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savan\Satim-test-book-1.1\docs\"/>
    </mc:Choice>
  </mc:AlternateContent>
  <xr:revisionPtr revIDLastSave="0" documentId="13_ncr:1_{7F269FE2-2403-4BE2-9114-DF9A86B4F839}" xr6:coauthVersionLast="47" xr6:coauthVersionMax="47" xr10:uidLastSave="{00000000-0000-0000-0000-000000000000}"/>
  <bookViews>
    <workbookView xWindow="-108" yWindow="-108" windowWidth="23256" windowHeight="12456" xr2:uid="{B4DD4515-9158-4F39-8C36-4FFA3A31C1B3}"/>
  </bookViews>
  <sheets>
    <sheet name="2023 ZAR Existing Plants" sheetId="11" r:id="rId1"/>
    <sheet name="2023 ZAR New Capacity Option" sheetId="12" r:id="rId2"/>
    <sheet name="IRP 2023" sheetId="9" r:id="rId3"/>
    <sheet name="PCC 2022" sheetId="10" r:id="rId4"/>
    <sheet name="Assumptions Distrubution" sheetId="3" r:id="rId5"/>
    <sheet name="Assumptions Generation" sheetId="5" r:id="rId6"/>
    <sheet name="Assumptions Transmission" sheetId="4" r:id="rId7"/>
    <sheet name="Deflator Assumptions" sheetId="8" r:id="rId8"/>
  </sheets>
  <externalReferences>
    <externalReference r:id="rId9"/>
  </externalReferences>
  <definedNames>
    <definedName name="_xlnm._FilterDatabase" localSheetId="2" hidden="1">'IRP 2023'!$A$1:$F$368</definedName>
    <definedName name="_xlnm._FilterDatabase" localSheetId="3" hidden="1">'PCC 2022'!$A$1:$F$176</definedName>
    <definedName name="File_version">[1]Graphs!$AQ$14</definedName>
    <definedName name="freezeCell" localSheetId="2">'IRP 2023'!$G$2</definedName>
    <definedName name="freezeCell" localSheetId="3">'PCC 2022'!$G$2</definedName>
    <definedName name="LineStyles">#REF!</definedName>
    <definedName name="MakerSha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0" l="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G23" i="10" l="1"/>
  <c r="H22" i="10"/>
  <c r="I22" i="10" s="1"/>
  <c r="J22" i="10" s="1"/>
  <c r="K22" i="10" s="1"/>
  <c r="L22" i="10" s="1"/>
  <c r="M22" i="10" s="1"/>
  <c r="N22" i="10" s="1"/>
  <c r="O22" i="10" s="1"/>
  <c r="P22" i="10" s="1"/>
  <c r="Q22" i="10" s="1"/>
  <c r="R22" i="10" s="1"/>
  <c r="S22" i="10" s="1"/>
  <c r="T22" i="10" s="1"/>
  <c r="U22" i="10" s="1"/>
  <c r="V22" i="10" s="1"/>
  <c r="W22" i="10" s="1"/>
  <c r="X22" i="10" s="1"/>
  <c r="Y22" i="10" s="1"/>
  <c r="Z22" i="10" s="1"/>
  <c r="AA22" i="10" s="1"/>
  <c r="AB22" i="10" s="1"/>
  <c r="AC22" i="10" s="1"/>
  <c r="AD22" i="10" s="1"/>
  <c r="AE22" i="10" s="1"/>
  <c r="AF22" i="10" s="1"/>
  <c r="AG22" i="10" s="1"/>
  <c r="AH22" i="10" s="1"/>
  <c r="H21" i="10"/>
  <c r="I21" i="10" s="1"/>
  <c r="J21" i="10" s="1"/>
  <c r="K21" i="10" s="1"/>
  <c r="L21" i="10" s="1"/>
  <c r="M21" i="10" s="1"/>
  <c r="N21" i="10" s="1"/>
  <c r="O21" i="10" s="1"/>
  <c r="P21" i="10" s="1"/>
  <c r="Q21" i="10" s="1"/>
  <c r="R21" i="10" s="1"/>
  <c r="S21" i="10" s="1"/>
  <c r="T21" i="10" s="1"/>
  <c r="U21" i="10" s="1"/>
  <c r="V21" i="10" s="1"/>
  <c r="W21" i="10" s="1"/>
  <c r="X21" i="10" s="1"/>
  <c r="Y21" i="10" s="1"/>
  <c r="Z21" i="10" s="1"/>
  <c r="AA21" i="10" s="1"/>
  <c r="AB21" i="10" s="1"/>
  <c r="AC21" i="10" s="1"/>
  <c r="AD21" i="10" s="1"/>
  <c r="AE21" i="10" s="1"/>
  <c r="AF21" i="10" s="1"/>
  <c r="AG21" i="10" s="1"/>
  <c r="AH21" i="10" s="1"/>
  <c r="H20" i="10"/>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G19" i="10"/>
  <c r="H19" i="10" s="1"/>
  <c r="I19" i="10" s="1"/>
  <c r="J19" i="10" s="1"/>
  <c r="K19" i="10" s="1"/>
  <c r="L19" i="10" s="1"/>
  <c r="M19" i="10" s="1"/>
  <c r="N19" i="10" s="1"/>
  <c r="O19" i="10" s="1"/>
  <c r="P19" i="10" s="1"/>
  <c r="Q19" i="10" s="1"/>
  <c r="R19" i="10" s="1"/>
  <c r="S19" i="10" s="1"/>
  <c r="T19" i="10" s="1"/>
  <c r="U19" i="10" s="1"/>
  <c r="V19" i="10" s="1"/>
  <c r="W19" i="10" s="1"/>
  <c r="X19" i="10" s="1"/>
  <c r="Y19" i="10" s="1"/>
  <c r="Z19" i="10" s="1"/>
  <c r="AA19" i="10" s="1"/>
  <c r="AB19" i="10" s="1"/>
  <c r="AC19" i="10" s="1"/>
  <c r="AD19" i="10" s="1"/>
  <c r="AE19" i="10" s="1"/>
  <c r="AF19" i="10" s="1"/>
  <c r="AG19" i="10" s="1"/>
  <c r="AH19" i="10" s="1"/>
  <c r="H18" i="10"/>
  <c r="I18" i="10" s="1"/>
  <c r="J18" i="10" s="1"/>
  <c r="K18" i="10" s="1"/>
  <c r="L18" i="10" s="1"/>
  <c r="M18" i="10" s="1"/>
  <c r="N18" i="10" s="1"/>
  <c r="O18" i="10" s="1"/>
  <c r="P18" i="10" s="1"/>
  <c r="Q18" i="10" s="1"/>
  <c r="R18" i="10" s="1"/>
  <c r="S18" i="10" s="1"/>
  <c r="T18" i="10" s="1"/>
  <c r="U18" i="10" s="1"/>
  <c r="V18" i="10" s="1"/>
  <c r="W18" i="10" s="1"/>
  <c r="X18" i="10" s="1"/>
  <c r="Y18" i="10" s="1"/>
  <c r="Z18" i="10" s="1"/>
  <c r="AA18" i="10" s="1"/>
  <c r="AB18" i="10" s="1"/>
  <c r="AC18" i="10" s="1"/>
  <c r="AD18" i="10" s="1"/>
  <c r="AE18" i="10" s="1"/>
  <c r="AF18" i="10" s="1"/>
  <c r="AG18" i="10" s="1"/>
  <c r="AH18" i="10" s="1"/>
  <c r="H17" i="10"/>
  <c r="I17" i="10" s="1"/>
  <c r="J17" i="10" s="1"/>
  <c r="K17" i="10" s="1"/>
  <c r="L17" i="10" s="1"/>
  <c r="M17" i="10" s="1"/>
  <c r="N17" i="10" s="1"/>
  <c r="O17" i="10" s="1"/>
  <c r="P17" i="10" s="1"/>
  <c r="Q17" i="10" s="1"/>
  <c r="R17" i="10" s="1"/>
  <c r="S17" i="10" s="1"/>
  <c r="T17" i="10" s="1"/>
  <c r="U17" i="10" s="1"/>
  <c r="V17" i="10" s="1"/>
  <c r="W17" i="10" s="1"/>
  <c r="X17" i="10" s="1"/>
  <c r="Y17" i="10" s="1"/>
  <c r="Z17" i="10" s="1"/>
  <c r="AA17" i="10" s="1"/>
  <c r="AB17" i="10" s="1"/>
  <c r="AC17" i="10" s="1"/>
  <c r="AD17" i="10" s="1"/>
  <c r="AE17" i="10" s="1"/>
  <c r="AF17" i="10" s="1"/>
  <c r="AG17" i="10" s="1"/>
  <c r="AH17" i="10" s="1"/>
  <c r="H16" i="10"/>
  <c r="I16" i="10" s="1"/>
  <c r="J16" i="10" s="1"/>
  <c r="K16" i="10" s="1"/>
  <c r="L16" i="10" s="1"/>
  <c r="M16" i="10" s="1"/>
  <c r="N16" i="10" s="1"/>
  <c r="O16" i="10" s="1"/>
  <c r="P16" i="10" s="1"/>
  <c r="Q16" i="10" s="1"/>
  <c r="R16" i="10" s="1"/>
  <c r="S16" i="10" s="1"/>
  <c r="T16" i="10" s="1"/>
  <c r="U16" i="10" s="1"/>
  <c r="V16" i="10" s="1"/>
  <c r="W16" i="10" s="1"/>
  <c r="X16" i="10" s="1"/>
  <c r="Y16" i="10" s="1"/>
  <c r="Z16" i="10" s="1"/>
  <c r="AA16" i="10" s="1"/>
  <c r="AB16" i="10" s="1"/>
  <c r="AC16" i="10" s="1"/>
  <c r="AD16" i="10" s="1"/>
  <c r="AE16" i="10" s="1"/>
  <c r="AF16" i="10" s="1"/>
  <c r="AG16" i="10" s="1"/>
  <c r="AH16" i="10" s="1"/>
  <c r="L32" i="11"/>
  <c r="L31" i="11"/>
  <c r="L30" i="11"/>
  <c r="L29" i="11"/>
  <c r="L28" i="11"/>
  <c r="L27" i="11"/>
  <c r="L26" i="11"/>
  <c r="L25" i="11"/>
  <c r="L24" i="11"/>
  <c r="K32" i="11"/>
  <c r="K31" i="11"/>
  <c r="K30" i="11"/>
  <c r="K29" i="11"/>
  <c r="K28" i="11"/>
  <c r="K27" i="11"/>
  <c r="K26" i="11"/>
  <c r="K25" i="11"/>
  <c r="K24" i="11"/>
  <c r="L6" i="11"/>
  <c r="L7" i="11"/>
  <c r="L8" i="11"/>
  <c r="L9" i="11"/>
  <c r="L10" i="11"/>
  <c r="L11" i="11"/>
  <c r="L12" i="11"/>
  <c r="L13" i="11"/>
  <c r="L14" i="11"/>
  <c r="L15" i="11"/>
  <c r="L16" i="11"/>
  <c r="L17" i="11"/>
  <c r="L18" i="11"/>
  <c r="L19" i="11"/>
  <c r="L20" i="11"/>
  <c r="L21" i="11"/>
  <c r="L22" i="11"/>
  <c r="L23" i="11"/>
  <c r="L5" i="11"/>
  <c r="K6" i="11"/>
  <c r="K7" i="11"/>
  <c r="K8" i="11"/>
  <c r="K9" i="11"/>
  <c r="K10" i="11"/>
  <c r="K11" i="11"/>
  <c r="K12" i="11"/>
  <c r="K13" i="11"/>
  <c r="K14" i="11"/>
  <c r="K15" i="11"/>
  <c r="K16" i="11"/>
  <c r="K17" i="11"/>
  <c r="K18" i="11"/>
  <c r="K19" i="11"/>
  <c r="K20" i="11"/>
  <c r="K21" i="11"/>
  <c r="K22" i="11"/>
  <c r="K23" i="11"/>
  <c r="K5" i="11"/>
  <c r="G174" i="10"/>
  <c r="H173" i="10"/>
  <c r="I173" i="10" s="1"/>
  <c r="J173" i="10" s="1"/>
  <c r="K173" i="10" s="1"/>
  <c r="H172" i="10"/>
  <c r="I172" i="10" s="1"/>
  <c r="J172" i="10" s="1"/>
  <c r="K172" i="10" s="1"/>
  <c r="H171" i="10"/>
  <c r="I171" i="10" s="1"/>
  <c r="J171" i="10" s="1"/>
  <c r="K171" i="10" s="1"/>
  <c r="G168" i="10"/>
  <c r="G169" i="10" s="1"/>
  <c r="H167" i="10"/>
  <c r="I167" i="10" s="1"/>
  <c r="J167" i="10" s="1"/>
  <c r="K167" i="10" s="1"/>
  <c r="K166" i="10"/>
  <c r="J166" i="10"/>
  <c r="I166" i="10"/>
  <c r="H166" i="10"/>
  <c r="G166" i="10"/>
  <c r="G164" i="10"/>
  <c r="H163" i="10"/>
  <c r="G162" i="10"/>
  <c r="G170" i="10" s="1"/>
  <c r="H161" i="10"/>
  <c r="I161" i="10" s="1"/>
  <c r="G158" i="10"/>
  <c r="H157" i="10"/>
  <c r="I157" i="10" s="1"/>
  <c r="J157" i="10" s="1"/>
  <c r="K157" i="10" s="1"/>
  <c r="H156" i="10"/>
  <c r="I156" i="10" s="1"/>
  <c r="J156" i="10" s="1"/>
  <c r="K156" i="10" s="1"/>
  <c r="H155" i="10"/>
  <c r="I155" i="10" s="1"/>
  <c r="J155" i="10" s="1"/>
  <c r="K155" i="10" s="1"/>
  <c r="G152" i="10"/>
  <c r="G153" i="10" s="1"/>
  <c r="H151" i="10"/>
  <c r="I151" i="10" s="1"/>
  <c r="J151" i="10" s="1"/>
  <c r="K151" i="10" s="1"/>
  <c r="K149" i="10"/>
  <c r="K150" i="10" s="1"/>
  <c r="J149" i="10"/>
  <c r="J150" i="10" s="1"/>
  <c r="I149" i="10"/>
  <c r="I150" i="10" s="1"/>
  <c r="H149" i="10"/>
  <c r="H150" i="10" s="1"/>
  <c r="G149" i="10"/>
  <c r="G150" i="10" s="1"/>
  <c r="G148" i="10"/>
  <c r="H147" i="10"/>
  <c r="H148" i="10" s="1"/>
  <c r="G146" i="10"/>
  <c r="G154" i="10" s="1"/>
  <c r="H145" i="10"/>
  <c r="H146" i="10" s="1"/>
  <c r="H154" i="10" s="1"/>
  <c r="G142" i="10"/>
  <c r="H141" i="10"/>
  <c r="I141" i="10" s="1"/>
  <c r="J141" i="10" s="1"/>
  <c r="K141" i="10" s="1"/>
  <c r="H140" i="10"/>
  <c r="I140" i="10" s="1"/>
  <c r="J140" i="10" s="1"/>
  <c r="K140" i="10" s="1"/>
  <c r="H139" i="10"/>
  <c r="I139" i="10" s="1"/>
  <c r="J139" i="10" s="1"/>
  <c r="K139" i="10" s="1"/>
  <c r="G136" i="10"/>
  <c r="H136" i="10" s="1"/>
  <c r="H135" i="10"/>
  <c r="I135" i="10" s="1"/>
  <c r="J135" i="10" s="1"/>
  <c r="K135" i="10" s="1"/>
  <c r="K134" i="10"/>
  <c r="J134" i="10"/>
  <c r="I134" i="10"/>
  <c r="H134" i="10"/>
  <c r="G134" i="10"/>
  <c r="G132" i="10"/>
  <c r="H131" i="10"/>
  <c r="I131" i="10" s="1"/>
  <c r="I132" i="10" s="1"/>
  <c r="G130" i="10"/>
  <c r="G138" i="10" s="1"/>
  <c r="H129" i="10"/>
  <c r="G126" i="10"/>
  <c r="H125" i="10"/>
  <c r="I125" i="10" s="1"/>
  <c r="J125" i="10" s="1"/>
  <c r="K125" i="10" s="1"/>
  <c r="H124" i="10"/>
  <c r="I124" i="10" s="1"/>
  <c r="J124" i="10" s="1"/>
  <c r="K124" i="10" s="1"/>
  <c r="H123" i="10"/>
  <c r="I123" i="10" s="1"/>
  <c r="J123" i="10" s="1"/>
  <c r="K123" i="10" s="1"/>
  <c r="G120" i="10"/>
  <c r="G121" i="10" s="1"/>
  <c r="H119" i="10"/>
  <c r="I119" i="10" s="1"/>
  <c r="J119" i="10" s="1"/>
  <c r="K119" i="10" s="1"/>
  <c r="K118" i="10"/>
  <c r="J118" i="10"/>
  <c r="I118" i="10"/>
  <c r="H118" i="10"/>
  <c r="G118" i="10"/>
  <c r="G116" i="10"/>
  <c r="H115" i="10"/>
  <c r="K114" i="10"/>
  <c r="K122" i="10" s="1"/>
  <c r="J114" i="10"/>
  <c r="J122" i="10" s="1"/>
  <c r="I114" i="10"/>
  <c r="I122" i="10" s="1"/>
  <c r="H114" i="10"/>
  <c r="H122" i="10" s="1"/>
  <c r="G114" i="10"/>
  <c r="G122" i="10" s="1"/>
  <c r="G110" i="10"/>
  <c r="H109" i="10"/>
  <c r="I109" i="10" s="1"/>
  <c r="J109" i="10" s="1"/>
  <c r="K109" i="10" s="1"/>
  <c r="H108" i="10"/>
  <c r="I108" i="10" s="1"/>
  <c r="J108" i="10" s="1"/>
  <c r="K108" i="10" s="1"/>
  <c r="H107" i="10"/>
  <c r="I107" i="10" s="1"/>
  <c r="J107" i="10" s="1"/>
  <c r="K107" i="10" s="1"/>
  <c r="G104" i="10"/>
  <c r="G105" i="10" s="1"/>
  <c r="H103" i="10"/>
  <c r="I103" i="10" s="1"/>
  <c r="J103" i="10" s="1"/>
  <c r="K103" i="10" s="1"/>
  <c r="K101" i="10"/>
  <c r="K102" i="10" s="1"/>
  <c r="J101" i="10"/>
  <c r="J102" i="10" s="1"/>
  <c r="I101" i="10"/>
  <c r="I102" i="10" s="1"/>
  <c r="H101" i="10"/>
  <c r="H102" i="10" s="1"/>
  <c r="G101" i="10"/>
  <c r="G102" i="10" s="1"/>
  <c r="G100" i="10"/>
  <c r="H99" i="10"/>
  <c r="H100" i="10" s="1"/>
  <c r="G98" i="10"/>
  <c r="G106" i="10" s="1"/>
  <c r="H97" i="10"/>
  <c r="H98" i="10" s="1"/>
  <c r="H106" i="10" s="1"/>
  <c r="G94" i="10"/>
  <c r="H93" i="10"/>
  <c r="I93" i="10" s="1"/>
  <c r="J93" i="10" s="1"/>
  <c r="K93" i="10" s="1"/>
  <c r="H92" i="10"/>
  <c r="I92" i="10" s="1"/>
  <c r="J92" i="10" s="1"/>
  <c r="K92" i="10" s="1"/>
  <c r="H91" i="10"/>
  <c r="I91" i="10" s="1"/>
  <c r="J91" i="10" s="1"/>
  <c r="K91" i="10" s="1"/>
  <c r="G88" i="10"/>
  <c r="H88" i="10" s="1"/>
  <c r="H87" i="10"/>
  <c r="I87" i="10" s="1"/>
  <c r="J87" i="10" s="1"/>
  <c r="K87" i="10" s="1"/>
  <c r="K85" i="10"/>
  <c r="K86" i="10" s="1"/>
  <c r="J85" i="10"/>
  <c r="J86" i="10" s="1"/>
  <c r="I85" i="10"/>
  <c r="I86" i="10" s="1"/>
  <c r="H85" i="10"/>
  <c r="H86" i="10" s="1"/>
  <c r="G85" i="10"/>
  <c r="G86" i="10" s="1"/>
  <c r="G84" i="10"/>
  <c r="H83" i="10"/>
  <c r="I83" i="10" s="1"/>
  <c r="G82" i="10"/>
  <c r="G90" i="10" s="1"/>
  <c r="H81" i="10"/>
  <c r="I81" i="10" s="1"/>
  <c r="G78" i="10"/>
  <c r="H78" i="10" s="1"/>
  <c r="H77" i="10"/>
  <c r="I77" i="10" s="1"/>
  <c r="J77" i="10" s="1"/>
  <c r="K77" i="10" s="1"/>
  <c r="H76" i="10"/>
  <c r="I76" i="10" s="1"/>
  <c r="J76" i="10" s="1"/>
  <c r="K76" i="10" s="1"/>
  <c r="H75" i="10"/>
  <c r="I75" i="10" s="1"/>
  <c r="J75" i="10" s="1"/>
  <c r="K75" i="10" s="1"/>
  <c r="G72" i="10"/>
  <c r="H71" i="10"/>
  <c r="I71" i="10" s="1"/>
  <c r="J71" i="10" s="1"/>
  <c r="K71" i="10" s="1"/>
  <c r="K70" i="10"/>
  <c r="J70" i="10"/>
  <c r="I70" i="10"/>
  <c r="H70" i="10"/>
  <c r="G70" i="10"/>
  <c r="G68" i="10"/>
  <c r="H67" i="10"/>
  <c r="H68" i="10" s="1"/>
  <c r="G66" i="10"/>
  <c r="G74" i="10" s="1"/>
  <c r="H65" i="10"/>
  <c r="G63" i="10"/>
  <c r="H62" i="10"/>
  <c r="I62" i="10" s="1"/>
  <c r="J62" i="10" s="1"/>
  <c r="K62" i="10" s="1"/>
  <c r="H61" i="10"/>
  <c r="I61" i="10" s="1"/>
  <c r="J61" i="10" s="1"/>
  <c r="K61" i="10" s="1"/>
  <c r="G59" i="10"/>
  <c r="H58" i="10"/>
  <c r="G57" i="10"/>
  <c r="H56" i="10"/>
  <c r="H57" i="10" s="1"/>
  <c r="K55" i="10"/>
  <c r="K60" i="10" s="1"/>
  <c r="J55" i="10"/>
  <c r="J60" i="10" s="1"/>
  <c r="I55" i="10"/>
  <c r="I60" i="10" s="1"/>
  <c r="H55" i="10"/>
  <c r="H60" i="10" s="1"/>
  <c r="G55" i="10"/>
  <c r="G60" i="10" s="1"/>
  <c r="G51" i="10"/>
  <c r="H50" i="10"/>
  <c r="I50" i="10" s="1"/>
  <c r="J50" i="10" s="1"/>
  <c r="K50" i="10" s="1"/>
  <c r="H49" i="10"/>
  <c r="I49" i="10" s="1"/>
  <c r="J49" i="10" s="1"/>
  <c r="K49" i="10" s="1"/>
  <c r="H48" i="10"/>
  <c r="I48" i="10" s="1"/>
  <c r="J48" i="10" s="1"/>
  <c r="K48" i="10" s="1"/>
  <c r="G45" i="10"/>
  <c r="G44" i="10"/>
  <c r="H43" i="10"/>
  <c r="I43" i="10" s="1"/>
  <c r="K42" i="10"/>
  <c r="K47" i="10" s="1"/>
  <c r="J42" i="10"/>
  <c r="J47" i="10" s="1"/>
  <c r="I42" i="10"/>
  <c r="I47" i="10" s="1"/>
  <c r="H42" i="10"/>
  <c r="H47" i="10" s="1"/>
  <c r="G42" i="10"/>
  <c r="G47" i="10" s="1"/>
  <c r="G38" i="10"/>
  <c r="H37" i="10"/>
  <c r="I37" i="10" s="1"/>
  <c r="J37" i="10" s="1"/>
  <c r="K37" i="10" s="1"/>
  <c r="H36" i="10"/>
  <c r="I36" i="10" s="1"/>
  <c r="J36" i="10" s="1"/>
  <c r="K36" i="10" s="1"/>
  <c r="H35" i="10"/>
  <c r="I35" i="10" s="1"/>
  <c r="J35" i="10" s="1"/>
  <c r="K35" i="10" s="1"/>
  <c r="G33" i="10"/>
  <c r="H32" i="10"/>
  <c r="H33" i="10" s="1"/>
  <c r="K31" i="10"/>
  <c r="J31" i="10"/>
  <c r="I31" i="10"/>
  <c r="H31" i="10"/>
  <c r="G31" i="10"/>
  <c r="K29" i="10"/>
  <c r="K34" i="10" s="1"/>
  <c r="J29" i="10"/>
  <c r="J34" i="10" s="1"/>
  <c r="I29" i="10"/>
  <c r="I34" i="10" s="1"/>
  <c r="H29" i="10"/>
  <c r="H34" i="10" s="1"/>
  <c r="G29" i="10"/>
  <c r="G34" i="10" s="1"/>
  <c r="G12" i="10"/>
  <c r="H11" i="10"/>
  <c r="I11" i="10" s="1"/>
  <c r="J11" i="10" s="1"/>
  <c r="K11" i="10" s="1"/>
  <c r="H10" i="10"/>
  <c r="I10" i="10" s="1"/>
  <c r="J10" i="10" s="1"/>
  <c r="K10" i="10" s="1"/>
  <c r="H9" i="10"/>
  <c r="I9" i="10" s="1"/>
  <c r="J9" i="10" s="1"/>
  <c r="K9" i="10" s="1"/>
  <c r="G7" i="10"/>
  <c r="H6" i="10"/>
  <c r="I6" i="10" s="1"/>
  <c r="J6" i="10" s="1"/>
  <c r="K5" i="10"/>
  <c r="J5" i="10"/>
  <c r="I5" i="10"/>
  <c r="H5" i="10"/>
  <c r="G5" i="10"/>
  <c r="K3" i="10"/>
  <c r="K8" i="10" s="1"/>
  <c r="J3" i="10"/>
  <c r="J8" i="10" s="1"/>
  <c r="I3" i="10"/>
  <c r="I8" i="10" s="1"/>
  <c r="H3" i="10"/>
  <c r="H8" i="10" s="1"/>
  <c r="G3" i="10"/>
  <c r="G8" i="10" s="1"/>
  <c r="I366" i="9"/>
  <c r="G366" i="9"/>
  <c r="H365" i="9"/>
  <c r="I365" i="9" s="1"/>
  <c r="J365" i="9" s="1"/>
  <c r="K365" i="9" s="1"/>
  <c r="L365" i="9" s="1"/>
  <c r="M365" i="9" s="1"/>
  <c r="N365" i="9" s="1"/>
  <c r="O365" i="9" s="1"/>
  <c r="P365" i="9" s="1"/>
  <c r="Q365" i="9" s="1"/>
  <c r="R365" i="9" s="1"/>
  <c r="S365" i="9" s="1"/>
  <c r="T365" i="9" s="1"/>
  <c r="U365" i="9" s="1"/>
  <c r="V365" i="9" s="1"/>
  <c r="W365" i="9" s="1"/>
  <c r="X365" i="9" s="1"/>
  <c r="Y365" i="9" s="1"/>
  <c r="Z365" i="9" s="1"/>
  <c r="AA365" i="9" s="1"/>
  <c r="AB365" i="9" s="1"/>
  <c r="AC365" i="9" s="1"/>
  <c r="AD365" i="9" s="1"/>
  <c r="AE365" i="9" s="1"/>
  <c r="AF365" i="9" s="1"/>
  <c r="AG365" i="9" s="1"/>
  <c r="AH365" i="9" s="1"/>
  <c r="H364" i="9"/>
  <c r="I364" i="9" s="1"/>
  <c r="J364" i="9" s="1"/>
  <c r="I363" i="9"/>
  <c r="J363" i="9" s="1"/>
  <c r="K363" i="9" s="1"/>
  <c r="L363" i="9" s="1"/>
  <c r="M363" i="9" s="1"/>
  <c r="N363" i="9" s="1"/>
  <c r="O363" i="9" s="1"/>
  <c r="P363" i="9" s="1"/>
  <c r="Q363" i="9" s="1"/>
  <c r="R363" i="9" s="1"/>
  <c r="S363" i="9" s="1"/>
  <c r="T363" i="9" s="1"/>
  <c r="U363" i="9" s="1"/>
  <c r="V363" i="9" s="1"/>
  <c r="W363" i="9" s="1"/>
  <c r="X363" i="9" s="1"/>
  <c r="Y363" i="9" s="1"/>
  <c r="Z363" i="9" s="1"/>
  <c r="AA363" i="9" s="1"/>
  <c r="AB363" i="9" s="1"/>
  <c r="AC363" i="9" s="1"/>
  <c r="AD363" i="9" s="1"/>
  <c r="AE363" i="9" s="1"/>
  <c r="AF363" i="9" s="1"/>
  <c r="AG363" i="9" s="1"/>
  <c r="AH363" i="9" s="1"/>
  <c r="H363" i="9"/>
  <c r="G362" i="9"/>
  <c r="H362" i="9" s="1"/>
  <c r="I362" i="9" s="1"/>
  <c r="J362" i="9" s="1"/>
  <c r="K362" i="9" s="1"/>
  <c r="L362" i="9" s="1"/>
  <c r="M362" i="9" s="1"/>
  <c r="N362" i="9" s="1"/>
  <c r="O362" i="9" s="1"/>
  <c r="P362" i="9" s="1"/>
  <c r="Q362" i="9" s="1"/>
  <c r="R362" i="9" s="1"/>
  <c r="S362" i="9" s="1"/>
  <c r="T362" i="9" s="1"/>
  <c r="U362" i="9" s="1"/>
  <c r="V362" i="9" s="1"/>
  <c r="W362" i="9" s="1"/>
  <c r="X362" i="9" s="1"/>
  <c r="Y362" i="9" s="1"/>
  <c r="Z362" i="9" s="1"/>
  <c r="AA362" i="9" s="1"/>
  <c r="AB362" i="9" s="1"/>
  <c r="AC362" i="9" s="1"/>
  <c r="AD362" i="9" s="1"/>
  <c r="AE362" i="9" s="1"/>
  <c r="AF362" i="9" s="1"/>
  <c r="AG362" i="9" s="1"/>
  <c r="AH362" i="9" s="1"/>
  <c r="G360" i="9"/>
  <c r="G361" i="9" s="1"/>
  <c r="N359" i="9"/>
  <c r="O359" i="9" s="1"/>
  <c r="P359" i="9" s="1"/>
  <c r="Q359" i="9" s="1"/>
  <c r="R359" i="9" s="1"/>
  <c r="S359" i="9" s="1"/>
  <c r="T359" i="9" s="1"/>
  <c r="U359" i="9" s="1"/>
  <c r="V359" i="9" s="1"/>
  <c r="W359" i="9" s="1"/>
  <c r="X359" i="9" s="1"/>
  <c r="Y359" i="9" s="1"/>
  <c r="Z359" i="9" s="1"/>
  <c r="AA359" i="9" s="1"/>
  <c r="AB359" i="9" s="1"/>
  <c r="AC359" i="9" s="1"/>
  <c r="AD359" i="9" s="1"/>
  <c r="AE359" i="9" s="1"/>
  <c r="AF359" i="9" s="1"/>
  <c r="AG359" i="9" s="1"/>
  <c r="AH359" i="9" s="1"/>
  <c r="I359" i="9"/>
  <c r="J359" i="9" s="1"/>
  <c r="K359" i="9" s="1"/>
  <c r="L359" i="9" s="1"/>
  <c r="M359" i="9" s="1"/>
  <c r="H359" i="9"/>
  <c r="I358" i="9"/>
  <c r="J358" i="9" s="1"/>
  <c r="K358" i="9" s="1"/>
  <c r="L358" i="9" s="1"/>
  <c r="M358" i="9" s="1"/>
  <c r="N358" i="9" s="1"/>
  <c r="O358" i="9" s="1"/>
  <c r="P358" i="9" s="1"/>
  <c r="Q358" i="9" s="1"/>
  <c r="R358" i="9" s="1"/>
  <c r="S358" i="9" s="1"/>
  <c r="T358" i="9" s="1"/>
  <c r="U358" i="9" s="1"/>
  <c r="V358" i="9" s="1"/>
  <c r="W358" i="9" s="1"/>
  <c r="X358" i="9" s="1"/>
  <c r="Y358" i="9" s="1"/>
  <c r="Z358" i="9" s="1"/>
  <c r="AA358" i="9" s="1"/>
  <c r="AB358" i="9" s="1"/>
  <c r="AC358" i="9" s="1"/>
  <c r="AD358" i="9" s="1"/>
  <c r="AE358" i="9" s="1"/>
  <c r="AF358" i="9" s="1"/>
  <c r="AG358" i="9" s="1"/>
  <c r="AH358" i="9" s="1"/>
  <c r="H358" i="9"/>
  <c r="O357" i="9"/>
  <c r="P357" i="9" s="1"/>
  <c r="Q357" i="9" s="1"/>
  <c r="R357" i="9" s="1"/>
  <c r="S357" i="9" s="1"/>
  <c r="T357" i="9" s="1"/>
  <c r="U357" i="9" s="1"/>
  <c r="V357" i="9" s="1"/>
  <c r="W357" i="9" s="1"/>
  <c r="X357" i="9" s="1"/>
  <c r="Y357" i="9" s="1"/>
  <c r="Z357" i="9" s="1"/>
  <c r="AA357" i="9" s="1"/>
  <c r="AB357" i="9" s="1"/>
  <c r="AC357" i="9" s="1"/>
  <c r="AD357" i="9" s="1"/>
  <c r="AE357" i="9" s="1"/>
  <c r="AF357" i="9" s="1"/>
  <c r="AG357" i="9" s="1"/>
  <c r="AH357" i="9" s="1"/>
  <c r="J357" i="9"/>
  <c r="K357" i="9" s="1"/>
  <c r="L357" i="9" s="1"/>
  <c r="M357" i="9" s="1"/>
  <c r="N357" i="9" s="1"/>
  <c r="H357" i="9"/>
  <c r="I357" i="9" s="1"/>
  <c r="Z356" i="9"/>
  <c r="AA356" i="9" s="1"/>
  <c r="AB356" i="9" s="1"/>
  <c r="AC356" i="9" s="1"/>
  <c r="AD356" i="9" s="1"/>
  <c r="AE356" i="9" s="1"/>
  <c r="AF356" i="9" s="1"/>
  <c r="AG356" i="9" s="1"/>
  <c r="AH356" i="9" s="1"/>
  <c r="I356" i="9"/>
  <c r="J356" i="9" s="1"/>
  <c r="K356" i="9" s="1"/>
  <c r="L356" i="9" s="1"/>
  <c r="M356" i="9" s="1"/>
  <c r="N356" i="9" s="1"/>
  <c r="O356" i="9" s="1"/>
  <c r="P356" i="9" s="1"/>
  <c r="Q356" i="9" s="1"/>
  <c r="R356" i="9" s="1"/>
  <c r="S356" i="9" s="1"/>
  <c r="T356" i="9" s="1"/>
  <c r="U356" i="9" s="1"/>
  <c r="V356" i="9" s="1"/>
  <c r="W356" i="9" s="1"/>
  <c r="X356" i="9" s="1"/>
  <c r="Y356" i="9" s="1"/>
  <c r="H356" i="9"/>
  <c r="G353" i="9"/>
  <c r="H352" i="9"/>
  <c r="J351" i="9"/>
  <c r="I351" i="9"/>
  <c r="H351" i="9"/>
  <c r="H350" i="9"/>
  <c r="I350" i="9" s="1"/>
  <c r="J350" i="9" s="1"/>
  <c r="K350" i="9" s="1"/>
  <c r="L350" i="9" s="1"/>
  <c r="M350" i="9" s="1"/>
  <c r="N350" i="9" s="1"/>
  <c r="O350" i="9" s="1"/>
  <c r="P350" i="9" s="1"/>
  <c r="Q350" i="9" s="1"/>
  <c r="R350" i="9" s="1"/>
  <c r="S350" i="9" s="1"/>
  <c r="T350" i="9" s="1"/>
  <c r="U350" i="9" s="1"/>
  <c r="V350" i="9" s="1"/>
  <c r="W350" i="9" s="1"/>
  <c r="X350" i="9" s="1"/>
  <c r="Y350" i="9" s="1"/>
  <c r="Z350" i="9" s="1"/>
  <c r="AA350" i="9" s="1"/>
  <c r="AB350" i="9" s="1"/>
  <c r="AC350" i="9" s="1"/>
  <c r="AD350" i="9" s="1"/>
  <c r="AE350" i="9" s="1"/>
  <c r="AF350" i="9" s="1"/>
  <c r="AG350" i="9" s="1"/>
  <c r="AH350" i="9" s="1"/>
  <c r="G349" i="9"/>
  <c r="H349" i="9" s="1"/>
  <c r="I349" i="9" s="1"/>
  <c r="J349" i="9" s="1"/>
  <c r="K349" i="9" s="1"/>
  <c r="L349" i="9" s="1"/>
  <c r="M349" i="9" s="1"/>
  <c r="N349" i="9" s="1"/>
  <c r="O349" i="9" s="1"/>
  <c r="P349" i="9" s="1"/>
  <c r="Q349" i="9" s="1"/>
  <c r="R349" i="9" s="1"/>
  <c r="S349" i="9" s="1"/>
  <c r="T349" i="9" s="1"/>
  <c r="U349" i="9" s="1"/>
  <c r="V349" i="9" s="1"/>
  <c r="W349" i="9" s="1"/>
  <c r="X349" i="9" s="1"/>
  <c r="Y349" i="9" s="1"/>
  <c r="Z349" i="9" s="1"/>
  <c r="AA349" i="9" s="1"/>
  <c r="AB349" i="9" s="1"/>
  <c r="AC349" i="9" s="1"/>
  <c r="AD349" i="9" s="1"/>
  <c r="AE349" i="9" s="1"/>
  <c r="AF349" i="9" s="1"/>
  <c r="AG349" i="9" s="1"/>
  <c r="AH349" i="9" s="1"/>
  <c r="G347" i="9"/>
  <c r="G348" i="9" s="1"/>
  <c r="P346" i="9"/>
  <c r="Q346" i="9" s="1"/>
  <c r="R346" i="9" s="1"/>
  <c r="S346" i="9" s="1"/>
  <c r="T346" i="9" s="1"/>
  <c r="U346" i="9" s="1"/>
  <c r="V346" i="9" s="1"/>
  <c r="W346" i="9" s="1"/>
  <c r="X346" i="9" s="1"/>
  <c r="Y346" i="9" s="1"/>
  <c r="Z346" i="9" s="1"/>
  <c r="AA346" i="9" s="1"/>
  <c r="AB346" i="9" s="1"/>
  <c r="AC346" i="9" s="1"/>
  <c r="AD346" i="9" s="1"/>
  <c r="AE346" i="9" s="1"/>
  <c r="AF346" i="9" s="1"/>
  <c r="AG346" i="9" s="1"/>
  <c r="AH346" i="9" s="1"/>
  <c r="K346" i="9"/>
  <c r="L346" i="9" s="1"/>
  <c r="M346" i="9" s="1"/>
  <c r="N346" i="9" s="1"/>
  <c r="O346" i="9" s="1"/>
  <c r="H346" i="9"/>
  <c r="I346" i="9" s="1"/>
  <c r="J346" i="9" s="1"/>
  <c r="H345" i="9"/>
  <c r="I345" i="9" s="1"/>
  <c r="J345" i="9" s="1"/>
  <c r="K345" i="9" s="1"/>
  <c r="L345" i="9" s="1"/>
  <c r="M345" i="9" s="1"/>
  <c r="N345" i="9" s="1"/>
  <c r="O345" i="9" s="1"/>
  <c r="P345" i="9" s="1"/>
  <c r="Q345" i="9" s="1"/>
  <c r="R345" i="9" s="1"/>
  <c r="S345" i="9" s="1"/>
  <c r="T345" i="9" s="1"/>
  <c r="U345" i="9" s="1"/>
  <c r="V345" i="9" s="1"/>
  <c r="W345" i="9" s="1"/>
  <c r="X345" i="9" s="1"/>
  <c r="Y345" i="9" s="1"/>
  <c r="Z345" i="9" s="1"/>
  <c r="AA345" i="9" s="1"/>
  <c r="AB345" i="9" s="1"/>
  <c r="AC345" i="9" s="1"/>
  <c r="AD345" i="9" s="1"/>
  <c r="AE345" i="9" s="1"/>
  <c r="AF345" i="9" s="1"/>
  <c r="AG345" i="9" s="1"/>
  <c r="AH345" i="9" s="1"/>
  <c r="Q344" i="9"/>
  <c r="R344" i="9" s="1"/>
  <c r="S344" i="9" s="1"/>
  <c r="T344" i="9" s="1"/>
  <c r="U344" i="9" s="1"/>
  <c r="V344" i="9" s="1"/>
  <c r="W344" i="9" s="1"/>
  <c r="X344" i="9" s="1"/>
  <c r="Y344" i="9" s="1"/>
  <c r="Z344" i="9" s="1"/>
  <c r="AA344" i="9" s="1"/>
  <c r="AB344" i="9" s="1"/>
  <c r="AC344" i="9" s="1"/>
  <c r="AD344" i="9" s="1"/>
  <c r="AE344" i="9" s="1"/>
  <c r="AF344" i="9" s="1"/>
  <c r="AG344" i="9" s="1"/>
  <c r="AH344" i="9" s="1"/>
  <c r="K344" i="9"/>
  <c r="L344" i="9" s="1"/>
  <c r="M344" i="9" s="1"/>
  <c r="N344" i="9" s="1"/>
  <c r="O344" i="9" s="1"/>
  <c r="P344" i="9" s="1"/>
  <c r="I344" i="9"/>
  <c r="J344" i="9" s="1"/>
  <c r="H344" i="9"/>
  <c r="R343" i="9"/>
  <c r="S343" i="9" s="1"/>
  <c r="T343" i="9" s="1"/>
  <c r="U343" i="9" s="1"/>
  <c r="V343" i="9" s="1"/>
  <c r="W343" i="9" s="1"/>
  <c r="X343" i="9" s="1"/>
  <c r="Y343" i="9" s="1"/>
  <c r="Z343" i="9" s="1"/>
  <c r="AA343" i="9" s="1"/>
  <c r="AB343" i="9" s="1"/>
  <c r="AC343" i="9" s="1"/>
  <c r="AD343" i="9" s="1"/>
  <c r="AE343" i="9" s="1"/>
  <c r="AF343" i="9" s="1"/>
  <c r="AG343" i="9" s="1"/>
  <c r="AH343" i="9" s="1"/>
  <c r="H343" i="9"/>
  <c r="I343" i="9" s="1"/>
  <c r="J343" i="9" s="1"/>
  <c r="K343" i="9" s="1"/>
  <c r="L343" i="9" s="1"/>
  <c r="M343" i="9" s="1"/>
  <c r="N343" i="9" s="1"/>
  <c r="O343" i="9" s="1"/>
  <c r="P343" i="9" s="1"/>
  <c r="Q343" i="9" s="1"/>
  <c r="G340" i="9"/>
  <c r="Y339" i="9"/>
  <c r="Z339" i="9" s="1"/>
  <c r="AA339" i="9" s="1"/>
  <c r="AB339" i="9" s="1"/>
  <c r="AC339" i="9" s="1"/>
  <c r="AD339" i="9" s="1"/>
  <c r="AE339" i="9" s="1"/>
  <c r="AF339" i="9" s="1"/>
  <c r="AG339" i="9" s="1"/>
  <c r="AH339" i="9" s="1"/>
  <c r="I339" i="9"/>
  <c r="J339" i="9" s="1"/>
  <c r="K339" i="9" s="1"/>
  <c r="L339" i="9" s="1"/>
  <c r="M339" i="9" s="1"/>
  <c r="N339" i="9" s="1"/>
  <c r="O339" i="9" s="1"/>
  <c r="P339" i="9" s="1"/>
  <c r="Q339" i="9" s="1"/>
  <c r="R339" i="9" s="1"/>
  <c r="S339" i="9" s="1"/>
  <c r="T339" i="9" s="1"/>
  <c r="U339" i="9" s="1"/>
  <c r="V339" i="9" s="1"/>
  <c r="W339" i="9" s="1"/>
  <c r="X339" i="9" s="1"/>
  <c r="H339" i="9"/>
  <c r="H338" i="9"/>
  <c r="H340" i="9" s="1"/>
  <c r="AF337" i="9"/>
  <c r="AG337" i="9" s="1"/>
  <c r="AH337" i="9" s="1"/>
  <c r="H337" i="9"/>
  <c r="I337" i="9" s="1"/>
  <c r="J337" i="9" s="1"/>
  <c r="K337" i="9" s="1"/>
  <c r="L337" i="9" s="1"/>
  <c r="M337" i="9" s="1"/>
  <c r="N337" i="9" s="1"/>
  <c r="O337" i="9" s="1"/>
  <c r="P337" i="9" s="1"/>
  <c r="Q337" i="9" s="1"/>
  <c r="R337" i="9" s="1"/>
  <c r="S337" i="9" s="1"/>
  <c r="T337" i="9" s="1"/>
  <c r="U337" i="9" s="1"/>
  <c r="V337" i="9" s="1"/>
  <c r="W337" i="9" s="1"/>
  <c r="X337" i="9" s="1"/>
  <c r="Y337" i="9" s="1"/>
  <c r="Z337" i="9" s="1"/>
  <c r="AA337" i="9" s="1"/>
  <c r="AB337" i="9" s="1"/>
  <c r="AC337" i="9" s="1"/>
  <c r="AD337" i="9" s="1"/>
  <c r="AE337" i="9" s="1"/>
  <c r="G336" i="9"/>
  <c r="H336" i="9" s="1"/>
  <c r="I336" i="9" s="1"/>
  <c r="J336" i="9" s="1"/>
  <c r="K336" i="9" s="1"/>
  <c r="L336" i="9" s="1"/>
  <c r="M336" i="9" s="1"/>
  <c r="N336" i="9" s="1"/>
  <c r="O336" i="9" s="1"/>
  <c r="P336" i="9" s="1"/>
  <c r="Q336" i="9" s="1"/>
  <c r="R336" i="9" s="1"/>
  <c r="S336" i="9" s="1"/>
  <c r="T336" i="9" s="1"/>
  <c r="U336" i="9" s="1"/>
  <c r="V336" i="9" s="1"/>
  <c r="W336" i="9" s="1"/>
  <c r="X336" i="9" s="1"/>
  <c r="Y336" i="9" s="1"/>
  <c r="Z336" i="9" s="1"/>
  <c r="AA336" i="9" s="1"/>
  <c r="AB336" i="9" s="1"/>
  <c r="AC336" i="9" s="1"/>
  <c r="AD336" i="9" s="1"/>
  <c r="AE336" i="9" s="1"/>
  <c r="AF336" i="9" s="1"/>
  <c r="AG336" i="9" s="1"/>
  <c r="AH336" i="9" s="1"/>
  <c r="G335" i="9"/>
  <c r="G334" i="9"/>
  <c r="H334" i="9" s="1"/>
  <c r="T333" i="9"/>
  <c r="U333" i="9" s="1"/>
  <c r="V333" i="9" s="1"/>
  <c r="W333" i="9" s="1"/>
  <c r="X333" i="9" s="1"/>
  <c r="Y333" i="9" s="1"/>
  <c r="Z333" i="9" s="1"/>
  <c r="AA333" i="9" s="1"/>
  <c r="AB333" i="9" s="1"/>
  <c r="AC333" i="9" s="1"/>
  <c r="AD333" i="9" s="1"/>
  <c r="AE333" i="9" s="1"/>
  <c r="AF333" i="9" s="1"/>
  <c r="AG333" i="9" s="1"/>
  <c r="AH333" i="9" s="1"/>
  <c r="J333" i="9"/>
  <c r="K333" i="9" s="1"/>
  <c r="L333" i="9" s="1"/>
  <c r="M333" i="9" s="1"/>
  <c r="N333" i="9" s="1"/>
  <c r="O333" i="9" s="1"/>
  <c r="P333" i="9" s="1"/>
  <c r="Q333" i="9" s="1"/>
  <c r="R333" i="9" s="1"/>
  <c r="S333" i="9" s="1"/>
  <c r="H333" i="9"/>
  <c r="I333" i="9" s="1"/>
  <c r="U332" i="9"/>
  <c r="V332" i="9" s="1"/>
  <c r="W332" i="9" s="1"/>
  <c r="X332" i="9" s="1"/>
  <c r="Y332" i="9" s="1"/>
  <c r="Z332" i="9" s="1"/>
  <c r="AA332" i="9" s="1"/>
  <c r="AB332" i="9" s="1"/>
  <c r="AC332" i="9" s="1"/>
  <c r="AD332" i="9" s="1"/>
  <c r="AE332" i="9" s="1"/>
  <c r="AF332" i="9" s="1"/>
  <c r="AG332" i="9" s="1"/>
  <c r="AH332" i="9" s="1"/>
  <c r="J332" i="9"/>
  <c r="K332" i="9" s="1"/>
  <c r="L332" i="9" s="1"/>
  <c r="M332" i="9" s="1"/>
  <c r="N332" i="9" s="1"/>
  <c r="O332" i="9" s="1"/>
  <c r="P332" i="9" s="1"/>
  <c r="Q332" i="9" s="1"/>
  <c r="R332" i="9" s="1"/>
  <c r="S332" i="9" s="1"/>
  <c r="T332" i="9" s="1"/>
  <c r="I332" i="9"/>
  <c r="H332" i="9"/>
  <c r="L331" i="9"/>
  <c r="M331" i="9" s="1"/>
  <c r="N331" i="9" s="1"/>
  <c r="O331" i="9" s="1"/>
  <c r="P331" i="9" s="1"/>
  <c r="Q331" i="9" s="1"/>
  <c r="R331" i="9" s="1"/>
  <c r="S331" i="9" s="1"/>
  <c r="T331" i="9" s="1"/>
  <c r="U331" i="9" s="1"/>
  <c r="V331" i="9" s="1"/>
  <c r="W331" i="9" s="1"/>
  <c r="X331" i="9" s="1"/>
  <c r="Y331" i="9" s="1"/>
  <c r="Z331" i="9" s="1"/>
  <c r="AA331" i="9" s="1"/>
  <c r="AB331" i="9" s="1"/>
  <c r="AC331" i="9" s="1"/>
  <c r="AD331" i="9" s="1"/>
  <c r="AE331" i="9" s="1"/>
  <c r="AF331" i="9" s="1"/>
  <c r="AG331" i="9" s="1"/>
  <c r="AH331" i="9" s="1"/>
  <c r="H331" i="9"/>
  <c r="I331" i="9" s="1"/>
  <c r="J331" i="9" s="1"/>
  <c r="K331" i="9" s="1"/>
  <c r="Q330" i="9"/>
  <c r="R330" i="9" s="1"/>
  <c r="S330" i="9" s="1"/>
  <c r="T330" i="9" s="1"/>
  <c r="U330" i="9" s="1"/>
  <c r="V330" i="9" s="1"/>
  <c r="W330" i="9" s="1"/>
  <c r="X330" i="9" s="1"/>
  <c r="Y330" i="9" s="1"/>
  <c r="Z330" i="9" s="1"/>
  <c r="AA330" i="9" s="1"/>
  <c r="AB330" i="9" s="1"/>
  <c r="AC330" i="9" s="1"/>
  <c r="AD330" i="9" s="1"/>
  <c r="AE330" i="9" s="1"/>
  <c r="AF330" i="9" s="1"/>
  <c r="AG330" i="9" s="1"/>
  <c r="AH330" i="9" s="1"/>
  <c r="H330" i="9"/>
  <c r="I330" i="9" s="1"/>
  <c r="J330" i="9" s="1"/>
  <c r="K330" i="9" s="1"/>
  <c r="L330" i="9" s="1"/>
  <c r="M330" i="9" s="1"/>
  <c r="N330" i="9" s="1"/>
  <c r="O330" i="9" s="1"/>
  <c r="P330" i="9" s="1"/>
  <c r="G327" i="9"/>
  <c r="R326" i="9"/>
  <c r="S326" i="9" s="1"/>
  <c r="T326" i="9" s="1"/>
  <c r="U326" i="9" s="1"/>
  <c r="V326" i="9" s="1"/>
  <c r="W326" i="9" s="1"/>
  <c r="X326" i="9" s="1"/>
  <c r="Y326" i="9" s="1"/>
  <c r="Z326" i="9" s="1"/>
  <c r="AA326" i="9" s="1"/>
  <c r="AB326" i="9" s="1"/>
  <c r="AC326" i="9" s="1"/>
  <c r="AD326" i="9" s="1"/>
  <c r="AE326" i="9" s="1"/>
  <c r="AF326" i="9" s="1"/>
  <c r="AG326" i="9" s="1"/>
  <c r="AH326" i="9" s="1"/>
  <c r="N326" i="9"/>
  <c r="O326" i="9" s="1"/>
  <c r="P326" i="9" s="1"/>
  <c r="Q326" i="9" s="1"/>
  <c r="J326" i="9"/>
  <c r="K326" i="9" s="1"/>
  <c r="L326" i="9" s="1"/>
  <c r="M326" i="9" s="1"/>
  <c r="I326" i="9"/>
  <c r="H326" i="9"/>
  <c r="I325" i="9"/>
  <c r="H325" i="9"/>
  <c r="H327" i="9" s="1"/>
  <c r="X324" i="9"/>
  <c r="Y324" i="9" s="1"/>
  <c r="Z324" i="9" s="1"/>
  <c r="AA324" i="9" s="1"/>
  <c r="AB324" i="9" s="1"/>
  <c r="AC324" i="9" s="1"/>
  <c r="AD324" i="9" s="1"/>
  <c r="AE324" i="9" s="1"/>
  <c r="AF324" i="9" s="1"/>
  <c r="AG324" i="9" s="1"/>
  <c r="AH324" i="9" s="1"/>
  <c r="L324" i="9"/>
  <c r="M324" i="9" s="1"/>
  <c r="N324" i="9" s="1"/>
  <c r="O324" i="9" s="1"/>
  <c r="P324" i="9" s="1"/>
  <c r="Q324" i="9" s="1"/>
  <c r="R324" i="9" s="1"/>
  <c r="S324" i="9" s="1"/>
  <c r="T324" i="9" s="1"/>
  <c r="U324" i="9" s="1"/>
  <c r="V324" i="9" s="1"/>
  <c r="W324" i="9" s="1"/>
  <c r="I324" i="9"/>
  <c r="J324" i="9" s="1"/>
  <c r="K324" i="9" s="1"/>
  <c r="H324" i="9"/>
  <c r="G323" i="9"/>
  <c r="H323" i="9" s="1"/>
  <c r="I323" i="9" s="1"/>
  <c r="J323" i="9" s="1"/>
  <c r="K323" i="9" s="1"/>
  <c r="L323" i="9" s="1"/>
  <c r="M323" i="9" s="1"/>
  <c r="N323" i="9" s="1"/>
  <c r="O323" i="9" s="1"/>
  <c r="P323" i="9" s="1"/>
  <c r="Q323" i="9" s="1"/>
  <c r="R323" i="9" s="1"/>
  <c r="S323" i="9" s="1"/>
  <c r="T323" i="9" s="1"/>
  <c r="U323" i="9" s="1"/>
  <c r="V323" i="9" s="1"/>
  <c r="W323" i="9" s="1"/>
  <c r="X323" i="9" s="1"/>
  <c r="Y323" i="9" s="1"/>
  <c r="Z323" i="9" s="1"/>
  <c r="AA323" i="9" s="1"/>
  <c r="AB323" i="9" s="1"/>
  <c r="AC323" i="9" s="1"/>
  <c r="AD323" i="9" s="1"/>
  <c r="AE323" i="9" s="1"/>
  <c r="AF323" i="9" s="1"/>
  <c r="AG323" i="9" s="1"/>
  <c r="AH323" i="9" s="1"/>
  <c r="G321" i="9"/>
  <c r="G322" i="9" s="1"/>
  <c r="H320" i="9"/>
  <c r="I320" i="9" s="1"/>
  <c r="J320" i="9" s="1"/>
  <c r="K320" i="9" s="1"/>
  <c r="L320" i="9" s="1"/>
  <c r="M320" i="9" s="1"/>
  <c r="N320" i="9" s="1"/>
  <c r="O320" i="9" s="1"/>
  <c r="P320" i="9" s="1"/>
  <c r="Q320" i="9" s="1"/>
  <c r="R320" i="9" s="1"/>
  <c r="S320" i="9" s="1"/>
  <c r="T320" i="9" s="1"/>
  <c r="U320" i="9" s="1"/>
  <c r="V320" i="9" s="1"/>
  <c r="W320" i="9" s="1"/>
  <c r="X320" i="9" s="1"/>
  <c r="Y320" i="9" s="1"/>
  <c r="Z320" i="9" s="1"/>
  <c r="AA320" i="9" s="1"/>
  <c r="AB320" i="9" s="1"/>
  <c r="AC320" i="9" s="1"/>
  <c r="AD320" i="9" s="1"/>
  <c r="AE320" i="9" s="1"/>
  <c r="AF320" i="9" s="1"/>
  <c r="AG320" i="9" s="1"/>
  <c r="AH320" i="9" s="1"/>
  <c r="N319" i="9"/>
  <c r="O319" i="9" s="1"/>
  <c r="P319" i="9" s="1"/>
  <c r="Q319" i="9" s="1"/>
  <c r="R319" i="9" s="1"/>
  <c r="S319" i="9" s="1"/>
  <c r="T319" i="9" s="1"/>
  <c r="U319" i="9" s="1"/>
  <c r="V319" i="9" s="1"/>
  <c r="W319" i="9" s="1"/>
  <c r="X319" i="9" s="1"/>
  <c r="Y319" i="9" s="1"/>
  <c r="Z319" i="9" s="1"/>
  <c r="AA319" i="9" s="1"/>
  <c r="AB319" i="9" s="1"/>
  <c r="AC319" i="9" s="1"/>
  <c r="AD319" i="9" s="1"/>
  <c r="AE319" i="9" s="1"/>
  <c r="AF319" i="9" s="1"/>
  <c r="AG319" i="9" s="1"/>
  <c r="AH319" i="9" s="1"/>
  <c r="H319" i="9"/>
  <c r="I319" i="9" s="1"/>
  <c r="J319" i="9" s="1"/>
  <c r="K319" i="9" s="1"/>
  <c r="L319" i="9" s="1"/>
  <c r="M319" i="9" s="1"/>
  <c r="J318" i="9"/>
  <c r="K318" i="9" s="1"/>
  <c r="L318" i="9" s="1"/>
  <c r="M318" i="9" s="1"/>
  <c r="N318" i="9" s="1"/>
  <c r="O318" i="9" s="1"/>
  <c r="P318" i="9" s="1"/>
  <c r="Q318" i="9" s="1"/>
  <c r="R318" i="9" s="1"/>
  <c r="S318" i="9" s="1"/>
  <c r="T318" i="9" s="1"/>
  <c r="U318" i="9" s="1"/>
  <c r="V318" i="9" s="1"/>
  <c r="W318" i="9" s="1"/>
  <c r="X318" i="9" s="1"/>
  <c r="Y318" i="9" s="1"/>
  <c r="Z318" i="9" s="1"/>
  <c r="AA318" i="9" s="1"/>
  <c r="AB318" i="9" s="1"/>
  <c r="AC318" i="9" s="1"/>
  <c r="AD318" i="9" s="1"/>
  <c r="AE318" i="9" s="1"/>
  <c r="AF318" i="9" s="1"/>
  <c r="AG318" i="9" s="1"/>
  <c r="AH318" i="9" s="1"/>
  <c r="I318" i="9"/>
  <c r="H318" i="9"/>
  <c r="U317" i="9"/>
  <c r="V317" i="9" s="1"/>
  <c r="W317" i="9" s="1"/>
  <c r="X317" i="9" s="1"/>
  <c r="Y317" i="9" s="1"/>
  <c r="Z317" i="9" s="1"/>
  <c r="AA317" i="9" s="1"/>
  <c r="AB317" i="9" s="1"/>
  <c r="AC317" i="9" s="1"/>
  <c r="AD317" i="9" s="1"/>
  <c r="AE317" i="9" s="1"/>
  <c r="AF317" i="9" s="1"/>
  <c r="AG317" i="9" s="1"/>
  <c r="AH317" i="9" s="1"/>
  <c r="I317" i="9"/>
  <c r="J317" i="9" s="1"/>
  <c r="K317" i="9" s="1"/>
  <c r="L317" i="9" s="1"/>
  <c r="M317" i="9" s="1"/>
  <c r="N317" i="9" s="1"/>
  <c r="O317" i="9" s="1"/>
  <c r="P317" i="9" s="1"/>
  <c r="Q317" i="9" s="1"/>
  <c r="R317" i="9" s="1"/>
  <c r="S317" i="9" s="1"/>
  <c r="T317" i="9" s="1"/>
  <c r="H317" i="9"/>
  <c r="H314" i="9"/>
  <c r="G314" i="9"/>
  <c r="G315" i="9" s="1"/>
  <c r="O313" i="9"/>
  <c r="P313" i="9" s="1"/>
  <c r="Q313" i="9" s="1"/>
  <c r="R313" i="9" s="1"/>
  <c r="S313" i="9" s="1"/>
  <c r="T313" i="9" s="1"/>
  <c r="U313" i="9" s="1"/>
  <c r="V313" i="9" s="1"/>
  <c r="W313" i="9" s="1"/>
  <c r="X313" i="9" s="1"/>
  <c r="Y313" i="9" s="1"/>
  <c r="Z313" i="9" s="1"/>
  <c r="AA313" i="9" s="1"/>
  <c r="AB313" i="9" s="1"/>
  <c r="AC313" i="9" s="1"/>
  <c r="AD313" i="9" s="1"/>
  <c r="AE313" i="9" s="1"/>
  <c r="AF313" i="9" s="1"/>
  <c r="AG313" i="9" s="1"/>
  <c r="AH313" i="9" s="1"/>
  <c r="J313" i="9"/>
  <c r="K313" i="9" s="1"/>
  <c r="L313" i="9" s="1"/>
  <c r="M313" i="9" s="1"/>
  <c r="N313" i="9" s="1"/>
  <c r="I313" i="9"/>
  <c r="H313" i="9"/>
  <c r="I312" i="9"/>
  <c r="I314" i="9" s="1"/>
  <c r="H312" i="9"/>
  <c r="I311" i="9"/>
  <c r="J311" i="9" s="1"/>
  <c r="K311" i="9" s="1"/>
  <c r="L311" i="9" s="1"/>
  <c r="M311" i="9" s="1"/>
  <c r="N311" i="9" s="1"/>
  <c r="O311" i="9" s="1"/>
  <c r="P311" i="9" s="1"/>
  <c r="Q311" i="9" s="1"/>
  <c r="R311" i="9" s="1"/>
  <c r="S311" i="9" s="1"/>
  <c r="T311" i="9" s="1"/>
  <c r="U311" i="9" s="1"/>
  <c r="V311" i="9" s="1"/>
  <c r="W311" i="9" s="1"/>
  <c r="X311" i="9" s="1"/>
  <c r="Y311" i="9" s="1"/>
  <c r="Z311" i="9" s="1"/>
  <c r="AA311" i="9" s="1"/>
  <c r="AB311" i="9" s="1"/>
  <c r="AC311" i="9" s="1"/>
  <c r="AD311" i="9" s="1"/>
  <c r="AE311" i="9" s="1"/>
  <c r="AF311" i="9" s="1"/>
  <c r="AG311" i="9" s="1"/>
  <c r="AH311" i="9" s="1"/>
  <c r="H311" i="9"/>
  <c r="G310" i="9"/>
  <c r="H310" i="9" s="1"/>
  <c r="I310" i="9" s="1"/>
  <c r="J310" i="9" s="1"/>
  <c r="K310" i="9" s="1"/>
  <c r="L310" i="9" s="1"/>
  <c r="M310" i="9" s="1"/>
  <c r="N310" i="9" s="1"/>
  <c r="O310" i="9" s="1"/>
  <c r="P310" i="9" s="1"/>
  <c r="Q310" i="9" s="1"/>
  <c r="R310" i="9" s="1"/>
  <c r="S310" i="9" s="1"/>
  <c r="T310" i="9" s="1"/>
  <c r="U310" i="9" s="1"/>
  <c r="V310" i="9" s="1"/>
  <c r="W310" i="9" s="1"/>
  <c r="X310" i="9" s="1"/>
  <c r="Y310" i="9" s="1"/>
  <c r="Z310" i="9" s="1"/>
  <c r="AA310" i="9" s="1"/>
  <c r="AB310" i="9" s="1"/>
  <c r="AC310" i="9" s="1"/>
  <c r="AD310" i="9" s="1"/>
  <c r="AE310" i="9" s="1"/>
  <c r="AF310" i="9" s="1"/>
  <c r="AG310" i="9" s="1"/>
  <c r="AH310" i="9" s="1"/>
  <c r="G308" i="9"/>
  <c r="G309" i="9" s="1"/>
  <c r="H307" i="9"/>
  <c r="I307" i="9" s="1"/>
  <c r="J307" i="9" s="1"/>
  <c r="K307" i="9" s="1"/>
  <c r="L307" i="9" s="1"/>
  <c r="M307" i="9" s="1"/>
  <c r="N307" i="9" s="1"/>
  <c r="O307" i="9" s="1"/>
  <c r="P307" i="9" s="1"/>
  <c r="Q307" i="9" s="1"/>
  <c r="R307" i="9" s="1"/>
  <c r="S307" i="9" s="1"/>
  <c r="T307" i="9" s="1"/>
  <c r="U307" i="9" s="1"/>
  <c r="V307" i="9" s="1"/>
  <c r="W307" i="9" s="1"/>
  <c r="X307" i="9" s="1"/>
  <c r="Y307" i="9" s="1"/>
  <c r="Z307" i="9" s="1"/>
  <c r="AA307" i="9" s="1"/>
  <c r="AB307" i="9" s="1"/>
  <c r="AC307" i="9" s="1"/>
  <c r="AD307" i="9" s="1"/>
  <c r="AE307" i="9" s="1"/>
  <c r="AF307" i="9" s="1"/>
  <c r="AG307" i="9" s="1"/>
  <c r="AH307" i="9" s="1"/>
  <c r="I306" i="9"/>
  <c r="J306" i="9" s="1"/>
  <c r="K306" i="9" s="1"/>
  <c r="L306" i="9" s="1"/>
  <c r="M306" i="9" s="1"/>
  <c r="N306" i="9" s="1"/>
  <c r="O306" i="9" s="1"/>
  <c r="P306" i="9" s="1"/>
  <c r="Q306" i="9" s="1"/>
  <c r="R306" i="9" s="1"/>
  <c r="S306" i="9" s="1"/>
  <c r="T306" i="9" s="1"/>
  <c r="U306" i="9" s="1"/>
  <c r="V306" i="9" s="1"/>
  <c r="W306" i="9" s="1"/>
  <c r="X306" i="9" s="1"/>
  <c r="Y306" i="9" s="1"/>
  <c r="Z306" i="9" s="1"/>
  <c r="AA306" i="9" s="1"/>
  <c r="AB306" i="9" s="1"/>
  <c r="AC306" i="9" s="1"/>
  <c r="AD306" i="9" s="1"/>
  <c r="AE306" i="9" s="1"/>
  <c r="AF306" i="9" s="1"/>
  <c r="AG306" i="9" s="1"/>
  <c r="AH306" i="9" s="1"/>
  <c r="H306" i="9"/>
  <c r="AH305" i="9"/>
  <c r="M305" i="9"/>
  <c r="N305" i="9" s="1"/>
  <c r="O305" i="9" s="1"/>
  <c r="P305" i="9" s="1"/>
  <c r="Q305" i="9" s="1"/>
  <c r="R305" i="9" s="1"/>
  <c r="S305" i="9" s="1"/>
  <c r="T305" i="9" s="1"/>
  <c r="U305" i="9" s="1"/>
  <c r="V305" i="9" s="1"/>
  <c r="W305" i="9" s="1"/>
  <c r="X305" i="9" s="1"/>
  <c r="Y305" i="9" s="1"/>
  <c r="Z305" i="9" s="1"/>
  <c r="AA305" i="9" s="1"/>
  <c r="AB305" i="9" s="1"/>
  <c r="AC305" i="9" s="1"/>
  <c r="AD305" i="9" s="1"/>
  <c r="AE305" i="9" s="1"/>
  <c r="AF305" i="9" s="1"/>
  <c r="AG305" i="9" s="1"/>
  <c r="H305" i="9"/>
  <c r="I305" i="9" s="1"/>
  <c r="J305" i="9" s="1"/>
  <c r="K305" i="9" s="1"/>
  <c r="L305" i="9" s="1"/>
  <c r="H304" i="9"/>
  <c r="I304" i="9" s="1"/>
  <c r="J304" i="9" s="1"/>
  <c r="K304" i="9" s="1"/>
  <c r="L304" i="9" s="1"/>
  <c r="M304" i="9" s="1"/>
  <c r="N304" i="9" s="1"/>
  <c r="O304" i="9" s="1"/>
  <c r="P304" i="9" s="1"/>
  <c r="Q304" i="9" s="1"/>
  <c r="R304" i="9" s="1"/>
  <c r="S304" i="9" s="1"/>
  <c r="T304" i="9" s="1"/>
  <c r="U304" i="9" s="1"/>
  <c r="V304" i="9" s="1"/>
  <c r="W304" i="9" s="1"/>
  <c r="X304" i="9" s="1"/>
  <c r="Y304" i="9" s="1"/>
  <c r="Z304" i="9" s="1"/>
  <c r="AA304" i="9" s="1"/>
  <c r="AB304" i="9" s="1"/>
  <c r="AC304" i="9" s="1"/>
  <c r="AD304" i="9" s="1"/>
  <c r="AE304" i="9" s="1"/>
  <c r="AF304" i="9" s="1"/>
  <c r="AG304" i="9" s="1"/>
  <c r="AH304" i="9" s="1"/>
  <c r="H301" i="9"/>
  <c r="G301" i="9"/>
  <c r="L300" i="9"/>
  <c r="M300" i="9" s="1"/>
  <c r="N300" i="9" s="1"/>
  <c r="O300" i="9" s="1"/>
  <c r="P300" i="9" s="1"/>
  <c r="Q300" i="9" s="1"/>
  <c r="R300" i="9" s="1"/>
  <c r="S300" i="9" s="1"/>
  <c r="T300" i="9" s="1"/>
  <c r="U300" i="9" s="1"/>
  <c r="V300" i="9" s="1"/>
  <c r="W300" i="9" s="1"/>
  <c r="X300" i="9" s="1"/>
  <c r="Y300" i="9" s="1"/>
  <c r="Z300" i="9" s="1"/>
  <c r="AA300" i="9" s="1"/>
  <c r="AB300" i="9" s="1"/>
  <c r="AC300" i="9" s="1"/>
  <c r="AD300" i="9" s="1"/>
  <c r="AE300" i="9" s="1"/>
  <c r="AF300" i="9" s="1"/>
  <c r="AG300" i="9" s="1"/>
  <c r="AH300" i="9" s="1"/>
  <c r="J300" i="9"/>
  <c r="K300" i="9" s="1"/>
  <c r="H300" i="9"/>
  <c r="I300" i="9" s="1"/>
  <c r="J299" i="9"/>
  <c r="J301" i="9" s="1"/>
  <c r="I299" i="9"/>
  <c r="I301" i="9" s="1"/>
  <c r="H299" i="9"/>
  <c r="N298" i="9"/>
  <c r="O298" i="9" s="1"/>
  <c r="P298" i="9" s="1"/>
  <c r="Q298" i="9" s="1"/>
  <c r="R298" i="9" s="1"/>
  <c r="S298" i="9" s="1"/>
  <c r="T298" i="9" s="1"/>
  <c r="U298" i="9" s="1"/>
  <c r="V298" i="9" s="1"/>
  <c r="W298" i="9" s="1"/>
  <c r="X298" i="9" s="1"/>
  <c r="Y298" i="9" s="1"/>
  <c r="Z298" i="9" s="1"/>
  <c r="AA298" i="9" s="1"/>
  <c r="AB298" i="9" s="1"/>
  <c r="AC298" i="9" s="1"/>
  <c r="AD298" i="9" s="1"/>
  <c r="AE298" i="9" s="1"/>
  <c r="AF298" i="9" s="1"/>
  <c r="AG298" i="9" s="1"/>
  <c r="AH298" i="9" s="1"/>
  <c r="I298" i="9"/>
  <c r="J298" i="9" s="1"/>
  <c r="K298" i="9" s="1"/>
  <c r="L298" i="9" s="1"/>
  <c r="M298" i="9" s="1"/>
  <c r="H298" i="9"/>
  <c r="G297" i="9"/>
  <c r="G295" i="9"/>
  <c r="K294" i="9"/>
  <c r="L294" i="9" s="1"/>
  <c r="M294" i="9" s="1"/>
  <c r="N294" i="9" s="1"/>
  <c r="O294" i="9" s="1"/>
  <c r="P294" i="9" s="1"/>
  <c r="Q294" i="9" s="1"/>
  <c r="R294" i="9" s="1"/>
  <c r="S294" i="9" s="1"/>
  <c r="T294" i="9" s="1"/>
  <c r="U294" i="9" s="1"/>
  <c r="V294" i="9" s="1"/>
  <c r="W294" i="9" s="1"/>
  <c r="X294" i="9" s="1"/>
  <c r="Y294" i="9" s="1"/>
  <c r="Z294" i="9" s="1"/>
  <c r="AA294" i="9" s="1"/>
  <c r="AB294" i="9" s="1"/>
  <c r="AC294" i="9" s="1"/>
  <c r="AD294" i="9" s="1"/>
  <c r="AE294" i="9" s="1"/>
  <c r="AF294" i="9" s="1"/>
  <c r="AG294" i="9" s="1"/>
  <c r="AH294" i="9" s="1"/>
  <c r="I294" i="9"/>
  <c r="J294" i="9" s="1"/>
  <c r="H294" i="9"/>
  <c r="H293" i="9"/>
  <c r="I293" i="9" s="1"/>
  <c r="J293" i="9" s="1"/>
  <c r="K293" i="9" s="1"/>
  <c r="L293" i="9" s="1"/>
  <c r="M293" i="9" s="1"/>
  <c r="N293" i="9" s="1"/>
  <c r="O293" i="9" s="1"/>
  <c r="P293" i="9" s="1"/>
  <c r="Q293" i="9" s="1"/>
  <c r="R293" i="9" s="1"/>
  <c r="S293" i="9" s="1"/>
  <c r="T293" i="9" s="1"/>
  <c r="U293" i="9" s="1"/>
  <c r="V293" i="9" s="1"/>
  <c r="W293" i="9" s="1"/>
  <c r="X293" i="9" s="1"/>
  <c r="Y293" i="9" s="1"/>
  <c r="Z293" i="9" s="1"/>
  <c r="AA293" i="9" s="1"/>
  <c r="AB293" i="9" s="1"/>
  <c r="AC293" i="9" s="1"/>
  <c r="AD293" i="9" s="1"/>
  <c r="AE293" i="9" s="1"/>
  <c r="AF293" i="9" s="1"/>
  <c r="AG293" i="9" s="1"/>
  <c r="AH293" i="9" s="1"/>
  <c r="M292" i="9"/>
  <c r="N292" i="9" s="1"/>
  <c r="O292" i="9" s="1"/>
  <c r="P292" i="9" s="1"/>
  <c r="Q292" i="9" s="1"/>
  <c r="R292" i="9" s="1"/>
  <c r="S292" i="9" s="1"/>
  <c r="T292" i="9" s="1"/>
  <c r="U292" i="9" s="1"/>
  <c r="V292" i="9" s="1"/>
  <c r="W292" i="9" s="1"/>
  <c r="X292" i="9" s="1"/>
  <c r="Y292" i="9" s="1"/>
  <c r="Z292" i="9" s="1"/>
  <c r="AA292" i="9" s="1"/>
  <c r="AB292" i="9" s="1"/>
  <c r="AC292" i="9" s="1"/>
  <c r="AD292" i="9" s="1"/>
  <c r="AE292" i="9" s="1"/>
  <c r="AF292" i="9" s="1"/>
  <c r="AG292" i="9" s="1"/>
  <c r="AH292" i="9" s="1"/>
  <c r="I292" i="9"/>
  <c r="J292" i="9" s="1"/>
  <c r="K292" i="9" s="1"/>
  <c r="L292" i="9" s="1"/>
  <c r="H292" i="9"/>
  <c r="N291" i="9"/>
  <c r="O291" i="9" s="1"/>
  <c r="P291" i="9" s="1"/>
  <c r="Q291" i="9" s="1"/>
  <c r="R291" i="9" s="1"/>
  <c r="S291" i="9" s="1"/>
  <c r="T291" i="9" s="1"/>
  <c r="U291" i="9" s="1"/>
  <c r="V291" i="9" s="1"/>
  <c r="W291" i="9" s="1"/>
  <c r="X291" i="9" s="1"/>
  <c r="Y291" i="9" s="1"/>
  <c r="Z291" i="9" s="1"/>
  <c r="AA291" i="9" s="1"/>
  <c r="AB291" i="9" s="1"/>
  <c r="AC291" i="9" s="1"/>
  <c r="AD291" i="9" s="1"/>
  <c r="AE291" i="9" s="1"/>
  <c r="AF291" i="9" s="1"/>
  <c r="AG291" i="9" s="1"/>
  <c r="AH291" i="9" s="1"/>
  <c r="J291" i="9"/>
  <c r="K291" i="9" s="1"/>
  <c r="L291" i="9" s="1"/>
  <c r="M291" i="9" s="1"/>
  <c r="H291" i="9"/>
  <c r="I291" i="9" s="1"/>
  <c r="G288" i="9"/>
  <c r="Q287" i="9"/>
  <c r="R287" i="9" s="1"/>
  <c r="S287" i="9" s="1"/>
  <c r="T287" i="9" s="1"/>
  <c r="U287" i="9" s="1"/>
  <c r="V287" i="9" s="1"/>
  <c r="W287" i="9" s="1"/>
  <c r="X287" i="9" s="1"/>
  <c r="Y287" i="9" s="1"/>
  <c r="Z287" i="9" s="1"/>
  <c r="AA287" i="9" s="1"/>
  <c r="AB287" i="9" s="1"/>
  <c r="AC287" i="9" s="1"/>
  <c r="AD287" i="9" s="1"/>
  <c r="AE287" i="9" s="1"/>
  <c r="AF287" i="9" s="1"/>
  <c r="AG287" i="9" s="1"/>
  <c r="AH287" i="9" s="1"/>
  <c r="I287" i="9"/>
  <c r="J287" i="9" s="1"/>
  <c r="K287" i="9" s="1"/>
  <c r="L287" i="9" s="1"/>
  <c r="M287" i="9" s="1"/>
  <c r="N287" i="9" s="1"/>
  <c r="O287" i="9" s="1"/>
  <c r="P287" i="9" s="1"/>
  <c r="H287" i="9"/>
  <c r="H286" i="9"/>
  <c r="U285" i="9"/>
  <c r="V285" i="9" s="1"/>
  <c r="W285" i="9" s="1"/>
  <c r="X285" i="9" s="1"/>
  <c r="Y285" i="9" s="1"/>
  <c r="Z285" i="9" s="1"/>
  <c r="AA285" i="9" s="1"/>
  <c r="AB285" i="9" s="1"/>
  <c r="AC285" i="9" s="1"/>
  <c r="AD285" i="9" s="1"/>
  <c r="AE285" i="9" s="1"/>
  <c r="AF285" i="9" s="1"/>
  <c r="AG285" i="9" s="1"/>
  <c r="AH285" i="9" s="1"/>
  <c r="J285" i="9"/>
  <c r="K285" i="9" s="1"/>
  <c r="L285" i="9" s="1"/>
  <c r="M285" i="9" s="1"/>
  <c r="N285" i="9" s="1"/>
  <c r="O285" i="9" s="1"/>
  <c r="P285" i="9" s="1"/>
  <c r="Q285" i="9" s="1"/>
  <c r="R285" i="9" s="1"/>
  <c r="S285" i="9" s="1"/>
  <c r="T285" i="9" s="1"/>
  <c r="I285" i="9"/>
  <c r="H285" i="9"/>
  <c r="H284" i="9"/>
  <c r="I284" i="9" s="1"/>
  <c r="J284" i="9" s="1"/>
  <c r="K284" i="9" s="1"/>
  <c r="L284" i="9" s="1"/>
  <c r="M284" i="9" s="1"/>
  <c r="N284" i="9" s="1"/>
  <c r="O284" i="9" s="1"/>
  <c r="P284" i="9" s="1"/>
  <c r="Q284" i="9" s="1"/>
  <c r="R284" i="9" s="1"/>
  <c r="S284" i="9" s="1"/>
  <c r="T284" i="9" s="1"/>
  <c r="U284" i="9" s="1"/>
  <c r="V284" i="9" s="1"/>
  <c r="W284" i="9" s="1"/>
  <c r="X284" i="9" s="1"/>
  <c r="Y284" i="9" s="1"/>
  <c r="Z284" i="9" s="1"/>
  <c r="AA284" i="9" s="1"/>
  <c r="AB284" i="9" s="1"/>
  <c r="AC284" i="9" s="1"/>
  <c r="AD284" i="9" s="1"/>
  <c r="AE284" i="9" s="1"/>
  <c r="AF284" i="9" s="1"/>
  <c r="AG284" i="9" s="1"/>
  <c r="AH284" i="9" s="1"/>
  <c r="G284" i="9"/>
  <c r="G289" i="9" s="1"/>
  <c r="G290" i="9" s="1"/>
  <c r="H290" i="9" s="1"/>
  <c r="I290" i="9" s="1"/>
  <c r="J290" i="9" s="1"/>
  <c r="K290" i="9" s="1"/>
  <c r="L290" i="9" s="1"/>
  <c r="M290" i="9" s="1"/>
  <c r="N290" i="9" s="1"/>
  <c r="O290" i="9" s="1"/>
  <c r="P290" i="9" s="1"/>
  <c r="Q290" i="9" s="1"/>
  <c r="R290" i="9" s="1"/>
  <c r="S290" i="9" s="1"/>
  <c r="T290" i="9" s="1"/>
  <c r="U290" i="9" s="1"/>
  <c r="V290" i="9" s="1"/>
  <c r="W290" i="9" s="1"/>
  <c r="X290" i="9" s="1"/>
  <c r="Y290" i="9" s="1"/>
  <c r="Z290" i="9" s="1"/>
  <c r="AA290" i="9" s="1"/>
  <c r="AB290" i="9" s="1"/>
  <c r="AC290" i="9" s="1"/>
  <c r="AD290" i="9" s="1"/>
  <c r="AE290" i="9" s="1"/>
  <c r="AF290" i="9" s="1"/>
  <c r="AG290" i="9" s="1"/>
  <c r="AH290" i="9" s="1"/>
  <c r="G282" i="9"/>
  <c r="G283" i="9" s="1"/>
  <c r="J281" i="9"/>
  <c r="K281" i="9" s="1"/>
  <c r="L281" i="9" s="1"/>
  <c r="M281" i="9" s="1"/>
  <c r="N281" i="9" s="1"/>
  <c r="O281" i="9" s="1"/>
  <c r="P281" i="9" s="1"/>
  <c r="Q281" i="9" s="1"/>
  <c r="R281" i="9" s="1"/>
  <c r="S281" i="9" s="1"/>
  <c r="T281" i="9" s="1"/>
  <c r="U281" i="9" s="1"/>
  <c r="V281" i="9" s="1"/>
  <c r="W281" i="9" s="1"/>
  <c r="X281" i="9" s="1"/>
  <c r="Y281" i="9" s="1"/>
  <c r="Z281" i="9" s="1"/>
  <c r="AA281" i="9" s="1"/>
  <c r="AB281" i="9" s="1"/>
  <c r="AC281" i="9" s="1"/>
  <c r="AD281" i="9" s="1"/>
  <c r="AE281" i="9" s="1"/>
  <c r="AF281" i="9" s="1"/>
  <c r="AG281" i="9" s="1"/>
  <c r="AH281" i="9" s="1"/>
  <c r="H281" i="9"/>
  <c r="I281" i="9" s="1"/>
  <c r="AF280" i="9"/>
  <c r="AG280" i="9" s="1"/>
  <c r="AH280" i="9" s="1"/>
  <c r="K280" i="9"/>
  <c r="L280" i="9" s="1"/>
  <c r="M280" i="9" s="1"/>
  <c r="N280" i="9" s="1"/>
  <c r="O280" i="9" s="1"/>
  <c r="P280" i="9" s="1"/>
  <c r="Q280" i="9" s="1"/>
  <c r="R280" i="9" s="1"/>
  <c r="S280" i="9" s="1"/>
  <c r="T280" i="9" s="1"/>
  <c r="U280" i="9" s="1"/>
  <c r="V280" i="9" s="1"/>
  <c r="W280" i="9" s="1"/>
  <c r="X280" i="9" s="1"/>
  <c r="Y280" i="9" s="1"/>
  <c r="Z280" i="9" s="1"/>
  <c r="AA280" i="9" s="1"/>
  <c r="AB280" i="9" s="1"/>
  <c r="AC280" i="9" s="1"/>
  <c r="AD280" i="9" s="1"/>
  <c r="AE280" i="9" s="1"/>
  <c r="H280" i="9"/>
  <c r="I280" i="9" s="1"/>
  <c r="J280" i="9" s="1"/>
  <c r="K279" i="9"/>
  <c r="L279" i="9" s="1"/>
  <c r="M279" i="9" s="1"/>
  <c r="N279" i="9" s="1"/>
  <c r="O279" i="9" s="1"/>
  <c r="P279" i="9" s="1"/>
  <c r="Q279" i="9" s="1"/>
  <c r="R279" i="9" s="1"/>
  <c r="S279" i="9" s="1"/>
  <c r="T279" i="9" s="1"/>
  <c r="U279" i="9" s="1"/>
  <c r="V279" i="9" s="1"/>
  <c r="W279" i="9" s="1"/>
  <c r="X279" i="9" s="1"/>
  <c r="Y279" i="9" s="1"/>
  <c r="Z279" i="9" s="1"/>
  <c r="AA279" i="9" s="1"/>
  <c r="AB279" i="9" s="1"/>
  <c r="AC279" i="9" s="1"/>
  <c r="AD279" i="9" s="1"/>
  <c r="AE279" i="9" s="1"/>
  <c r="AF279" i="9" s="1"/>
  <c r="AG279" i="9" s="1"/>
  <c r="AH279" i="9" s="1"/>
  <c r="H279" i="9"/>
  <c r="I279" i="9" s="1"/>
  <c r="J279" i="9" s="1"/>
  <c r="AG278" i="9"/>
  <c r="AH278" i="9" s="1"/>
  <c r="K278" i="9"/>
  <c r="L278" i="9" s="1"/>
  <c r="M278" i="9" s="1"/>
  <c r="N278" i="9" s="1"/>
  <c r="O278" i="9" s="1"/>
  <c r="P278" i="9" s="1"/>
  <c r="Q278" i="9" s="1"/>
  <c r="R278" i="9" s="1"/>
  <c r="S278" i="9" s="1"/>
  <c r="T278" i="9" s="1"/>
  <c r="U278" i="9" s="1"/>
  <c r="V278" i="9" s="1"/>
  <c r="W278" i="9" s="1"/>
  <c r="X278" i="9" s="1"/>
  <c r="Y278" i="9" s="1"/>
  <c r="Z278" i="9" s="1"/>
  <c r="AA278" i="9" s="1"/>
  <c r="AB278" i="9" s="1"/>
  <c r="AC278" i="9" s="1"/>
  <c r="AD278" i="9" s="1"/>
  <c r="AE278" i="9" s="1"/>
  <c r="AF278" i="9" s="1"/>
  <c r="I278" i="9"/>
  <c r="J278" i="9" s="1"/>
  <c r="H278" i="9"/>
  <c r="G275" i="9"/>
  <c r="M274" i="9"/>
  <c r="N274" i="9" s="1"/>
  <c r="O274" i="9" s="1"/>
  <c r="P274" i="9" s="1"/>
  <c r="Q274" i="9" s="1"/>
  <c r="R274" i="9" s="1"/>
  <c r="S274" i="9" s="1"/>
  <c r="T274" i="9" s="1"/>
  <c r="U274" i="9" s="1"/>
  <c r="V274" i="9" s="1"/>
  <c r="W274" i="9" s="1"/>
  <c r="X274" i="9" s="1"/>
  <c r="Y274" i="9" s="1"/>
  <c r="Z274" i="9" s="1"/>
  <c r="AA274" i="9" s="1"/>
  <c r="AB274" i="9" s="1"/>
  <c r="AC274" i="9" s="1"/>
  <c r="AD274" i="9" s="1"/>
  <c r="AE274" i="9" s="1"/>
  <c r="AF274" i="9" s="1"/>
  <c r="AG274" i="9" s="1"/>
  <c r="AH274" i="9" s="1"/>
  <c r="H274" i="9"/>
  <c r="I274" i="9" s="1"/>
  <c r="J274" i="9" s="1"/>
  <c r="K274" i="9" s="1"/>
  <c r="L274" i="9" s="1"/>
  <c r="H273" i="9"/>
  <c r="N272" i="9"/>
  <c r="O272" i="9" s="1"/>
  <c r="P272" i="9" s="1"/>
  <c r="Q272" i="9" s="1"/>
  <c r="R272" i="9" s="1"/>
  <c r="S272" i="9" s="1"/>
  <c r="T272" i="9" s="1"/>
  <c r="U272" i="9" s="1"/>
  <c r="V272" i="9" s="1"/>
  <c r="W272" i="9" s="1"/>
  <c r="X272" i="9" s="1"/>
  <c r="Y272" i="9" s="1"/>
  <c r="Z272" i="9" s="1"/>
  <c r="AA272" i="9" s="1"/>
  <c r="AB272" i="9" s="1"/>
  <c r="AC272" i="9" s="1"/>
  <c r="AD272" i="9" s="1"/>
  <c r="AE272" i="9" s="1"/>
  <c r="AF272" i="9" s="1"/>
  <c r="AG272" i="9" s="1"/>
  <c r="AH272" i="9" s="1"/>
  <c r="H272" i="9"/>
  <c r="I272" i="9" s="1"/>
  <c r="J272" i="9" s="1"/>
  <c r="K272" i="9" s="1"/>
  <c r="L272" i="9" s="1"/>
  <c r="M272" i="9" s="1"/>
  <c r="G271" i="9"/>
  <c r="H271" i="9" s="1"/>
  <c r="I271" i="9" s="1"/>
  <c r="J271" i="9" s="1"/>
  <c r="K271" i="9" s="1"/>
  <c r="L271" i="9" s="1"/>
  <c r="M271" i="9" s="1"/>
  <c r="N271" i="9" s="1"/>
  <c r="O271" i="9" s="1"/>
  <c r="P271" i="9" s="1"/>
  <c r="Q271" i="9" s="1"/>
  <c r="R271" i="9" s="1"/>
  <c r="S271" i="9" s="1"/>
  <c r="T271" i="9" s="1"/>
  <c r="U271" i="9" s="1"/>
  <c r="V271" i="9" s="1"/>
  <c r="W271" i="9" s="1"/>
  <c r="X271" i="9" s="1"/>
  <c r="Y271" i="9" s="1"/>
  <c r="Z271" i="9" s="1"/>
  <c r="AA271" i="9" s="1"/>
  <c r="AB271" i="9" s="1"/>
  <c r="AC271" i="9" s="1"/>
  <c r="AD271" i="9" s="1"/>
  <c r="AE271" i="9" s="1"/>
  <c r="AF271" i="9" s="1"/>
  <c r="AG271" i="9" s="1"/>
  <c r="AH271" i="9" s="1"/>
  <c r="G269" i="9"/>
  <c r="H269" i="9" s="1"/>
  <c r="H270" i="9" s="1"/>
  <c r="W268" i="9"/>
  <c r="X268" i="9" s="1"/>
  <c r="Y268" i="9" s="1"/>
  <c r="Z268" i="9" s="1"/>
  <c r="AA268" i="9" s="1"/>
  <c r="AB268" i="9" s="1"/>
  <c r="AC268" i="9" s="1"/>
  <c r="AD268" i="9" s="1"/>
  <c r="AE268" i="9" s="1"/>
  <c r="AF268" i="9" s="1"/>
  <c r="AG268" i="9" s="1"/>
  <c r="AH268" i="9" s="1"/>
  <c r="M268" i="9"/>
  <c r="N268" i="9" s="1"/>
  <c r="O268" i="9" s="1"/>
  <c r="P268" i="9" s="1"/>
  <c r="Q268" i="9" s="1"/>
  <c r="R268" i="9" s="1"/>
  <c r="S268" i="9" s="1"/>
  <c r="T268" i="9" s="1"/>
  <c r="U268" i="9" s="1"/>
  <c r="V268" i="9" s="1"/>
  <c r="J268" i="9"/>
  <c r="K268" i="9" s="1"/>
  <c r="L268" i="9" s="1"/>
  <c r="I268" i="9"/>
  <c r="H268" i="9"/>
  <c r="V267" i="9"/>
  <c r="W267" i="9" s="1"/>
  <c r="X267" i="9" s="1"/>
  <c r="Y267" i="9" s="1"/>
  <c r="Z267" i="9" s="1"/>
  <c r="AA267" i="9" s="1"/>
  <c r="AB267" i="9" s="1"/>
  <c r="AC267" i="9" s="1"/>
  <c r="AD267" i="9" s="1"/>
  <c r="AE267" i="9" s="1"/>
  <c r="AF267" i="9" s="1"/>
  <c r="AG267" i="9" s="1"/>
  <c r="AH267" i="9" s="1"/>
  <c r="L267" i="9"/>
  <c r="M267" i="9" s="1"/>
  <c r="N267" i="9" s="1"/>
  <c r="O267" i="9" s="1"/>
  <c r="P267" i="9" s="1"/>
  <c r="Q267" i="9" s="1"/>
  <c r="R267" i="9" s="1"/>
  <c r="S267" i="9" s="1"/>
  <c r="T267" i="9" s="1"/>
  <c r="U267" i="9" s="1"/>
  <c r="I267" i="9"/>
  <c r="J267" i="9" s="1"/>
  <c r="K267" i="9" s="1"/>
  <c r="H267" i="9"/>
  <c r="I266" i="9"/>
  <c r="J266" i="9" s="1"/>
  <c r="K266" i="9" s="1"/>
  <c r="L266" i="9" s="1"/>
  <c r="M266" i="9" s="1"/>
  <c r="N266" i="9" s="1"/>
  <c r="O266" i="9" s="1"/>
  <c r="P266" i="9" s="1"/>
  <c r="Q266" i="9" s="1"/>
  <c r="R266" i="9" s="1"/>
  <c r="S266" i="9" s="1"/>
  <c r="T266" i="9" s="1"/>
  <c r="U266" i="9" s="1"/>
  <c r="V266" i="9" s="1"/>
  <c r="W266" i="9" s="1"/>
  <c r="X266" i="9" s="1"/>
  <c r="Y266" i="9" s="1"/>
  <c r="Z266" i="9" s="1"/>
  <c r="AA266" i="9" s="1"/>
  <c r="AB266" i="9" s="1"/>
  <c r="AC266" i="9" s="1"/>
  <c r="AD266" i="9" s="1"/>
  <c r="AE266" i="9" s="1"/>
  <c r="AF266" i="9" s="1"/>
  <c r="AG266" i="9" s="1"/>
  <c r="AH266" i="9" s="1"/>
  <c r="H266" i="9"/>
  <c r="L265" i="9"/>
  <c r="M265" i="9" s="1"/>
  <c r="N265" i="9" s="1"/>
  <c r="O265" i="9" s="1"/>
  <c r="P265" i="9" s="1"/>
  <c r="Q265" i="9" s="1"/>
  <c r="R265" i="9" s="1"/>
  <c r="S265" i="9" s="1"/>
  <c r="T265" i="9" s="1"/>
  <c r="U265" i="9" s="1"/>
  <c r="V265" i="9" s="1"/>
  <c r="W265" i="9" s="1"/>
  <c r="X265" i="9" s="1"/>
  <c r="Y265" i="9" s="1"/>
  <c r="Z265" i="9" s="1"/>
  <c r="AA265" i="9" s="1"/>
  <c r="AB265" i="9" s="1"/>
  <c r="AC265" i="9" s="1"/>
  <c r="AD265" i="9" s="1"/>
  <c r="AE265" i="9" s="1"/>
  <c r="AF265" i="9" s="1"/>
  <c r="AG265" i="9" s="1"/>
  <c r="AH265" i="9" s="1"/>
  <c r="J265" i="9"/>
  <c r="K265" i="9" s="1"/>
  <c r="H265" i="9"/>
  <c r="I265" i="9" s="1"/>
  <c r="G262" i="9"/>
  <c r="S261" i="9"/>
  <c r="T261" i="9" s="1"/>
  <c r="U261" i="9" s="1"/>
  <c r="V261" i="9" s="1"/>
  <c r="W261" i="9" s="1"/>
  <c r="X261" i="9" s="1"/>
  <c r="Y261" i="9" s="1"/>
  <c r="Z261" i="9" s="1"/>
  <c r="AA261" i="9" s="1"/>
  <c r="AB261" i="9" s="1"/>
  <c r="AC261" i="9" s="1"/>
  <c r="AD261" i="9" s="1"/>
  <c r="AE261" i="9" s="1"/>
  <c r="AF261" i="9" s="1"/>
  <c r="AG261" i="9" s="1"/>
  <c r="AH261" i="9" s="1"/>
  <c r="K261" i="9"/>
  <c r="L261" i="9" s="1"/>
  <c r="M261" i="9" s="1"/>
  <c r="N261" i="9" s="1"/>
  <c r="O261" i="9" s="1"/>
  <c r="P261" i="9" s="1"/>
  <c r="Q261" i="9" s="1"/>
  <c r="R261" i="9" s="1"/>
  <c r="I261" i="9"/>
  <c r="J261" i="9" s="1"/>
  <c r="H261" i="9"/>
  <c r="H260" i="9"/>
  <c r="K259" i="9"/>
  <c r="L259" i="9" s="1"/>
  <c r="M259" i="9" s="1"/>
  <c r="N259" i="9" s="1"/>
  <c r="O259" i="9" s="1"/>
  <c r="P259" i="9" s="1"/>
  <c r="Q259" i="9" s="1"/>
  <c r="R259" i="9" s="1"/>
  <c r="S259" i="9" s="1"/>
  <c r="T259" i="9" s="1"/>
  <c r="U259" i="9" s="1"/>
  <c r="V259" i="9" s="1"/>
  <c r="W259" i="9" s="1"/>
  <c r="X259" i="9" s="1"/>
  <c r="Y259" i="9" s="1"/>
  <c r="Z259" i="9" s="1"/>
  <c r="AA259" i="9" s="1"/>
  <c r="AB259" i="9" s="1"/>
  <c r="AC259" i="9" s="1"/>
  <c r="AD259" i="9" s="1"/>
  <c r="AE259" i="9" s="1"/>
  <c r="AF259" i="9" s="1"/>
  <c r="AG259" i="9" s="1"/>
  <c r="AH259" i="9" s="1"/>
  <c r="I259" i="9"/>
  <c r="J259" i="9" s="1"/>
  <c r="H259" i="9"/>
  <c r="G258" i="9"/>
  <c r="H258" i="9" s="1"/>
  <c r="I258" i="9" s="1"/>
  <c r="J258" i="9" s="1"/>
  <c r="K258" i="9" s="1"/>
  <c r="L258" i="9" s="1"/>
  <c r="M258" i="9" s="1"/>
  <c r="N258" i="9" s="1"/>
  <c r="O258" i="9" s="1"/>
  <c r="P258" i="9" s="1"/>
  <c r="Q258" i="9" s="1"/>
  <c r="R258" i="9" s="1"/>
  <c r="S258" i="9" s="1"/>
  <c r="T258" i="9" s="1"/>
  <c r="U258" i="9" s="1"/>
  <c r="V258" i="9" s="1"/>
  <c r="W258" i="9" s="1"/>
  <c r="X258" i="9" s="1"/>
  <c r="Y258" i="9" s="1"/>
  <c r="Z258" i="9" s="1"/>
  <c r="AA258" i="9" s="1"/>
  <c r="AB258" i="9" s="1"/>
  <c r="AC258" i="9" s="1"/>
  <c r="AD258" i="9" s="1"/>
  <c r="AE258" i="9" s="1"/>
  <c r="AF258" i="9" s="1"/>
  <c r="AG258" i="9" s="1"/>
  <c r="AH258" i="9" s="1"/>
  <c r="G256" i="9"/>
  <c r="G257" i="9" s="1"/>
  <c r="H255" i="9"/>
  <c r="S254" i="9"/>
  <c r="T254" i="9" s="1"/>
  <c r="U254" i="9" s="1"/>
  <c r="V254" i="9" s="1"/>
  <c r="W254" i="9" s="1"/>
  <c r="X254" i="9" s="1"/>
  <c r="Y254" i="9" s="1"/>
  <c r="Z254" i="9" s="1"/>
  <c r="AA254" i="9" s="1"/>
  <c r="AB254" i="9" s="1"/>
  <c r="AC254" i="9" s="1"/>
  <c r="AD254" i="9" s="1"/>
  <c r="AE254" i="9" s="1"/>
  <c r="AF254" i="9" s="1"/>
  <c r="AG254" i="9" s="1"/>
  <c r="AH254" i="9" s="1"/>
  <c r="K254" i="9"/>
  <c r="L254" i="9" s="1"/>
  <c r="M254" i="9" s="1"/>
  <c r="N254" i="9" s="1"/>
  <c r="O254" i="9" s="1"/>
  <c r="P254" i="9" s="1"/>
  <c r="Q254" i="9" s="1"/>
  <c r="R254" i="9" s="1"/>
  <c r="I254" i="9"/>
  <c r="J254" i="9" s="1"/>
  <c r="H254" i="9"/>
  <c r="P253" i="9"/>
  <c r="Q253" i="9" s="1"/>
  <c r="R253" i="9" s="1"/>
  <c r="S253" i="9" s="1"/>
  <c r="T253" i="9" s="1"/>
  <c r="U253" i="9" s="1"/>
  <c r="V253" i="9" s="1"/>
  <c r="W253" i="9" s="1"/>
  <c r="X253" i="9" s="1"/>
  <c r="Y253" i="9" s="1"/>
  <c r="Z253" i="9" s="1"/>
  <c r="AA253" i="9" s="1"/>
  <c r="AB253" i="9" s="1"/>
  <c r="AC253" i="9" s="1"/>
  <c r="AD253" i="9" s="1"/>
  <c r="AE253" i="9" s="1"/>
  <c r="AF253" i="9" s="1"/>
  <c r="AG253" i="9" s="1"/>
  <c r="AH253" i="9" s="1"/>
  <c r="H253" i="9"/>
  <c r="I253" i="9" s="1"/>
  <c r="J253" i="9" s="1"/>
  <c r="K253" i="9" s="1"/>
  <c r="L253" i="9" s="1"/>
  <c r="M253" i="9" s="1"/>
  <c r="N253" i="9" s="1"/>
  <c r="O253" i="9" s="1"/>
  <c r="K252" i="9"/>
  <c r="L252" i="9" s="1"/>
  <c r="M252" i="9" s="1"/>
  <c r="N252" i="9" s="1"/>
  <c r="O252" i="9" s="1"/>
  <c r="P252" i="9" s="1"/>
  <c r="Q252" i="9" s="1"/>
  <c r="R252" i="9" s="1"/>
  <c r="S252" i="9" s="1"/>
  <c r="T252" i="9" s="1"/>
  <c r="U252" i="9" s="1"/>
  <c r="V252" i="9" s="1"/>
  <c r="W252" i="9" s="1"/>
  <c r="X252" i="9" s="1"/>
  <c r="Y252" i="9" s="1"/>
  <c r="Z252" i="9" s="1"/>
  <c r="AA252" i="9" s="1"/>
  <c r="AB252" i="9" s="1"/>
  <c r="AC252" i="9" s="1"/>
  <c r="AD252" i="9" s="1"/>
  <c r="AE252" i="9" s="1"/>
  <c r="AF252" i="9" s="1"/>
  <c r="AG252" i="9" s="1"/>
  <c r="AH252" i="9" s="1"/>
  <c r="I252" i="9"/>
  <c r="J252" i="9" s="1"/>
  <c r="H252" i="9"/>
  <c r="H249" i="9"/>
  <c r="G249" i="9"/>
  <c r="J248" i="9"/>
  <c r="K248" i="9" s="1"/>
  <c r="L248" i="9" s="1"/>
  <c r="M248" i="9" s="1"/>
  <c r="N248" i="9" s="1"/>
  <c r="O248" i="9" s="1"/>
  <c r="P248" i="9" s="1"/>
  <c r="Q248" i="9" s="1"/>
  <c r="R248" i="9" s="1"/>
  <c r="S248" i="9" s="1"/>
  <c r="T248" i="9" s="1"/>
  <c r="U248" i="9" s="1"/>
  <c r="V248" i="9" s="1"/>
  <c r="W248" i="9" s="1"/>
  <c r="X248" i="9" s="1"/>
  <c r="Y248" i="9" s="1"/>
  <c r="Z248" i="9" s="1"/>
  <c r="AA248" i="9" s="1"/>
  <c r="AB248" i="9" s="1"/>
  <c r="AC248" i="9" s="1"/>
  <c r="AD248" i="9" s="1"/>
  <c r="AE248" i="9" s="1"/>
  <c r="AF248" i="9" s="1"/>
  <c r="AG248" i="9" s="1"/>
  <c r="AH248" i="9" s="1"/>
  <c r="H248" i="9"/>
  <c r="I248" i="9" s="1"/>
  <c r="I247" i="9"/>
  <c r="H247" i="9"/>
  <c r="J246" i="9"/>
  <c r="K246" i="9" s="1"/>
  <c r="L246" i="9" s="1"/>
  <c r="M246" i="9" s="1"/>
  <c r="N246" i="9" s="1"/>
  <c r="O246" i="9" s="1"/>
  <c r="P246" i="9" s="1"/>
  <c r="Q246" i="9" s="1"/>
  <c r="R246" i="9" s="1"/>
  <c r="S246" i="9" s="1"/>
  <c r="T246" i="9" s="1"/>
  <c r="U246" i="9" s="1"/>
  <c r="V246" i="9" s="1"/>
  <c r="W246" i="9" s="1"/>
  <c r="X246" i="9" s="1"/>
  <c r="Y246" i="9" s="1"/>
  <c r="Z246" i="9" s="1"/>
  <c r="AA246" i="9" s="1"/>
  <c r="AB246" i="9" s="1"/>
  <c r="AC246" i="9" s="1"/>
  <c r="AD246" i="9" s="1"/>
  <c r="AE246" i="9" s="1"/>
  <c r="AF246" i="9" s="1"/>
  <c r="AG246" i="9" s="1"/>
  <c r="AH246" i="9" s="1"/>
  <c r="H246" i="9"/>
  <c r="I246" i="9" s="1"/>
  <c r="G245" i="9"/>
  <c r="H245" i="9" s="1"/>
  <c r="I245" i="9" s="1"/>
  <c r="J245" i="9" s="1"/>
  <c r="K245" i="9" s="1"/>
  <c r="L245" i="9" s="1"/>
  <c r="M245" i="9" s="1"/>
  <c r="N245" i="9" s="1"/>
  <c r="O245" i="9" s="1"/>
  <c r="P245" i="9" s="1"/>
  <c r="Q245" i="9" s="1"/>
  <c r="R245" i="9" s="1"/>
  <c r="S245" i="9" s="1"/>
  <c r="T245" i="9" s="1"/>
  <c r="U245" i="9" s="1"/>
  <c r="V245" i="9" s="1"/>
  <c r="W245" i="9" s="1"/>
  <c r="X245" i="9" s="1"/>
  <c r="Y245" i="9" s="1"/>
  <c r="Z245" i="9" s="1"/>
  <c r="AA245" i="9" s="1"/>
  <c r="AB245" i="9" s="1"/>
  <c r="AC245" i="9" s="1"/>
  <c r="AD245" i="9" s="1"/>
  <c r="AE245" i="9" s="1"/>
  <c r="AF245" i="9" s="1"/>
  <c r="AG245" i="9" s="1"/>
  <c r="AH245" i="9" s="1"/>
  <c r="G243" i="9"/>
  <c r="H243" i="9" s="1"/>
  <c r="H244" i="9" s="1"/>
  <c r="M242" i="9"/>
  <c r="N242" i="9" s="1"/>
  <c r="O242" i="9" s="1"/>
  <c r="P242" i="9" s="1"/>
  <c r="Q242" i="9" s="1"/>
  <c r="R242" i="9" s="1"/>
  <c r="S242" i="9" s="1"/>
  <c r="T242" i="9" s="1"/>
  <c r="U242" i="9" s="1"/>
  <c r="V242" i="9" s="1"/>
  <c r="W242" i="9" s="1"/>
  <c r="X242" i="9" s="1"/>
  <c r="Y242" i="9" s="1"/>
  <c r="Z242" i="9" s="1"/>
  <c r="AA242" i="9" s="1"/>
  <c r="AB242" i="9" s="1"/>
  <c r="AC242" i="9" s="1"/>
  <c r="AD242" i="9" s="1"/>
  <c r="AE242" i="9" s="1"/>
  <c r="AF242" i="9" s="1"/>
  <c r="AG242" i="9" s="1"/>
  <c r="AH242" i="9" s="1"/>
  <c r="I242" i="9"/>
  <c r="J242" i="9" s="1"/>
  <c r="K242" i="9" s="1"/>
  <c r="L242" i="9" s="1"/>
  <c r="H242" i="9"/>
  <c r="J241" i="9"/>
  <c r="K241" i="9" s="1"/>
  <c r="L241" i="9" s="1"/>
  <c r="M241" i="9" s="1"/>
  <c r="N241" i="9" s="1"/>
  <c r="O241" i="9" s="1"/>
  <c r="P241" i="9" s="1"/>
  <c r="Q241" i="9" s="1"/>
  <c r="R241" i="9" s="1"/>
  <c r="S241" i="9" s="1"/>
  <c r="T241" i="9" s="1"/>
  <c r="U241" i="9" s="1"/>
  <c r="V241" i="9" s="1"/>
  <c r="W241" i="9" s="1"/>
  <c r="X241" i="9" s="1"/>
  <c r="Y241" i="9" s="1"/>
  <c r="Z241" i="9" s="1"/>
  <c r="AA241" i="9" s="1"/>
  <c r="AB241" i="9" s="1"/>
  <c r="AC241" i="9" s="1"/>
  <c r="AD241" i="9" s="1"/>
  <c r="AE241" i="9" s="1"/>
  <c r="AF241" i="9" s="1"/>
  <c r="AG241" i="9" s="1"/>
  <c r="AH241" i="9" s="1"/>
  <c r="H241" i="9"/>
  <c r="I241" i="9" s="1"/>
  <c r="M240" i="9"/>
  <c r="N240" i="9" s="1"/>
  <c r="O240" i="9" s="1"/>
  <c r="P240" i="9" s="1"/>
  <c r="Q240" i="9" s="1"/>
  <c r="R240" i="9" s="1"/>
  <c r="S240" i="9" s="1"/>
  <c r="T240" i="9" s="1"/>
  <c r="U240" i="9" s="1"/>
  <c r="V240" i="9" s="1"/>
  <c r="W240" i="9" s="1"/>
  <c r="X240" i="9" s="1"/>
  <c r="Y240" i="9" s="1"/>
  <c r="Z240" i="9" s="1"/>
  <c r="AA240" i="9" s="1"/>
  <c r="AB240" i="9" s="1"/>
  <c r="AC240" i="9" s="1"/>
  <c r="AD240" i="9" s="1"/>
  <c r="AE240" i="9" s="1"/>
  <c r="AF240" i="9" s="1"/>
  <c r="AG240" i="9" s="1"/>
  <c r="AH240" i="9" s="1"/>
  <c r="I240" i="9"/>
  <c r="J240" i="9" s="1"/>
  <c r="K240" i="9" s="1"/>
  <c r="L240" i="9" s="1"/>
  <c r="H240" i="9"/>
  <c r="Z239" i="9"/>
  <c r="AA239" i="9" s="1"/>
  <c r="AB239" i="9" s="1"/>
  <c r="AC239" i="9" s="1"/>
  <c r="AD239" i="9" s="1"/>
  <c r="AE239" i="9" s="1"/>
  <c r="AF239" i="9" s="1"/>
  <c r="AG239" i="9" s="1"/>
  <c r="AH239" i="9" s="1"/>
  <c r="J239" i="9"/>
  <c r="K239" i="9" s="1"/>
  <c r="L239" i="9" s="1"/>
  <c r="M239" i="9" s="1"/>
  <c r="N239" i="9" s="1"/>
  <c r="O239" i="9" s="1"/>
  <c r="P239" i="9" s="1"/>
  <c r="Q239" i="9" s="1"/>
  <c r="R239" i="9" s="1"/>
  <c r="S239" i="9" s="1"/>
  <c r="T239" i="9" s="1"/>
  <c r="U239" i="9" s="1"/>
  <c r="V239" i="9" s="1"/>
  <c r="W239" i="9" s="1"/>
  <c r="X239" i="9" s="1"/>
  <c r="Y239" i="9" s="1"/>
  <c r="H239" i="9"/>
  <c r="I239" i="9" s="1"/>
  <c r="G236" i="9"/>
  <c r="N235" i="9"/>
  <c r="O235" i="9" s="1"/>
  <c r="P235" i="9" s="1"/>
  <c r="Q235" i="9" s="1"/>
  <c r="R235" i="9" s="1"/>
  <c r="S235" i="9" s="1"/>
  <c r="T235" i="9" s="1"/>
  <c r="U235" i="9" s="1"/>
  <c r="V235" i="9" s="1"/>
  <c r="W235" i="9" s="1"/>
  <c r="X235" i="9" s="1"/>
  <c r="Y235" i="9" s="1"/>
  <c r="Z235" i="9" s="1"/>
  <c r="AA235" i="9" s="1"/>
  <c r="AB235" i="9" s="1"/>
  <c r="AC235" i="9" s="1"/>
  <c r="AD235" i="9" s="1"/>
  <c r="AE235" i="9" s="1"/>
  <c r="AF235" i="9" s="1"/>
  <c r="AG235" i="9" s="1"/>
  <c r="AH235" i="9" s="1"/>
  <c r="H235" i="9"/>
  <c r="I235" i="9" s="1"/>
  <c r="J235" i="9" s="1"/>
  <c r="K235" i="9" s="1"/>
  <c r="L235" i="9" s="1"/>
  <c r="M235" i="9" s="1"/>
  <c r="I234" i="9"/>
  <c r="H234" i="9"/>
  <c r="AB233" i="9"/>
  <c r="AC233" i="9" s="1"/>
  <c r="AD233" i="9" s="1"/>
  <c r="AE233" i="9" s="1"/>
  <c r="AF233" i="9" s="1"/>
  <c r="AG233" i="9" s="1"/>
  <c r="AH233" i="9" s="1"/>
  <c r="L233" i="9"/>
  <c r="M233" i="9" s="1"/>
  <c r="N233" i="9" s="1"/>
  <c r="O233" i="9" s="1"/>
  <c r="P233" i="9" s="1"/>
  <c r="Q233" i="9" s="1"/>
  <c r="R233" i="9" s="1"/>
  <c r="S233" i="9" s="1"/>
  <c r="T233" i="9" s="1"/>
  <c r="U233" i="9" s="1"/>
  <c r="V233" i="9" s="1"/>
  <c r="W233" i="9" s="1"/>
  <c r="X233" i="9" s="1"/>
  <c r="Y233" i="9" s="1"/>
  <c r="Z233" i="9" s="1"/>
  <c r="AA233" i="9" s="1"/>
  <c r="H233" i="9"/>
  <c r="I233" i="9" s="1"/>
  <c r="J233" i="9" s="1"/>
  <c r="K233" i="9" s="1"/>
  <c r="G232" i="9"/>
  <c r="H232" i="9" s="1"/>
  <c r="I232" i="9" s="1"/>
  <c r="J232" i="9" s="1"/>
  <c r="K232" i="9" s="1"/>
  <c r="L232" i="9" s="1"/>
  <c r="M232" i="9" s="1"/>
  <c r="N232" i="9" s="1"/>
  <c r="O232" i="9" s="1"/>
  <c r="P232" i="9" s="1"/>
  <c r="Q232" i="9" s="1"/>
  <c r="R232" i="9" s="1"/>
  <c r="S232" i="9" s="1"/>
  <c r="T232" i="9" s="1"/>
  <c r="U232" i="9" s="1"/>
  <c r="V232" i="9" s="1"/>
  <c r="W232" i="9" s="1"/>
  <c r="X232" i="9" s="1"/>
  <c r="Y232" i="9" s="1"/>
  <c r="Z232" i="9" s="1"/>
  <c r="AA232" i="9" s="1"/>
  <c r="AB232" i="9" s="1"/>
  <c r="AC232" i="9" s="1"/>
  <c r="AD232" i="9" s="1"/>
  <c r="AE232" i="9" s="1"/>
  <c r="AF232" i="9" s="1"/>
  <c r="AG232" i="9" s="1"/>
  <c r="AH232" i="9" s="1"/>
  <c r="G230" i="9"/>
  <c r="H230" i="9" s="1"/>
  <c r="K229" i="9"/>
  <c r="L229" i="9" s="1"/>
  <c r="M229" i="9" s="1"/>
  <c r="N229" i="9" s="1"/>
  <c r="O229" i="9" s="1"/>
  <c r="P229" i="9" s="1"/>
  <c r="Q229" i="9" s="1"/>
  <c r="R229" i="9" s="1"/>
  <c r="S229" i="9" s="1"/>
  <c r="T229" i="9" s="1"/>
  <c r="U229" i="9" s="1"/>
  <c r="V229" i="9" s="1"/>
  <c r="W229" i="9" s="1"/>
  <c r="X229" i="9" s="1"/>
  <c r="Y229" i="9" s="1"/>
  <c r="Z229" i="9" s="1"/>
  <c r="AA229" i="9" s="1"/>
  <c r="AB229" i="9" s="1"/>
  <c r="AC229" i="9" s="1"/>
  <c r="AD229" i="9" s="1"/>
  <c r="AE229" i="9" s="1"/>
  <c r="AF229" i="9" s="1"/>
  <c r="AG229" i="9" s="1"/>
  <c r="AH229" i="9" s="1"/>
  <c r="I229" i="9"/>
  <c r="J229" i="9" s="1"/>
  <c r="H229" i="9"/>
  <c r="N228" i="9"/>
  <c r="O228" i="9" s="1"/>
  <c r="P228" i="9" s="1"/>
  <c r="Q228" i="9" s="1"/>
  <c r="R228" i="9" s="1"/>
  <c r="S228" i="9" s="1"/>
  <c r="T228" i="9" s="1"/>
  <c r="U228" i="9" s="1"/>
  <c r="V228" i="9" s="1"/>
  <c r="W228" i="9" s="1"/>
  <c r="X228" i="9" s="1"/>
  <c r="Y228" i="9" s="1"/>
  <c r="Z228" i="9" s="1"/>
  <c r="AA228" i="9" s="1"/>
  <c r="AB228" i="9" s="1"/>
  <c r="AC228" i="9" s="1"/>
  <c r="AD228" i="9" s="1"/>
  <c r="AE228" i="9" s="1"/>
  <c r="AF228" i="9" s="1"/>
  <c r="AG228" i="9" s="1"/>
  <c r="AH228" i="9" s="1"/>
  <c r="H228" i="9"/>
  <c r="I228" i="9" s="1"/>
  <c r="J228" i="9" s="1"/>
  <c r="K228" i="9" s="1"/>
  <c r="L228" i="9" s="1"/>
  <c r="M228" i="9" s="1"/>
  <c r="AC227" i="9"/>
  <c r="AD227" i="9" s="1"/>
  <c r="AE227" i="9" s="1"/>
  <c r="AF227" i="9" s="1"/>
  <c r="AG227" i="9" s="1"/>
  <c r="AH227" i="9" s="1"/>
  <c r="M227" i="9"/>
  <c r="N227" i="9" s="1"/>
  <c r="O227" i="9" s="1"/>
  <c r="P227" i="9" s="1"/>
  <c r="Q227" i="9" s="1"/>
  <c r="R227" i="9" s="1"/>
  <c r="S227" i="9" s="1"/>
  <c r="T227" i="9" s="1"/>
  <c r="U227" i="9" s="1"/>
  <c r="V227" i="9" s="1"/>
  <c r="W227" i="9" s="1"/>
  <c r="X227" i="9" s="1"/>
  <c r="Y227" i="9" s="1"/>
  <c r="Z227" i="9" s="1"/>
  <c r="AA227" i="9" s="1"/>
  <c r="AB227" i="9" s="1"/>
  <c r="I227" i="9"/>
  <c r="J227" i="9" s="1"/>
  <c r="K227" i="9" s="1"/>
  <c r="L227" i="9" s="1"/>
  <c r="H227" i="9"/>
  <c r="AB226" i="9"/>
  <c r="AC226" i="9" s="1"/>
  <c r="AD226" i="9" s="1"/>
  <c r="AE226" i="9" s="1"/>
  <c r="AF226" i="9" s="1"/>
  <c r="AG226" i="9" s="1"/>
  <c r="AH226" i="9" s="1"/>
  <c r="L226" i="9"/>
  <c r="M226" i="9" s="1"/>
  <c r="N226" i="9" s="1"/>
  <c r="O226" i="9" s="1"/>
  <c r="P226" i="9" s="1"/>
  <c r="Q226" i="9" s="1"/>
  <c r="R226" i="9" s="1"/>
  <c r="S226" i="9" s="1"/>
  <c r="T226" i="9" s="1"/>
  <c r="U226" i="9" s="1"/>
  <c r="V226" i="9" s="1"/>
  <c r="W226" i="9" s="1"/>
  <c r="X226" i="9" s="1"/>
  <c r="Y226" i="9" s="1"/>
  <c r="Z226" i="9" s="1"/>
  <c r="AA226" i="9" s="1"/>
  <c r="H226" i="9"/>
  <c r="I226" i="9" s="1"/>
  <c r="J226" i="9" s="1"/>
  <c r="K226" i="9" s="1"/>
  <c r="G223" i="9"/>
  <c r="O222" i="9"/>
  <c r="P222" i="9" s="1"/>
  <c r="Q222" i="9" s="1"/>
  <c r="R222" i="9" s="1"/>
  <c r="S222" i="9" s="1"/>
  <c r="T222" i="9" s="1"/>
  <c r="U222" i="9" s="1"/>
  <c r="V222" i="9" s="1"/>
  <c r="W222" i="9" s="1"/>
  <c r="X222" i="9" s="1"/>
  <c r="Y222" i="9" s="1"/>
  <c r="Z222" i="9" s="1"/>
  <c r="AA222" i="9" s="1"/>
  <c r="AB222" i="9" s="1"/>
  <c r="AC222" i="9" s="1"/>
  <c r="AD222" i="9" s="1"/>
  <c r="AE222" i="9" s="1"/>
  <c r="AF222" i="9" s="1"/>
  <c r="AG222" i="9" s="1"/>
  <c r="AH222" i="9" s="1"/>
  <c r="K222" i="9"/>
  <c r="L222" i="9" s="1"/>
  <c r="M222" i="9" s="1"/>
  <c r="N222" i="9" s="1"/>
  <c r="I222" i="9"/>
  <c r="J222" i="9" s="1"/>
  <c r="H222" i="9"/>
  <c r="H221" i="9"/>
  <c r="O220" i="9"/>
  <c r="P220" i="9" s="1"/>
  <c r="Q220" i="9" s="1"/>
  <c r="R220" i="9" s="1"/>
  <c r="S220" i="9" s="1"/>
  <c r="T220" i="9" s="1"/>
  <c r="U220" i="9" s="1"/>
  <c r="V220" i="9" s="1"/>
  <c r="W220" i="9" s="1"/>
  <c r="X220" i="9" s="1"/>
  <c r="Y220" i="9" s="1"/>
  <c r="Z220" i="9" s="1"/>
  <c r="AA220" i="9" s="1"/>
  <c r="AB220" i="9" s="1"/>
  <c r="AC220" i="9" s="1"/>
  <c r="AD220" i="9" s="1"/>
  <c r="AE220" i="9" s="1"/>
  <c r="AF220" i="9" s="1"/>
  <c r="AG220" i="9" s="1"/>
  <c r="AH220" i="9" s="1"/>
  <c r="K220" i="9"/>
  <c r="L220" i="9" s="1"/>
  <c r="M220" i="9" s="1"/>
  <c r="N220" i="9" s="1"/>
  <c r="I220" i="9"/>
  <c r="J220" i="9" s="1"/>
  <c r="H220" i="9"/>
  <c r="H219" i="9"/>
  <c r="I219" i="9" s="1"/>
  <c r="J219" i="9" s="1"/>
  <c r="K219" i="9" s="1"/>
  <c r="L219" i="9" s="1"/>
  <c r="M219" i="9" s="1"/>
  <c r="N219" i="9" s="1"/>
  <c r="O219" i="9" s="1"/>
  <c r="P219" i="9" s="1"/>
  <c r="Q219" i="9" s="1"/>
  <c r="R219" i="9" s="1"/>
  <c r="S219" i="9" s="1"/>
  <c r="T219" i="9" s="1"/>
  <c r="U219" i="9" s="1"/>
  <c r="V219" i="9" s="1"/>
  <c r="W219" i="9" s="1"/>
  <c r="X219" i="9" s="1"/>
  <c r="Y219" i="9" s="1"/>
  <c r="Z219" i="9" s="1"/>
  <c r="AA219" i="9" s="1"/>
  <c r="AB219" i="9" s="1"/>
  <c r="AC219" i="9" s="1"/>
  <c r="AD219" i="9" s="1"/>
  <c r="AE219" i="9" s="1"/>
  <c r="AF219" i="9" s="1"/>
  <c r="AG219" i="9" s="1"/>
  <c r="AH219" i="9" s="1"/>
  <c r="G219" i="9"/>
  <c r="G217" i="9"/>
  <c r="H216" i="9"/>
  <c r="I216" i="9" s="1"/>
  <c r="J216" i="9" s="1"/>
  <c r="K215" i="9"/>
  <c r="L215" i="9" s="1"/>
  <c r="M215" i="9" s="1"/>
  <c r="N215" i="9" s="1"/>
  <c r="O215" i="9" s="1"/>
  <c r="P215" i="9" s="1"/>
  <c r="Q215" i="9" s="1"/>
  <c r="R215" i="9" s="1"/>
  <c r="S215" i="9" s="1"/>
  <c r="T215" i="9" s="1"/>
  <c r="U215" i="9" s="1"/>
  <c r="V215" i="9" s="1"/>
  <c r="W215" i="9" s="1"/>
  <c r="X215" i="9" s="1"/>
  <c r="Y215" i="9" s="1"/>
  <c r="Z215" i="9" s="1"/>
  <c r="AA215" i="9" s="1"/>
  <c r="AB215" i="9" s="1"/>
  <c r="AC215" i="9" s="1"/>
  <c r="AD215" i="9" s="1"/>
  <c r="AE215" i="9" s="1"/>
  <c r="AF215" i="9" s="1"/>
  <c r="AG215" i="9" s="1"/>
  <c r="AH215" i="9" s="1"/>
  <c r="I215" i="9"/>
  <c r="J215" i="9" s="1"/>
  <c r="H215" i="9"/>
  <c r="T214" i="9"/>
  <c r="U214" i="9" s="1"/>
  <c r="V214" i="9" s="1"/>
  <c r="W214" i="9" s="1"/>
  <c r="X214" i="9" s="1"/>
  <c r="Y214" i="9" s="1"/>
  <c r="Z214" i="9" s="1"/>
  <c r="AA214" i="9" s="1"/>
  <c r="AB214" i="9" s="1"/>
  <c r="AC214" i="9" s="1"/>
  <c r="AD214" i="9" s="1"/>
  <c r="AE214" i="9" s="1"/>
  <c r="AF214" i="9" s="1"/>
  <c r="AG214" i="9" s="1"/>
  <c r="AH214" i="9" s="1"/>
  <c r="H214" i="9"/>
  <c r="I214" i="9" s="1"/>
  <c r="J214" i="9" s="1"/>
  <c r="K214" i="9" s="1"/>
  <c r="L214" i="9" s="1"/>
  <c r="M214" i="9" s="1"/>
  <c r="N214" i="9" s="1"/>
  <c r="O214" i="9" s="1"/>
  <c r="P214" i="9" s="1"/>
  <c r="Q214" i="9" s="1"/>
  <c r="R214" i="9" s="1"/>
  <c r="S214" i="9" s="1"/>
  <c r="K213" i="9"/>
  <c r="L213" i="9" s="1"/>
  <c r="M213" i="9" s="1"/>
  <c r="N213" i="9" s="1"/>
  <c r="O213" i="9" s="1"/>
  <c r="P213" i="9" s="1"/>
  <c r="Q213" i="9" s="1"/>
  <c r="R213" i="9" s="1"/>
  <c r="S213" i="9" s="1"/>
  <c r="T213" i="9" s="1"/>
  <c r="U213" i="9" s="1"/>
  <c r="V213" i="9" s="1"/>
  <c r="W213" i="9" s="1"/>
  <c r="X213" i="9" s="1"/>
  <c r="Y213" i="9" s="1"/>
  <c r="Z213" i="9" s="1"/>
  <c r="AA213" i="9" s="1"/>
  <c r="AB213" i="9" s="1"/>
  <c r="AC213" i="9" s="1"/>
  <c r="AD213" i="9" s="1"/>
  <c r="AE213" i="9" s="1"/>
  <c r="AF213" i="9" s="1"/>
  <c r="AG213" i="9" s="1"/>
  <c r="AH213" i="9" s="1"/>
  <c r="I213" i="9"/>
  <c r="J213" i="9" s="1"/>
  <c r="H213" i="9"/>
  <c r="H210" i="9"/>
  <c r="G210" i="9"/>
  <c r="J209" i="9"/>
  <c r="K209" i="9" s="1"/>
  <c r="L209" i="9" s="1"/>
  <c r="M209" i="9" s="1"/>
  <c r="N209" i="9" s="1"/>
  <c r="O209" i="9" s="1"/>
  <c r="P209" i="9" s="1"/>
  <c r="Q209" i="9" s="1"/>
  <c r="R209" i="9" s="1"/>
  <c r="S209" i="9" s="1"/>
  <c r="T209" i="9" s="1"/>
  <c r="U209" i="9" s="1"/>
  <c r="V209" i="9" s="1"/>
  <c r="W209" i="9" s="1"/>
  <c r="X209" i="9" s="1"/>
  <c r="Y209" i="9" s="1"/>
  <c r="Z209" i="9" s="1"/>
  <c r="AA209" i="9" s="1"/>
  <c r="AB209" i="9" s="1"/>
  <c r="AC209" i="9" s="1"/>
  <c r="AD209" i="9" s="1"/>
  <c r="AE209" i="9" s="1"/>
  <c r="AF209" i="9" s="1"/>
  <c r="AG209" i="9" s="1"/>
  <c r="AH209" i="9" s="1"/>
  <c r="H209" i="9"/>
  <c r="I209" i="9" s="1"/>
  <c r="I208" i="9"/>
  <c r="H208" i="9"/>
  <c r="Z207" i="9"/>
  <c r="AA207" i="9" s="1"/>
  <c r="AB207" i="9" s="1"/>
  <c r="AC207" i="9" s="1"/>
  <c r="AD207" i="9" s="1"/>
  <c r="AE207" i="9" s="1"/>
  <c r="AF207" i="9" s="1"/>
  <c r="AG207" i="9" s="1"/>
  <c r="AH207" i="9" s="1"/>
  <c r="J207" i="9"/>
  <c r="K207" i="9" s="1"/>
  <c r="L207" i="9" s="1"/>
  <c r="M207" i="9" s="1"/>
  <c r="N207" i="9" s="1"/>
  <c r="O207" i="9" s="1"/>
  <c r="P207" i="9" s="1"/>
  <c r="Q207" i="9" s="1"/>
  <c r="R207" i="9" s="1"/>
  <c r="S207" i="9" s="1"/>
  <c r="T207" i="9" s="1"/>
  <c r="U207" i="9" s="1"/>
  <c r="V207" i="9" s="1"/>
  <c r="W207" i="9" s="1"/>
  <c r="X207" i="9" s="1"/>
  <c r="Y207" i="9" s="1"/>
  <c r="H207" i="9"/>
  <c r="I207" i="9" s="1"/>
  <c r="M206" i="9"/>
  <c r="N206" i="9" s="1"/>
  <c r="O206" i="9" s="1"/>
  <c r="P206" i="9" s="1"/>
  <c r="Q206" i="9" s="1"/>
  <c r="R206" i="9" s="1"/>
  <c r="S206" i="9" s="1"/>
  <c r="T206" i="9" s="1"/>
  <c r="U206" i="9" s="1"/>
  <c r="V206" i="9" s="1"/>
  <c r="W206" i="9" s="1"/>
  <c r="X206" i="9" s="1"/>
  <c r="Y206" i="9" s="1"/>
  <c r="Z206" i="9" s="1"/>
  <c r="AA206" i="9" s="1"/>
  <c r="AB206" i="9" s="1"/>
  <c r="AC206" i="9" s="1"/>
  <c r="AD206" i="9" s="1"/>
  <c r="AE206" i="9" s="1"/>
  <c r="AF206" i="9" s="1"/>
  <c r="AG206" i="9" s="1"/>
  <c r="AH206" i="9" s="1"/>
  <c r="G206" i="9"/>
  <c r="H206" i="9" s="1"/>
  <c r="I206" i="9" s="1"/>
  <c r="J206" i="9" s="1"/>
  <c r="K206" i="9" s="1"/>
  <c r="L206" i="9" s="1"/>
  <c r="G204" i="9"/>
  <c r="H204" i="9" s="1"/>
  <c r="H205" i="9" s="1"/>
  <c r="Y203" i="9"/>
  <c r="Z203" i="9" s="1"/>
  <c r="AA203" i="9" s="1"/>
  <c r="AB203" i="9" s="1"/>
  <c r="AC203" i="9" s="1"/>
  <c r="AD203" i="9" s="1"/>
  <c r="AE203" i="9" s="1"/>
  <c r="AF203" i="9" s="1"/>
  <c r="AG203" i="9" s="1"/>
  <c r="AH203" i="9" s="1"/>
  <c r="I203" i="9"/>
  <c r="J203" i="9" s="1"/>
  <c r="K203" i="9" s="1"/>
  <c r="L203" i="9" s="1"/>
  <c r="M203" i="9" s="1"/>
  <c r="N203" i="9" s="1"/>
  <c r="O203" i="9" s="1"/>
  <c r="P203" i="9" s="1"/>
  <c r="Q203" i="9" s="1"/>
  <c r="R203" i="9" s="1"/>
  <c r="S203" i="9" s="1"/>
  <c r="T203" i="9" s="1"/>
  <c r="U203" i="9" s="1"/>
  <c r="V203" i="9" s="1"/>
  <c r="W203" i="9" s="1"/>
  <c r="X203" i="9" s="1"/>
  <c r="H203" i="9"/>
  <c r="N202" i="9"/>
  <c r="O202" i="9" s="1"/>
  <c r="P202" i="9" s="1"/>
  <c r="Q202" i="9" s="1"/>
  <c r="R202" i="9" s="1"/>
  <c r="S202" i="9" s="1"/>
  <c r="T202" i="9" s="1"/>
  <c r="U202" i="9" s="1"/>
  <c r="V202" i="9" s="1"/>
  <c r="W202" i="9" s="1"/>
  <c r="X202" i="9" s="1"/>
  <c r="Y202" i="9" s="1"/>
  <c r="Z202" i="9" s="1"/>
  <c r="AA202" i="9" s="1"/>
  <c r="AB202" i="9" s="1"/>
  <c r="AC202" i="9" s="1"/>
  <c r="AD202" i="9" s="1"/>
  <c r="AE202" i="9" s="1"/>
  <c r="AF202" i="9" s="1"/>
  <c r="AG202" i="9" s="1"/>
  <c r="AH202" i="9" s="1"/>
  <c r="J202" i="9"/>
  <c r="K202" i="9" s="1"/>
  <c r="L202" i="9" s="1"/>
  <c r="M202" i="9" s="1"/>
  <c r="H202" i="9"/>
  <c r="I202" i="9" s="1"/>
  <c r="I201" i="9"/>
  <c r="J201" i="9" s="1"/>
  <c r="K201" i="9" s="1"/>
  <c r="L201" i="9" s="1"/>
  <c r="M201" i="9" s="1"/>
  <c r="N201" i="9" s="1"/>
  <c r="O201" i="9" s="1"/>
  <c r="P201" i="9" s="1"/>
  <c r="Q201" i="9" s="1"/>
  <c r="R201" i="9" s="1"/>
  <c r="S201" i="9" s="1"/>
  <c r="T201" i="9" s="1"/>
  <c r="U201" i="9" s="1"/>
  <c r="V201" i="9" s="1"/>
  <c r="W201" i="9" s="1"/>
  <c r="X201" i="9" s="1"/>
  <c r="Y201" i="9" s="1"/>
  <c r="Z201" i="9" s="1"/>
  <c r="AA201" i="9" s="1"/>
  <c r="AB201" i="9" s="1"/>
  <c r="AC201" i="9" s="1"/>
  <c r="AD201" i="9" s="1"/>
  <c r="AE201" i="9" s="1"/>
  <c r="AF201" i="9" s="1"/>
  <c r="AG201" i="9" s="1"/>
  <c r="AH201" i="9" s="1"/>
  <c r="H201" i="9"/>
  <c r="N200" i="9"/>
  <c r="O200" i="9" s="1"/>
  <c r="P200" i="9" s="1"/>
  <c r="Q200" i="9" s="1"/>
  <c r="R200" i="9" s="1"/>
  <c r="S200" i="9" s="1"/>
  <c r="T200" i="9" s="1"/>
  <c r="U200" i="9" s="1"/>
  <c r="V200" i="9" s="1"/>
  <c r="W200" i="9" s="1"/>
  <c r="X200" i="9" s="1"/>
  <c r="Y200" i="9" s="1"/>
  <c r="Z200" i="9" s="1"/>
  <c r="AA200" i="9" s="1"/>
  <c r="AB200" i="9" s="1"/>
  <c r="AC200" i="9" s="1"/>
  <c r="AD200" i="9" s="1"/>
  <c r="AE200" i="9" s="1"/>
  <c r="AF200" i="9" s="1"/>
  <c r="AG200" i="9" s="1"/>
  <c r="AH200" i="9" s="1"/>
  <c r="J200" i="9"/>
  <c r="K200" i="9" s="1"/>
  <c r="L200" i="9" s="1"/>
  <c r="M200" i="9" s="1"/>
  <c r="H200" i="9"/>
  <c r="I200" i="9" s="1"/>
  <c r="G197" i="9"/>
  <c r="G198" i="9" s="1"/>
  <c r="U196" i="9"/>
  <c r="V196" i="9" s="1"/>
  <c r="W196" i="9" s="1"/>
  <c r="X196" i="9" s="1"/>
  <c r="Y196" i="9" s="1"/>
  <c r="Z196" i="9" s="1"/>
  <c r="AA196" i="9" s="1"/>
  <c r="AB196" i="9" s="1"/>
  <c r="AC196" i="9" s="1"/>
  <c r="AD196" i="9" s="1"/>
  <c r="AE196" i="9" s="1"/>
  <c r="AF196" i="9" s="1"/>
  <c r="AG196" i="9" s="1"/>
  <c r="AH196" i="9" s="1"/>
  <c r="I196" i="9"/>
  <c r="J196" i="9" s="1"/>
  <c r="K196" i="9" s="1"/>
  <c r="L196" i="9" s="1"/>
  <c r="M196" i="9" s="1"/>
  <c r="N196" i="9" s="1"/>
  <c r="O196" i="9" s="1"/>
  <c r="P196" i="9" s="1"/>
  <c r="Q196" i="9" s="1"/>
  <c r="R196" i="9" s="1"/>
  <c r="S196" i="9" s="1"/>
  <c r="T196" i="9" s="1"/>
  <c r="H196" i="9"/>
  <c r="H195" i="9"/>
  <c r="I194" i="9"/>
  <c r="J194" i="9" s="1"/>
  <c r="K194" i="9" s="1"/>
  <c r="L194" i="9" s="1"/>
  <c r="M194" i="9" s="1"/>
  <c r="N194" i="9" s="1"/>
  <c r="O194" i="9" s="1"/>
  <c r="P194" i="9" s="1"/>
  <c r="Q194" i="9" s="1"/>
  <c r="R194" i="9" s="1"/>
  <c r="S194" i="9" s="1"/>
  <c r="T194" i="9" s="1"/>
  <c r="U194" i="9" s="1"/>
  <c r="V194" i="9" s="1"/>
  <c r="W194" i="9" s="1"/>
  <c r="X194" i="9" s="1"/>
  <c r="Y194" i="9" s="1"/>
  <c r="Z194" i="9" s="1"/>
  <c r="AA194" i="9" s="1"/>
  <c r="AB194" i="9" s="1"/>
  <c r="AC194" i="9" s="1"/>
  <c r="AD194" i="9" s="1"/>
  <c r="AE194" i="9" s="1"/>
  <c r="AF194" i="9" s="1"/>
  <c r="AG194" i="9" s="1"/>
  <c r="AH194" i="9" s="1"/>
  <c r="H194" i="9"/>
  <c r="G193" i="9"/>
  <c r="H193" i="9" s="1"/>
  <c r="I193" i="9" s="1"/>
  <c r="J193" i="9" s="1"/>
  <c r="K193" i="9" s="1"/>
  <c r="L193" i="9" s="1"/>
  <c r="M193" i="9" s="1"/>
  <c r="N193" i="9" s="1"/>
  <c r="O193" i="9" s="1"/>
  <c r="P193" i="9" s="1"/>
  <c r="Q193" i="9" s="1"/>
  <c r="R193" i="9" s="1"/>
  <c r="S193" i="9" s="1"/>
  <c r="T193" i="9" s="1"/>
  <c r="U193" i="9" s="1"/>
  <c r="V193" i="9" s="1"/>
  <c r="W193" i="9" s="1"/>
  <c r="X193" i="9" s="1"/>
  <c r="Y193" i="9" s="1"/>
  <c r="Z193" i="9" s="1"/>
  <c r="AA193" i="9" s="1"/>
  <c r="AB193" i="9" s="1"/>
  <c r="AC193" i="9" s="1"/>
  <c r="AD193" i="9" s="1"/>
  <c r="AE193" i="9" s="1"/>
  <c r="AF193" i="9" s="1"/>
  <c r="AG193" i="9" s="1"/>
  <c r="AH193" i="9" s="1"/>
  <c r="G191" i="9"/>
  <c r="J190" i="9"/>
  <c r="K190" i="9" s="1"/>
  <c r="L190" i="9" s="1"/>
  <c r="M190" i="9" s="1"/>
  <c r="N190" i="9" s="1"/>
  <c r="O190" i="9" s="1"/>
  <c r="P190" i="9" s="1"/>
  <c r="Q190" i="9" s="1"/>
  <c r="R190" i="9" s="1"/>
  <c r="S190" i="9" s="1"/>
  <c r="T190" i="9" s="1"/>
  <c r="U190" i="9" s="1"/>
  <c r="V190" i="9" s="1"/>
  <c r="W190" i="9" s="1"/>
  <c r="X190" i="9" s="1"/>
  <c r="Y190" i="9" s="1"/>
  <c r="Z190" i="9" s="1"/>
  <c r="AA190" i="9" s="1"/>
  <c r="AB190" i="9" s="1"/>
  <c r="AC190" i="9" s="1"/>
  <c r="AD190" i="9" s="1"/>
  <c r="AE190" i="9" s="1"/>
  <c r="AF190" i="9" s="1"/>
  <c r="AG190" i="9" s="1"/>
  <c r="AH190" i="9" s="1"/>
  <c r="H190" i="9"/>
  <c r="I190" i="9" s="1"/>
  <c r="M189" i="9"/>
  <c r="N189" i="9" s="1"/>
  <c r="O189" i="9" s="1"/>
  <c r="P189" i="9" s="1"/>
  <c r="Q189" i="9" s="1"/>
  <c r="R189" i="9" s="1"/>
  <c r="S189" i="9" s="1"/>
  <c r="T189" i="9" s="1"/>
  <c r="U189" i="9" s="1"/>
  <c r="V189" i="9" s="1"/>
  <c r="W189" i="9" s="1"/>
  <c r="X189" i="9" s="1"/>
  <c r="Y189" i="9" s="1"/>
  <c r="Z189" i="9" s="1"/>
  <c r="AA189" i="9" s="1"/>
  <c r="AB189" i="9" s="1"/>
  <c r="AC189" i="9" s="1"/>
  <c r="AD189" i="9" s="1"/>
  <c r="AE189" i="9" s="1"/>
  <c r="AF189" i="9" s="1"/>
  <c r="AG189" i="9" s="1"/>
  <c r="AH189" i="9" s="1"/>
  <c r="I189" i="9"/>
  <c r="J189" i="9" s="1"/>
  <c r="K189" i="9" s="1"/>
  <c r="L189" i="9" s="1"/>
  <c r="H189" i="9"/>
  <c r="Z188" i="9"/>
  <c r="AA188" i="9" s="1"/>
  <c r="AB188" i="9" s="1"/>
  <c r="AC188" i="9" s="1"/>
  <c r="AD188" i="9" s="1"/>
  <c r="AE188" i="9" s="1"/>
  <c r="AF188" i="9" s="1"/>
  <c r="AG188" i="9" s="1"/>
  <c r="AH188" i="9" s="1"/>
  <c r="J188" i="9"/>
  <c r="K188" i="9" s="1"/>
  <c r="L188" i="9" s="1"/>
  <c r="M188" i="9" s="1"/>
  <c r="N188" i="9" s="1"/>
  <c r="O188" i="9" s="1"/>
  <c r="P188" i="9" s="1"/>
  <c r="Q188" i="9" s="1"/>
  <c r="R188" i="9" s="1"/>
  <c r="S188" i="9" s="1"/>
  <c r="T188" i="9" s="1"/>
  <c r="U188" i="9" s="1"/>
  <c r="V188" i="9" s="1"/>
  <c r="W188" i="9" s="1"/>
  <c r="X188" i="9" s="1"/>
  <c r="Y188" i="9" s="1"/>
  <c r="H188" i="9"/>
  <c r="I188" i="9" s="1"/>
  <c r="AC187" i="9"/>
  <c r="AD187" i="9" s="1"/>
  <c r="AE187" i="9" s="1"/>
  <c r="AF187" i="9" s="1"/>
  <c r="AG187" i="9" s="1"/>
  <c r="AH187" i="9" s="1"/>
  <c r="M187" i="9"/>
  <c r="N187" i="9" s="1"/>
  <c r="O187" i="9" s="1"/>
  <c r="P187" i="9" s="1"/>
  <c r="Q187" i="9" s="1"/>
  <c r="R187" i="9" s="1"/>
  <c r="S187" i="9" s="1"/>
  <c r="T187" i="9" s="1"/>
  <c r="U187" i="9" s="1"/>
  <c r="V187" i="9" s="1"/>
  <c r="W187" i="9" s="1"/>
  <c r="X187" i="9" s="1"/>
  <c r="Y187" i="9" s="1"/>
  <c r="Z187" i="9" s="1"/>
  <c r="AA187" i="9" s="1"/>
  <c r="AB187" i="9" s="1"/>
  <c r="I187" i="9"/>
  <c r="J187" i="9" s="1"/>
  <c r="K187" i="9" s="1"/>
  <c r="L187" i="9" s="1"/>
  <c r="H187" i="9"/>
  <c r="G184" i="9"/>
  <c r="H183" i="9"/>
  <c r="I182" i="9"/>
  <c r="H182" i="9"/>
  <c r="P181" i="9"/>
  <c r="Q181" i="9" s="1"/>
  <c r="R181" i="9" s="1"/>
  <c r="S181" i="9" s="1"/>
  <c r="T181" i="9" s="1"/>
  <c r="U181" i="9" s="1"/>
  <c r="V181" i="9" s="1"/>
  <c r="W181" i="9" s="1"/>
  <c r="X181" i="9" s="1"/>
  <c r="Y181" i="9" s="1"/>
  <c r="Z181" i="9" s="1"/>
  <c r="AA181" i="9" s="1"/>
  <c r="AB181" i="9" s="1"/>
  <c r="AC181" i="9" s="1"/>
  <c r="AD181" i="9" s="1"/>
  <c r="AE181" i="9" s="1"/>
  <c r="AF181" i="9" s="1"/>
  <c r="AG181" i="9" s="1"/>
  <c r="AH181" i="9" s="1"/>
  <c r="H181" i="9"/>
  <c r="I181" i="9" s="1"/>
  <c r="J181" i="9" s="1"/>
  <c r="K181" i="9" s="1"/>
  <c r="L181" i="9" s="1"/>
  <c r="M181" i="9" s="1"/>
  <c r="N181" i="9" s="1"/>
  <c r="O181" i="9" s="1"/>
  <c r="G180" i="9"/>
  <c r="H180" i="9" s="1"/>
  <c r="I180" i="9" s="1"/>
  <c r="J180" i="9" s="1"/>
  <c r="K180" i="9" s="1"/>
  <c r="L180" i="9" s="1"/>
  <c r="M180" i="9" s="1"/>
  <c r="N180" i="9" s="1"/>
  <c r="O180" i="9" s="1"/>
  <c r="P180" i="9" s="1"/>
  <c r="Q180" i="9" s="1"/>
  <c r="R180" i="9" s="1"/>
  <c r="S180" i="9" s="1"/>
  <c r="T180" i="9" s="1"/>
  <c r="U180" i="9" s="1"/>
  <c r="V180" i="9" s="1"/>
  <c r="W180" i="9" s="1"/>
  <c r="X180" i="9" s="1"/>
  <c r="Y180" i="9" s="1"/>
  <c r="Z180" i="9" s="1"/>
  <c r="AA180" i="9" s="1"/>
  <c r="AB180" i="9" s="1"/>
  <c r="AC180" i="9" s="1"/>
  <c r="AD180" i="9" s="1"/>
  <c r="AE180" i="9" s="1"/>
  <c r="AF180" i="9" s="1"/>
  <c r="AG180" i="9" s="1"/>
  <c r="AH180" i="9" s="1"/>
  <c r="G178" i="9"/>
  <c r="H178" i="9" s="1"/>
  <c r="H179" i="9" s="1"/>
  <c r="O177" i="9"/>
  <c r="P177" i="9" s="1"/>
  <c r="Q177" i="9" s="1"/>
  <c r="R177" i="9" s="1"/>
  <c r="S177" i="9" s="1"/>
  <c r="T177" i="9" s="1"/>
  <c r="U177" i="9" s="1"/>
  <c r="V177" i="9" s="1"/>
  <c r="W177" i="9" s="1"/>
  <c r="X177" i="9" s="1"/>
  <c r="Y177" i="9" s="1"/>
  <c r="Z177" i="9" s="1"/>
  <c r="AA177" i="9" s="1"/>
  <c r="AB177" i="9" s="1"/>
  <c r="AC177" i="9" s="1"/>
  <c r="AD177" i="9" s="1"/>
  <c r="AE177" i="9" s="1"/>
  <c r="AF177" i="9" s="1"/>
  <c r="AG177" i="9" s="1"/>
  <c r="AH177" i="9" s="1"/>
  <c r="K177" i="9"/>
  <c r="L177" i="9" s="1"/>
  <c r="M177" i="9" s="1"/>
  <c r="N177" i="9" s="1"/>
  <c r="I177" i="9"/>
  <c r="J177" i="9" s="1"/>
  <c r="H177" i="9"/>
  <c r="L176" i="9"/>
  <c r="M176" i="9" s="1"/>
  <c r="N176" i="9" s="1"/>
  <c r="O176" i="9" s="1"/>
  <c r="P176" i="9" s="1"/>
  <c r="Q176" i="9" s="1"/>
  <c r="R176" i="9" s="1"/>
  <c r="S176" i="9" s="1"/>
  <c r="T176" i="9" s="1"/>
  <c r="U176" i="9" s="1"/>
  <c r="V176" i="9" s="1"/>
  <c r="W176" i="9" s="1"/>
  <c r="X176" i="9" s="1"/>
  <c r="Y176" i="9" s="1"/>
  <c r="Z176" i="9" s="1"/>
  <c r="AA176" i="9" s="1"/>
  <c r="AB176" i="9" s="1"/>
  <c r="AC176" i="9" s="1"/>
  <c r="AD176" i="9" s="1"/>
  <c r="AE176" i="9" s="1"/>
  <c r="AF176" i="9" s="1"/>
  <c r="AG176" i="9" s="1"/>
  <c r="AH176" i="9" s="1"/>
  <c r="H176" i="9"/>
  <c r="I176" i="9" s="1"/>
  <c r="J176" i="9" s="1"/>
  <c r="K176" i="9" s="1"/>
  <c r="AE175" i="9"/>
  <c r="AF175" i="9" s="1"/>
  <c r="AG175" i="9" s="1"/>
  <c r="AH175" i="9" s="1"/>
  <c r="O175" i="9"/>
  <c r="P175" i="9" s="1"/>
  <c r="Q175" i="9" s="1"/>
  <c r="R175" i="9" s="1"/>
  <c r="S175" i="9" s="1"/>
  <c r="T175" i="9" s="1"/>
  <c r="U175" i="9" s="1"/>
  <c r="V175" i="9" s="1"/>
  <c r="W175" i="9" s="1"/>
  <c r="X175" i="9" s="1"/>
  <c r="Y175" i="9" s="1"/>
  <c r="Z175" i="9" s="1"/>
  <c r="AA175" i="9" s="1"/>
  <c r="AB175" i="9" s="1"/>
  <c r="AC175" i="9" s="1"/>
  <c r="AD175" i="9" s="1"/>
  <c r="K175" i="9"/>
  <c r="L175" i="9" s="1"/>
  <c r="M175" i="9" s="1"/>
  <c r="N175" i="9" s="1"/>
  <c r="I175" i="9"/>
  <c r="J175" i="9" s="1"/>
  <c r="H175" i="9"/>
  <c r="L174" i="9"/>
  <c r="M174" i="9" s="1"/>
  <c r="N174" i="9" s="1"/>
  <c r="O174" i="9" s="1"/>
  <c r="P174" i="9" s="1"/>
  <c r="Q174" i="9" s="1"/>
  <c r="R174" i="9" s="1"/>
  <c r="S174" i="9" s="1"/>
  <c r="T174" i="9" s="1"/>
  <c r="U174" i="9" s="1"/>
  <c r="V174" i="9" s="1"/>
  <c r="W174" i="9" s="1"/>
  <c r="X174" i="9" s="1"/>
  <c r="Y174" i="9" s="1"/>
  <c r="Z174" i="9" s="1"/>
  <c r="AA174" i="9" s="1"/>
  <c r="AB174" i="9" s="1"/>
  <c r="AC174" i="9" s="1"/>
  <c r="AD174" i="9" s="1"/>
  <c r="AE174" i="9" s="1"/>
  <c r="AF174" i="9" s="1"/>
  <c r="AG174" i="9" s="1"/>
  <c r="AH174" i="9" s="1"/>
  <c r="H174" i="9"/>
  <c r="I174" i="9" s="1"/>
  <c r="J174" i="9" s="1"/>
  <c r="K174" i="9" s="1"/>
  <c r="G171" i="9"/>
  <c r="S170" i="9"/>
  <c r="T170" i="9" s="1"/>
  <c r="U170" i="9" s="1"/>
  <c r="V170" i="9" s="1"/>
  <c r="W170" i="9" s="1"/>
  <c r="X170" i="9" s="1"/>
  <c r="Y170" i="9" s="1"/>
  <c r="Z170" i="9" s="1"/>
  <c r="AA170" i="9" s="1"/>
  <c r="AB170" i="9" s="1"/>
  <c r="AC170" i="9" s="1"/>
  <c r="AD170" i="9" s="1"/>
  <c r="AE170" i="9" s="1"/>
  <c r="AF170" i="9" s="1"/>
  <c r="AG170" i="9" s="1"/>
  <c r="AH170" i="9" s="1"/>
  <c r="K170" i="9"/>
  <c r="L170" i="9" s="1"/>
  <c r="M170" i="9" s="1"/>
  <c r="N170" i="9" s="1"/>
  <c r="O170" i="9" s="1"/>
  <c r="P170" i="9" s="1"/>
  <c r="Q170" i="9" s="1"/>
  <c r="R170" i="9" s="1"/>
  <c r="I170" i="9"/>
  <c r="J170" i="9" s="1"/>
  <c r="H170" i="9"/>
  <c r="H169" i="9"/>
  <c r="K168" i="9"/>
  <c r="L168" i="9" s="1"/>
  <c r="M168" i="9" s="1"/>
  <c r="N168" i="9" s="1"/>
  <c r="O168" i="9" s="1"/>
  <c r="P168" i="9" s="1"/>
  <c r="Q168" i="9" s="1"/>
  <c r="R168" i="9" s="1"/>
  <c r="S168" i="9" s="1"/>
  <c r="T168" i="9" s="1"/>
  <c r="U168" i="9" s="1"/>
  <c r="V168" i="9" s="1"/>
  <c r="W168" i="9" s="1"/>
  <c r="X168" i="9" s="1"/>
  <c r="Y168" i="9" s="1"/>
  <c r="Z168" i="9" s="1"/>
  <c r="AA168" i="9" s="1"/>
  <c r="AB168" i="9" s="1"/>
  <c r="AC168" i="9" s="1"/>
  <c r="AD168" i="9" s="1"/>
  <c r="AE168" i="9" s="1"/>
  <c r="AF168" i="9" s="1"/>
  <c r="AG168" i="9" s="1"/>
  <c r="AH168" i="9" s="1"/>
  <c r="I168" i="9"/>
  <c r="J168" i="9" s="1"/>
  <c r="H168" i="9"/>
  <c r="G167" i="9"/>
  <c r="H167" i="9" s="1"/>
  <c r="I167" i="9" s="1"/>
  <c r="J167" i="9" s="1"/>
  <c r="K167" i="9" s="1"/>
  <c r="L167" i="9" s="1"/>
  <c r="M167" i="9" s="1"/>
  <c r="N167" i="9" s="1"/>
  <c r="O167" i="9" s="1"/>
  <c r="P167" i="9" s="1"/>
  <c r="Q167" i="9" s="1"/>
  <c r="R167" i="9" s="1"/>
  <c r="S167" i="9" s="1"/>
  <c r="T167" i="9" s="1"/>
  <c r="U167" i="9" s="1"/>
  <c r="V167" i="9" s="1"/>
  <c r="W167" i="9" s="1"/>
  <c r="X167" i="9" s="1"/>
  <c r="Y167" i="9" s="1"/>
  <c r="Z167" i="9" s="1"/>
  <c r="AA167" i="9" s="1"/>
  <c r="AB167" i="9" s="1"/>
  <c r="AC167" i="9" s="1"/>
  <c r="AD167" i="9" s="1"/>
  <c r="AE167" i="9" s="1"/>
  <c r="AF167" i="9" s="1"/>
  <c r="AG167" i="9" s="1"/>
  <c r="AH167" i="9" s="1"/>
  <c r="G165" i="9"/>
  <c r="G166" i="9" s="1"/>
  <c r="H164" i="9"/>
  <c r="S163" i="9"/>
  <c r="T163" i="9" s="1"/>
  <c r="U163" i="9" s="1"/>
  <c r="V163" i="9" s="1"/>
  <c r="W163" i="9" s="1"/>
  <c r="X163" i="9" s="1"/>
  <c r="Y163" i="9" s="1"/>
  <c r="Z163" i="9" s="1"/>
  <c r="AA163" i="9" s="1"/>
  <c r="AB163" i="9" s="1"/>
  <c r="AC163" i="9" s="1"/>
  <c r="AD163" i="9" s="1"/>
  <c r="AE163" i="9" s="1"/>
  <c r="AF163" i="9" s="1"/>
  <c r="AG163" i="9" s="1"/>
  <c r="AH163" i="9" s="1"/>
  <c r="K163" i="9"/>
  <c r="L163" i="9" s="1"/>
  <c r="M163" i="9" s="1"/>
  <c r="N163" i="9" s="1"/>
  <c r="O163" i="9" s="1"/>
  <c r="P163" i="9" s="1"/>
  <c r="Q163" i="9" s="1"/>
  <c r="R163" i="9" s="1"/>
  <c r="I163" i="9"/>
  <c r="J163" i="9" s="1"/>
  <c r="H163" i="9"/>
  <c r="P162" i="9"/>
  <c r="Q162" i="9" s="1"/>
  <c r="R162" i="9" s="1"/>
  <c r="S162" i="9" s="1"/>
  <c r="T162" i="9" s="1"/>
  <c r="U162" i="9" s="1"/>
  <c r="V162" i="9" s="1"/>
  <c r="W162" i="9" s="1"/>
  <c r="X162" i="9" s="1"/>
  <c r="Y162" i="9" s="1"/>
  <c r="Z162" i="9" s="1"/>
  <c r="AA162" i="9" s="1"/>
  <c r="AB162" i="9" s="1"/>
  <c r="AC162" i="9" s="1"/>
  <c r="AD162" i="9" s="1"/>
  <c r="AE162" i="9" s="1"/>
  <c r="AF162" i="9" s="1"/>
  <c r="AG162" i="9" s="1"/>
  <c r="AH162" i="9" s="1"/>
  <c r="H162" i="9"/>
  <c r="I162" i="9" s="1"/>
  <c r="J162" i="9" s="1"/>
  <c r="K162" i="9" s="1"/>
  <c r="L162" i="9" s="1"/>
  <c r="M162" i="9" s="1"/>
  <c r="N162" i="9" s="1"/>
  <c r="O162" i="9" s="1"/>
  <c r="K161" i="9"/>
  <c r="L161" i="9" s="1"/>
  <c r="M161" i="9" s="1"/>
  <c r="N161" i="9" s="1"/>
  <c r="O161" i="9" s="1"/>
  <c r="P161" i="9" s="1"/>
  <c r="Q161" i="9" s="1"/>
  <c r="R161" i="9" s="1"/>
  <c r="S161" i="9" s="1"/>
  <c r="T161" i="9" s="1"/>
  <c r="U161" i="9" s="1"/>
  <c r="V161" i="9" s="1"/>
  <c r="W161" i="9" s="1"/>
  <c r="X161" i="9" s="1"/>
  <c r="Y161" i="9" s="1"/>
  <c r="Z161" i="9" s="1"/>
  <c r="AA161" i="9" s="1"/>
  <c r="AB161" i="9" s="1"/>
  <c r="AC161" i="9" s="1"/>
  <c r="AD161" i="9" s="1"/>
  <c r="AE161" i="9" s="1"/>
  <c r="AF161" i="9" s="1"/>
  <c r="AG161" i="9" s="1"/>
  <c r="AH161" i="9" s="1"/>
  <c r="I161" i="9"/>
  <c r="J161" i="9" s="1"/>
  <c r="H161" i="9"/>
  <c r="G158" i="9"/>
  <c r="K157" i="9"/>
  <c r="L157" i="9" s="1"/>
  <c r="M157" i="9" s="1"/>
  <c r="N157" i="9" s="1"/>
  <c r="O157" i="9" s="1"/>
  <c r="P157" i="9" s="1"/>
  <c r="Q157" i="9" s="1"/>
  <c r="R157" i="9" s="1"/>
  <c r="S157" i="9" s="1"/>
  <c r="T157" i="9" s="1"/>
  <c r="U157" i="9" s="1"/>
  <c r="V157" i="9" s="1"/>
  <c r="W157" i="9" s="1"/>
  <c r="X157" i="9" s="1"/>
  <c r="Y157" i="9" s="1"/>
  <c r="Z157" i="9" s="1"/>
  <c r="AA157" i="9" s="1"/>
  <c r="AB157" i="9" s="1"/>
  <c r="AC157" i="9" s="1"/>
  <c r="AD157" i="9" s="1"/>
  <c r="AE157" i="9" s="1"/>
  <c r="AF157" i="9" s="1"/>
  <c r="AG157" i="9" s="1"/>
  <c r="AH157" i="9" s="1"/>
  <c r="I157" i="9"/>
  <c r="J157" i="9" s="1"/>
  <c r="H157" i="9"/>
  <c r="H156" i="9"/>
  <c r="I156" i="9" s="1"/>
  <c r="U155" i="9"/>
  <c r="V155" i="9" s="1"/>
  <c r="W155" i="9" s="1"/>
  <c r="X155" i="9" s="1"/>
  <c r="Y155" i="9" s="1"/>
  <c r="Z155" i="9" s="1"/>
  <c r="AA155" i="9" s="1"/>
  <c r="AB155" i="9" s="1"/>
  <c r="AC155" i="9" s="1"/>
  <c r="AD155" i="9" s="1"/>
  <c r="AE155" i="9" s="1"/>
  <c r="AF155" i="9" s="1"/>
  <c r="AG155" i="9" s="1"/>
  <c r="AH155" i="9" s="1"/>
  <c r="M155" i="9"/>
  <c r="N155" i="9" s="1"/>
  <c r="O155" i="9" s="1"/>
  <c r="P155" i="9" s="1"/>
  <c r="Q155" i="9" s="1"/>
  <c r="R155" i="9" s="1"/>
  <c r="S155" i="9" s="1"/>
  <c r="T155" i="9" s="1"/>
  <c r="I155" i="9"/>
  <c r="J155" i="9" s="1"/>
  <c r="K155" i="9" s="1"/>
  <c r="L155" i="9" s="1"/>
  <c r="H155" i="9"/>
  <c r="G154" i="9"/>
  <c r="H154" i="9" s="1"/>
  <c r="I154" i="9" s="1"/>
  <c r="J154" i="9" s="1"/>
  <c r="K154" i="9" s="1"/>
  <c r="L154" i="9" s="1"/>
  <c r="M154" i="9" s="1"/>
  <c r="N154" i="9" s="1"/>
  <c r="O154" i="9" s="1"/>
  <c r="P154" i="9" s="1"/>
  <c r="Q154" i="9" s="1"/>
  <c r="R154" i="9" s="1"/>
  <c r="S154" i="9" s="1"/>
  <c r="T154" i="9" s="1"/>
  <c r="U154" i="9" s="1"/>
  <c r="V154" i="9" s="1"/>
  <c r="W154" i="9" s="1"/>
  <c r="X154" i="9" s="1"/>
  <c r="Y154" i="9" s="1"/>
  <c r="Z154" i="9" s="1"/>
  <c r="AA154" i="9" s="1"/>
  <c r="AB154" i="9" s="1"/>
  <c r="AC154" i="9" s="1"/>
  <c r="AD154" i="9" s="1"/>
  <c r="AE154" i="9" s="1"/>
  <c r="AF154" i="9" s="1"/>
  <c r="AG154" i="9" s="1"/>
  <c r="AH154" i="9" s="1"/>
  <c r="G152" i="9"/>
  <c r="G153" i="9" s="1"/>
  <c r="H151" i="9"/>
  <c r="I151" i="9" s="1"/>
  <c r="J151" i="9" s="1"/>
  <c r="K151" i="9" s="1"/>
  <c r="L151" i="9" s="1"/>
  <c r="M151" i="9" s="1"/>
  <c r="N151" i="9" s="1"/>
  <c r="O151" i="9" s="1"/>
  <c r="P151" i="9" s="1"/>
  <c r="Q151" i="9" s="1"/>
  <c r="R151" i="9" s="1"/>
  <c r="S151" i="9" s="1"/>
  <c r="T151" i="9" s="1"/>
  <c r="U151" i="9" s="1"/>
  <c r="V151" i="9" s="1"/>
  <c r="W151" i="9" s="1"/>
  <c r="X151" i="9" s="1"/>
  <c r="Y151" i="9" s="1"/>
  <c r="Z151" i="9" s="1"/>
  <c r="AA151" i="9" s="1"/>
  <c r="AB151" i="9" s="1"/>
  <c r="AC151" i="9" s="1"/>
  <c r="AD151" i="9" s="1"/>
  <c r="AE151" i="9" s="1"/>
  <c r="AF151" i="9" s="1"/>
  <c r="AG151" i="9" s="1"/>
  <c r="AH151" i="9" s="1"/>
  <c r="K150" i="9"/>
  <c r="L150" i="9" s="1"/>
  <c r="M150" i="9" s="1"/>
  <c r="N150" i="9" s="1"/>
  <c r="O150" i="9" s="1"/>
  <c r="P150" i="9" s="1"/>
  <c r="Q150" i="9" s="1"/>
  <c r="R150" i="9" s="1"/>
  <c r="S150" i="9" s="1"/>
  <c r="T150" i="9" s="1"/>
  <c r="U150" i="9" s="1"/>
  <c r="V150" i="9" s="1"/>
  <c r="W150" i="9" s="1"/>
  <c r="X150" i="9" s="1"/>
  <c r="Y150" i="9" s="1"/>
  <c r="Z150" i="9" s="1"/>
  <c r="AA150" i="9" s="1"/>
  <c r="AB150" i="9" s="1"/>
  <c r="AC150" i="9" s="1"/>
  <c r="AD150" i="9" s="1"/>
  <c r="AE150" i="9" s="1"/>
  <c r="AF150" i="9" s="1"/>
  <c r="AG150" i="9" s="1"/>
  <c r="AH150" i="9" s="1"/>
  <c r="I150" i="9"/>
  <c r="J150" i="9" s="1"/>
  <c r="H150" i="9"/>
  <c r="L149" i="9"/>
  <c r="M149" i="9" s="1"/>
  <c r="N149" i="9" s="1"/>
  <c r="O149" i="9" s="1"/>
  <c r="P149" i="9" s="1"/>
  <c r="Q149" i="9" s="1"/>
  <c r="R149" i="9" s="1"/>
  <c r="S149" i="9" s="1"/>
  <c r="T149" i="9" s="1"/>
  <c r="U149" i="9" s="1"/>
  <c r="V149" i="9" s="1"/>
  <c r="W149" i="9" s="1"/>
  <c r="X149" i="9" s="1"/>
  <c r="Y149" i="9" s="1"/>
  <c r="Z149" i="9" s="1"/>
  <c r="AA149" i="9" s="1"/>
  <c r="AB149" i="9" s="1"/>
  <c r="AC149" i="9" s="1"/>
  <c r="AD149" i="9" s="1"/>
  <c r="AE149" i="9" s="1"/>
  <c r="AF149" i="9" s="1"/>
  <c r="AG149" i="9" s="1"/>
  <c r="AH149" i="9" s="1"/>
  <c r="H149" i="9"/>
  <c r="I149" i="9" s="1"/>
  <c r="J149" i="9" s="1"/>
  <c r="K149" i="9" s="1"/>
  <c r="O148" i="9"/>
  <c r="P148" i="9" s="1"/>
  <c r="Q148" i="9" s="1"/>
  <c r="R148" i="9" s="1"/>
  <c r="S148" i="9" s="1"/>
  <c r="T148" i="9" s="1"/>
  <c r="U148" i="9" s="1"/>
  <c r="V148" i="9" s="1"/>
  <c r="W148" i="9" s="1"/>
  <c r="X148" i="9" s="1"/>
  <c r="Y148" i="9" s="1"/>
  <c r="Z148" i="9" s="1"/>
  <c r="AA148" i="9" s="1"/>
  <c r="AB148" i="9" s="1"/>
  <c r="AC148" i="9" s="1"/>
  <c r="AD148" i="9" s="1"/>
  <c r="AE148" i="9" s="1"/>
  <c r="AF148" i="9" s="1"/>
  <c r="AG148" i="9" s="1"/>
  <c r="AH148" i="9" s="1"/>
  <c r="K148" i="9"/>
  <c r="L148" i="9" s="1"/>
  <c r="M148" i="9" s="1"/>
  <c r="N148" i="9" s="1"/>
  <c r="I148" i="9"/>
  <c r="J148" i="9" s="1"/>
  <c r="H148" i="9"/>
  <c r="H145" i="9"/>
  <c r="G145" i="9"/>
  <c r="J144" i="9"/>
  <c r="K144" i="9" s="1"/>
  <c r="L144" i="9" s="1"/>
  <c r="M144" i="9" s="1"/>
  <c r="N144" i="9" s="1"/>
  <c r="O144" i="9" s="1"/>
  <c r="P144" i="9" s="1"/>
  <c r="Q144" i="9" s="1"/>
  <c r="R144" i="9" s="1"/>
  <c r="S144" i="9" s="1"/>
  <c r="T144" i="9" s="1"/>
  <c r="U144" i="9" s="1"/>
  <c r="V144" i="9" s="1"/>
  <c r="W144" i="9" s="1"/>
  <c r="X144" i="9" s="1"/>
  <c r="Y144" i="9" s="1"/>
  <c r="Z144" i="9" s="1"/>
  <c r="AA144" i="9" s="1"/>
  <c r="AB144" i="9" s="1"/>
  <c r="AC144" i="9" s="1"/>
  <c r="AD144" i="9" s="1"/>
  <c r="AE144" i="9" s="1"/>
  <c r="AF144" i="9" s="1"/>
  <c r="AG144" i="9" s="1"/>
  <c r="AH144" i="9" s="1"/>
  <c r="H144" i="9"/>
  <c r="I144" i="9" s="1"/>
  <c r="I143" i="9"/>
  <c r="H143" i="9"/>
  <c r="R142" i="9"/>
  <c r="S142" i="9" s="1"/>
  <c r="T142" i="9" s="1"/>
  <c r="U142" i="9" s="1"/>
  <c r="V142" i="9" s="1"/>
  <c r="W142" i="9" s="1"/>
  <c r="X142" i="9" s="1"/>
  <c r="Y142" i="9" s="1"/>
  <c r="Z142" i="9" s="1"/>
  <c r="AA142" i="9" s="1"/>
  <c r="AB142" i="9" s="1"/>
  <c r="AC142" i="9" s="1"/>
  <c r="AD142" i="9" s="1"/>
  <c r="AE142" i="9" s="1"/>
  <c r="AF142" i="9" s="1"/>
  <c r="AG142" i="9" s="1"/>
  <c r="AH142" i="9" s="1"/>
  <c r="J142" i="9"/>
  <c r="K142" i="9" s="1"/>
  <c r="L142" i="9" s="1"/>
  <c r="M142" i="9" s="1"/>
  <c r="N142" i="9" s="1"/>
  <c r="O142" i="9" s="1"/>
  <c r="P142" i="9" s="1"/>
  <c r="Q142" i="9" s="1"/>
  <c r="H142" i="9"/>
  <c r="I142" i="9" s="1"/>
  <c r="G141" i="9"/>
  <c r="H141" i="9" s="1"/>
  <c r="H146" i="9" s="1"/>
  <c r="G139" i="9"/>
  <c r="H139" i="9" s="1"/>
  <c r="H140" i="9" s="1"/>
  <c r="Q138" i="9"/>
  <c r="R138" i="9" s="1"/>
  <c r="S138" i="9" s="1"/>
  <c r="T138" i="9" s="1"/>
  <c r="U138" i="9" s="1"/>
  <c r="V138" i="9" s="1"/>
  <c r="W138" i="9" s="1"/>
  <c r="X138" i="9" s="1"/>
  <c r="Y138" i="9" s="1"/>
  <c r="Z138" i="9" s="1"/>
  <c r="AA138" i="9" s="1"/>
  <c r="AB138" i="9" s="1"/>
  <c r="AC138" i="9" s="1"/>
  <c r="AD138" i="9" s="1"/>
  <c r="AE138" i="9" s="1"/>
  <c r="AF138" i="9" s="1"/>
  <c r="AG138" i="9" s="1"/>
  <c r="AH138" i="9" s="1"/>
  <c r="I138" i="9"/>
  <c r="J138" i="9" s="1"/>
  <c r="K138" i="9" s="1"/>
  <c r="L138" i="9" s="1"/>
  <c r="M138" i="9" s="1"/>
  <c r="N138" i="9" s="1"/>
  <c r="O138" i="9" s="1"/>
  <c r="P138" i="9" s="1"/>
  <c r="H138" i="9"/>
  <c r="V137" i="9"/>
  <c r="W137" i="9" s="1"/>
  <c r="X137" i="9" s="1"/>
  <c r="Y137" i="9" s="1"/>
  <c r="Z137" i="9" s="1"/>
  <c r="AA137" i="9" s="1"/>
  <c r="AB137" i="9" s="1"/>
  <c r="AC137" i="9" s="1"/>
  <c r="AD137" i="9" s="1"/>
  <c r="AE137" i="9" s="1"/>
  <c r="AF137" i="9" s="1"/>
  <c r="AG137" i="9" s="1"/>
  <c r="AH137" i="9" s="1"/>
  <c r="N137" i="9"/>
  <c r="O137" i="9" s="1"/>
  <c r="P137" i="9" s="1"/>
  <c r="Q137" i="9" s="1"/>
  <c r="R137" i="9" s="1"/>
  <c r="S137" i="9" s="1"/>
  <c r="T137" i="9" s="1"/>
  <c r="U137" i="9" s="1"/>
  <c r="J137" i="9"/>
  <c r="K137" i="9" s="1"/>
  <c r="L137" i="9" s="1"/>
  <c r="M137" i="9" s="1"/>
  <c r="H137" i="9"/>
  <c r="I137" i="9" s="1"/>
  <c r="I136" i="9"/>
  <c r="J136" i="9" s="1"/>
  <c r="K136" i="9" s="1"/>
  <c r="L136" i="9" s="1"/>
  <c r="M136" i="9" s="1"/>
  <c r="N136" i="9" s="1"/>
  <c r="O136" i="9" s="1"/>
  <c r="P136" i="9" s="1"/>
  <c r="Q136" i="9" s="1"/>
  <c r="R136" i="9" s="1"/>
  <c r="S136" i="9" s="1"/>
  <c r="T136" i="9" s="1"/>
  <c r="U136" i="9" s="1"/>
  <c r="V136" i="9" s="1"/>
  <c r="W136" i="9" s="1"/>
  <c r="X136" i="9" s="1"/>
  <c r="Y136" i="9" s="1"/>
  <c r="Z136" i="9" s="1"/>
  <c r="AA136" i="9" s="1"/>
  <c r="AB136" i="9" s="1"/>
  <c r="AC136" i="9" s="1"/>
  <c r="AD136" i="9" s="1"/>
  <c r="AE136" i="9" s="1"/>
  <c r="AF136" i="9" s="1"/>
  <c r="AG136" i="9" s="1"/>
  <c r="AH136" i="9" s="1"/>
  <c r="H136" i="9"/>
  <c r="J135" i="9"/>
  <c r="K135" i="9" s="1"/>
  <c r="L135" i="9" s="1"/>
  <c r="M135" i="9" s="1"/>
  <c r="N135" i="9" s="1"/>
  <c r="O135" i="9" s="1"/>
  <c r="P135" i="9" s="1"/>
  <c r="Q135" i="9" s="1"/>
  <c r="R135" i="9" s="1"/>
  <c r="S135" i="9" s="1"/>
  <c r="T135" i="9" s="1"/>
  <c r="U135" i="9" s="1"/>
  <c r="V135" i="9" s="1"/>
  <c r="W135" i="9" s="1"/>
  <c r="X135" i="9" s="1"/>
  <c r="Y135" i="9" s="1"/>
  <c r="Z135" i="9" s="1"/>
  <c r="AA135" i="9" s="1"/>
  <c r="AB135" i="9" s="1"/>
  <c r="AC135" i="9" s="1"/>
  <c r="AD135" i="9" s="1"/>
  <c r="AE135" i="9" s="1"/>
  <c r="AF135" i="9" s="1"/>
  <c r="AG135" i="9" s="1"/>
  <c r="AH135" i="9" s="1"/>
  <c r="H135" i="9"/>
  <c r="I135" i="9" s="1"/>
  <c r="G132" i="9"/>
  <c r="M131" i="9"/>
  <c r="N131" i="9" s="1"/>
  <c r="O131" i="9" s="1"/>
  <c r="P131" i="9" s="1"/>
  <c r="Q131" i="9" s="1"/>
  <c r="R131" i="9" s="1"/>
  <c r="S131" i="9" s="1"/>
  <c r="T131" i="9" s="1"/>
  <c r="U131" i="9" s="1"/>
  <c r="V131" i="9" s="1"/>
  <c r="W131" i="9" s="1"/>
  <c r="X131" i="9" s="1"/>
  <c r="Y131" i="9" s="1"/>
  <c r="Z131" i="9" s="1"/>
  <c r="AA131" i="9" s="1"/>
  <c r="AB131" i="9" s="1"/>
  <c r="AC131" i="9" s="1"/>
  <c r="AD131" i="9" s="1"/>
  <c r="AE131" i="9" s="1"/>
  <c r="AF131" i="9" s="1"/>
  <c r="AG131" i="9" s="1"/>
  <c r="AH131" i="9" s="1"/>
  <c r="I131" i="9"/>
  <c r="J131" i="9" s="1"/>
  <c r="K131" i="9" s="1"/>
  <c r="L131" i="9" s="1"/>
  <c r="H131" i="9"/>
  <c r="H130" i="9"/>
  <c r="I129" i="9"/>
  <c r="J129" i="9" s="1"/>
  <c r="K129" i="9" s="1"/>
  <c r="L129" i="9" s="1"/>
  <c r="M129" i="9" s="1"/>
  <c r="N129" i="9" s="1"/>
  <c r="O129" i="9" s="1"/>
  <c r="P129" i="9" s="1"/>
  <c r="Q129" i="9" s="1"/>
  <c r="R129" i="9" s="1"/>
  <c r="S129" i="9" s="1"/>
  <c r="T129" i="9" s="1"/>
  <c r="U129" i="9" s="1"/>
  <c r="V129" i="9" s="1"/>
  <c r="W129" i="9" s="1"/>
  <c r="X129" i="9" s="1"/>
  <c r="Y129" i="9" s="1"/>
  <c r="Z129" i="9" s="1"/>
  <c r="AA129" i="9" s="1"/>
  <c r="AB129" i="9" s="1"/>
  <c r="AC129" i="9" s="1"/>
  <c r="AD129" i="9" s="1"/>
  <c r="AE129" i="9" s="1"/>
  <c r="AF129" i="9" s="1"/>
  <c r="AG129" i="9" s="1"/>
  <c r="AH129" i="9" s="1"/>
  <c r="H129" i="9"/>
  <c r="G128" i="9"/>
  <c r="H128" i="9" s="1"/>
  <c r="I128" i="9" s="1"/>
  <c r="J128" i="9" s="1"/>
  <c r="K128" i="9" s="1"/>
  <c r="L128" i="9" s="1"/>
  <c r="M128" i="9" s="1"/>
  <c r="N128" i="9" s="1"/>
  <c r="O128" i="9" s="1"/>
  <c r="P128" i="9" s="1"/>
  <c r="Q128" i="9" s="1"/>
  <c r="R128" i="9" s="1"/>
  <c r="S128" i="9" s="1"/>
  <c r="T128" i="9" s="1"/>
  <c r="U128" i="9" s="1"/>
  <c r="V128" i="9" s="1"/>
  <c r="W128" i="9" s="1"/>
  <c r="X128" i="9" s="1"/>
  <c r="Y128" i="9" s="1"/>
  <c r="Z128" i="9" s="1"/>
  <c r="AA128" i="9" s="1"/>
  <c r="AB128" i="9" s="1"/>
  <c r="AC128" i="9" s="1"/>
  <c r="AD128" i="9" s="1"/>
  <c r="AE128" i="9" s="1"/>
  <c r="AF128" i="9" s="1"/>
  <c r="AG128" i="9" s="1"/>
  <c r="AH128" i="9" s="1"/>
  <c r="G126" i="9"/>
  <c r="G127" i="9" s="1"/>
  <c r="J125" i="9"/>
  <c r="K125" i="9" s="1"/>
  <c r="L125" i="9" s="1"/>
  <c r="M125" i="9" s="1"/>
  <c r="N125" i="9" s="1"/>
  <c r="O125" i="9" s="1"/>
  <c r="P125" i="9" s="1"/>
  <c r="Q125" i="9" s="1"/>
  <c r="R125" i="9" s="1"/>
  <c r="S125" i="9" s="1"/>
  <c r="T125" i="9" s="1"/>
  <c r="U125" i="9" s="1"/>
  <c r="V125" i="9" s="1"/>
  <c r="W125" i="9" s="1"/>
  <c r="X125" i="9" s="1"/>
  <c r="Y125" i="9" s="1"/>
  <c r="Z125" i="9" s="1"/>
  <c r="AA125" i="9" s="1"/>
  <c r="AB125" i="9" s="1"/>
  <c r="AC125" i="9" s="1"/>
  <c r="AD125" i="9" s="1"/>
  <c r="AE125" i="9" s="1"/>
  <c r="AF125" i="9" s="1"/>
  <c r="AG125" i="9" s="1"/>
  <c r="AH125" i="9" s="1"/>
  <c r="H125" i="9"/>
  <c r="I125" i="9" s="1"/>
  <c r="I124" i="9"/>
  <c r="J124" i="9" s="1"/>
  <c r="K124" i="9" s="1"/>
  <c r="L124" i="9" s="1"/>
  <c r="M124" i="9" s="1"/>
  <c r="N124" i="9" s="1"/>
  <c r="O124" i="9" s="1"/>
  <c r="P124" i="9" s="1"/>
  <c r="Q124" i="9" s="1"/>
  <c r="R124" i="9" s="1"/>
  <c r="S124" i="9" s="1"/>
  <c r="T124" i="9" s="1"/>
  <c r="U124" i="9" s="1"/>
  <c r="V124" i="9" s="1"/>
  <c r="W124" i="9" s="1"/>
  <c r="X124" i="9" s="1"/>
  <c r="Y124" i="9" s="1"/>
  <c r="Z124" i="9" s="1"/>
  <c r="AA124" i="9" s="1"/>
  <c r="AB124" i="9" s="1"/>
  <c r="AC124" i="9" s="1"/>
  <c r="AD124" i="9" s="1"/>
  <c r="AE124" i="9" s="1"/>
  <c r="AF124" i="9" s="1"/>
  <c r="AG124" i="9" s="1"/>
  <c r="AH124" i="9" s="1"/>
  <c r="H124" i="9"/>
  <c r="R123" i="9"/>
  <c r="S123" i="9" s="1"/>
  <c r="T123" i="9" s="1"/>
  <c r="U123" i="9" s="1"/>
  <c r="V123" i="9" s="1"/>
  <c r="W123" i="9" s="1"/>
  <c r="X123" i="9" s="1"/>
  <c r="Y123" i="9" s="1"/>
  <c r="Z123" i="9" s="1"/>
  <c r="AA123" i="9" s="1"/>
  <c r="AB123" i="9" s="1"/>
  <c r="AC123" i="9" s="1"/>
  <c r="AD123" i="9" s="1"/>
  <c r="AE123" i="9" s="1"/>
  <c r="AF123" i="9" s="1"/>
  <c r="AG123" i="9" s="1"/>
  <c r="AH123" i="9" s="1"/>
  <c r="J123" i="9"/>
  <c r="K123" i="9" s="1"/>
  <c r="L123" i="9" s="1"/>
  <c r="M123" i="9" s="1"/>
  <c r="N123" i="9" s="1"/>
  <c r="O123" i="9" s="1"/>
  <c r="P123" i="9" s="1"/>
  <c r="Q123" i="9" s="1"/>
  <c r="H123" i="9"/>
  <c r="I123" i="9" s="1"/>
  <c r="U122" i="9"/>
  <c r="V122" i="9" s="1"/>
  <c r="W122" i="9" s="1"/>
  <c r="X122" i="9" s="1"/>
  <c r="Y122" i="9" s="1"/>
  <c r="Z122" i="9" s="1"/>
  <c r="AA122" i="9" s="1"/>
  <c r="AB122" i="9" s="1"/>
  <c r="AC122" i="9" s="1"/>
  <c r="AD122" i="9" s="1"/>
  <c r="AE122" i="9" s="1"/>
  <c r="AF122" i="9" s="1"/>
  <c r="AG122" i="9" s="1"/>
  <c r="AH122" i="9" s="1"/>
  <c r="M122" i="9"/>
  <c r="N122" i="9" s="1"/>
  <c r="O122" i="9" s="1"/>
  <c r="P122" i="9" s="1"/>
  <c r="Q122" i="9" s="1"/>
  <c r="R122" i="9" s="1"/>
  <c r="S122" i="9" s="1"/>
  <c r="T122" i="9" s="1"/>
  <c r="I122" i="9"/>
  <c r="J122" i="9" s="1"/>
  <c r="K122" i="9" s="1"/>
  <c r="L122" i="9" s="1"/>
  <c r="H122" i="9"/>
  <c r="G119" i="9"/>
  <c r="H118" i="9"/>
  <c r="I117" i="9"/>
  <c r="H117" i="9"/>
  <c r="H116" i="9"/>
  <c r="I116" i="9" s="1"/>
  <c r="J116" i="9" s="1"/>
  <c r="K116" i="9" s="1"/>
  <c r="L116" i="9" s="1"/>
  <c r="M116" i="9" s="1"/>
  <c r="N116" i="9" s="1"/>
  <c r="O116" i="9" s="1"/>
  <c r="P116" i="9" s="1"/>
  <c r="Q116" i="9" s="1"/>
  <c r="R116" i="9" s="1"/>
  <c r="S116" i="9" s="1"/>
  <c r="T116" i="9" s="1"/>
  <c r="U116" i="9" s="1"/>
  <c r="V116" i="9" s="1"/>
  <c r="W116" i="9" s="1"/>
  <c r="X116" i="9" s="1"/>
  <c r="Y116" i="9" s="1"/>
  <c r="Z116" i="9" s="1"/>
  <c r="AA116" i="9" s="1"/>
  <c r="AB116" i="9" s="1"/>
  <c r="AC116" i="9" s="1"/>
  <c r="AD116" i="9" s="1"/>
  <c r="AE116" i="9" s="1"/>
  <c r="AF116" i="9" s="1"/>
  <c r="AG116" i="9" s="1"/>
  <c r="AH116" i="9" s="1"/>
  <c r="G115" i="9"/>
  <c r="H115" i="9" s="1"/>
  <c r="I115" i="9" s="1"/>
  <c r="J115" i="9" s="1"/>
  <c r="K115" i="9" s="1"/>
  <c r="L115" i="9" s="1"/>
  <c r="M115" i="9" s="1"/>
  <c r="N115" i="9" s="1"/>
  <c r="O115" i="9" s="1"/>
  <c r="P115" i="9" s="1"/>
  <c r="Q115" i="9" s="1"/>
  <c r="R115" i="9" s="1"/>
  <c r="S115" i="9" s="1"/>
  <c r="T115" i="9" s="1"/>
  <c r="U115" i="9" s="1"/>
  <c r="V115" i="9" s="1"/>
  <c r="W115" i="9" s="1"/>
  <c r="X115" i="9" s="1"/>
  <c r="Y115" i="9" s="1"/>
  <c r="Z115" i="9" s="1"/>
  <c r="AA115" i="9" s="1"/>
  <c r="AB115" i="9" s="1"/>
  <c r="AC115" i="9" s="1"/>
  <c r="AD115" i="9" s="1"/>
  <c r="AE115" i="9" s="1"/>
  <c r="AF115" i="9" s="1"/>
  <c r="AG115" i="9" s="1"/>
  <c r="AH115" i="9" s="1"/>
  <c r="K114" i="9"/>
  <c r="L114" i="9" s="1"/>
  <c r="M114" i="9" s="1"/>
  <c r="N114" i="9" s="1"/>
  <c r="O114" i="9" s="1"/>
  <c r="P114" i="9" s="1"/>
  <c r="Q114" i="9" s="1"/>
  <c r="R114" i="9" s="1"/>
  <c r="S114" i="9" s="1"/>
  <c r="T114" i="9" s="1"/>
  <c r="U114" i="9" s="1"/>
  <c r="V114" i="9" s="1"/>
  <c r="W114" i="9" s="1"/>
  <c r="X114" i="9" s="1"/>
  <c r="Y114" i="9" s="1"/>
  <c r="Z114" i="9" s="1"/>
  <c r="AA114" i="9" s="1"/>
  <c r="AB114" i="9" s="1"/>
  <c r="AC114" i="9" s="1"/>
  <c r="AD114" i="9" s="1"/>
  <c r="AE114" i="9" s="1"/>
  <c r="AF114" i="9" s="1"/>
  <c r="AG114" i="9" s="1"/>
  <c r="AH114" i="9" s="1"/>
  <c r="I114" i="9"/>
  <c r="J114" i="9" s="1"/>
  <c r="H114" i="9"/>
  <c r="T113" i="9"/>
  <c r="U113" i="9" s="1"/>
  <c r="V113" i="9" s="1"/>
  <c r="W113" i="9" s="1"/>
  <c r="X113" i="9" s="1"/>
  <c r="Y113" i="9" s="1"/>
  <c r="Z113" i="9" s="1"/>
  <c r="AA113" i="9" s="1"/>
  <c r="AB113" i="9" s="1"/>
  <c r="AC113" i="9" s="1"/>
  <c r="AD113" i="9" s="1"/>
  <c r="AE113" i="9" s="1"/>
  <c r="AF113" i="9" s="1"/>
  <c r="AG113" i="9" s="1"/>
  <c r="AH113" i="9" s="1"/>
  <c r="L113" i="9"/>
  <c r="M113" i="9" s="1"/>
  <c r="N113" i="9" s="1"/>
  <c r="O113" i="9" s="1"/>
  <c r="P113" i="9" s="1"/>
  <c r="Q113" i="9" s="1"/>
  <c r="R113" i="9" s="1"/>
  <c r="S113" i="9" s="1"/>
  <c r="H113" i="9"/>
  <c r="I113" i="9" s="1"/>
  <c r="J113" i="9" s="1"/>
  <c r="K113" i="9" s="1"/>
  <c r="W112" i="9"/>
  <c r="X112" i="9" s="1"/>
  <c r="Y112" i="9" s="1"/>
  <c r="Z112" i="9" s="1"/>
  <c r="AA112" i="9" s="1"/>
  <c r="AB112" i="9" s="1"/>
  <c r="AC112" i="9" s="1"/>
  <c r="AD112" i="9" s="1"/>
  <c r="AE112" i="9" s="1"/>
  <c r="AF112" i="9" s="1"/>
  <c r="AG112" i="9" s="1"/>
  <c r="AH112" i="9" s="1"/>
  <c r="O112" i="9"/>
  <c r="P112" i="9" s="1"/>
  <c r="Q112" i="9" s="1"/>
  <c r="R112" i="9" s="1"/>
  <c r="S112" i="9" s="1"/>
  <c r="T112" i="9" s="1"/>
  <c r="U112" i="9" s="1"/>
  <c r="V112" i="9" s="1"/>
  <c r="K112" i="9"/>
  <c r="L112" i="9" s="1"/>
  <c r="M112" i="9" s="1"/>
  <c r="N112" i="9" s="1"/>
  <c r="I112" i="9"/>
  <c r="J112" i="9" s="1"/>
  <c r="H112" i="9"/>
  <c r="H110" i="9"/>
  <c r="H109" i="9"/>
  <c r="G109" i="9"/>
  <c r="J108" i="9"/>
  <c r="K108" i="9" s="1"/>
  <c r="L108" i="9" s="1"/>
  <c r="M108" i="9" s="1"/>
  <c r="N108" i="9" s="1"/>
  <c r="O108" i="9" s="1"/>
  <c r="P108" i="9" s="1"/>
  <c r="Q108" i="9" s="1"/>
  <c r="R108" i="9" s="1"/>
  <c r="S108" i="9" s="1"/>
  <c r="T108" i="9" s="1"/>
  <c r="U108" i="9" s="1"/>
  <c r="V108" i="9" s="1"/>
  <c r="W108" i="9" s="1"/>
  <c r="X108" i="9" s="1"/>
  <c r="Y108" i="9" s="1"/>
  <c r="Z108" i="9" s="1"/>
  <c r="AA108" i="9" s="1"/>
  <c r="AB108" i="9" s="1"/>
  <c r="AC108" i="9" s="1"/>
  <c r="AD108" i="9" s="1"/>
  <c r="AE108" i="9" s="1"/>
  <c r="AF108" i="9" s="1"/>
  <c r="AG108" i="9" s="1"/>
  <c r="AH108" i="9" s="1"/>
  <c r="H108" i="9"/>
  <c r="I108" i="9" s="1"/>
  <c r="I107" i="9"/>
  <c r="H107" i="9"/>
  <c r="Z106" i="9"/>
  <c r="AA106" i="9" s="1"/>
  <c r="AB106" i="9" s="1"/>
  <c r="AC106" i="9" s="1"/>
  <c r="AD106" i="9" s="1"/>
  <c r="AE106" i="9" s="1"/>
  <c r="AF106" i="9" s="1"/>
  <c r="AG106" i="9" s="1"/>
  <c r="AH106" i="9" s="1"/>
  <c r="R106" i="9"/>
  <c r="S106" i="9" s="1"/>
  <c r="T106" i="9" s="1"/>
  <c r="U106" i="9" s="1"/>
  <c r="V106" i="9" s="1"/>
  <c r="W106" i="9" s="1"/>
  <c r="X106" i="9" s="1"/>
  <c r="Y106" i="9" s="1"/>
  <c r="J106" i="9"/>
  <c r="K106" i="9" s="1"/>
  <c r="L106" i="9" s="1"/>
  <c r="M106" i="9" s="1"/>
  <c r="N106" i="9" s="1"/>
  <c r="O106" i="9" s="1"/>
  <c r="P106" i="9" s="1"/>
  <c r="Q106" i="9" s="1"/>
  <c r="H106" i="9"/>
  <c r="I106" i="9" s="1"/>
  <c r="G105" i="9"/>
  <c r="H105" i="9" s="1"/>
  <c r="I105" i="9" s="1"/>
  <c r="J105" i="9" s="1"/>
  <c r="K105" i="9" s="1"/>
  <c r="L105" i="9" s="1"/>
  <c r="M105" i="9" s="1"/>
  <c r="N105" i="9" s="1"/>
  <c r="O105" i="9" s="1"/>
  <c r="P105" i="9" s="1"/>
  <c r="Q105" i="9" s="1"/>
  <c r="R105" i="9" s="1"/>
  <c r="S105" i="9" s="1"/>
  <c r="T105" i="9" s="1"/>
  <c r="U105" i="9" s="1"/>
  <c r="V105" i="9" s="1"/>
  <c r="W105" i="9" s="1"/>
  <c r="X105" i="9" s="1"/>
  <c r="Y105" i="9" s="1"/>
  <c r="Z105" i="9" s="1"/>
  <c r="AA105" i="9" s="1"/>
  <c r="AB105" i="9" s="1"/>
  <c r="AC105" i="9" s="1"/>
  <c r="AD105" i="9" s="1"/>
  <c r="AE105" i="9" s="1"/>
  <c r="AF105" i="9" s="1"/>
  <c r="AG105" i="9" s="1"/>
  <c r="AH105" i="9" s="1"/>
  <c r="I104" i="9"/>
  <c r="J104" i="9" s="1"/>
  <c r="K104" i="9" s="1"/>
  <c r="L104" i="9" s="1"/>
  <c r="M104" i="9" s="1"/>
  <c r="N104" i="9" s="1"/>
  <c r="O104" i="9" s="1"/>
  <c r="P104" i="9" s="1"/>
  <c r="Q104" i="9" s="1"/>
  <c r="R104" i="9" s="1"/>
  <c r="S104" i="9" s="1"/>
  <c r="T104" i="9" s="1"/>
  <c r="U104" i="9" s="1"/>
  <c r="V104" i="9" s="1"/>
  <c r="W104" i="9" s="1"/>
  <c r="X104" i="9" s="1"/>
  <c r="Y104" i="9" s="1"/>
  <c r="Z104" i="9" s="1"/>
  <c r="AA104" i="9" s="1"/>
  <c r="AB104" i="9" s="1"/>
  <c r="AC104" i="9" s="1"/>
  <c r="AD104" i="9" s="1"/>
  <c r="AE104" i="9" s="1"/>
  <c r="AF104" i="9" s="1"/>
  <c r="AG104" i="9" s="1"/>
  <c r="AH104" i="9" s="1"/>
  <c r="H104" i="9"/>
  <c r="N103" i="9"/>
  <c r="O103" i="9" s="1"/>
  <c r="P103" i="9" s="1"/>
  <c r="Q103" i="9" s="1"/>
  <c r="R103" i="9" s="1"/>
  <c r="S103" i="9" s="1"/>
  <c r="T103" i="9" s="1"/>
  <c r="U103" i="9" s="1"/>
  <c r="V103" i="9" s="1"/>
  <c r="W103" i="9" s="1"/>
  <c r="X103" i="9" s="1"/>
  <c r="Y103" i="9" s="1"/>
  <c r="Z103" i="9" s="1"/>
  <c r="AA103" i="9" s="1"/>
  <c r="AB103" i="9" s="1"/>
  <c r="AC103" i="9" s="1"/>
  <c r="AD103" i="9" s="1"/>
  <c r="AE103" i="9" s="1"/>
  <c r="AF103" i="9" s="1"/>
  <c r="AG103" i="9" s="1"/>
  <c r="AH103" i="9" s="1"/>
  <c r="J103" i="9"/>
  <c r="K103" i="9" s="1"/>
  <c r="L103" i="9" s="1"/>
  <c r="M103" i="9" s="1"/>
  <c r="H103" i="9"/>
  <c r="I103" i="9" s="1"/>
  <c r="Y102" i="9"/>
  <c r="Z102" i="9" s="1"/>
  <c r="AA102" i="9" s="1"/>
  <c r="AB102" i="9" s="1"/>
  <c r="AC102" i="9" s="1"/>
  <c r="AD102" i="9" s="1"/>
  <c r="AE102" i="9" s="1"/>
  <c r="AF102" i="9" s="1"/>
  <c r="AG102" i="9" s="1"/>
  <c r="AH102" i="9" s="1"/>
  <c r="Q102" i="9"/>
  <c r="R102" i="9" s="1"/>
  <c r="S102" i="9" s="1"/>
  <c r="T102" i="9" s="1"/>
  <c r="U102" i="9" s="1"/>
  <c r="V102" i="9" s="1"/>
  <c r="W102" i="9" s="1"/>
  <c r="X102" i="9" s="1"/>
  <c r="I102" i="9"/>
  <c r="J102" i="9" s="1"/>
  <c r="K102" i="9" s="1"/>
  <c r="L102" i="9" s="1"/>
  <c r="M102" i="9" s="1"/>
  <c r="N102" i="9" s="1"/>
  <c r="O102" i="9" s="1"/>
  <c r="P102" i="9" s="1"/>
  <c r="H102" i="9"/>
  <c r="G99" i="9"/>
  <c r="H98" i="9"/>
  <c r="I98" i="9" s="1"/>
  <c r="J98" i="9" s="1"/>
  <c r="K98" i="9" s="1"/>
  <c r="L98" i="9" s="1"/>
  <c r="M98" i="9" s="1"/>
  <c r="N98" i="9" s="1"/>
  <c r="O98" i="9" s="1"/>
  <c r="P98" i="9" s="1"/>
  <c r="Q98" i="9" s="1"/>
  <c r="R98" i="9" s="1"/>
  <c r="S98" i="9" s="1"/>
  <c r="T98" i="9" s="1"/>
  <c r="U98" i="9" s="1"/>
  <c r="V98" i="9" s="1"/>
  <c r="W98" i="9" s="1"/>
  <c r="X98" i="9" s="1"/>
  <c r="Y98" i="9" s="1"/>
  <c r="Z98" i="9" s="1"/>
  <c r="AA98" i="9" s="1"/>
  <c r="AB98" i="9" s="1"/>
  <c r="AC98" i="9" s="1"/>
  <c r="AD98" i="9" s="1"/>
  <c r="AE98" i="9" s="1"/>
  <c r="AF98" i="9" s="1"/>
  <c r="AG98" i="9" s="1"/>
  <c r="AH98" i="9" s="1"/>
  <c r="I97" i="9"/>
  <c r="H97" i="9"/>
  <c r="H99" i="9" s="1"/>
  <c r="L96" i="9"/>
  <c r="M96" i="9" s="1"/>
  <c r="N96" i="9" s="1"/>
  <c r="O96" i="9" s="1"/>
  <c r="P96" i="9" s="1"/>
  <c r="Q96" i="9" s="1"/>
  <c r="R96" i="9" s="1"/>
  <c r="S96" i="9" s="1"/>
  <c r="T96" i="9" s="1"/>
  <c r="U96" i="9" s="1"/>
  <c r="V96" i="9" s="1"/>
  <c r="W96" i="9" s="1"/>
  <c r="X96" i="9" s="1"/>
  <c r="Y96" i="9" s="1"/>
  <c r="Z96" i="9" s="1"/>
  <c r="AA96" i="9" s="1"/>
  <c r="AB96" i="9" s="1"/>
  <c r="AC96" i="9" s="1"/>
  <c r="AD96" i="9" s="1"/>
  <c r="AE96" i="9" s="1"/>
  <c r="AF96" i="9" s="1"/>
  <c r="AG96" i="9" s="1"/>
  <c r="AH96" i="9" s="1"/>
  <c r="H96" i="9"/>
  <c r="I96" i="9" s="1"/>
  <c r="J96" i="9" s="1"/>
  <c r="K96" i="9" s="1"/>
  <c r="G95" i="9"/>
  <c r="H95" i="9" s="1"/>
  <c r="I95" i="9" s="1"/>
  <c r="J95" i="9" s="1"/>
  <c r="K95" i="9" s="1"/>
  <c r="L95" i="9" s="1"/>
  <c r="M95" i="9" s="1"/>
  <c r="N95" i="9" s="1"/>
  <c r="O95" i="9" s="1"/>
  <c r="P95" i="9" s="1"/>
  <c r="Q95" i="9" s="1"/>
  <c r="R95" i="9" s="1"/>
  <c r="S95" i="9" s="1"/>
  <c r="T95" i="9" s="1"/>
  <c r="U95" i="9" s="1"/>
  <c r="V95" i="9" s="1"/>
  <c r="W95" i="9" s="1"/>
  <c r="X95" i="9" s="1"/>
  <c r="Y95" i="9" s="1"/>
  <c r="Z95" i="9" s="1"/>
  <c r="AA95" i="9" s="1"/>
  <c r="AB95" i="9" s="1"/>
  <c r="AC95" i="9" s="1"/>
  <c r="AD95" i="9" s="1"/>
  <c r="AE95" i="9" s="1"/>
  <c r="AF95" i="9" s="1"/>
  <c r="AG95" i="9" s="1"/>
  <c r="AH95" i="9" s="1"/>
  <c r="I94" i="9"/>
  <c r="J94" i="9" s="1"/>
  <c r="K94" i="9" s="1"/>
  <c r="L94" i="9" s="1"/>
  <c r="M94" i="9" s="1"/>
  <c r="N94" i="9" s="1"/>
  <c r="O94" i="9" s="1"/>
  <c r="P94" i="9" s="1"/>
  <c r="Q94" i="9" s="1"/>
  <c r="R94" i="9" s="1"/>
  <c r="S94" i="9" s="1"/>
  <c r="T94" i="9" s="1"/>
  <c r="U94" i="9" s="1"/>
  <c r="V94" i="9" s="1"/>
  <c r="W94" i="9" s="1"/>
  <c r="X94" i="9" s="1"/>
  <c r="Y94" i="9" s="1"/>
  <c r="Z94" i="9" s="1"/>
  <c r="AA94" i="9" s="1"/>
  <c r="AB94" i="9" s="1"/>
  <c r="AC94" i="9" s="1"/>
  <c r="AD94" i="9" s="1"/>
  <c r="AE94" i="9" s="1"/>
  <c r="AF94" i="9" s="1"/>
  <c r="AG94" i="9" s="1"/>
  <c r="AH94" i="9" s="1"/>
  <c r="H94" i="9"/>
  <c r="H93" i="9"/>
  <c r="I93" i="9" s="1"/>
  <c r="J93" i="9" s="1"/>
  <c r="K93" i="9" s="1"/>
  <c r="L93" i="9" s="1"/>
  <c r="M93" i="9" s="1"/>
  <c r="N93" i="9" s="1"/>
  <c r="O93" i="9" s="1"/>
  <c r="P93" i="9" s="1"/>
  <c r="Q93" i="9" s="1"/>
  <c r="R93" i="9" s="1"/>
  <c r="S93" i="9" s="1"/>
  <c r="T93" i="9" s="1"/>
  <c r="U93" i="9" s="1"/>
  <c r="V93" i="9" s="1"/>
  <c r="W93" i="9" s="1"/>
  <c r="X93" i="9" s="1"/>
  <c r="Y93" i="9" s="1"/>
  <c r="Z93" i="9" s="1"/>
  <c r="AA93" i="9" s="1"/>
  <c r="AB93" i="9" s="1"/>
  <c r="AC93" i="9" s="1"/>
  <c r="AD93" i="9" s="1"/>
  <c r="AE93" i="9" s="1"/>
  <c r="AF93" i="9" s="1"/>
  <c r="AG93" i="9" s="1"/>
  <c r="AH93" i="9" s="1"/>
  <c r="I92" i="9"/>
  <c r="J92" i="9" s="1"/>
  <c r="K92" i="9" s="1"/>
  <c r="L92" i="9" s="1"/>
  <c r="M92" i="9" s="1"/>
  <c r="N92" i="9" s="1"/>
  <c r="O92" i="9" s="1"/>
  <c r="P92" i="9" s="1"/>
  <c r="Q92" i="9" s="1"/>
  <c r="R92" i="9" s="1"/>
  <c r="S92" i="9" s="1"/>
  <c r="T92" i="9" s="1"/>
  <c r="U92" i="9" s="1"/>
  <c r="V92" i="9" s="1"/>
  <c r="W92" i="9" s="1"/>
  <c r="X92" i="9" s="1"/>
  <c r="Y92" i="9" s="1"/>
  <c r="Z92" i="9" s="1"/>
  <c r="AA92" i="9" s="1"/>
  <c r="AB92" i="9" s="1"/>
  <c r="AC92" i="9" s="1"/>
  <c r="AD92" i="9" s="1"/>
  <c r="AE92" i="9" s="1"/>
  <c r="AF92" i="9" s="1"/>
  <c r="AG92" i="9" s="1"/>
  <c r="AH92" i="9" s="1"/>
  <c r="H92" i="9"/>
  <c r="G89" i="9"/>
  <c r="L88" i="9"/>
  <c r="M88" i="9" s="1"/>
  <c r="N88" i="9" s="1"/>
  <c r="O88" i="9" s="1"/>
  <c r="P88" i="9" s="1"/>
  <c r="Q88" i="9" s="1"/>
  <c r="R88" i="9" s="1"/>
  <c r="S88" i="9" s="1"/>
  <c r="T88" i="9" s="1"/>
  <c r="U88" i="9" s="1"/>
  <c r="V88" i="9" s="1"/>
  <c r="W88" i="9" s="1"/>
  <c r="X88" i="9" s="1"/>
  <c r="Y88" i="9" s="1"/>
  <c r="Z88" i="9" s="1"/>
  <c r="AA88" i="9" s="1"/>
  <c r="AB88" i="9" s="1"/>
  <c r="AC88" i="9" s="1"/>
  <c r="AD88" i="9" s="1"/>
  <c r="AE88" i="9" s="1"/>
  <c r="AF88" i="9" s="1"/>
  <c r="AG88" i="9" s="1"/>
  <c r="AH88" i="9" s="1"/>
  <c r="H88" i="9"/>
  <c r="I88" i="9" s="1"/>
  <c r="J88" i="9" s="1"/>
  <c r="K88" i="9" s="1"/>
  <c r="I87" i="9"/>
  <c r="J87" i="9" s="1"/>
  <c r="J89" i="9" s="1"/>
  <c r="H87" i="9"/>
  <c r="J86" i="9"/>
  <c r="K86" i="9" s="1"/>
  <c r="L86" i="9" s="1"/>
  <c r="M86" i="9" s="1"/>
  <c r="N86" i="9" s="1"/>
  <c r="O86" i="9" s="1"/>
  <c r="P86" i="9" s="1"/>
  <c r="Q86" i="9" s="1"/>
  <c r="R86" i="9" s="1"/>
  <c r="S86" i="9" s="1"/>
  <c r="T86" i="9" s="1"/>
  <c r="U86" i="9" s="1"/>
  <c r="V86" i="9" s="1"/>
  <c r="W86" i="9" s="1"/>
  <c r="X86" i="9" s="1"/>
  <c r="Y86" i="9" s="1"/>
  <c r="Z86" i="9" s="1"/>
  <c r="AA86" i="9" s="1"/>
  <c r="AB86" i="9" s="1"/>
  <c r="AC86" i="9" s="1"/>
  <c r="AD86" i="9" s="1"/>
  <c r="AE86" i="9" s="1"/>
  <c r="AF86" i="9" s="1"/>
  <c r="AG86" i="9" s="1"/>
  <c r="AH86" i="9" s="1"/>
  <c r="H86" i="9"/>
  <c r="I86" i="9" s="1"/>
  <c r="G85" i="9"/>
  <c r="H85" i="9" s="1"/>
  <c r="I85" i="9" s="1"/>
  <c r="J85" i="9" s="1"/>
  <c r="K85" i="9" s="1"/>
  <c r="L85" i="9" s="1"/>
  <c r="M85" i="9" s="1"/>
  <c r="N85" i="9" s="1"/>
  <c r="O85" i="9" s="1"/>
  <c r="P85" i="9" s="1"/>
  <c r="Q85" i="9" s="1"/>
  <c r="R85" i="9" s="1"/>
  <c r="S85" i="9" s="1"/>
  <c r="T85" i="9" s="1"/>
  <c r="U85" i="9" s="1"/>
  <c r="V85" i="9" s="1"/>
  <c r="W85" i="9" s="1"/>
  <c r="X85" i="9" s="1"/>
  <c r="Y85" i="9" s="1"/>
  <c r="Z85" i="9" s="1"/>
  <c r="AA85" i="9" s="1"/>
  <c r="AB85" i="9" s="1"/>
  <c r="AC85" i="9" s="1"/>
  <c r="AD85" i="9" s="1"/>
  <c r="AE85" i="9" s="1"/>
  <c r="AF85" i="9" s="1"/>
  <c r="AG85" i="9" s="1"/>
  <c r="AH85" i="9" s="1"/>
  <c r="I84" i="9"/>
  <c r="J84" i="9" s="1"/>
  <c r="K84" i="9" s="1"/>
  <c r="L84" i="9" s="1"/>
  <c r="M84" i="9" s="1"/>
  <c r="N84" i="9" s="1"/>
  <c r="O84" i="9" s="1"/>
  <c r="P84" i="9" s="1"/>
  <c r="Q84" i="9" s="1"/>
  <c r="R84" i="9" s="1"/>
  <c r="S84" i="9" s="1"/>
  <c r="T84" i="9" s="1"/>
  <c r="U84" i="9" s="1"/>
  <c r="V84" i="9" s="1"/>
  <c r="W84" i="9" s="1"/>
  <c r="X84" i="9" s="1"/>
  <c r="Y84" i="9" s="1"/>
  <c r="Z84" i="9" s="1"/>
  <c r="AA84" i="9" s="1"/>
  <c r="AB84" i="9" s="1"/>
  <c r="AC84" i="9" s="1"/>
  <c r="AD84" i="9" s="1"/>
  <c r="AE84" i="9" s="1"/>
  <c r="AF84" i="9" s="1"/>
  <c r="AG84" i="9" s="1"/>
  <c r="AH84" i="9" s="1"/>
  <c r="H84" i="9"/>
  <c r="H83" i="9"/>
  <c r="I83" i="9" s="1"/>
  <c r="J83" i="9" s="1"/>
  <c r="K83" i="9" s="1"/>
  <c r="L83" i="9" s="1"/>
  <c r="M83" i="9" s="1"/>
  <c r="N83" i="9" s="1"/>
  <c r="O83" i="9" s="1"/>
  <c r="P83" i="9" s="1"/>
  <c r="Q83" i="9" s="1"/>
  <c r="R83" i="9" s="1"/>
  <c r="S83" i="9" s="1"/>
  <c r="T83" i="9" s="1"/>
  <c r="U83" i="9" s="1"/>
  <c r="V83" i="9" s="1"/>
  <c r="W83" i="9" s="1"/>
  <c r="X83" i="9" s="1"/>
  <c r="Y83" i="9" s="1"/>
  <c r="Z83" i="9" s="1"/>
  <c r="AA83" i="9" s="1"/>
  <c r="AB83" i="9" s="1"/>
  <c r="AC83" i="9" s="1"/>
  <c r="AD83" i="9" s="1"/>
  <c r="AE83" i="9" s="1"/>
  <c r="AF83" i="9" s="1"/>
  <c r="AG83" i="9" s="1"/>
  <c r="AH83" i="9" s="1"/>
  <c r="I82" i="9"/>
  <c r="J82" i="9" s="1"/>
  <c r="K82" i="9" s="1"/>
  <c r="L82" i="9" s="1"/>
  <c r="M82" i="9" s="1"/>
  <c r="N82" i="9" s="1"/>
  <c r="O82" i="9" s="1"/>
  <c r="P82" i="9" s="1"/>
  <c r="Q82" i="9" s="1"/>
  <c r="R82" i="9" s="1"/>
  <c r="S82" i="9" s="1"/>
  <c r="T82" i="9" s="1"/>
  <c r="U82" i="9" s="1"/>
  <c r="V82" i="9" s="1"/>
  <c r="W82" i="9" s="1"/>
  <c r="X82" i="9" s="1"/>
  <c r="Y82" i="9" s="1"/>
  <c r="Z82" i="9" s="1"/>
  <c r="AA82" i="9" s="1"/>
  <c r="AB82" i="9" s="1"/>
  <c r="AC82" i="9" s="1"/>
  <c r="AD82" i="9" s="1"/>
  <c r="AE82" i="9" s="1"/>
  <c r="AF82" i="9" s="1"/>
  <c r="AG82" i="9" s="1"/>
  <c r="AH82" i="9" s="1"/>
  <c r="H82" i="9"/>
  <c r="H79" i="9"/>
  <c r="G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I77" i="9"/>
  <c r="H77" i="9"/>
  <c r="H76" i="9"/>
  <c r="I76" i="9" s="1"/>
  <c r="J76" i="9" s="1"/>
  <c r="K76" i="9" s="1"/>
  <c r="L76" i="9" s="1"/>
  <c r="M76" i="9" s="1"/>
  <c r="N76" i="9" s="1"/>
  <c r="O76" i="9" s="1"/>
  <c r="P76" i="9" s="1"/>
  <c r="Q76" i="9" s="1"/>
  <c r="R76" i="9" s="1"/>
  <c r="S76" i="9" s="1"/>
  <c r="T76" i="9" s="1"/>
  <c r="U76" i="9" s="1"/>
  <c r="V76" i="9" s="1"/>
  <c r="W76" i="9" s="1"/>
  <c r="X76" i="9" s="1"/>
  <c r="Y76" i="9" s="1"/>
  <c r="Z76" i="9" s="1"/>
  <c r="AA76" i="9" s="1"/>
  <c r="AB76" i="9" s="1"/>
  <c r="AC76" i="9" s="1"/>
  <c r="AD76" i="9" s="1"/>
  <c r="AE76" i="9" s="1"/>
  <c r="AF76" i="9" s="1"/>
  <c r="AG76" i="9" s="1"/>
  <c r="AH76" i="9" s="1"/>
  <c r="G75" i="9"/>
  <c r="H75" i="9" s="1"/>
  <c r="I75" i="9" s="1"/>
  <c r="J75" i="9" s="1"/>
  <c r="K75" i="9" s="1"/>
  <c r="L75" i="9" s="1"/>
  <c r="M75" i="9" s="1"/>
  <c r="N75" i="9" s="1"/>
  <c r="O75" i="9" s="1"/>
  <c r="P75" i="9" s="1"/>
  <c r="Q75" i="9" s="1"/>
  <c r="R75" i="9" s="1"/>
  <c r="S75" i="9" s="1"/>
  <c r="T75" i="9" s="1"/>
  <c r="U75" i="9" s="1"/>
  <c r="V75" i="9" s="1"/>
  <c r="W75" i="9" s="1"/>
  <c r="X75" i="9" s="1"/>
  <c r="Y75" i="9" s="1"/>
  <c r="Z75" i="9" s="1"/>
  <c r="AA75" i="9" s="1"/>
  <c r="AB75" i="9" s="1"/>
  <c r="AC75" i="9" s="1"/>
  <c r="AD75" i="9" s="1"/>
  <c r="AE75" i="9" s="1"/>
  <c r="AF75" i="9" s="1"/>
  <c r="AG75" i="9" s="1"/>
  <c r="AH75" i="9" s="1"/>
  <c r="M74" i="9"/>
  <c r="N74" i="9" s="1"/>
  <c r="O74" i="9" s="1"/>
  <c r="P74" i="9" s="1"/>
  <c r="Q74" i="9" s="1"/>
  <c r="R74" i="9" s="1"/>
  <c r="S74" i="9" s="1"/>
  <c r="T74" i="9" s="1"/>
  <c r="U74" i="9" s="1"/>
  <c r="V74" i="9" s="1"/>
  <c r="W74" i="9" s="1"/>
  <c r="X74" i="9" s="1"/>
  <c r="Y74" i="9" s="1"/>
  <c r="Z74" i="9" s="1"/>
  <c r="AA74" i="9" s="1"/>
  <c r="AB74" i="9" s="1"/>
  <c r="AC74" i="9" s="1"/>
  <c r="AD74" i="9" s="1"/>
  <c r="AE74" i="9" s="1"/>
  <c r="AF74" i="9" s="1"/>
  <c r="AG74" i="9" s="1"/>
  <c r="AH74" i="9" s="1"/>
  <c r="K74" i="9"/>
  <c r="L74" i="9" s="1"/>
  <c r="I74" i="9"/>
  <c r="J74" i="9" s="1"/>
  <c r="H74" i="9"/>
  <c r="J73" i="9"/>
  <c r="K73" i="9" s="1"/>
  <c r="L73" i="9" s="1"/>
  <c r="M73" i="9" s="1"/>
  <c r="N73" i="9" s="1"/>
  <c r="O73" i="9" s="1"/>
  <c r="P73" i="9" s="1"/>
  <c r="Q73" i="9" s="1"/>
  <c r="R73" i="9" s="1"/>
  <c r="S73" i="9" s="1"/>
  <c r="T73" i="9" s="1"/>
  <c r="U73" i="9" s="1"/>
  <c r="V73" i="9" s="1"/>
  <c r="W73" i="9" s="1"/>
  <c r="X73" i="9" s="1"/>
  <c r="Y73" i="9" s="1"/>
  <c r="Z73" i="9" s="1"/>
  <c r="AA73" i="9" s="1"/>
  <c r="AB73" i="9" s="1"/>
  <c r="AC73" i="9" s="1"/>
  <c r="AD73" i="9" s="1"/>
  <c r="AE73" i="9" s="1"/>
  <c r="AF73" i="9" s="1"/>
  <c r="AG73" i="9" s="1"/>
  <c r="AH73" i="9" s="1"/>
  <c r="H73" i="9"/>
  <c r="I73" i="9" s="1"/>
  <c r="M72" i="9"/>
  <c r="N72" i="9" s="1"/>
  <c r="O72" i="9" s="1"/>
  <c r="P72" i="9" s="1"/>
  <c r="Q72" i="9" s="1"/>
  <c r="R72" i="9" s="1"/>
  <c r="S72" i="9" s="1"/>
  <c r="T72" i="9" s="1"/>
  <c r="U72" i="9" s="1"/>
  <c r="V72" i="9" s="1"/>
  <c r="W72" i="9" s="1"/>
  <c r="X72" i="9" s="1"/>
  <c r="Y72" i="9" s="1"/>
  <c r="Z72" i="9" s="1"/>
  <c r="AA72" i="9" s="1"/>
  <c r="AB72" i="9" s="1"/>
  <c r="AC72" i="9" s="1"/>
  <c r="AD72" i="9" s="1"/>
  <c r="AE72" i="9" s="1"/>
  <c r="AF72" i="9" s="1"/>
  <c r="AG72" i="9" s="1"/>
  <c r="AH72" i="9" s="1"/>
  <c r="K72" i="9"/>
  <c r="L72" i="9" s="1"/>
  <c r="I72" i="9"/>
  <c r="J72" i="9" s="1"/>
  <c r="H72" i="9"/>
  <c r="G69" i="9"/>
  <c r="H68" i="9"/>
  <c r="I68" i="9" s="1"/>
  <c r="J68" i="9" s="1"/>
  <c r="K68" i="9" s="1"/>
  <c r="L68" i="9" s="1"/>
  <c r="M68" i="9" s="1"/>
  <c r="N68" i="9" s="1"/>
  <c r="O68" i="9" s="1"/>
  <c r="P68" i="9" s="1"/>
  <c r="Q68" i="9" s="1"/>
  <c r="R68" i="9" s="1"/>
  <c r="S68" i="9" s="1"/>
  <c r="T68" i="9" s="1"/>
  <c r="U68" i="9" s="1"/>
  <c r="V68" i="9" s="1"/>
  <c r="W68" i="9" s="1"/>
  <c r="X68" i="9" s="1"/>
  <c r="Y68" i="9" s="1"/>
  <c r="Z68" i="9" s="1"/>
  <c r="AA68" i="9" s="1"/>
  <c r="AB68" i="9" s="1"/>
  <c r="AC68" i="9" s="1"/>
  <c r="AD68" i="9" s="1"/>
  <c r="AE68" i="9" s="1"/>
  <c r="AF68" i="9" s="1"/>
  <c r="AG68" i="9" s="1"/>
  <c r="AH68" i="9" s="1"/>
  <c r="I67" i="9"/>
  <c r="H67" i="9"/>
  <c r="H66" i="9"/>
  <c r="I66" i="9" s="1"/>
  <c r="J66" i="9" s="1"/>
  <c r="K66" i="9" s="1"/>
  <c r="L66" i="9" s="1"/>
  <c r="M66" i="9" s="1"/>
  <c r="N66" i="9" s="1"/>
  <c r="O66" i="9" s="1"/>
  <c r="P66" i="9" s="1"/>
  <c r="Q66" i="9" s="1"/>
  <c r="R66" i="9" s="1"/>
  <c r="S66" i="9" s="1"/>
  <c r="T66" i="9" s="1"/>
  <c r="U66" i="9" s="1"/>
  <c r="V66" i="9" s="1"/>
  <c r="W66" i="9" s="1"/>
  <c r="X66" i="9" s="1"/>
  <c r="Y66" i="9" s="1"/>
  <c r="Z66" i="9" s="1"/>
  <c r="AA66" i="9" s="1"/>
  <c r="AB66" i="9" s="1"/>
  <c r="AC66" i="9" s="1"/>
  <c r="AD66" i="9" s="1"/>
  <c r="AE66" i="9" s="1"/>
  <c r="AF66" i="9" s="1"/>
  <c r="AG66" i="9" s="1"/>
  <c r="AH66" i="9" s="1"/>
  <c r="H65" i="9"/>
  <c r="G65" i="9"/>
  <c r="I64" i="9"/>
  <c r="J64" i="9" s="1"/>
  <c r="K64" i="9" s="1"/>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AH64" i="9" s="1"/>
  <c r="H64" i="9"/>
  <c r="H63" i="9"/>
  <c r="I63" i="9" s="1"/>
  <c r="J63" i="9" s="1"/>
  <c r="K63" i="9" s="1"/>
  <c r="L63" i="9" s="1"/>
  <c r="M63" i="9" s="1"/>
  <c r="N63" i="9" s="1"/>
  <c r="O63" i="9" s="1"/>
  <c r="P63" i="9" s="1"/>
  <c r="Q63" i="9" s="1"/>
  <c r="R63" i="9" s="1"/>
  <c r="S63" i="9" s="1"/>
  <c r="T63" i="9" s="1"/>
  <c r="U63" i="9" s="1"/>
  <c r="V63" i="9" s="1"/>
  <c r="W63" i="9" s="1"/>
  <c r="X63" i="9" s="1"/>
  <c r="Y63" i="9" s="1"/>
  <c r="Z63" i="9" s="1"/>
  <c r="AA63" i="9" s="1"/>
  <c r="AB63" i="9" s="1"/>
  <c r="AC63" i="9" s="1"/>
  <c r="AD63" i="9" s="1"/>
  <c r="AE63" i="9" s="1"/>
  <c r="AF63" i="9" s="1"/>
  <c r="AG63" i="9" s="1"/>
  <c r="AH63" i="9" s="1"/>
  <c r="I62" i="9"/>
  <c r="J62" i="9" s="1"/>
  <c r="J65" i="9" s="1"/>
  <c r="H62" i="9"/>
  <c r="G60" i="9"/>
  <c r="H59" i="9"/>
  <c r="I59" i="9" s="1"/>
  <c r="J59" i="9" s="1"/>
  <c r="K59" i="9" s="1"/>
  <c r="L59" i="9" s="1"/>
  <c r="M59" i="9" s="1"/>
  <c r="N59" i="9" s="1"/>
  <c r="O59" i="9" s="1"/>
  <c r="P59" i="9" s="1"/>
  <c r="Q59" i="9" s="1"/>
  <c r="R59" i="9" s="1"/>
  <c r="S59" i="9" s="1"/>
  <c r="T59" i="9" s="1"/>
  <c r="U59" i="9" s="1"/>
  <c r="V59" i="9" s="1"/>
  <c r="W59" i="9" s="1"/>
  <c r="X59" i="9" s="1"/>
  <c r="Y59" i="9" s="1"/>
  <c r="Z59" i="9" s="1"/>
  <c r="AA59" i="9" s="1"/>
  <c r="AB59" i="9" s="1"/>
  <c r="AC59" i="9" s="1"/>
  <c r="AD59" i="9" s="1"/>
  <c r="AE59" i="9" s="1"/>
  <c r="AF59" i="9" s="1"/>
  <c r="AG59" i="9" s="1"/>
  <c r="AH59" i="9" s="1"/>
  <c r="I58" i="9"/>
  <c r="H58" i="9"/>
  <c r="G57" i="9"/>
  <c r="H57" i="9" s="1"/>
  <c r="I57" i="9" s="1"/>
  <c r="J57" i="9" s="1"/>
  <c r="K57" i="9" s="1"/>
  <c r="L57" i="9" s="1"/>
  <c r="M57" i="9" s="1"/>
  <c r="N57" i="9" s="1"/>
  <c r="O57" i="9" s="1"/>
  <c r="P57" i="9" s="1"/>
  <c r="Q57" i="9" s="1"/>
  <c r="R57" i="9" s="1"/>
  <c r="S57" i="9" s="1"/>
  <c r="T57" i="9" s="1"/>
  <c r="U57" i="9" s="1"/>
  <c r="V57" i="9" s="1"/>
  <c r="W57" i="9" s="1"/>
  <c r="X57" i="9" s="1"/>
  <c r="Y57" i="9" s="1"/>
  <c r="Z57" i="9" s="1"/>
  <c r="AA57" i="9" s="1"/>
  <c r="AB57" i="9" s="1"/>
  <c r="AC57" i="9" s="1"/>
  <c r="AD57" i="9" s="1"/>
  <c r="AE57" i="9" s="1"/>
  <c r="AF57" i="9" s="1"/>
  <c r="AG57" i="9" s="1"/>
  <c r="AH57" i="9" s="1"/>
  <c r="H56" i="9"/>
  <c r="I56" i="9" s="1"/>
  <c r="J56" i="9" s="1"/>
  <c r="K56" i="9" s="1"/>
  <c r="L56" i="9" s="1"/>
  <c r="M56" i="9" s="1"/>
  <c r="N56" i="9" s="1"/>
  <c r="O56" i="9" s="1"/>
  <c r="P56" i="9" s="1"/>
  <c r="Q56" i="9" s="1"/>
  <c r="R56" i="9" s="1"/>
  <c r="S56" i="9" s="1"/>
  <c r="T56" i="9" s="1"/>
  <c r="U56" i="9" s="1"/>
  <c r="V56" i="9" s="1"/>
  <c r="W56" i="9" s="1"/>
  <c r="X56" i="9" s="1"/>
  <c r="Y56" i="9" s="1"/>
  <c r="Z56" i="9" s="1"/>
  <c r="AA56" i="9" s="1"/>
  <c r="AB56" i="9" s="1"/>
  <c r="AC56" i="9" s="1"/>
  <c r="AD56" i="9" s="1"/>
  <c r="AE56" i="9" s="1"/>
  <c r="AF56" i="9" s="1"/>
  <c r="AG56" i="9" s="1"/>
  <c r="AH56" i="9" s="1"/>
  <c r="I55" i="9"/>
  <c r="J55" i="9" s="1"/>
  <c r="K55" i="9" s="1"/>
  <c r="L55" i="9" s="1"/>
  <c r="M55" i="9" s="1"/>
  <c r="N55" i="9" s="1"/>
  <c r="O55" i="9" s="1"/>
  <c r="P55" i="9" s="1"/>
  <c r="Q55" i="9" s="1"/>
  <c r="R55" i="9" s="1"/>
  <c r="S55" i="9" s="1"/>
  <c r="T55" i="9" s="1"/>
  <c r="U55" i="9" s="1"/>
  <c r="V55" i="9" s="1"/>
  <c r="W55" i="9" s="1"/>
  <c r="X55" i="9" s="1"/>
  <c r="Y55" i="9" s="1"/>
  <c r="Z55" i="9" s="1"/>
  <c r="AA55" i="9" s="1"/>
  <c r="AB55" i="9" s="1"/>
  <c r="AC55" i="9" s="1"/>
  <c r="AD55" i="9" s="1"/>
  <c r="AE55" i="9" s="1"/>
  <c r="AF55" i="9" s="1"/>
  <c r="AG55" i="9" s="1"/>
  <c r="AH55" i="9" s="1"/>
  <c r="H55" i="9"/>
  <c r="H54" i="9"/>
  <c r="I54" i="9" s="1"/>
  <c r="J54" i="9" s="1"/>
  <c r="K54" i="9" s="1"/>
  <c r="L54" i="9" s="1"/>
  <c r="M54" i="9" s="1"/>
  <c r="N54" i="9" s="1"/>
  <c r="O54" i="9" s="1"/>
  <c r="P54" i="9" s="1"/>
  <c r="Q54" i="9" s="1"/>
  <c r="R54" i="9" s="1"/>
  <c r="S54" i="9" s="1"/>
  <c r="T54" i="9" s="1"/>
  <c r="U54" i="9" s="1"/>
  <c r="V54" i="9" s="1"/>
  <c r="W54" i="9" s="1"/>
  <c r="X54" i="9" s="1"/>
  <c r="Y54" i="9" s="1"/>
  <c r="Z54" i="9" s="1"/>
  <c r="AA54" i="9" s="1"/>
  <c r="AB54" i="9" s="1"/>
  <c r="AC54" i="9" s="1"/>
  <c r="AD54" i="9" s="1"/>
  <c r="AE54" i="9" s="1"/>
  <c r="AF54" i="9" s="1"/>
  <c r="AG54" i="9" s="1"/>
  <c r="AH54" i="9" s="1"/>
  <c r="G52" i="9"/>
  <c r="I51" i="9"/>
  <c r="J51" i="9" s="1"/>
  <c r="K51" i="9" s="1"/>
  <c r="L51" i="9" s="1"/>
  <c r="M51" i="9" s="1"/>
  <c r="N51" i="9" s="1"/>
  <c r="O51" i="9" s="1"/>
  <c r="P51" i="9" s="1"/>
  <c r="Q51" i="9" s="1"/>
  <c r="R51" i="9" s="1"/>
  <c r="S51" i="9" s="1"/>
  <c r="T51" i="9" s="1"/>
  <c r="U51" i="9" s="1"/>
  <c r="V51" i="9" s="1"/>
  <c r="W51" i="9" s="1"/>
  <c r="X51" i="9" s="1"/>
  <c r="Y51" i="9" s="1"/>
  <c r="Z51" i="9" s="1"/>
  <c r="AA51" i="9" s="1"/>
  <c r="AB51" i="9" s="1"/>
  <c r="AC51" i="9" s="1"/>
  <c r="AD51" i="9" s="1"/>
  <c r="AE51" i="9" s="1"/>
  <c r="AF51" i="9" s="1"/>
  <c r="AG51" i="9" s="1"/>
  <c r="AH51" i="9" s="1"/>
  <c r="H51" i="9"/>
  <c r="H50" i="9"/>
  <c r="G49" i="9"/>
  <c r="H49" i="9" s="1"/>
  <c r="I49" i="9" s="1"/>
  <c r="J49" i="9" s="1"/>
  <c r="K49" i="9" s="1"/>
  <c r="L49" i="9" s="1"/>
  <c r="M49" i="9" s="1"/>
  <c r="N49" i="9" s="1"/>
  <c r="O49" i="9" s="1"/>
  <c r="P49" i="9" s="1"/>
  <c r="Q49" i="9" s="1"/>
  <c r="R49" i="9" s="1"/>
  <c r="S49" i="9" s="1"/>
  <c r="T49" i="9" s="1"/>
  <c r="U49" i="9" s="1"/>
  <c r="V49" i="9" s="1"/>
  <c r="W49" i="9" s="1"/>
  <c r="X49" i="9" s="1"/>
  <c r="Y49" i="9" s="1"/>
  <c r="Z49" i="9" s="1"/>
  <c r="AA49" i="9" s="1"/>
  <c r="AB49" i="9" s="1"/>
  <c r="AC49" i="9" s="1"/>
  <c r="AD49" i="9" s="1"/>
  <c r="AE49" i="9" s="1"/>
  <c r="AF49" i="9" s="1"/>
  <c r="AG49" i="9" s="1"/>
  <c r="AH49" i="9" s="1"/>
  <c r="U48" i="9"/>
  <c r="V48" i="9" s="1"/>
  <c r="W48" i="9" s="1"/>
  <c r="X48" i="9" s="1"/>
  <c r="Y48" i="9" s="1"/>
  <c r="Z48" i="9" s="1"/>
  <c r="AA48" i="9" s="1"/>
  <c r="AB48" i="9" s="1"/>
  <c r="AC48" i="9" s="1"/>
  <c r="AD48" i="9" s="1"/>
  <c r="AE48" i="9" s="1"/>
  <c r="AF48" i="9" s="1"/>
  <c r="AG48" i="9" s="1"/>
  <c r="AH48" i="9" s="1"/>
  <c r="M48" i="9"/>
  <c r="N48" i="9" s="1"/>
  <c r="O48" i="9" s="1"/>
  <c r="P48" i="9" s="1"/>
  <c r="Q48" i="9" s="1"/>
  <c r="R48" i="9" s="1"/>
  <c r="S48" i="9" s="1"/>
  <c r="T48" i="9" s="1"/>
  <c r="K48" i="9"/>
  <c r="L48" i="9" s="1"/>
  <c r="I48" i="9"/>
  <c r="J48" i="9" s="1"/>
  <c r="H48" i="9"/>
  <c r="J47" i="9"/>
  <c r="K47" i="9" s="1"/>
  <c r="L47" i="9" s="1"/>
  <c r="M47" i="9" s="1"/>
  <c r="N47" i="9" s="1"/>
  <c r="O47" i="9" s="1"/>
  <c r="P47" i="9" s="1"/>
  <c r="Q47" i="9" s="1"/>
  <c r="R47" i="9" s="1"/>
  <c r="S47" i="9" s="1"/>
  <c r="T47" i="9" s="1"/>
  <c r="U47" i="9" s="1"/>
  <c r="V47" i="9" s="1"/>
  <c r="W47" i="9" s="1"/>
  <c r="X47" i="9" s="1"/>
  <c r="Y47" i="9" s="1"/>
  <c r="Z47" i="9" s="1"/>
  <c r="AA47" i="9" s="1"/>
  <c r="AB47" i="9" s="1"/>
  <c r="AC47" i="9" s="1"/>
  <c r="AD47" i="9" s="1"/>
  <c r="AE47" i="9" s="1"/>
  <c r="AF47" i="9" s="1"/>
  <c r="AG47" i="9" s="1"/>
  <c r="AH47" i="9" s="1"/>
  <c r="H47" i="9"/>
  <c r="I47" i="9" s="1"/>
  <c r="M46" i="9"/>
  <c r="N46" i="9" s="1"/>
  <c r="O46" i="9" s="1"/>
  <c r="P46" i="9" s="1"/>
  <c r="Q46" i="9" s="1"/>
  <c r="R46" i="9" s="1"/>
  <c r="S46" i="9" s="1"/>
  <c r="T46" i="9" s="1"/>
  <c r="U46" i="9" s="1"/>
  <c r="V46" i="9" s="1"/>
  <c r="W46" i="9" s="1"/>
  <c r="X46" i="9" s="1"/>
  <c r="Y46" i="9" s="1"/>
  <c r="Z46" i="9" s="1"/>
  <c r="AA46" i="9" s="1"/>
  <c r="AB46" i="9" s="1"/>
  <c r="AC46" i="9" s="1"/>
  <c r="AD46" i="9" s="1"/>
  <c r="AE46" i="9" s="1"/>
  <c r="AF46" i="9" s="1"/>
  <c r="AG46" i="9" s="1"/>
  <c r="AH46" i="9" s="1"/>
  <c r="K46" i="9"/>
  <c r="L46" i="9" s="1"/>
  <c r="I46" i="9"/>
  <c r="J46" i="9" s="1"/>
  <c r="H46" i="9"/>
  <c r="H44" i="9"/>
  <c r="G44" i="9"/>
  <c r="L43" i="9"/>
  <c r="M43" i="9" s="1"/>
  <c r="N43" i="9" s="1"/>
  <c r="O43" i="9" s="1"/>
  <c r="P43" i="9" s="1"/>
  <c r="Q43" i="9" s="1"/>
  <c r="R43" i="9" s="1"/>
  <c r="S43" i="9" s="1"/>
  <c r="T43" i="9" s="1"/>
  <c r="U43" i="9" s="1"/>
  <c r="V43" i="9" s="1"/>
  <c r="W43" i="9" s="1"/>
  <c r="X43" i="9" s="1"/>
  <c r="Y43" i="9" s="1"/>
  <c r="Z43" i="9" s="1"/>
  <c r="AA43" i="9" s="1"/>
  <c r="AB43" i="9" s="1"/>
  <c r="AC43" i="9" s="1"/>
  <c r="AD43" i="9" s="1"/>
  <c r="AE43" i="9" s="1"/>
  <c r="AF43" i="9" s="1"/>
  <c r="AG43" i="9" s="1"/>
  <c r="AH43" i="9" s="1"/>
  <c r="J43" i="9"/>
  <c r="K43" i="9" s="1"/>
  <c r="H43" i="9"/>
  <c r="I43" i="9" s="1"/>
  <c r="I42" i="9"/>
  <c r="H42" i="9"/>
  <c r="G41" i="9"/>
  <c r="H41" i="9" s="1"/>
  <c r="I41" i="9" s="1"/>
  <c r="J41" i="9" s="1"/>
  <c r="K41" i="9" s="1"/>
  <c r="L41" i="9" s="1"/>
  <c r="M41" i="9" s="1"/>
  <c r="N41" i="9" s="1"/>
  <c r="O41" i="9" s="1"/>
  <c r="P41" i="9" s="1"/>
  <c r="Q41" i="9" s="1"/>
  <c r="R41" i="9" s="1"/>
  <c r="S41" i="9" s="1"/>
  <c r="T41" i="9" s="1"/>
  <c r="U41" i="9" s="1"/>
  <c r="V41" i="9" s="1"/>
  <c r="W41" i="9" s="1"/>
  <c r="X41" i="9" s="1"/>
  <c r="Y41" i="9" s="1"/>
  <c r="Z41" i="9" s="1"/>
  <c r="AA41" i="9" s="1"/>
  <c r="AB41" i="9" s="1"/>
  <c r="AC41" i="9" s="1"/>
  <c r="AD41" i="9" s="1"/>
  <c r="AE41" i="9" s="1"/>
  <c r="AF41" i="9" s="1"/>
  <c r="AG41" i="9" s="1"/>
  <c r="AH41" i="9" s="1"/>
  <c r="J40" i="9"/>
  <c r="K40" i="9" s="1"/>
  <c r="L40" i="9" s="1"/>
  <c r="M40" i="9" s="1"/>
  <c r="N40" i="9" s="1"/>
  <c r="O40" i="9" s="1"/>
  <c r="P40" i="9" s="1"/>
  <c r="Q40" i="9" s="1"/>
  <c r="R40" i="9" s="1"/>
  <c r="S40" i="9" s="1"/>
  <c r="T40" i="9" s="1"/>
  <c r="U40" i="9" s="1"/>
  <c r="V40" i="9" s="1"/>
  <c r="W40" i="9" s="1"/>
  <c r="X40" i="9" s="1"/>
  <c r="Y40" i="9" s="1"/>
  <c r="Z40" i="9" s="1"/>
  <c r="AA40" i="9" s="1"/>
  <c r="AB40" i="9" s="1"/>
  <c r="AC40" i="9" s="1"/>
  <c r="AD40" i="9" s="1"/>
  <c r="AE40" i="9" s="1"/>
  <c r="AF40" i="9" s="1"/>
  <c r="AG40" i="9" s="1"/>
  <c r="AH40" i="9" s="1"/>
  <c r="H40" i="9"/>
  <c r="I40" i="9" s="1"/>
  <c r="M39" i="9"/>
  <c r="N39" i="9" s="1"/>
  <c r="O39" i="9" s="1"/>
  <c r="P39" i="9" s="1"/>
  <c r="Q39" i="9" s="1"/>
  <c r="R39" i="9" s="1"/>
  <c r="S39" i="9" s="1"/>
  <c r="T39" i="9" s="1"/>
  <c r="U39" i="9" s="1"/>
  <c r="V39" i="9" s="1"/>
  <c r="W39" i="9" s="1"/>
  <c r="X39" i="9" s="1"/>
  <c r="Y39" i="9" s="1"/>
  <c r="Z39" i="9" s="1"/>
  <c r="AA39" i="9" s="1"/>
  <c r="AB39" i="9" s="1"/>
  <c r="AC39" i="9" s="1"/>
  <c r="AD39" i="9" s="1"/>
  <c r="AE39" i="9" s="1"/>
  <c r="AF39" i="9" s="1"/>
  <c r="AG39" i="9" s="1"/>
  <c r="AH39" i="9" s="1"/>
  <c r="K39" i="9"/>
  <c r="L39" i="9" s="1"/>
  <c r="I39" i="9"/>
  <c r="J39" i="9" s="1"/>
  <c r="H39" i="9"/>
  <c r="J38" i="9"/>
  <c r="K38" i="9" s="1"/>
  <c r="L38" i="9" s="1"/>
  <c r="M38" i="9" s="1"/>
  <c r="N38" i="9" s="1"/>
  <c r="O38" i="9" s="1"/>
  <c r="P38" i="9" s="1"/>
  <c r="Q38" i="9" s="1"/>
  <c r="R38" i="9" s="1"/>
  <c r="S38" i="9" s="1"/>
  <c r="T38" i="9" s="1"/>
  <c r="U38" i="9" s="1"/>
  <c r="V38" i="9" s="1"/>
  <c r="W38" i="9" s="1"/>
  <c r="X38" i="9" s="1"/>
  <c r="Y38" i="9" s="1"/>
  <c r="Z38" i="9" s="1"/>
  <c r="AA38" i="9" s="1"/>
  <c r="AB38" i="9" s="1"/>
  <c r="AC38" i="9" s="1"/>
  <c r="AD38" i="9" s="1"/>
  <c r="AE38" i="9" s="1"/>
  <c r="AF38" i="9" s="1"/>
  <c r="AG38" i="9" s="1"/>
  <c r="AH38" i="9" s="1"/>
  <c r="H38" i="9"/>
  <c r="I38" i="9" s="1"/>
  <c r="G36" i="9"/>
  <c r="O35" i="9"/>
  <c r="P35" i="9" s="1"/>
  <c r="Q35" i="9" s="1"/>
  <c r="R35" i="9" s="1"/>
  <c r="S35" i="9" s="1"/>
  <c r="T35" i="9" s="1"/>
  <c r="U35" i="9" s="1"/>
  <c r="V35" i="9" s="1"/>
  <c r="W35" i="9" s="1"/>
  <c r="X35" i="9" s="1"/>
  <c r="Y35" i="9" s="1"/>
  <c r="Z35" i="9" s="1"/>
  <c r="AA35" i="9" s="1"/>
  <c r="AB35" i="9" s="1"/>
  <c r="AC35" i="9" s="1"/>
  <c r="AD35" i="9" s="1"/>
  <c r="AE35" i="9" s="1"/>
  <c r="AF35" i="9" s="1"/>
  <c r="AG35" i="9" s="1"/>
  <c r="AH35" i="9" s="1"/>
  <c r="J35" i="9"/>
  <c r="K35" i="9" s="1"/>
  <c r="L35" i="9" s="1"/>
  <c r="M35" i="9" s="1"/>
  <c r="N35" i="9" s="1"/>
  <c r="I35" i="9"/>
  <c r="H35" i="9"/>
  <c r="H34" i="9"/>
  <c r="H36" i="9" s="1"/>
  <c r="G33" i="9"/>
  <c r="H32" i="9"/>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N31" i="9"/>
  <c r="O31" i="9" s="1"/>
  <c r="P31" i="9" s="1"/>
  <c r="Q31" i="9" s="1"/>
  <c r="R31" i="9" s="1"/>
  <c r="S31" i="9" s="1"/>
  <c r="T31" i="9" s="1"/>
  <c r="U31" i="9" s="1"/>
  <c r="V31" i="9" s="1"/>
  <c r="W31" i="9" s="1"/>
  <c r="X31" i="9" s="1"/>
  <c r="Y31" i="9" s="1"/>
  <c r="Z31" i="9" s="1"/>
  <c r="AA31" i="9" s="1"/>
  <c r="AB31" i="9" s="1"/>
  <c r="AC31" i="9" s="1"/>
  <c r="AD31" i="9" s="1"/>
  <c r="AE31" i="9" s="1"/>
  <c r="AF31" i="9" s="1"/>
  <c r="AG31" i="9" s="1"/>
  <c r="AH31" i="9" s="1"/>
  <c r="H31" i="9"/>
  <c r="I31" i="9" s="1"/>
  <c r="J31" i="9" s="1"/>
  <c r="K31" i="9" s="1"/>
  <c r="L31" i="9" s="1"/>
  <c r="M31" i="9" s="1"/>
  <c r="S30" i="9"/>
  <c r="T30" i="9" s="1"/>
  <c r="U30" i="9" s="1"/>
  <c r="V30" i="9" s="1"/>
  <c r="W30" i="9" s="1"/>
  <c r="X30" i="9" s="1"/>
  <c r="Y30" i="9" s="1"/>
  <c r="Z30" i="9" s="1"/>
  <c r="AA30" i="9" s="1"/>
  <c r="AB30" i="9" s="1"/>
  <c r="AC30" i="9" s="1"/>
  <c r="AD30" i="9" s="1"/>
  <c r="AE30" i="9" s="1"/>
  <c r="AF30" i="9" s="1"/>
  <c r="AG30" i="9" s="1"/>
  <c r="AH30" i="9" s="1"/>
  <c r="N30" i="9"/>
  <c r="O30" i="9" s="1"/>
  <c r="P30" i="9" s="1"/>
  <c r="Q30" i="9" s="1"/>
  <c r="R30" i="9" s="1"/>
  <c r="I30" i="9"/>
  <c r="J30" i="9" s="1"/>
  <c r="K30" i="9" s="1"/>
  <c r="L30" i="9" s="1"/>
  <c r="M30" i="9" s="1"/>
  <c r="H30" i="9"/>
  <c r="H28" i="9"/>
  <c r="G28" i="9"/>
  <c r="G29" i="9" s="1"/>
  <c r="I27" i="9"/>
  <c r="J27" i="9" s="1"/>
  <c r="K27" i="9" s="1"/>
  <c r="L27" i="9" s="1"/>
  <c r="M27" i="9" s="1"/>
  <c r="N27" i="9" s="1"/>
  <c r="O27" i="9" s="1"/>
  <c r="P27" i="9" s="1"/>
  <c r="Q27" i="9" s="1"/>
  <c r="R27" i="9" s="1"/>
  <c r="S27" i="9" s="1"/>
  <c r="T27" i="9" s="1"/>
  <c r="U27" i="9" s="1"/>
  <c r="V27" i="9" s="1"/>
  <c r="W27" i="9" s="1"/>
  <c r="X27" i="9" s="1"/>
  <c r="Y27" i="9" s="1"/>
  <c r="Z27" i="9" s="1"/>
  <c r="AA27" i="9" s="1"/>
  <c r="AB27" i="9" s="1"/>
  <c r="AC27" i="9" s="1"/>
  <c r="AD27" i="9" s="1"/>
  <c r="AE27" i="9" s="1"/>
  <c r="AF27" i="9" s="1"/>
  <c r="AG27" i="9" s="1"/>
  <c r="AH27" i="9" s="1"/>
  <c r="H27" i="9"/>
  <c r="I26" i="9"/>
  <c r="H26" i="9"/>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G25" i="9"/>
  <c r="K24" i="9"/>
  <c r="L24" i="9" s="1"/>
  <c r="M24" i="9" s="1"/>
  <c r="N24" i="9" s="1"/>
  <c r="O24" i="9" s="1"/>
  <c r="P24" i="9" s="1"/>
  <c r="Q24" i="9" s="1"/>
  <c r="R24" i="9" s="1"/>
  <c r="S24" i="9" s="1"/>
  <c r="T24" i="9" s="1"/>
  <c r="U24" i="9" s="1"/>
  <c r="V24" i="9" s="1"/>
  <c r="W24" i="9" s="1"/>
  <c r="X24" i="9" s="1"/>
  <c r="Y24" i="9" s="1"/>
  <c r="Z24" i="9" s="1"/>
  <c r="AA24" i="9" s="1"/>
  <c r="AB24" i="9" s="1"/>
  <c r="AC24" i="9" s="1"/>
  <c r="AD24" i="9" s="1"/>
  <c r="AE24" i="9" s="1"/>
  <c r="AF24" i="9" s="1"/>
  <c r="AG24" i="9" s="1"/>
  <c r="AH24" i="9" s="1"/>
  <c r="J24" i="9"/>
  <c r="H24" i="9"/>
  <c r="I24" i="9" s="1"/>
  <c r="V23" i="9"/>
  <c r="W23" i="9" s="1"/>
  <c r="X23" i="9" s="1"/>
  <c r="Y23" i="9" s="1"/>
  <c r="Z23" i="9" s="1"/>
  <c r="AA23" i="9" s="1"/>
  <c r="AB23" i="9" s="1"/>
  <c r="AC23" i="9" s="1"/>
  <c r="AD23" i="9" s="1"/>
  <c r="AE23" i="9" s="1"/>
  <c r="AF23" i="9" s="1"/>
  <c r="AG23" i="9" s="1"/>
  <c r="AH23" i="9" s="1"/>
  <c r="Q23" i="9"/>
  <c r="R23" i="9" s="1"/>
  <c r="S23" i="9" s="1"/>
  <c r="T23" i="9" s="1"/>
  <c r="U23" i="9" s="1"/>
  <c r="K23" i="9"/>
  <c r="L23" i="9" s="1"/>
  <c r="M23" i="9" s="1"/>
  <c r="N23" i="9" s="1"/>
  <c r="O23" i="9" s="1"/>
  <c r="P23" i="9" s="1"/>
  <c r="J23" i="9"/>
  <c r="I23" i="9"/>
  <c r="H23" i="9"/>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G19" i="9"/>
  <c r="L18" i="9"/>
  <c r="M18" i="9" s="1"/>
  <c r="N18" i="9" s="1"/>
  <c r="O18" i="9" s="1"/>
  <c r="P18" i="9" s="1"/>
  <c r="Q18" i="9" s="1"/>
  <c r="R18" i="9" s="1"/>
  <c r="S18" i="9" s="1"/>
  <c r="T18" i="9" s="1"/>
  <c r="U18" i="9" s="1"/>
  <c r="V18" i="9" s="1"/>
  <c r="W18" i="9" s="1"/>
  <c r="X18" i="9" s="1"/>
  <c r="Y18" i="9" s="1"/>
  <c r="Z18" i="9" s="1"/>
  <c r="AA18" i="9" s="1"/>
  <c r="AB18" i="9" s="1"/>
  <c r="AC18" i="9" s="1"/>
  <c r="AD18" i="9" s="1"/>
  <c r="AE18" i="9" s="1"/>
  <c r="AF18" i="9" s="1"/>
  <c r="AG18" i="9" s="1"/>
  <c r="AH18" i="9" s="1"/>
  <c r="H18" i="9"/>
  <c r="I18" i="9" s="1"/>
  <c r="J18" i="9" s="1"/>
  <c r="K18" i="9" s="1"/>
  <c r="H17" i="9"/>
  <c r="I17" i="9" s="1"/>
  <c r="I19" i="9" s="1"/>
  <c r="M16" i="9"/>
  <c r="N16" i="9" s="1"/>
  <c r="O16" i="9" s="1"/>
  <c r="P16" i="9" s="1"/>
  <c r="Q16" i="9" s="1"/>
  <c r="R16" i="9" s="1"/>
  <c r="S16" i="9" s="1"/>
  <c r="T16" i="9" s="1"/>
  <c r="U16" i="9" s="1"/>
  <c r="V16" i="9" s="1"/>
  <c r="W16" i="9" s="1"/>
  <c r="X16" i="9" s="1"/>
  <c r="Y16" i="9" s="1"/>
  <c r="Z16" i="9" s="1"/>
  <c r="AA16" i="9" s="1"/>
  <c r="AB16" i="9" s="1"/>
  <c r="AC16" i="9" s="1"/>
  <c r="AD16" i="9" s="1"/>
  <c r="AE16" i="9" s="1"/>
  <c r="AF16" i="9" s="1"/>
  <c r="AG16" i="9" s="1"/>
  <c r="AH16" i="9" s="1"/>
  <c r="I16" i="9"/>
  <c r="J16" i="9" s="1"/>
  <c r="K16" i="9" s="1"/>
  <c r="L16" i="9" s="1"/>
  <c r="H16" i="9"/>
  <c r="G15" i="9"/>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H14" i="9"/>
  <c r="I14" i="9" s="1"/>
  <c r="J14" i="9" s="1"/>
  <c r="K14" i="9" s="1"/>
  <c r="L14" i="9" s="1"/>
  <c r="M14" i="9" s="1"/>
  <c r="N14" i="9" s="1"/>
  <c r="O14" i="9" s="1"/>
  <c r="P14" i="9" s="1"/>
  <c r="Q14" i="9" s="1"/>
  <c r="R14" i="9" s="1"/>
  <c r="S14" i="9" s="1"/>
  <c r="T14" i="9" s="1"/>
  <c r="U14" i="9" s="1"/>
  <c r="V14" i="9" s="1"/>
  <c r="W14" i="9" s="1"/>
  <c r="X14" i="9" s="1"/>
  <c r="Y14" i="9" s="1"/>
  <c r="Z14" i="9" s="1"/>
  <c r="AA14" i="9" s="1"/>
  <c r="AB14" i="9" s="1"/>
  <c r="AC14" i="9" s="1"/>
  <c r="AD14" i="9" s="1"/>
  <c r="AE14" i="9" s="1"/>
  <c r="AF14" i="9" s="1"/>
  <c r="AG14" i="9" s="1"/>
  <c r="AH14" i="9" s="1"/>
  <c r="L13" i="9"/>
  <c r="M13" i="9" s="1"/>
  <c r="N13" i="9" s="1"/>
  <c r="O13" i="9" s="1"/>
  <c r="P13" i="9" s="1"/>
  <c r="Q13" i="9" s="1"/>
  <c r="R13" i="9" s="1"/>
  <c r="S13" i="9" s="1"/>
  <c r="T13" i="9" s="1"/>
  <c r="U13" i="9" s="1"/>
  <c r="V13" i="9" s="1"/>
  <c r="W13" i="9" s="1"/>
  <c r="X13" i="9" s="1"/>
  <c r="Y13" i="9" s="1"/>
  <c r="Z13" i="9" s="1"/>
  <c r="AA13" i="9" s="1"/>
  <c r="AB13" i="9" s="1"/>
  <c r="AC13" i="9" s="1"/>
  <c r="AD13" i="9" s="1"/>
  <c r="AE13" i="9" s="1"/>
  <c r="AF13" i="9" s="1"/>
  <c r="AG13" i="9" s="1"/>
  <c r="AH13" i="9" s="1"/>
  <c r="H13" i="9"/>
  <c r="I13" i="9" s="1"/>
  <c r="J13" i="9" s="1"/>
  <c r="K13" i="9" s="1"/>
  <c r="H12" i="9"/>
  <c r="I12" i="9" s="1"/>
  <c r="J12" i="9" s="1"/>
  <c r="K12" i="9" s="1"/>
  <c r="L12" i="9" s="1"/>
  <c r="M12" i="9" s="1"/>
  <c r="N12" i="9" s="1"/>
  <c r="O12" i="9" s="1"/>
  <c r="P12" i="9" s="1"/>
  <c r="Q12" i="9" s="1"/>
  <c r="R12" i="9" s="1"/>
  <c r="S12" i="9" s="1"/>
  <c r="T12" i="9" s="1"/>
  <c r="U12" i="9" s="1"/>
  <c r="V12" i="9" s="1"/>
  <c r="W12" i="9" s="1"/>
  <c r="X12" i="9" s="1"/>
  <c r="Y12" i="9" s="1"/>
  <c r="Z12" i="9" s="1"/>
  <c r="AA12" i="9" s="1"/>
  <c r="AB12" i="9" s="1"/>
  <c r="AC12" i="9" s="1"/>
  <c r="AD12" i="9" s="1"/>
  <c r="AE12" i="9" s="1"/>
  <c r="AF12" i="9" s="1"/>
  <c r="AG12" i="9" s="1"/>
  <c r="AH12" i="9" s="1"/>
  <c r="J9" i="9"/>
  <c r="I9" i="9"/>
  <c r="G9" i="9"/>
  <c r="H9" i="9" s="1"/>
  <c r="V8" i="9"/>
  <c r="W8" i="9" s="1"/>
  <c r="X8" i="9" s="1"/>
  <c r="Y8" i="9" s="1"/>
  <c r="Z8" i="9" s="1"/>
  <c r="AA8" i="9" s="1"/>
  <c r="AB8" i="9" s="1"/>
  <c r="AC8" i="9" s="1"/>
  <c r="AD8" i="9" s="1"/>
  <c r="AE8" i="9" s="1"/>
  <c r="AF8" i="9" s="1"/>
  <c r="AG8" i="9" s="1"/>
  <c r="AH8" i="9" s="1"/>
  <c r="Q8" i="9"/>
  <c r="R8" i="9" s="1"/>
  <c r="S8" i="9" s="1"/>
  <c r="T8" i="9" s="1"/>
  <c r="U8" i="9" s="1"/>
  <c r="K8" i="9"/>
  <c r="L8" i="9" s="1"/>
  <c r="M8" i="9" s="1"/>
  <c r="N8" i="9" s="1"/>
  <c r="O8" i="9" s="1"/>
  <c r="P8" i="9" s="1"/>
  <c r="J8" i="9"/>
  <c r="I8" i="9"/>
  <c r="H8" i="9"/>
  <c r="H7" i="9"/>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H6" i="9"/>
  <c r="I6" i="9" s="1"/>
  <c r="J6" i="9" s="1"/>
  <c r="K6" i="9" s="1"/>
  <c r="L6" i="9" s="1"/>
  <c r="M6" i="9" s="1"/>
  <c r="N6" i="9" s="1"/>
  <c r="O6" i="9" s="1"/>
  <c r="P6" i="9" s="1"/>
  <c r="Q6" i="9" s="1"/>
  <c r="R6" i="9" s="1"/>
  <c r="S6" i="9" s="1"/>
  <c r="T6" i="9" s="1"/>
  <c r="U6" i="9" s="1"/>
  <c r="V6" i="9" s="1"/>
  <c r="W6" i="9" s="1"/>
  <c r="X6" i="9" s="1"/>
  <c r="Y6" i="9" s="1"/>
  <c r="Z6" i="9" s="1"/>
  <c r="AA6" i="9" s="1"/>
  <c r="AB6" i="9" s="1"/>
  <c r="AC6" i="9" s="1"/>
  <c r="AD6" i="9" s="1"/>
  <c r="AE6" i="9" s="1"/>
  <c r="AF6" i="9" s="1"/>
  <c r="AG6" i="9" s="1"/>
  <c r="AH6" i="9" s="1"/>
  <c r="G5" i="9"/>
  <c r="G10" i="9" s="1"/>
  <c r="G11" i="9" s="1"/>
  <c r="H11" i="9" s="1"/>
  <c r="I11" i="9" s="1"/>
  <c r="J11" i="9" s="1"/>
  <c r="K11" i="9" s="1"/>
  <c r="L11" i="9" s="1"/>
  <c r="M11" i="9" s="1"/>
  <c r="N11" i="9" s="1"/>
  <c r="O11" i="9" s="1"/>
  <c r="P11" i="9" s="1"/>
  <c r="Q11" i="9" s="1"/>
  <c r="R11" i="9" s="1"/>
  <c r="S11" i="9" s="1"/>
  <c r="T11" i="9" s="1"/>
  <c r="U11" i="9" s="1"/>
  <c r="V11" i="9" s="1"/>
  <c r="W11" i="9" s="1"/>
  <c r="X11" i="9" s="1"/>
  <c r="Y11" i="9" s="1"/>
  <c r="Z11" i="9" s="1"/>
  <c r="AA11" i="9" s="1"/>
  <c r="AB11" i="9" s="1"/>
  <c r="AC11" i="9" s="1"/>
  <c r="AD11" i="9" s="1"/>
  <c r="AE11" i="9" s="1"/>
  <c r="AF11" i="9" s="1"/>
  <c r="AG11" i="9" s="1"/>
  <c r="AH11" i="9" s="1"/>
  <c r="L4" i="9"/>
  <c r="M4" i="9" s="1"/>
  <c r="N4" i="9" s="1"/>
  <c r="O4" i="9" s="1"/>
  <c r="P4" i="9" s="1"/>
  <c r="Q4" i="9" s="1"/>
  <c r="R4" i="9" s="1"/>
  <c r="S4" i="9" s="1"/>
  <c r="T4" i="9" s="1"/>
  <c r="U4" i="9" s="1"/>
  <c r="V4" i="9" s="1"/>
  <c r="W4" i="9" s="1"/>
  <c r="X4" i="9" s="1"/>
  <c r="Y4" i="9" s="1"/>
  <c r="Z4" i="9" s="1"/>
  <c r="AA4" i="9" s="1"/>
  <c r="AB4" i="9" s="1"/>
  <c r="AC4" i="9" s="1"/>
  <c r="AD4" i="9" s="1"/>
  <c r="AE4" i="9" s="1"/>
  <c r="AF4" i="9" s="1"/>
  <c r="AG4" i="9" s="1"/>
  <c r="AH4" i="9" s="1"/>
  <c r="H4" i="9"/>
  <c r="I4" i="9" s="1"/>
  <c r="J4" i="9" s="1"/>
  <c r="K4" i="9" s="1"/>
  <c r="H3" i="9"/>
  <c r="I3" i="9" s="1"/>
  <c r="J3" i="9" s="1"/>
  <c r="K3" i="9" s="1"/>
  <c r="L3" i="9" s="1"/>
  <c r="M3" i="9" s="1"/>
  <c r="N3" i="9" s="1"/>
  <c r="O3" i="9" s="1"/>
  <c r="P3" i="9" s="1"/>
  <c r="Q3" i="9" s="1"/>
  <c r="R3" i="9" s="1"/>
  <c r="S3" i="9" s="1"/>
  <c r="T3" i="9" s="1"/>
  <c r="U3" i="9" s="1"/>
  <c r="V3" i="9" s="1"/>
  <c r="W3" i="9" s="1"/>
  <c r="X3" i="9" s="1"/>
  <c r="Y3" i="9" s="1"/>
  <c r="Z3" i="9" s="1"/>
  <c r="AA3" i="9" s="1"/>
  <c r="AB3" i="9" s="1"/>
  <c r="AC3" i="9" s="1"/>
  <c r="AD3" i="9" s="1"/>
  <c r="AE3" i="9" s="1"/>
  <c r="AF3" i="9" s="1"/>
  <c r="AG3" i="9" s="1"/>
  <c r="AH3" i="9" s="1"/>
  <c r="J2" i="9"/>
  <c r="K2" i="9" s="1"/>
  <c r="L2" i="9" s="1"/>
  <c r="M2" i="9" s="1"/>
  <c r="N2" i="9" s="1"/>
  <c r="O2" i="9" s="1"/>
  <c r="P2" i="9" s="1"/>
  <c r="Q2" i="9" s="1"/>
  <c r="R2" i="9" s="1"/>
  <c r="S2" i="9" s="1"/>
  <c r="T2" i="9" s="1"/>
  <c r="U2" i="9" s="1"/>
  <c r="V2" i="9" s="1"/>
  <c r="W2" i="9" s="1"/>
  <c r="X2" i="9" s="1"/>
  <c r="Y2" i="9" s="1"/>
  <c r="Z2" i="9" s="1"/>
  <c r="AA2" i="9" s="1"/>
  <c r="AB2" i="9" s="1"/>
  <c r="AC2" i="9" s="1"/>
  <c r="AD2" i="9" s="1"/>
  <c r="AE2" i="9" s="1"/>
  <c r="AF2" i="9" s="1"/>
  <c r="AG2" i="9" s="1"/>
  <c r="AH2" i="9" s="1"/>
  <c r="I2" i="9"/>
  <c r="H2" i="9"/>
  <c r="I1" i="9"/>
  <c r="J1" i="9" s="1"/>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H1" i="9"/>
  <c r="D18" i="8"/>
  <c r="G205" i="9" l="1"/>
  <c r="G270" i="9"/>
  <c r="G45" i="9"/>
  <c r="H7" i="10"/>
  <c r="H84" i="10"/>
  <c r="H162" i="10"/>
  <c r="H170" i="10" s="1"/>
  <c r="G192" i="9"/>
  <c r="H191" i="9"/>
  <c r="H45" i="9"/>
  <c r="I20" i="9"/>
  <c r="G218" i="9"/>
  <c r="H217" i="9"/>
  <c r="I217" i="9" s="1"/>
  <c r="J217" i="9" s="1"/>
  <c r="K217" i="9" s="1"/>
  <c r="K218" i="9" s="1"/>
  <c r="G316" i="9"/>
  <c r="H316" i="9" s="1"/>
  <c r="I316" i="9" s="1"/>
  <c r="J316" i="9" s="1"/>
  <c r="K316" i="9" s="1"/>
  <c r="L316" i="9" s="1"/>
  <c r="M316" i="9" s="1"/>
  <c r="N316" i="9" s="1"/>
  <c r="O316" i="9" s="1"/>
  <c r="P316" i="9" s="1"/>
  <c r="Q316" i="9" s="1"/>
  <c r="R316" i="9" s="1"/>
  <c r="S316" i="9" s="1"/>
  <c r="T316" i="9" s="1"/>
  <c r="U316" i="9" s="1"/>
  <c r="V316" i="9" s="1"/>
  <c r="W316" i="9" s="1"/>
  <c r="X316" i="9" s="1"/>
  <c r="Y316" i="9" s="1"/>
  <c r="Z316" i="9" s="1"/>
  <c r="AA316" i="9" s="1"/>
  <c r="AB316" i="9" s="1"/>
  <c r="AC316" i="9" s="1"/>
  <c r="AD316" i="9" s="1"/>
  <c r="AE316" i="9" s="1"/>
  <c r="AF316" i="9" s="1"/>
  <c r="AG316" i="9" s="1"/>
  <c r="AH316" i="9" s="1"/>
  <c r="G61" i="9"/>
  <c r="G90" i="9"/>
  <c r="G91" i="9" s="1"/>
  <c r="H91" i="9" s="1"/>
  <c r="I91" i="9" s="1"/>
  <c r="J91" i="9" s="1"/>
  <c r="K91" i="9" s="1"/>
  <c r="L91" i="9" s="1"/>
  <c r="M91" i="9" s="1"/>
  <c r="N91" i="9" s="1"/>
  <c r="O91" i="9" s="1"/>
  <c r="P91" i="9" s="1"/>
  <c r="Q91" i="9" s="1"/>
  <c r="R91" i="9" s="1"/>
  <c r="S91" i="9" s="1"/>
  <c r="T91" i="9" s="1"/>
  <c r="U91" i="9" s="1"/>
  <c r="V91" i="9" s="1"/>
  <c r="W91" i="9" s="1"/>
  <c r="X91" i="9" s="1"/>
  <c r="Y91" i="9" s="1"/>
  <c r="Z91" i="9" s="1"/>
  <c r="AA91" i="9" s="1"/>
  <c r="AB91" i="9" s="1"/>
  <c r="AC91" i="9" s="1"/>
  <c r="AD91" i="9" s="1"/>
  <c r="AE91" i="9" s="1"/>
  <c r="AF91" i="9" s="1"/>
  <c r="AG91" i="9" s="1"/>
  <c r="AH91" i="9" s="1"/>
  <c r="G133" i="9"/>
  <c r="G134" i="9" s="1"/>
  <c r="H134" i="9" s="1"/>
  <c r="I134" i="9" s="1"/>
  <c r="J134" i="9" s="1"/>
  <c r="K134" i="9" s="1"/>
  <c r="L134" i="9" s="1"/>
  <c r="M134" i="9" s="1"/>
  <c r="N134" i="9" s="1"/>
  <c r="O134" i="9" s="1"/>
  <c r="P134" i="9" s="1"/>
  <c r="Q134" i="9" s="1"/>
  <c r="R134" i="9" s="1"/>
  <c r="S134" i="9" s="1"/>
  <c r="T134" i="9" s="1"/>
  <c r="U134" i="9" s="1"/>
  <c r="V134" i="9" s="1"/>
  <c r="W134" i="9" s="1"/>
  <c r="X134" i="9" s="1"/>
  <c r="Y134" i="9" s="1"/>
  <c r="Z134" i="9" s="1"/>
  <c r="AA134" i="9" s="1"/>
  <c r="AB134" i="9" s="1"/>
  <c r="AC134" i="9" s="1"/>
  <c r="AD134" i="9" s="1"/>
  <c r="AE134" i="9" s="1"/>
  <c r="AF134" i="9" s="1"/>
  <c r="AG134" i="9" s="1"/>
  <c r="AH134" i="9" s="1"/>
  <c r="G199" i="9"/>
  <c r="H199" i="9" s="1"/>
  <c r="I199" i="9" s="1"/>
  <c r="J199" i="9" s="1"/>
  <c r="K199" i="9" s="1"/>
  <c r="L199" i="9" s="1"/>
  <c r="M199" i="9" s="1"/>
  <c r="N199" i="9" s="1"/>
  <c r="O199" i="9" s="1"/>
  <c r="P199" i="9" s="1"/>
  <c r="Q199" i="9" s="1"/>
  <c r="R199" i="9" s="1"/>
  <c r="S199" i="9" s="1"/>
  <c r="T199" i="9" s="1"/>
  <c r="U199" i="9" s="1"/>
  <c r="V199" i="9" s="1"/>
  <c r="W199" i="9" s="1"/>
  <c r="X199" i="9" s="1"/>
  <c r="Y199" i="9" s="1"/>
  <c r="Z199" i="9" s="1"/>
  <c r="AA199" i="9" s="1"/>
  <c r="AB199" i="9" s="1"/>
  <c r="AC199" i="9" s="1"/>
  <c r="AD199" i="9" s="1"/>
  <c r="AE199" i="9" s="1"/>
  <c r="AF199" i="9" s="1"/>
  <c r="AG199" i="9" s="1"/>
  <c r="AH199" i="9" s="1"/>
  <c r="G328" i="9"/>
  <c r="G329" i="9" s="1"/>
  <c r="H329" i="9" s="1"/>
  <c r="I329" i="9" s="1"/>
  <c r="J329" i="9" s="1"/>
  <c r="K329" i="9" s="1"/>
  <c r="L329" i="9" s="1"/>
  <c r="M329" i="9" s="1"/>
  <c r="N329" i="9" s="1"/>
  <c r="O329" i="9" s="1"/>
  <c r="P329" i="9" s="1"/>
  <c r="Q329" i="9" s="1"/>
  <c r="R329" i="9" s="1"/>
  <c r="S329" i="9" s="1"/>
  <c r="T329" i="9" s="1"/>
  <c r="U329" i="9" s="1"/>
  <c r="V329" i="9" s="1"/>
  <c r="W329" i="9" s="1"/>
  <c r="X329" i="9" s="1"/>
  <c r="Y329" i="9" s="1"/>
  <c r="Z329" i="9" s="1"/>
  <c r="AA329" i="9" s="1"/>
  <c r="AB329" i="9" s="1"/>
  <c r="AC329" i="9" s="1"/>
  <c r="AD329" i="9" s="1"/>
  <c r="AE329" i="9" s="1"/>
  <c r="AF329" i="9" s="1"/>
  <c r="AG329" i="9" s="1"/>
  <c r="AH329" i="9" s="1"/>
  <c r="H126" i="9"/>
  <c r="I139" i="9"/>
  <c r="I141" i="9"/>
  <c r="J141" i="9" s="1"/>
  <c r="K141" i="9" s="1"/>
  <c r="L141" i="9" s="1"/>
  <c r="M141" i="9" s="1"/>
  <c r="N141" i="9" s="1"/>
  <c r="O141" i="9" s="1"/>
  <c r="P141" i="9" s="1"/>
  <c r="Q141" i="9" s="1"/>
  <c r="R141" i="9" s="1"/>
  <c r="S141" i="9" s="1"/>
  <c r="T141" i="9" s="1"/>
  <c r="U141" i="9" s="1"/>
  <c r="V141" i="9" s="1"/>
  <c r="W141" i="9" s="1"/>
  <c r="X141" i="9" s="1"/>
  <c r="Y141" i="9" s="1"/>
  <c r="Z141" i="9" s="1"/>
  <c r="AA141" i="9" s="1"/>
  <c r="AB141" i="9" s="1"/>
  <c r="AC141" i="9" s="1"/>
  <c r="AD141" i="9" s="1"/>
  <c r="AE141" i="9" s="1"/>
  <c r="AF141" i="9" s="1"/>
  <c r="AG141" i="9" s="1"/>
  <c r="AH141" i="9" s="1"/>
  <c r="H152" i="9"/>
  <c r="I152" i="9" s="1"/>
  <c r="J152" i="9" s="1"/>
  <c r="K152" i="9" s="1"/>
  <c r="K153" i="9" s="1"/>
  <c r="G159" i="9"/>
  <c r="H165" i="9"/>
  <c r="I165" i="9" s="1"/>
  <c r="J165" i="9" s="1"/>
  <c r="K165" i="9" s="1"/>
  <c r="H211" i="9"/>
  <c r="I243" i="9"/>
  <c r="J243" i="9" s="1"/>
  <c r="H250" i="9"/>
  <c r="H256" i="9"/>
  <c r="I256" i="9" s="1"/>
  <c r="J256" i="9" s="1"/>
  <c r="J257" i="9" s="1"/>
  <c r="H282" i="9"/>
  <c r="H283" i="9" s="1"/>
  <c r="G367" i="9"/>
  <c r="H5" i="9"/>
  <c r="I5" i="9" s="1"/>
  <c r="J5" i="9" s="1"/>
  <c r="K5" i="9" s="1"/>
  <c r="L5" i="9" s="1"/>
  <c r="M5" i="9" s="1"/>
  <c r="N5" i="9" s="1"/>
  <c r="O5" i="9" s="1"/>
  <c r="P5" i="9" s="1"/>
  <c r="Q5" i="9" s="1"/>
  <c r="R5" i="9" s="1"/>
  <c r="S5" i="9" s="1"/>
  <c r="T5" i="9" s="1"/>
  <c r="U5" i="9" s="1"/>
  <c r="V5" i="9" s="1"/>
  <c r="W5" i="9" s="1"/>
  <c r="X5" i="9" s="1"/>
  <c r="Y5" i="9" s="1"/>
  <c r="Z5" i="9" s="1"/>
  <c r="AA5" i="9" s="1"/>
  <c r="AB5" i="9" s="1"/>
  <c r="AC5" i="9" s="1"/>
  <c r="AD5" i="9" s="1"/>
  <c r="AE5" i="9" s="1"/>
  <c r="AF5" i="9" s="1"/>
  <c r="AG5" i="9" s="1"/>
  <c r="AH5" i="9" s="1"/>
  <c r="G20" i="9"/>
  <c r="G21" i="9" s="1"/>
  <c r="H21" i="9" s="1"/>
  <c r="I21" i="9" s="1"/>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H29" i="9"/>
  <c r="G53" i="9"/>
  <c r="H80" i="9"/>
  <c r="G140" i="9"/>
  <c r="G172" i="9"/>
  <c r="G173" i="9" s="1"/>
  <c r="H173" i="9" s="1"/>
  <c r="I173" i="9" s="1"/>
  <c r="J173" i="9" s="1"/>
  <c r="K173" i="9" s="1"/>
  <c r="L173" i="9" s="1"/>
  <c r="M173" i="9" s="1"/>
  <c r="N173" i="9" s="1"/>
  <c r="O173" i="9" s="1"/>
  <c r="P173" i="9" s="1"/>
  <c r="Q173" i="9" s="1"/>
  <c r="R173" i="9" s="1"/>
  <c r="S173" i="9" s="1"/>
  <c r="T173" i="9" s="1"/>
  <c r="U173" i="9" s="1"/>
  <c r="V173" i="9" s="1"/>
  <c r="W173" i="9" s="1"/>
  <c r="X173" i="9" s="1"/>
  <c r="Y173" i="9" s="1"/>
  <c r="Z173" i="9" s="1"/>
  <c r="AA173" i="9" s="1"/>
  <c r="AB173" i="9" s="1"/>
  <c r="AC173" i="9" s="1"/>
  <c r="AD173" i="9" s="1"/>
  <c r="AE173" i="9" s="1"/>
  <c r="AF173" i="9" s="1"/>
  <c r="AG173" i="9" s="1"/>
  <c r="AH173" i="9" s="1"/>
  <c r="G179" i="9"/>
  <c r="I204" i="9"/>
  <c r="G224" i="9"/>
  <c r="G225" i="9" s="1"/>
  <c r="H225" i="9" s="1"/>
  <c r="I225" i="9" s="1"/>
  <c r="J225" i="9" s="1"/>
  <c r="K225" i="9" s="1"/>
  <c r="L225" i="9" s="1"/>
  <c r="M225" i="9" s="1"/>
  <c r="N225" i="9" s="1"/>
  <c r="O225" i="9" s="1"/>
  <c r="P225" i="9" s="1"/>
  <c r="Q225" i="9" s="1"/>
  <c r="R225" i="9" s="1"/>
  <c r="S225" i="9" s="1"/>
  <c r="T225" i="9" s="1"/>
  <c r="U225" i="9" s="1"/>
  <c r="V225" i="9" s="1"/>
  <c r="W225" i="9" s="1"/>
  <c r="X225" i="9" s="1"/>
  <c r="Y225" i="9" s="1"/>
  <c r="Z225" i="9" s="1"/>
  <c r="AA225" i="9" s="1"/>
  <c r="AB225" i="9" s="1"/>
  <c r="AC225" i="9" s="1"/>
  <c r="AD225" i="9" s="1"/>
  <c r="AE225" i="9" s="1"/>
  <c r="AF225" i="9" s="1"/>
  <c r="AG225" i="9" s="1"/>
  <c r="AH225" i="9" s="1"/>
  <c r="G244" i="9"/>
  <c r="G263" i="9"/>
  <c r="G264" i="9" s="1"/>
  <c r="H264" i="9" s="1"/>
  <c r="I264" i="9" s="1"/>
  <c r="J264" i="9" s="1"/>
  <c r="K264" i="9" s="1"/>
  <c r="L264" i="9" s="1"/>
  <c r="M264" i="9" s="1"/>
  <c r="N264" i="9" s="1"/>
  <c r="O264" i="9" s="1"/>
  <c r="P264" i="9" s="1"/>
  <c r="Q264" i="9" s="1"/>
  <c r="R264" i="9" s="1"/>
  <c r="S264" i="9" s="1"/>
  <c r="T264" i="9" s="1"/>
  <c r="U264" i="9" s="1"/>
  <c r="V264" i="9" s="1"/>
  <c r="W264" i="9" s="1"/>
  <c r="X264" i="9" s="1"/>
  <c r="Y264" i="9" s="1"/>
  <c r="Z264" i="9" s="1"/>
  <c r="AA264" i="9" s="1"/>
  <c r="AB264" i="9" s="1"/>
  <c r="AC264" i="9" s="1"/>
  <c r="AD264" i="9" s="1"/>
  <c r="AE264" i="9" s="1"/>
  <c r="AF264" i="9" s="1"/>
  <c r="AG264" i="9" s="1"/>
  <c r="AH264" i="9" s="1"/>
  <c r="I269" i="9"/>
  <c r="H360" i="9"/>
  <c r="I367" i="9"/>
  <c r="G24" i="10"/>
  <c r="G25" i="10" s="1"/>
  <c r="H25" i="10" s="1"/>
  <c r="I25" i="10" s="1"/>
  <c r="J25" i="10" s="1"/>
  <c r="K25" i="10" s="1"/>
  <c r="L25" i="10" s="1"/>
  <c r="M25" i="10" s="1"/>
  <c r="N25" i="10" s="1"/>
  <c r="O25" i="10" s="1"/>
  <c r="P25" i="10" s="1"/>
  <c r="Q25" i="10" s="1"/>
  <c r="R25" i="10" s="1"/>
  <c r="S25" i="10" s="1"/>
  <c r="T25" i="10" s="1"/>
  <c r="U25" i="10" s="1"/>
  <c r="V25" i="10" s="1"/>
  <c r="W25" i="10" s="1"/>
  <c r="X25" i="10" s="1"/>
  <c r="Y25" i="10" s="1"/>
  <c r="Z25" i="10" s="1"/>
  <c r="AA25" i="10" s="1"/>
  <c r="AB25" i="10" s="1"/>
  <c r="AC25" i="10" s="1"/>
  <c r="AD25" i="10" s="1"/>
  <c r="AE25" i="10" s="1"/>
  <c r="AF25" i="10" s="1"/>
  <c r="AG25" i="10" s="1"/>
  <c r="AH25" i="10" s="1"/>
  <c r="G64" i="10"/>
  <c r="H23" i="10"/>
  <c r="H132" i="10"/>
  <c r="G143" i="10"/>
  <c r="G79" i="10"/>
  <c r="H44" i="10"/>
  <c r="J81" i="10"/>
  <c r="J82" i="10" s="1"/>
  <c r="J90" i="10" s="1"/>
  <c r="I82" i="10"/>
  <c r="I90" i="10" s="1"/>
  <c r="G52" i="10"/>
  <c r="G39" i="10"/>
  <c r="G40" i="10" s="1"/>
  <c r="G89" i="10"/>
  <c r="G137" i="10"/>
  <c r="I145" i="10"/>
  <c r="I146" i="10" s="1"/>
  <c r="I154" i="10" s="1"/>
  <c r="H82" i="10"/>
  <c r="H90" i="10" s="1"/>
  <c r="H51" i="10"/>
  <c r="I51" i="10" s="1"/>
  <c r="H63" i="10"/>
  <c r="I63" i="10" s="1"/>
  <c r="J63" i="10" s="1"/>
  <c r="I32" i="10"/>
  <c r="I67" i="10"/>
  <c r="J7" i="10"/>
  <c r="K6" i="10"/>
  <c r="K7" i="10" s="1"/>
  <c r="I44" i="10"/>
  <c r="J43" i="10"/>
  <c r="H66" i="10"/>
  <c r="H74" i="10" s="1"/>
  <c r="H79" i="10" s="1"/>
  <c r="I65" i="10"/>
  <c r="G111" i="10"/>
  <c r="G112" i="10" s="1"/>
  <c r="H110" i="10"/>
  <c r="I7" i="10"/>
  <c r="H38" i="10"/>
  <c r="I56" i="10"/>
  <c r="H59" i="10"/>
  <c r="I58" i="10"/>
  <c r="I78" i="10"/>
  <c r="H89" i="10"/>
  <c r="I88" i="10"/>
  <c r="I162" i="10"/>
  <c r="I170" i="10" s="1"/>
  <c r="J161" i="10"/>
  <c r="L3" i="10"/>
  <c r="G46" i="10"/>
  <c r="H45" i="10"/>
  <c r="G73" i="10"/>
  <c r="H72" i="10"/>
  <c r="J83" i="10"/>
  <c r="I84" i="10"/>
  <c r="G13" i="10"/>
  <c r="G14" i="10" s="1"/>
  <c r="H12" i="10"/>
  <c r="G175" i="10"/>
  <c r="G176" i="10" s="1"/>
  <c r="H116" i="10"/>
  <c r="I115" i="10"/>
  <c r="G127" i="10"/>
  <c r="G128" i="10" s="1"/>
  <c r="H130" i="10"/>
  <c r="H138" i="10" s="1"/>
  <c r="I129" i="10"/>
  <c r="G95" i="10"/>
  <c r="H94" i="10"/>
  <c r="H137" i="10"/>
  <c r="I136" i="10"/>
  <c r="G159" i="10"/>
  <c r="G160" i="10" s="1"/>
  <c r="H158" i="10"/>
  <c r="H164" i="10"/>
  <c r="I163" i="10"/>
  <c r="I97" i="10"/>
  <c r="H104" i="10"/>
  <c r="H126" i="10"/>
  <c r="H152" i="10"/>
  <c r="H174" i="10"/>
  <c r="I99" i="10"/>
  <c r="H120" i="10"/>
  <c r="J131" i="10"/>
  <c r="H142" i="10"/>
  <c r="I147" i="10"/>
  <c r="H168" i="10"/>
  <c r="I10" i="9"/>
  <c r="J26" i="9"/>
  <c r="I28" i="9"/>
  <c r="I29" i="9" s="1"/>
  <c r="J10" i="9"/>
  <c r="K9" i="9"/>
  <c r="G37" i="9"/>
  <c r="H33" i="9"/>
  <c r="I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I79" i="9"/>
  <c r="I80" i="9" s="1"/>
  <c r="J77" i="9"/>
  <c r="J90" i="9"/>
  <c r="H37" i="9"/>
  <c r="J42" i="9"/>
  <c r="I44" i="9"/>
  <c r="I45" i="9" s="1"/>
  <c r="H52" i="9"/>
  <c r="H53" i="9" s="1"/>
  <c r="I50" i="9"/>
  <c r="K87" i="9"/>
  <c r="I183" i="9"/>
  <c r="J183" i="9" s="1"/>
  <c r="K183" i="9" s="1"/>
  <c r="L183" i="9" s="1"/>
  <c r="M183" i="9" s="1"/>
  <c r="N183" i="9" s="1"/>
  <c r="O183" i="9" s="1"/>
  <c r="P183" i="9" s="1"/>
  <c r="Q183" i="9" s="1"/>
  <c r="R183" i="9" s="1"/>
  <c r="S183" i="9" s="1"/>
  <c r="T183" i="9" s="1"/>
  <c r="U183" i="9" s="1"/>
  <c r="V183" i="9" s="1"/>
  <c r="W183" i="9" s="1"/>
  <c r="X183" i="9" s="1"/>
  <c r="Y183" i="9" s="1"/>
  <c r="Z183" i="9" s="1"/>
  <c r="AA183" i="9" s="1"/>
  <c r="AB183" i="9" s="1"/>
  <c r="AC183" i="9" s="1"/>
  <c r="AD183" i="9" s="1"/>
  <c r="AE183" i="9" s="1"/>
  <c r="AF183" i="9" s="1"/>
  <c r="AG183" i="9" s="1"/>
  <c r="AH183" i="9" s="1"/>
  <c r="H184" i="9"/>
  <c r="H185" i="9" s="1"/>
  <c r="H10" i="9"/>
  <c r="J17" i="9"/>
  <c r="H19" i="9"/>
  <c r="H20" i="9" s="1"/>
  <c r="I34" i="9"/>
  <c r="G70" i="9"/>
  <c r="G71" i="9" s="1"/>
  <c r="H71" i="9" s="1"/>
  <c r="I71" i="9" s="1"/>
  <c r="J71" i="9" s="1"/>
  <c r="K71" i="9" s="1"/>
  <c r="L71" i="9" s="1"/>
  <c r="M71" i="9" s="1"/>
  <c r="N71" i="9" s="1"/>
  <c r="O71" i="9" s="1"/>
  <c r="P71" i="9" s="1"/>
  <c r="Q71" i="9" s="1"/>
  <c r="R71" i="9" s="1"/>
  <c r="S71" i="9" s="1"/>
  <c r="T71" i="9" s="1"/>
  <c r="U71" i="9" s="1"/>
  <c r="V71" i="9" s="1"/>
  <c r="W71" i="9" s="1"/>
  <c r="X71" i="9" s="1"/>
  <c r="Y71" i="9" s="1"/>
  <c r="Z71" i="9" s="1"/>
  <c r="AA71" i="9" s="1"/>
  <c r="AB71" i="9" s="1"/>
  <c r="AC71" i="9" s="1"/>
  <c r="AD71" i="9" s="1"/>
  <c r="AE71" i="9" s="1"/>
  <c r="AF71" i="9" s="1"/>
  <c r="AG71" i="9" s="1"/>
  <c r="AH71" i="9" s="1"/>
  <c r="H100" i="9"/>
  <c r="G100" i="9"/>
  <c r="G101" i="9" s="1"/>
  <c r="H101" i="9" s="1"/>
  <c r="I101" i="9" s="1"/>
  <c r="J101" i="9" s="1"/>
  <c r="K101" i="9" s="1"/>
  <c r="L101" i="9" s="1"/>
  <c r="M101" i="9" s="1"/>
  <c r="N101" i="9" s="1"/>
  <c r="O101" i="9" s="1"/>
  <c r="P101" i="9" s="1"/>
  <c r="Q101" i="9" s="1"/>
  <c r="R101" i="9" s="1"/>
  <c r="S101" i="9" s="1"/>
  <c r="T101" i="9" s="1"/>
  <c r="U101" i="9" s="1"/>
  <c r="V101" i="9" s="1"/>
  <c r="W101" i="9" s="1"/>
  <c r="X101" i="9" s="1"/>
  <c r="Y101" i="9" s="1"/>
  <c r="Z101" i="9" s="1"/>
  <c r="AA101" i="9" s="1"/>
  <c r="AB101" i="9" s="1"/>
  <c r="AC101" i="9" s="1"/>
  <c r="AD101" i="9" s="1"/>
  <c r="AE101" i="9" s="1"/>
  <c r="AF101" i="9" s="1"/>
  <c r="AG101" i="9" s="1"/>
  <c r="AH101" i="9" s="1"/>
  <c r="G160" i="9"/>
  <c r="H160" i="9" s="1"/>
  <c r="I160" i="9" s="1"/>
  <c r="J160" i="9" s="1"/>
  <c r="K160" i="9" s="1"/>
  <c r="L160" i="9" s="1"/>
  <c r="M160" i="9" s="1"/>
  <c r="N160" i="9" s="1"/>
  <c r="O160" i="9" s="1"/>
  <c r="P160" i="9" s="1"/>
  <c r="Q160" i="9" s="1"/>
  <c r="R160" i="9" s="1"/>
  <c r="S160" i="9" s="1"/>
  <c r="T160" i="9" s="1"/>
  <c r="U160" i="9" s="1"/>
  <c r="V160" i="9" s="1"/>
  <c r="W160" i="9" s="1"/>
  <c r="X160" i="9" s="1"/>
  <c r="Y160" i="9" s="1"/>
  <c r="Z160" i="9" s="1"/>
  <c r="AA160" i="9" s="1"/>
  <c r="AB160" i="9" s="1"/>
  <c r="AC160" i="9" s="1"/>
  <c r="AD160" i="9" s="1"/>
  <c r="AE160" i="9" s="1"/>
  <c r="AF160" i="9" s="1"/>
  <c r="AG160" i="9" s="1"/>
  <c r="AH160" i="9" s="1"/>
  <c r="I158" i="9"/>
  <c r="I159" i="9" s="1"/>
  <c r="J156" i="9"/>
  <c r="I164" i="9"/>
  <c r="J164" i="9" s="1"/>
  <c r="K164" i="9" s="1"/>
  <c r="L164" i="9" s="1"/>
  <c r="M164" i="9" s="1"/>
  <c r="N164" i="9" s="1"/>
  <c r="O164" i="9" s="1"/>
  <c r="P164" i="9" s="1"/>
  <c r="Q164" i="9" s="1"/>
  <c r="R164" i="9" s="1"/>
  <c r="S164" i="9" s="1"/>
  <c r="T164" i="9" s="1"/>
  <c r="U164" i="9" s="1"/>
  <c r="V164" i="9" s="1"/>
  <c r="W164" i="9" s="1"/>
  <c r="X164" i="9" s="1"/>
  <c r="Y164" i="9" s="1"/>
  <c r="Z164" i="9" s="1"/>
  <c r="AA164" i="9" s="1"/>
  <c r="AB164" i="9" s="1"/>
  <c r="AC164" i="9" s="1"/>
  <c r="AD164" i="9" s="1"/>
  <c r="AE164" i="9" s="1"/>
  <c r="AF164" i="9" s="1"/>
  <c r="AG164" i="9" s="1"/>
  <c r="AH164" i="9" s="1"/>
  <c r="K216" i="9"/>
  <c r="L216" i="9" s="1"/>
  <c r="M216" i="9" s="1"/>
  <c r="N216" i="9" s="1"/>
  <c r="O216" i="9" s="1"/>
  <c r="P216" i="9" s="1"/>
  <c r="Q216" i="9" s="1"/>
  <c r="R216" i="9" s="1"/>
  <c r="S216" i="9" s="1"/>
  <c r="T216" i="9" s="1"/>
  <c r="U216" i="9" s="1"/>
  <c r="V216" i="9" s="1"/>
  <c r="W216" i="9" s="1"/>
  <c r="X216" i="9" s="1"/>
  <c r="Y216" i="9" s="1"/>
  <c r="Z216" i="9" s="1"/>
  <c r="AA216" i="9" s="1"/>
  <c r="AB216" i="9" s="1"/>
  <c r="AC216" i="9" s="1"/>
  <c r="AD216" i="9" s="1"/>
  <c r="AE216" i="9" s="1"/>
  <c r="AF216" i="9" s="1"/>
  <c r="AG216" i="9" s="1"/>
  <c r="AH216" i="9" s="1"/>
  <c r="K62" i="9"/>
  <c r="I118" i="9"/>
  <c r="J118" i="9" s="1"/>
  <c r="K118" i="9" s="1"/>
  <c r="L118" i="9" s="1"/>
  <c r="M118" i="9" s="1"/>
  <c r="N118" i="9" s="1"/>
  <c r="O118" i="9" s="1"/>
  <c r="P118" i="9" s="1"/>
  <c r="Q118" i="9" s="1"/>
  <c r="R118" i="9" s="1"/>
  <c r="S118" i="9" s="1"/>
  <c r="T118" i="9" s="1"/>
  <c r="U118" i="9" s="1"/>
  <c r="V118" i="9" s="1"/>
  <c r="W118" i="9" s="1"/>
  <c r="X118" i="9" s="1"/>
  <c r="Y118" i="9" s="1"/>
  <c r="Z118" i="9" s="1"/>
  <c r="AA118" i="9" s="1"/>
  <c r="AB118" i="9" s="1"/>
  <c r="AC118" i="9" s="1"/>
  <c r="AD118" i="9" s="1"/>
  <c r="AE118" i="9" s="1"/>
  <c r="AF118" i="9" s="1"/>
  <c r="AG118" i="9" s="1"/>
  <c r="AH118" i="9" s="1"/>
  <c r="H119" i="9"/>
  <c r="H120" i="9" s="1"/>
  <c r="I60" i="9"/>
  <c r="I61" i="9" s="1"/>
  <c r="J58" i="9"/>
  <c r="H60" i="9"/>
  <c r="H61" i="9" s="1"/>
  <c r="I65" i="9"/>
  <c r="J67" i="9"/>
  <c r="I69" i="9"/>
  <c r="I70" i="9" s="1"/>
  <c r="H69" i="9"/>
  <c r="H70" i="9" s="1"/>
  <c r="G80" i="9"/>
  <c r="G81" i="9" s="1"/>
  <c r="H81" i="9" s="1"/>
  <c r="I81" i="9" s="1"/>
  <c r="J81" i="9" s="1"/>
  <c r="K81" i="9" s="1"/>
  <c r="L81" i="9" s="1"/>
  <c r="M81" i="9" s="1"/>
  <c r="N81" i="9" s="1"/>
  <c r="O81" i="9" s="1"/>
  <c r="P81" i="9" s="1"/>
  <c r="Q81" i="9" s="1"/>
  <c r="R81" i="9" s="1"/>
  <c r="S81" i="9" s="1"/>
  <c r="T81" i="9" s="1"/>
  <c r="U81" i="9" s="1"/>
  <c r="V81" i="9" s="1"/>
  <c r="W81" i="9" s="1"/>
  <c r="X81" i="9" s="1"/>
  <c r="Y81" i="9" s="1"/>
  <c r="Z81" i="9" s="1"/>
  <c r="AA81" i="9" s="1"/>
  <c r="AB81" i="9" s="1"/>
  <c r="AC81" i="9" s="1"/>
  <c r="AD81" i="9" s="1"/>
  <c r="AE81" i="9" s="1"/>
  <c r="AF81" i="9" s="1"/>
  <c r="AG81" i="9" s="1"/>
  <c r="AH81" i="9" s="1"/>
  <c r="H89" i="9"/>
  <c r="H90" i="9" s="1"/>
  <c r="I99" i="9"/>
  <c r="I100" i="9" s="1"/>
  <c r="J97" i="9"/>
  <c r="I89" i="9"/>
  <c r="I90" i="9" s="1"/>
  <c r="G110" i="9"/>
  <c r="G111" i="9" s="1"/>
  <c r="H111" i="9" s="1"/>
  <c r="I111" i="9" s="1"/>
  <c r="J111" i="9" s="1"/>
  <c r="K111" i="9" s="1"/>
  <c r="L111" i="9" s="1"/>
  <c r="M111" i="9" s="1"/>
  <c r="N111" i="9" s="1"/>
  <c r="O111" i="9" s="1"/>
  <c r="P111" i="9" s="1"/>
  <c r="Q111" i="9" s="1"/>
  <c r="R111" i="9" s="1"/>
  <c r="S111" i="9" s="1"/>
  <c r="T111" i="9" s="1"/>
  <c r="U111" i="9" s="1"/>
  <c r="V111" i="9" s="1"/>
  <c r="W111" i="9" s="1"/>
  <c r="X111" i="9" s="1"/>
  <c r="Y111" i="9" s="1"/>
  <c r="Z111" i="9" s="1"/>
  <c r="AA111" i="9" s="1"/>
  <c r="AB111" i="9" s="1"/>
  <c r="AC111" i="9" s="1"/>
  <c r="AD111" i="9" s="1"/>
  <c r="AE111" i="9" s="1"/>
  <c r="AF111" i="9" s="1"/>
  <c r="AG111" i="9" s="1"/>
  <c r="AH111" i="9" s="1"/>
  <c r="G146" i="9"/>
  <c r="J107" i="9"/>
  <c r="I109" i="9"/>
  <c r="I110" i="9" s="1"/>
  <c r="G120" i="9"/>
  <c r="G121" i="9" s="1"/>
  <c r="H121" i="9" s="1"/>
  <c r="I121" i="9" s="1"/>
  <c r="J121" i="9" s="1"/>
  <c r="K121" i="9" s="1"/>
  <c r="L121" i="9" s="1"/>
  <c r="M121" i="9" s="1"/>
  <c r="N121" i="9" s="1"/>
  <c r="O121" i="9" s="1"/>
  <c r="P121" i="9" s="1"/>
  <c r="Q121" i="9" s="1"/>
  <c r="R121" i="9" s="1"/>
  <c r="S121" i="9" s="1"/>
  <c r="T121" i="9" s="1"/>
  <c r="U121" i="9" s="1"/>
  <c r="V121" i="9" s="1"/>
  <c r="W121" i="9" s="1"/>
  <c r="X121" i="9" s="1"/>
  <c r="Y121" i="9" s="1"/>
  <c r="Z121" i="9" s="1"/>
  <c r="AA121" i="9" s="1"/>
  <c r="AB121" i="9" s="1"/>
  <c r="AC121" i="9" s="1"/>
  <c r="AD121" i="9" s="1"/>
  <c r="AE121" i="9" s="1"/>
  <c r="AF121" i="9" s="1"/>
  <c r="AG121" i="9" s="1"/>
  <c r="AH121" i="9" s="1"/>
  <c r="J143" i="9"/>
  <c r="I145" i="9"/>
  <c r="I146" i="9" s="1"/>
  <c r="I255" i="9"/>
  <c r="J255" i="9" s="1"/>
  <c r="K255" i="9" s="1"/>
  <c r="L255" i="9" s="1"/>
  <c r="M255" i="9" s="1"/>
  <c r="N255" i="9" s="1"/>
  <c r="O255" i="9" s="1"/>
  <c r="P255" i="9" s="1"/>
  <c r="Q255" i="9" s="1"/>
  <c r="R255" i="9" s="1"/>
  <c r="S255" i="9" s="1"/>
  <c r="T255" i="9" s="1"/>
  <c r="U255" i="9" s="1"/>
  <c r="V255" i="9" s="1"/>
  <c r="W255" i="9" s="1"/>
  <c r="X255" i="9" s="1"/>
  <c r="Y255" i="9" s="1"/>
  <c r="Z255" i="9" s="1"/>
  <c r="AA255" i="9" s="1"/>
  <c r="AB255" i="9" s="1"/>
  <c r="AC255" i="9" s="1"/>
  <c r="AD255" i="9" s="1"/>
  <c r="AE255" i="9" s="1"/>
  <c r="AF255" i="9" s="1"/>
  <c r="AG255" i="9" s="1"/>
  <c r="AH255" i="9" s="1"/>
  <c r="I119" i="9"/>
  <c r="I120" i="9" s="1"/>
  <c r="J117" i="9"/>
  <c r="H132" i="9"/>
  <c r="H133" i="9" s="1"/>
  <c r="I130" i="9"/>
  <c r="L152" i="9"/>
  <c r="I169" i="9"/>
  <c r="H171" i="9"/>
  <c r="H172" i="9" s="1"/>
  <c r="I273" i="9"/>
  <c r="H275" i="9"/>
  <c r="H276" i="9" s="1"/>
  <c r="H158" i="9"/>
  <c r="H159" i="9" s="1"/>
  <c r="G211" i="9"/>
  <c r="G212" i="9" s="1"/>
  <c r="H212" i="9" s="1"/>
  <c r="I212" i="9" s="1"/>
  <c r="J212" i="9" s="1"/>
  <c r="K212" i="9" s="1"/>
  <c r="L212" i="9" s="1"/>
  <c r="M212" i="9" s="1"/>
  <c r="N212" i="9" s="1"/>
  <c r="O212" i="9" s="1"/>
  <c r="P212" i="9" s="1"/>
  <c r="Q212" i="9" s="1"/>
  <c r="R212" i="9" s="1"/>
  <c r="S212" i="9" s="1"/>
  <c r="T212" i="9" s="1"/>
  <c r="U212" i="9" s="1"/>
  <c r="V212" i="9" s="1"/>
  <c r="W212" i="9" s="1"/>
  <c r="X212" i="9" s="1"/>
  <c r="Y212" i="9" s="1"/>
  <c r="Z212" i="9" s="1"/>
  <c r="AA212" i="9" s="1"/>
  <c r="AB212" i="9" s="1"/>
  <c r="AC212" i="9" s="1"/>
  <c r="AD212" i="9" s="1"/>
  <c r="AE212" i="9" s="1"/>
  <c r="AF212" i="9" s="1"/>
  <c r="AG212" i="9" s="1"/>
  <c r="AH212" i="9" s="1"/>
  <c r="I218" i="9"/>
  <c r="G231" i="9"/>
  <c r="J247" i="9"/>
  <c r="I249" i="9"/>
  <c r="I250" i="9" s="1"/>
  <c r="G185" i="9"/>
  <c r="G186" i="9" s="1"/>
  <c r="H186" i="9" s="1"/>
  <c r="I186" i="9" s="1"/>
  <c r="J186" i="9" s="1"/>
  <c r="K186" i="9" s="1"/>
  <c r="L186" i="9" s="1"/>
  <c r="M186" i="9" s="1"/>
  <c r="N186" i="9" s="1"/>
  <c r="O186" i="9" s="1"/>
  <c r="P186" i="9" s="1"/>
  <c r="Q186" i="9" s="1"/>
  <c r="R186" i="9" s="1"/>
  <c r="S186" i="9" s="1"/>
  <c r="T186" i="9" s="1"/>
  <c r="U186" i="9" s="1"/>
  <c r="V186" i="9" s="1"/>
  <c r="W186" i="9" s="1"/>
  <c r="X186" i="9" s="1"/>
  <c r="Y186" i="9" s="1"/>
  <c r="Z186" i="9" s="1"/>
  <c r="AA186" i="9" s="1"/>
  <c r="AB186" i="9" s="1"/>
  <c r="AC186" i="9" s="1"/>
  <c r="AD186" i="9" s="1"/>
  <c r="AE186" i="9" s="1"/>
  <c r="AF186" i="9" s="1"/>
  <c r="AG186" i="9" s="1"/>
  <c r="AH186" i="9" s="1"/>
  <c r="J208" i="9"/>
  <c r="I210" i="9"/>
  <c r="I211" i="9" s="1"/>
  <c r="I221" i="9"/>
  <c r="H223" i="9"/>
  <c r="H224" i="9" s="1"/>
  <c r="I230" i="9"/>
  <c r="H231" i="9"/>
  <c r="G237" i="9"/>
  <c r="G238" i="9" s="1"/>
  <c r="H238" i="9" s="1"/>
  <c r="I238" i="9" s="1"/>
  <c r="J238" i="9" s="1"/>
  <c r="K238" i="9" s="1"/>
  <c r="L238" i="9" s="1"/>
  <c r="M238" i="9" s="1"/>
  <c r="N238" i="9" s="1"/>
  <c r="O238" i="9" s="1"/>
  <c r="P238" i="9" s="1"/>
  <c r="Q238" i="9" s="1"/>
  <c r="R238" i="9" s="1"/>
  <c r="S238" i="9" s="1"/>
  <c r="T238" i="9" s="1"/>
  <c r="U238" i="9" s="1"/>
  <c r="V238" i="9" s="1"/>
  <c r="W238" i="9" s="1"/>
  <c r="X238" i="9" s="1"/>
  <c r="Y238" i="9" s="1"/>
  <c r="Z238" i="9" s="1"/>
  <c r="AA238" i="9" s="1"/>
  <c r="AB238" i="9" s="1"/>
  <c r="AC238" i="9" s="1"/>
  <c r="AD238" i="9" s="1"/>
  <c r="AE238" i="9" s="1"/>
  <c r="AF238" i="9" s="1"/>
  <c r="AG238" i="9" s="1"/>
  <c r="AH238" i="9" s="1"/>
  <c r="I178" i="9"/>
  <c r="I184" i="9"/>
  <c r="I185" i="9" s="1"/>
  <c r="J182" i="9"/>
  <c r="H197" i="9"/>
  <c r="H198" i="9" s="1"/>
  <c r="I195" i="9"/>
  <c r="L217" i="9"/>
  <c r="I236" i="9"/>
  <c r="I237" i="9" s="1"/>
  <c r="J234" i="9"/>
  <c r="I260" i="9"/>
  <c r="H262" i="9"/>
  <c r="H263" i="9" s="1"/>
  <c r="H295" i="9"/>
  <c r="G296" i="9"/>
  <c r="I282" i="9"/>
  <c r="H236" i="9"/>
  <c r="H237" i="9" s="1"/>
  <c r="I270" i="9"/>
  <c r="J269" i="9"/>
  <c r="G250" i="9"/>
  <c r="G251" i="9" s="1"/>
  <c r="H251" i="9" s="1"/>
  <c r="I251" i="9" s="1"/>
  <c r="J251" i="9" s="1"/>
  <c r="K251" i="9" s="1"/>
  <c r="L251" i="9" s="1"/>
  <c r="M251" i="9" s="1"/>
  <c r="N251" i="9" s="1"/>
  <c r="O251" i="9" s="1"/>
  <c r="P251" i="9" s="1"/>
  <c r="Q251" i="9" s="1"/>
  <c r="R251" i="9" s="1"/>
  <c r="S251" i="9" s="1"/>
  <c r="T251" i="9" s="1"/>
  <c r="U251" i="9" s="1"/>
  <c r="V251" i="9" s="1"/>
  <c r="W251" i="9" s="1"/>
  <c r="X251" i="9" s="1"/>
  <c r="Y251" i="9" s="1"/>
  <c r="Z251" i="9" s="1"/>
  <c r="AA251" i="9" s="1"/>
  <c r="AB251" i="9" s="1"/>
  <c r="AC251" i="9" s="1"/>
  <c r="AD251" i="9" s="1"/>
  <c r="AE251" i="9" s="1"/>
  <c r="AF251" i="9" s="1"/>
  <c r="AG251" i="9" s="1"/>
  <c r="AH251" i="9" s="1"/>
  <c r="G276" i="9"/>
  <c r="G277" i="9" s="1"/>
  <c r="H277" i="9" s="1"/>
  <c r="I277" i="9" s="1"/>
  <c r="J277" i="9" s="1"/>
  <c r="K277" i="9" s="1"/>
  <c r="L277" i="9" s="1"/>
  <c r="M277" i="9" s="1"/>
  <c r="N277" i="9" s="1"/>
  <c r="O277" i="9" s="1"/>
  <c r="P277" i="9" s="1"/>
  <c r="Q277" i="9" s="1"/>
  <c r="R277" i="9" s="1"/>
  <c r="S277" i="9" s="1"/>
  <c r="T277" i="9" s="1"/>
  <c r="U277" i="9" s="1"/>
  <c r="V277" i="9" s="1"/>
  <c r="W277" i="9" s="1"/>
  <c r="X277" i="9" s="1"/>
  <c r="Y277" i="9" s="1"/>
  <c r="Z277" i="9" s="1"/>
  <c r="AA277" i="9" s="1"/>
  <c r="AB277" i="9" s="1"/>
  <c r="AC277" i="9" s="1"/>
  <c r="AD277" i="9" s="1"/>
  <c r="AE277" i="9" s="1"/>
  <c r="AF277" i="9" s="1"/>
  <c r="AG277" i="9" s="1"/>
  <c r="AH277" i="9" s="1"/>
  <c r="I286" i="9"/>
  <c r="H288" i="9"/>
  <c r="H289" i="9" s="1"/>
  <c r="H315" i="9"/>
  <c r="G302" i="9"/>
  <c r="H297" i="9"/>
  <c r="I297" i="9" s="1"/>
  <c r="J297" i="9" s="1"/>
  <c r="K297" i="9" s="1"/>
  <c r="L297" i="9" s="1"/>
  <c r="M297" i="9" s="1"/>
  <c r="N297" i="9" s="1"/>
  <c r="O297" i="9" s="1"/>
  <c r="P297" i="9" s="1"/>
  <c r="Q297" i="9" s="1"/>
  <c r="R297" i="9" s="1"/>
  <c r="S297" i="9" s="1"/>
  <c r="T297" i="9" s="1"/>
  <c r="U297" i="9" s="1"/>
  <c r="V297" i="9" s="1"/>
  <c r="W297" i="9" s="1"/>
  <c r="X297" i="9" s="1"/>
  <c r="Y297" i="9" s="1"/>
  <c r="Z297" i="9" s="1"/>
  <c r="AA297" i="9" s="1"/>
  <c r="AB297" i="9" s="1"/>
  <c r="AC297" i="9" s="1"/>
  <c r="AD297" i="9" s="1"/>
  <c r="AE297" i="9" s="1"/>
  <c r="AF297" i="9" s="1"/>
  <c r="AG297" i="9" s="1"/>
  <c r="AH297" i="9" s="1"/>
  <c r="I334" i="9"/>
  <c r="H335" i="9"/>
  <c r="I315" i="9"/>
  <c r="H328" i="9"/>
  <c r="K299" i="9"/>
  <c r="H308" i="9"/>
  <c r="J312" i="9"/>
  <c r="H321" i="9"/>
  <c r="I327" i="9"/>
  <c r="I328" i="9" s="1"/>
  <c r="J325" i="9"/>
  <c r="H341" i="9"/>
  <c r="K351" i="9"/>
  <c r="I338" i="9"/>
  <c r="G341" i="9"/>
  <c r="G342" i="9" s="1"/>
  <c r="H342" i="9" s="1"/>
  <c r="I342" i="9" s="1"/>
  <c r="J342" i="9" s="1"/>
  <c r="K342" i="9" s="1"/>
  <c r="L342" i="9" s="1"/>
  <c r="M342" i="9" s="1"/>
  <c r="N342" i="9" s="1"/>
  <c r="O342" i="9" s="1"/>
  <c r="P342" i="9" s="1"/>
  <c r="Q342" i="9" s="1"/>
  <c r="R342" i="9" s="1"/>
  <c r="S342" i="9" s="1"/>
  <c r="T342" i="9" s="1"/>
  <c r="U342" i="9" s="1"/>
  <c r="V342" i="9" s="1"/>
  <c r="W342" i="9" s="1"/>
  <c r="X342" i="9" s="1"/>
  <c r="Y342" i="9" s="1"/>
  <c r="Z342" i="9" s="1"/>
  <c r="AA342" i="9" s="1"/>
  <c r="AB342" i="9" s="1"/>
  <c r="AC342" i="9" s="1"/>
  <c r="AD342" i="9" s="1"/>
  <c r="AE342" i="9" s="1"/>
  <c r="AF342" i="9" s="1"/>
  <c r="AG342" i="9" s="1"/>
  <c r="AH342" i="9" s="1"/>
  <c r="G354" i="9"/>
  <c r="G355" i="9" s="1"/>
  <c r="H355" i="9" s="1"/>
  <c r="I355" i="9" s="1"/>
  <c r="J355" i="9" s="1"/>
  <c r="K355" i="9" s="1"/>
  <c r="L355" i="9" s="1"/>
  <c r="M355" i="9" s="1"/>
  <c r="N355" i="9" s="1"/>
  <c r="O355" i="9" s="1"/>
  <c r="P355" i="9" s="1"/>
  <c r="Q355" i="9" s="1"/>
  <c r="R355" i="9" s="1"/>
  <c r="S355" i="9" s="1"/>
  <c r="T355" i="9" s="1"/>
  <c r="U355" i="9" s="1"/>
  <c r="V355" i="9" s="1"/>
  <c r="W355" i="9" s="1"/>
  <c r="X355" i="9" s="1"/>
  <c r="Y355" i="9" s="1"/>
  <c r="Z355" i="9" s="1"/>
  <c r="AA355" i="9" s="1"/>
  <c r="AB355" i="9" s="1"/>
  <c r="AC355" i="9" s="1"/>
  <c r="AD355" i="9" s="1"/>
  <c r="AE355" i="9" s="1"/>
  <c r="AF355" i="9" s="1"/>
  <c r="AG355" i="9" s="1"/>
  <c r="AH355" i="9" s="1"/>
  <c r="J366" i="9"/>
  <c r="J367" i="9" s="1"/>
  <c r="K364" i="9"/>
  <c r="G368" i="9"/>
  <c r="H368" i="9" s="1"/>
  <c r="I368" i="9" s="1"/>
  <c r="J368" i="9" s="1"/>
  <c r="K368" i="9" s="1"/>
  <c r="L368" i="9" s="1"/>
  <c r="M368" i="9" s="1"/>
  <c r="N368" i="9" s="1"/>
  <c r="O368" i="9" s="1"/>
  <c r="P368" i="9" s="1"/>
  <c r="Q368" i="9" s="1"/>
  <c r="R368" i="9" s="1"/>
  <c r="S368" i="9" s="1"/>
  <c r="T368" i="9" s="1"/>
  <c r="U368" i="9" s="1"/>
  <c r="V368" i="9" s="1"/>
  <c r="W368" i="9" s="1"/>
  <c r="X368" i="9" s="1"/>
  <c r="Y368" i="9" s="1"/>
  <c r="Z368" i="9" s="1"/>
  <c r="AA368" i="9" s="1"/>
  <c r="AB368" i="9" s="1"/>
  <c r="AC368" i="9" s="1"/>
  <c r="AD368" i="9" s="1"/>
  <c r="AE368" i="9" s="1"/>
  <c r="AF368" i="9" s="1"/>
  <c r="AG368" i="9" s="1"/>
  <c r="AH368" i="9" s="1"/>
  <c r="H347" i="9"/>
  <c r="I352" i="9"/>
  <c r="J352" i="9" s="1"/>
  <c r="K352" i="9" s="1"/>
  <c r="L352" i="9" s="1"/>
  <c r="M352" i="9" s="1"/>
  <c r="N352" i="9" s="1"/>
  <c r="O352" i="9" s="1"/>
  <c r="P352" i="9" s="1"/>
  <c r="Q352" i="9" s="1"/>
  <c r="R352" i="9" s="1"/>
  <c r="S352" i="9" s="1"/>
  <c r="T352" i="9" s="1"/>
  <c r="U352" i="9" s="1"/>
  <c r="V352" i="9" s="1"/>
  <c r="W352" i="9" s="1"/>
  <c r="X352" i="9" s="1"/>
  <c r="Y352" i="9" s="1"/>
  <c r="Z352" i="9" s="1"/>
  <c r="AA352" i="9" s="1"/>
  <c r="AB352" i="9" s="1"/>
  <c r="AC352" i="9" s="1"/>
  <c r="AD352" i="9" s="1"/>
  <c r="AE352" i="9" s="1"/>
  <c r="AF352" i="9" s="1"/>
  <c r="AG352" i="9" s="1"/>
  <c r="AH352" i="9" s="1"/>
  <c r="H353" i="9"/>
  <c r="H354" i="9" s="1"/>
  <c r="H366" i="9"/>
  <c r="H367" i="9" s="1"/>
  <c r="J166" i="9" l="1"/>
  <c r="J218" i="9"/>
  <c r="G303" i="9"/>
  <c r="H303" i="9" s="1"/>
  <c r="I303" i="9" s="1"/>
  <c r="J303" i="9" s="1"/>
  <c r="K303" i="9" s="1"/>
  <c r="L303" i="9" s="1"/>
  <c r="M303" i="9" s="1"/>
  <c r="N303" i="9" s="1"/>
  <c r="O303" i="9" s="1"/>
  <c r="P303" i="9" s="1"/>
  <c r="Q303" i="9" s="1"/>
  <c r="R303" i="9" s="1"/>
  <c r="S303" i="9" s="1"/>
  <c r="T303" i="9" s="1"/>
  <c r="U303" i="9" s="1"/>
  <c r="V303" i="9" s="1"/>
  <c r="W303" i="9" s="1"/>
  <c r="X303" i="9" s="1"/>
  <c r="Y303" i="9" s="1"/>
  <c r="Z303" i="9" s="1"/>
  <c r="AA303" i="9" s="1"/>
  <c r="AB303" i="9" s="1"/>
  <c r="AC303" i="9" s="1"/>
  <c r="AD303" i="9" s="1"/>
  <c r="AE303" i="9" s="1"/>
  <c r="AF303" i="9" s="1"/>
  <c r="AG303" i="9" s="1"/>
  <c r="AH303" i="9" s="1"/>
  <c r="I166" i="9"/>
  <c r="I257" i="9"/>
  <c r="H218" i="9"/>
  <c r="K256" i="9"/>
  <c r="K257" i="9" s="1"/>
  <c r="G53" i="10"/>
  <c r="I244" i="9"/>
  <c r="I153" i="9"/>
  <c r="J153" i="9"/>
  <c r="H361" i="9"/>
  <c r="I360" i="9"/>
  <c r="J139" i="9"/>
  <c r="I140" i="9"/>
  <c r="I191" i="9"/>
  <c r="H192" i="9"/>
  <c r="H153" i="9"/>
  <c r="H257" i="9"/>
  <c r="G147" i="9"/>
  <c r="H147" i="9" s="1"/>
  <c r="I147" i="9" s="1"/>
  <c r="J147" i="9" s="1"/>
  <c r="K147" i="9" s="1"/>
  <c r="L147" i="9" s="1"/>
  <c r="M147" i="9" s="1"/>
  <c r="N147" i="9" s="1"/>
  <c r="O147" i="9" s="1"/>
  <c r="P147" i="9" s="1"/>
  <c r="Q147" i="9" s="1"/>
  <c r="R147" i="9" s="1"/>
  <c r="S147" i="9" s="1"/>
  <c r="T147" i="9" s="1"/>
  <c r="U147" i="9" s="1"/>
  <c r="V147" i="9" s="1"/>
  <c r="W147" i="9" s="1"/>
  <c r="X147" i="9" s="1"/>
  <c r="Y147" i="9" s="1"/>
  <c r="Z147" i="9" s="1"/>
  <c r="AA147" i="9" s="1"/>
  <c r="AB147" i="9" s="1"/>
  <c r="AC147" i="9" s="1"/>
  <c r="AD147" i="9" s="1"/>
  <c r="AE147" i="9" s="1"/>
  <c r="AF147" i="9" s="1"/>
  <c r="AG147" i="9" s="1"/>
  <c r="AH147" i="9" s="1"/>
  <c r="H166" i="9"/>
  <c r="G96" i="10"/>
  <c r="J204" i="9"/>
  <c r="I205" i="9"/>
  <c r="I126" i="9"/>
  <c r="H127" i="9"/>
  <c r="G144" i="10"/>
  <c r="H64" i="10"/>
  <c r="I23" i="10"/>
  <c r="H24" i="10"/>
  <c r="K81" i="10"/>
  <c r="K82" i="10" s="1"/>
  <c r="K90" i="10" s="1"/>
  <c r="H52" i="10"/>
  <c r="G80" i="10"/>
  <c r="J145" i="10"/>
  <c r="J146" i="10" s="1"/>
  <c r="J154" i="10" s="1"/>
  <c r="I33" i="10"/>
  <c r="J32" i="10"/>
  <c r="J67" i="10"/>
  <c r="I68" i="10"/>
  <c r="I100" i="10"/>
  <c r="J99" i="10"/>
  <c r="H73" i="10"/>
  <c r="H80" i="10" s="1"/>
  <c r="I72" i="10"/>
  <c r="I66" i="10"/>
  <c r="I74" i="10" s="1"/>
  <c r="J65" i="10"/>
  <c r="H105" i="10"/>
  <c r="I104" i="10"/>
  <c r="H159" i="10"/>
  <c r="I158" i="10"/>
  <c r="H95" i="10"/>
  <c r="H96" i="10" s="1"/>
  <c r="I94" i="10"/>
  <c r="H39" i="10"/>
  <c r="H40" i="10" s="1"/>
  <c r="I38" i="10"/>
  <c r="J44" i="10"/>
  <c r="K43" i="10"/>
  <c r="K44" i="10" s="1"/>
  <c r="H143" i="10"/>
  <c r="H144" i="10" s="1"/>
  <c r="I142" i="10"/>
  <c r="H175" i="10"/>
  <c r="I174" i="10"/>
  <c r="I98" i="10"/>
  <c r="I106" i="10" s="1"/>
  <c r="J97" i="10"/>
  <c r="I116" i="10"/>
  <c r="J115" i="10"/>
  <c r="J84" i="10"/>
  <c r="K83" i="10"/>
  <c r="K84" i="10" s="1"/>
  <c r="J162" i="10"/>
  <c r="J170" i="10" s="1"/>
  <c r="K161" i="10"/>
  <c r="K162" i="10" s="1"/>
  <c r="K170" i="10" s="1"/>
  <c r="J88" i="10"/>
  <c r="I89" i="10"/>
  <c r="I59" i="10"/>
  <c r="J58" i="10"/>
  <c r="H169" i="10"/>
  <c r="I168" i="10"/>
  <c r="K131" i="10"/>
  <c r="K132" i="10" s="1"/>
  <c r="J132" i="10"/>
  <c r="H153" i="10"/>
  <c r="I152" i="10"/>
  <c r="I164" i="10"/>
  <c r="J163" i="10"/>
  <c r="I137" i="10"/>
  <c r="J136" i="10"/>
  <c r="I130" i="10"/>
  <c r="I138" i="10" s="1"/>
  <c r="J129" i="10"/>
  <c r="H13" i="10"/>
  <c r="H14" i="10" s="1"/>
  <c r="I12" i="10"/>
  <c r="K63" i="10"/>
  <c r="H46" i="10"/>
  <c r="I45" i="10"/>
  <c r="H111" i="10"/>
  <c r="I110" i="10"/>
  <c r="I148" i="10"/>
  <c r="J147" i="10"/>
  <c r="H121" i="10"/>
  <c r="I120" i="10"/>
  <c r="H127" i="10"/>
  <c r="I126" i="10"/>
  <c r="I52" i="10"/>
  <c r="J51" i="10"/>
  <c r="J78" i="10"/>
  <c r="I57" i="10"/>
  <c r="I64" i="10" s="1"/>
  <c r="J56" i="10"/>
  <c r="J119" i="9"/>
  <c r="J120" i="9" s="1"/>
  <c r="K117" i="9"/>
  <c r="J145" i="9"/>
  <c r="J146" i="9" s="1"/>
  <c r="K143" i="9"/>
  <c r="J109" i="9"/>
  <c r="J110" i="9" s="1"/>
  <c r="K107" i="9"/>
  <c r="J69" i="9"/>
  <c r="J70" i="9" s="1"/>
  <c r="K67" i="9"/>
  <c r="J19" i="9"/>
  <c r="J20" i="9" s="1"/>
  <c r="K17" i="9"/>
  <c r="K89" i="9"/>
  <c r="K90" i="9" s="1"/>
  <c r="L87" i="9"/>
  <c r="J44" i="9"/>
  <c r="J45" i="9" s="1"/>
  <c r="K42" i="9"/>
  <c r="I353" i="9"/>
  <c r="I354" i="9" s="1"/>
  <c r="L351" i="9"/>
  <c r="K353" i="9"/>
  <c r="K354" i="9" s="1"/>
  <c r="L299" i="9"/>
  <c r="K301" i="9"/>
  <c r="K302" i="9" s="1"/>
  <c r="K234" i="9"/>
  <c r="J236" i="9"/>
  <c r="J237" i="9" s="1"/>
  <c r="J184" i="9"/>
  <c r="J185" i="9" s="1"/>
  <c r="K182" i="9"/>
  <c r="J302" i="9"/>
  <c r="J244" i="9"/>
  <c r="K243" i="9"/>
  <c r="J210" i="9"/>
  <c r="J211" i="9" s="1"/>
  <c r="K208" i="9"/>
  <c r="J249" i="9"/>
  <c r="J250" i="9" s="1"/>
  <c r="K247" i="9"/>
  <c r="I171" i="9"/>
  <c r="I172" i="9" s="1"/>
  <c r="J169" i="9"/>
  <c r="I132" i="9"/>
  <c r="I133" i="9" s="1"/>
  <c r="J130" i="9"/>
  <c r="K166" i="9"/>
  <c r="L165" i="9"/>
  <c r="I52" i="9"/>
  <c r="I53" i="9" s="1"/>
  <c r="J50" i="9"/>
  <c r="K366" i="9"/>
  <c r="K367" i="9" s="1"/>
  <c r="L364" i="9"/>
  <c r="J338" i="9"/>
  <c r="I340" i="9"/>
  <c r="I341" i="9" s="1"/>
  <c r="K325" i="9"/>
  <c r="J327" i="9"/>
  <c r="J328" i="9" s="1"/>
  <c r="I308" i="9"/>
  <c r="H309" i="9"/>
  <c r="I302" i="9"/>
  <c r="J286" i="9"/>
  <c r="I288" i="9"/>
  <c r="I289" i="9" s="1"/>
  <c r="M217" i="9"/>
  <c r="L218" i="9"/>
  <c r="J158" i="9"/>
  <c r="J159" i="9" s="1"/>
  <c r="K156" i="9"/>
  <c r="H348" i="9"/>
  <c r="I347" i="9"/>
  <c r="J353" i="9"/>
  <c r="J354" i="9" s="1"/>
  <c r="I321" i="9"/>
  <c r="H322" i="9"/>
  <c r="I335" i="9"/>
  <c r="J334" i="9"/>
  <c r="I295" i="9"/>
  <c r="H296" i="9"/>
  <c r="I197" i="9"/>
  <c r="I198" i="9" s="1"/>
  <c r="J195" i="9"/>
  <c r="I223" i="9"/>
  <c r="I224" i="9" s="1"/>
  <c r="J221" i="9"/>
  <c r="J99" i="9"/>
  <c r="J100" i="9" s="1"/>
  <c r="K97" i="9"/>
  <c r="J34" i="9"/>
  <c r="I36" i="9"/>
  <c r="I37" i="9" s="1"/>
  <c r="J28" i="9"/>
  <c r="J29" i="9" s="1"/>
  <c r="K26" i="9"/>
  <c r="K269" i="9"/>
  <c r="J270" i="9"/>
  <c r="I262" i="9"/>
  <c r="I263" i="9" s="1"/>
  <c r="J260" i="9"/>
  <c r="J230" i="9"/>
  <c r="I231" i="9"/>
  <c r="J314" i="9"/>
  <c r="J315" i="9" s="1"/>
  <c r="K312" i="9"/>
  <c r="H302" i="9"/>
  <c r="J282" i="9"/>
  <c r="I283" i="9"/>
  <c r="J178" i="9"/>
  <c r="I179" i="9"/>
  <c r="L256" i="9"/>
  <c r="J273" i="9"/>
  <c r="I275" i="9"/>
  <c r="I276" i="9" s="1"/>
  <c r="M152" i="9"/>
  <c r="L153" i="9"/>
  <c r="J60" i="9"/>
  <c r="J61" i="9" s="1"/>
  <c r="K58" i="9"/>
  <c r="L62" i="9"/>
  <c r="K65" i="9"/>
  <c r="J79" i="9"/>
  <c r="J80" i="9" s="1"/>
  <c r="K77" i="9"/>
  <c r="L9" i="9"/>
  <c r="K10" i="9"/>
  <c r="H112" i="10" l="1"/>
  <c r="I192" i="9"/>
  <c r="J191" i="9"/>
  <c r="J205" i="9"/>
  <c r="K204" i="9"/>
  <c r="H53" i="10"/>
  <c r="J140" i="9"/>
  <c r="K139" i="9"/>
  <c r="I127" i="9"/>
  <c r="J126" i="9"/>
  <c r="I361" i="9"/>
  <c r="J360" i="9"/>
  <c r="K145" i="10"/>
  <c r="K146" i="10" s="1"/>
  <c r="K154" i="10" s="1"/>
  <c r="J23" i="10"/>
  <c r="I24" i="10"/>
  <c r="I79" i="10"/>
  <c r="H128" i="10"/>
  <c r="H160" i="10"/>
  <c r="J68" i="10"/>
  <c r="K67" i="10"/>
  <c r="K68" i="10" s="1"/>
  <c r="J33" i="10"/>
  <c r="K32" i="10"/>
  <c r="K33" i="10" s="1"/>
  <c r="J57" i="10"/>
  <c r="J64" i="10" s="1"/>
  <c r="K56" i="10"/>
  <c r="K57" i="10" s="1"/>
  <c r="K64" i="10" s="1"/>
  <c r="I175" i="10"/>
  <c r="J174" i="10"/>
  <c r="I105" i="10"/>
  <c r="J104" i="10"/>
  <c r="J52" i="10"/>
  <c r="K51" i="10"/>
  <c r="K52" i="10" s="1"/>
  <c r="I121" i="10"/>
  <c r="J120" i="10"/>
  <c r="I111" i="10"/>
  <c r="J110" i="10"/>
  <c r="J130" i="10"/>
  <c r="J138" i="10" s="1"/>
  <c r="K129" i="10"/>
  <c r="K130" i="10" s="1"/>
  <c r="K138" i="10" s="1"/>
  <c r="J164" i="10"/>
  <c r="K163" i="10"/>
  <c r="K164" i="10" s="1"/>
  <c r="J59" i="10"/>
  <c r="K58" i="10"/>
  <c r="K59" i="10" s="1"/>
  <c r="J116" i="10"/>
  <c r="K115" i="10"/>
  <c r="K116" i="10" s="1"/>
  <c r="I73" i="10"/>
  <c r="J72" i="10"/>
  <c r="H176" i="10"/>
  <c r="I95" i="10"/>
  <c r="I96" i="10" s="1"/>
  <c r="J94" i="10"/>
  <c r="J66" i="10"/>
  <c r="J74" i="10" s="1"/>
  <c r="J79" i="10" s="1"/>
  <c r="K65" i="10"/>
  <c r="K66" i="10" s="1"/>
  <c r="K74" i="10" s="1"/>
  <c r="K78" i="10"/>
  <c r="J126" i="10"/>
  <c r="I127" i="10"/>
  <c r="I128" i="10" s="1"/>
  <c r="J148" i="10"/>
  <c r="K147" i="10"/>
  <c r="K148" i="10" s="1"/>
  <c r="J45" i="10"/>
  <c r="I46" i="10"/>
  <c r="I53" i="10" s="1"/>
  <c r="J12" i="10"/>
  <c r="I13" i="10"/>
  <c r="I14" i="10" s="1"/>
  <c r="J137" i="10"/>
  <c r="K136" i="10"/>
  <c r="K137" i="10" s="1"/>
  <c r="I153" i="10"/>
  <c r="J152" i="10"/>
  <c r="I169" i="10"/>
  <c r="J168" i="10"/>
  <c r="J98" i="10"/>
  <c r="J106" i="10" s="1"/>
  <c r="K97" i="10"/>
  <c r="K98" i="10" s="1"/>
  <c r="K106" i="10" s="1"/>
  <c r="I143" i="10"/>
  <c r="I144" i="10" s="1"/>
  <c r="J142" i="10"/>
  <c r="I39" i="10"/>
  <c r="I40" i="10" s="1"/>
  <c r="J38" i="10"/>
  <c r="J100" i="10"/>
  <c r="K99" i="10"/>
  <c r="K100" i="10" s="1"/>
  <c r="J89" i="10"/>
  <c r="K88" i="10"/>
  <c r="K89" i="10" s="1"/>
  <c r="I159" i="10"/>
  <c r="J158" i="10"/>
  <c r="M153" i="9"/>
  <c r="N152" i="9"/>
  <c r="K282" i="9"/>
  <c r="J283" i="9"/>
  <c r="J262" i="9"/>
  <c r="J263" i="9" s="1"/>
  <c r="K260" i="9"/>
  <c r="K28" i="9"/>
  <c r="K29" i="9" s="1"/>
  <c r="L26" i="9"/>
  <c r="K99" i="9"/>
  <c r="K100" i="9" s="1"/>
  <c r="L97" i="9"/>
  <c r="K195" i="9"/>
  <c r="J197" i="9"/>
  <c r="J198" i="9" s="1"/>
  <c r="K334" i="9"/>
  <c r="J335" i="9"/>
  <c r="M218" i="9"/>
  <c r="N217" i="9"/>
  <c r="K50" i="9"/>
  <c r="J52" i="9"/>
  <c r="J53" i="9" s="1"/>
  <c r="K130" i="9"/>
  <c r="J132" i="9"/>
  <c r="J133" i="9" s="1"/>
  <c r="K249" i="9"/>
  <c r="K250" i="9" s="1"/>
  <c r="L247" i="9"/>
  <c r="L243" i="9"/>
  <c r="K244" i="9"/>
  <c r="L234" i="9"/>
  <c r="K236" i="9"/>
  <c r="K237" i="9" s="1"/>
  <c r="L353" i="9"/>
  <c r="L354" i="9" s="1"/>
  <c r="M351" i="9"/>
  <c r="M87" i="9"/>
  <c r="L89" i="9"/>
  <c r="L90" i="9" s="1"/>
  <c r="K69" i="9"/>
  <c r="K70" i="9" s="1"/>
  <c r="L67" i="9"/>
  <c r="K145" i="9"/>
  <c r="K146" i="9" s="1"/>
  <c r="L143" i="9"/>
  <c r="J231" i="9"/>
  <c r="K230" i="9"/>
  <c r="J347" i="9"/>
  <c r="I348" i="9"/>
  <c r="L156" i="9"/>
  <c r="K158" i="9"/>
  <c r="K159" i="9" s="1"/>
  <c r="I309" i="9"/>
  <c r="J308" i="9"/>
  <c r="K338" i="9"/>
  <c r="J340" i="9"/>
  <c r="J341" i="9" s="1"/>
  <c r="L10" i="9"/>
  <c r="M9" i="9"/>
  <c r="L65" i="9"/>
  <c r="M62" i="9"/>
  <c r="J275" i="9"/>
  <c r="J276" i="9" s="1"/>
  <c r="K273" i="9"/>
  <c r="J179" i="9"/>
  <c r="K178" i="9"/>
  <c r="K314" i="9"/>
  <c r="K315" i="9" s="1"/>
  <c r="L312" i="9"/>
  <c r="J223" i="9"/>
  <c r="J224" i="9" s="1"/>
  <c r="K221" i="9"/>
  <c r="J288" i="9"/>
  <c r="J289" i="9" s="1"/>
  <c r="K286" i="9"/>
  <c r="M364" i="9"/>
  <c r="L366" i="9"/>
  <c r="L367" i="9" s="1"/>
  <c r="M165" i="9"/>
  <c r="L166" i="9"/>
  <c r="J171" i="9"/>
  <c r="J172" i="9" s="1"/>
  <c r="K169" i="9"/>
  <c r="K210" i="9"/>
  <c r="K211" i="9" s="1"/>
  <c r="L208" i="9"/>
  <c r="L301" i="9"/>
  <c r="L302" i="9" s="1"/>
  <c r="M299" i="9"/>
  <c r="K44" i="9"/>
  <c r="K45" i="9" s="1"/>
  <c r="L42" i="9"/>
  <c r="K19" i="9"/>
  <c r="K20" i="9" s="1"/>
  <c r="L17" i="9"/>
  <c r="K109" i="9"/>
  <c r="K110" i="9" s="1"/>
  <c r="L107" i="9"/>
  <c r="L117" i="9"/>
  <c r="K119" i="9"/>
  <c r="K120" i="9" s="1"/>
  <c r="L77" i="9"/>
  <c r="K79" i="9"/>
  <c r="K80" i="9" s="1"/>
  <c r="L58" i="9"/>
  <c r="K60" i="9"/>
  <c r="K61" i="9" s="1"/>
  <c r="M256" i="9"/>
  <c r="L257" i="9"/>
  <c r="L269" i="9"/>
  <c r="K270" i="9"/>
  <c r="J36" i="9"/>
  <c r="J37" i="9" s="1"/>
  <c r="K34" i="9"/>
  <c r="J295" i="9"/>
  <c r="I296" i="9"/>
  <c r="J321" i="9"/>
  <c r="I322" i="9"/>
  <c r="L325" i="9"/>
  <c r="K327" i="9"/>
  <c r="K328" i="9" s="1"/>
  <c r="L182" i="9"/>
  <c r="K184" i="9"/>
  <c r="K185" i="9" s="1"/>
  <c r="K205" i="9" l="1"/>
  <c r="L204" i="9"/>
  <c r="K360" i="9"/>
  <c r="J361" i="9"/>
  <c r="L139" i="9"/>
  <c r="K140" i="9"/>
  <c r="K191" i="9"/>
  <c r="J192" i="9"/>
  <c r="J127" i="9"/>
  <c r="K126" i="9"/>
  <c r="I80" i="10"/>
  <c r="J24" i="10"/>
  <c r="K23" i="10"/>
  <c r="I112" i="10"/>
  <c r="I160" i="10"/>
  <c r="J46" i="10"/>
  <c r="K45" i="10"/>
  <c r="K46" i="10" s="1"/>
  <c r="I176" i="10"/>
  <c r="K38" i="10"/>
  <c r="K39" i="10" s="1"/>
  <c r="K40" i="10" s="1"/>
  <c r="J39" i="10"/>
  <c r="J40" i="10" s="1"/>
  <c r="J153" i="10"/>
  <c r="K152" i="10"/>
  <c r="K153" i="10" s="1"/>
  <c r="K79" i="10"/>
  <c r="J95" i="10"/>
  <c r="J96" i="10" s="1"/>
  <c r="K94" i="10"/>
  <c r="K95" i="10" s="1"/>
  <c r="K96" i="10" s="1"/>
  <c r="K72" i="10"/>
  <c r="K73" i="10" s="1"/>
  <c r="J73" i="10"/>
  <c r="J80" i="10" s="1"/>
  <c r="J121" i="10"/>
  <c r="K120" i="10"/>
  <c r="K121" i="10" s="1"/>
  <c r="J105" i="10"/>
  <c r="K104" i="10"/>
  <c r="K105" i="10" s="1"/>
  <c r="J53" i="10"/>
  <c r="J159" i="10"/>
  <c r="J160" i="10" s="1"/>
  <c r="K158" i="10"/>
  <c r="K159" i="10" s="1"/>
  <c r="K160" i="10" s="1"/>
  <c r="J13" i="10"/>
  <c r="J14" i="10" s="1"/>
  <c r="K12" i="10"/>
  <c r="K13" i="10" s="1"/>
  <c r="K14" i="10" s="1"/>
  <c r="J127" i="10"/>
  <c r="K126" i="10"/>
  <c r="K127" i="10" s="1"/>
  <c r="J143" i="10"/>
  <c r="J144" i="10" s="1"/>
  <c r="K142" i="10"/>
  <c r="K143" i="10" s="1"/>
  <c r="K144" i="10" s="1"/>
  <c r="J169" i="10"/>
  <c r="K168" i="10"/>
  <c r="K169" i="10" s="1"/>
  <c r="J111" i="10"/>
  <c r="K110" i="10"/>
  <c r="K111" i="10" s="1"/>
  <c r="K53" i="10"/>
  <c r="J175" i="10"/>
  <c r="K174" i="10"/>
  <c r="K175" i="10" s="1"/>
  <c r="K36" i="9"/>
  <c r="K37" i="9" s="1"/>
  <c r="L34" i="9"/>
  <c r="M17" i="9"/>
  <c r="L19" i="9"/>
  <c r="L20" i="9" s="1"/>
  <c r="M301" i="9"/>
  <c r="M302" i="9" s="1"/>
  <c r="N299" i="9"/>
  <c r="L210" i="9"/>
  <c r="L211" i="9" s="1"/>
  <c r="M208" i="9"/>
  <c r="K288" i="9"/>
  <c r="K289" i="9" s="1"/>
  <c r="L286" i="9"/>
  <c r="L314" i="9"/>
  <c r="L315" i="9" s="1"/>
  <c r="M312" i="9"/>
  <c r="K275" i="9"/>
  <c r="K276" i="9" s="1"/>
  <c r="L273" i="9"/>
  <c r="N62" i="9"/>
  <c r="M65" i="9"/>
  <c r="J309" i="9"/>
  <c r="K308" i="9"/>
  <c r="L145" i="9"/>
  <c r="L146" i="9" s="1"/>
  <c r="M143" i="9"/>
  <c r="L249" i="9"/>
  <c r="L250" i="9" s="1"/>
  <c r="M247" i="9"/>
  <c r="M26" i="9"/>
  <c r="L28" i="9"/>
  <c r="L29" i="9" s="1"/>
  <c r="L184" i="9"/>
  <c r="L185" i="9" s="1"/>
  <c r="M182" i="9"/>
  <c r="J322" i="9"/>
  <c r="K321" i="9"/>
  <c r="M58" i="9"/>
  <c r="L60" i="9"/>
  <c r="L61" i="9" s="1"/>
  <c r="L119" i="9"/>
  <c r="L120" i="9" s="1"/>
  <c r="M117" i="9"/>
  <c r="M166" i="9"/>
  <c r="N165" i="9"/>
  <c r="J348" i="9"/>
  <c r="K347" i="9"/>
  <c r="N87" i="9"/>
  <c r="M89" i="9"/>
  <c r="M90" i="9" s="1"/>
  <c r="L236" i="9"/>
  <c r="L237" i="9" s="1"/>
  <c r="M234" i="9"/>
  <c r="K52" i="9"/>
  <c r="K53" i="9" s="1"/>
  <c r="L50" i="9"/>
  <c r="K197" i="9"/>
  <c r="K198" i="9" s="1"/>
  <c r="L195" i="9"/>
  <c r="K283" i="9"/>
  <c r="L282" i="9"/>
  <c r="L230" i="9"/>
  <c r="K231" i="9"/>
  <c r="L69" i="9"/>
  <c r="L70" i="9" s="1"/>
  <c r="M67" i="9"/>
  <c r="M353" i="9"/>
  <c r="M354" i="9" s="1"/>
  <c r="N351" i="9"/>
  <c r="O217" i="9"/>
  <c r="N218" i="9"/>
  <c r="L99" i="9"/>
  <c r="L100" i="9" s="1"/>
  <c r="M97" i="9"/>
  <c r="K262" i="9"/>
  <c r="K263" i="9" s="1"/>
  <c r="L260" i="9"/>
  <c r="O152" i="9"/>
  <c r="N153" i="9"/>
  <c r="M107" i="9"/>
  <c r="L109" i="9"/>
  <c r="L110" i="9" s="1"/>
  <c r="L44" i="9"/>
  <c r="L45" i="9" s="1"/>
  <c r="M42" i="9"/>
  <c r="K171" i="9"/>
  <c r="K172" i="9" s="1"/>
  <c r="L169" i="9"/>
  <c r="K223" i="9"/>
  <c r="K224" i="9" s="1"/>
  <c r="L221" i="9"/>
  <c r="L178" i="9"/>
  <c r="K179" i="9"/>
  <c r="M10" i="9"/>
  <c r="N9" i="9"/>
  <c r="L327" i="9"/>
  <c r="L328" i="9" s="1"/>
  <c r="M325" i="9"/>
  <c r="J296" i="9"/>
  <c r="K295" i="9"/>
  <c r="L270" i="9"/>
  <c r="M269" i="9"/>
  <c r="M257" i="9"/>
  <c r="N256" i="9"/>
  <c r="L79" i="9"/>
  <c r="L80" i="9" s="1"/>
  <c r="M77" i="9"/>
  <c r="M366" i="9"/>
  <c r="M367" i="9" s="1"/>
  <c r="N364" i="9"/>
  <c r="K340" i="9"/>
  <c r="K341" i="9" s="1"/>
  <c r="L338" i="9"/>
  <c r="M156" i="9"/>
  <c r="L158" i="9"/>
  <c r="L159" i="9" s="1"/>
  <c r="L244" i="9"/>
  <c r="M243" i="9"/>
  <c r="K132" i="9"/>
  <c r="K133" i="9" s="1"/>
  <c r="L130" i="9"/>
  <c r="L334" i="9"/>
  <c r="K335" i="9"/>
  <c r="K361" i="9" l="1"/>
  <c r="L360" i="9"/>
  <c r="L126" i="9"/>
  <c r="K127" i="9"/>
  <c r="M204" i="9"/>
  <c r="L205" i="9"/>
  <c r="L191" i="9"/>
  <c r="K192" i="9"/>
  <c r="J128" i="10"/>
  <c r="M139" i="9"/>
  <c r="L140" i="9"/>
  <c r="L23" i="10"/>
  <c r="K24" i="10"/>
  <c r="K112" i="10"/>
  <c r="J176" i="10"/>
  <c r="K128" i="10"/>
  <c r="K176" i="10"/>
  <c r="J112" i="10"/>
  <c r="K80" i="10"/>
  <c r="M158" i="9"/>
  <c r="M159" i="9" s="1"/>
  <c r="N156" i="9"/>
  <c r="L179" i="9"/>
  <c r="M178" i="9"/>
  <c r="M230" i="9"/>
  <c r="L231" i="9"/>
  <c r="N26" i="9"/>
  <c r="M28" i="9"/>
  <c r="M29" i="9" s="1"/>
  <c r="N65" i="9"/>
  <c r="O62" i="9"/>
  <c r="N243" i="9"/>
  <c r="M244" i="9"/>
  <c r="L340" i="9"/>
  <c r="L341" i="9" s="1"/>
  <c r="M338" i="9"/>
  <c r="M79" i="9"/>
  <c r="M80" i="9" s="1"/>
  <c r="N77" i="9"/>
  <c r="M270" i="9"/>
  <c r="N269" i="9"/>
  <c r="M327" i="9"/>
  <c r="M328" i="9" s="1"/>
  <c r="N325" i="9"/>
  <c r="M221" i="9"/>
  <c r="L223" i="9"/>
  <c r="L224" i="9" s="1"/>
  <c r="M260" i="9"/>
  <c r="L262" i="9"/>
  <c r="L263" i="9" s="1"/>
  <c r="N67" i="9"/>
  <c r="M69" i="9"/>
  <c r="M70" i="9" s="1"/>
  <c r="M282" i="9"/>
  <c r="L283" i="9"/>
  <c r="L52" i="9"/>
  <c r="L53" i="9" s="1"/>
  <c r="M50" i="9"/>
  <c r="O165" i="9"/>
  <c r="N166" i="9"/>
  <c r="M184" i="9"/>
  <c r="M185" i="9" s="1"/>
  <c r="N182" i="9"/>
  <c r="N143" i="9"/>
  <c r="M145" i="9"/>
  <c r="M146" i="9" s="1"/>
  <c r="L275" i="9"/>
  <c r="L276" i="9" s="1"/>
  <c r="M273" i="9"/>
  <c r="M286" i="9"/>
  <c r="L288" i="9"/>
  <c r="L289" i="9" s="1"/>
  <c r="N301" i="9"/>
  <c r="N302" i="9" s="1"/>
  <c r="O299" i="9"/>
  <c r="M334" i="9"/>
  <c r="L335" i="9"/>
  <c r="N107" i="9"/>
  <c r="M109" i="9"/>
  <c r="M110" i="9" s="1"/>
  <c r="O218" i="9"/>
  <c r="P217" i="9"/>
  <c r="N89" i="9"/>
  <c r="N90" i="9" s="1"/>
  <c r="O87" i="9"/>
  <c r="M60" i="9"/>
  <c r="M61" i="9" s="1"/>
  <c r="N58" i="9"/>
  <c r="L132" i="9"/>
  <c r="L133" i="9" s="1"/>
  <c r="M130" i="9"/>
  <c r="N366" i="9"/>
  <c r="N367" i="9" s="1"/>
  <c r="O364" i="9"/>
  <c r="O256" i="9"/>
  <c r="N257" i="9"/>
  <c r="L295" i="9"/>
  <c r="K296" i="9"/>
  <c r="N10" i="9"/>
  <c r="O9" i="9"/>
  <c r="M169" i="9"/>
  <c r="L171" i="9"/>
  <c r="L172" i="9" s="1"/>
  <c r="N42" i="9"/>
  <c r="M44" i="9"/>
  <c r="M45" i="9" s="1"/>
  <c r="M99" i="9"/>
  <c r="M100" i="9" s="1"/>
  <c r="N97" i="9"/>
  <c r="N353" i="9"/>
  <c r="N354" i="9" s="1"/>
  <c r="O351" i="9"/>
  <c r="L197" i="9"/>
  <c r="L198" i="9" s="1"/>
  <c r="M195" i="9"/>
  <c r="M236" i="9"/>
  <c r="M237" i="9" s="1"/>
  <c r="N234" i="9"/>
  <c r="K348" i="9"/>
  <c r="L347" i="9"/>
  <c r="M119" i="9"/>
  <c r="M120" i="9" s="1"/>
  <c r="N117" i="9"/>
  <c r="K322" i="9"/>
  <c r="L321" i="9"/>
  <c r="N247" i="9"/>
  <c r="M249" i="9"/>
  <c r="M250" i="9" s="1"/>
  <c r="K309" i="9"/>
  <c r="L308" i="9"/>
  <c r="M314" i="9"/>
  <c r="M315" i="9" s="1"/>
  <c r="N312" i="9"/>
  <c r="N208" i="9"/>
  <c r="M210" i="9"/>
  <c r="M211" i="9" s="1"/>
  <c r="L36" i="9"/>
  <c r="L37" i="9" s="1"/>
  <c r="M34" i="9"/>
  <c r="O153" i="9"/>
  <c r="P152" i="9"/>
  <c r="M19" i="9"/>
  <c r="M20" i="9" s="1"/>
  <c r="N17" i="9"/>
  <c r="N139" i="9" l="1"/>
  <c r="M140" i="9"/>
  <c r="M360" i="9"/>
  <c r="L361" i="9"/>
  <c r="L192" i="9"/>
  <c r="M191" i="9"/>
  <c r="M126" i="9"/>
  <c r="L127" i="9"/>
  <c r="M205" i="9"/>
  <c r="N204" i="9"/>
  <c r="M23" i="10"/>
  <c r="L24" i="10"/>
  <c r="N119" i="9"/>
  <c r="N120" i="9" s="1"/>
  <c r="O117" i="9"/>
  <c r="O234" i="9"/>
  <c r="N236" i="9"/>
  <c r="N237" i="9" s="1"/>
  <c r="P351" i="9"/>
  <c r="O353" i="9"/>
  <c r="O354" i="9" s="1"/>
  <c r="P9" i="9"/>
  <c r="O10" i="9"/>
  <c r="P299" i="9"/>
  <c r="O301" i="9"/>
  <c r="O302" i="9" s="1"/>
  <c r="O325" i="9"/>
  <c r="N327" i="9"/>
  <c r="N328" i="9" s="1"/>
  <c r="N178" i="9"/>
  <c r="M179" i="9"/>
  <c r="N249" i="9"/>
  <c r="N250" i="9" s="1"/>
  <c r="O247" i="9"/>
  <c r="O42" i="9"/>
  <c r="N44" i="9"/>
  <c r="N45" i="9" s="1"/>
  <c r="O257" i="9"/>
  <c r="P256" i="9"/>
  <c r="N109" i="9"/>
  <c r="N110" i="9" s="1"/>
  <c r="O107" i="9"/>
  <c r="O166" i="9"/>
  <c r="P165" i="9"/>
  <c r="M283" i="9"/>
  <c r="N282" i="9"/>
  <c r="M262" i="9"/>
  <c r="M263" i="9" s="1"/>
  <c r="N260" i="9"/>
  <c r="N244" i="9"/>
  <c r="O243" i="9"/>
  <c r="N28" i="9"/>
  <c r="N29" i="9" s="1"/>
  <c r="O26" i="9"/>
  <c r="Q152" i="9"/>
  <c r="P153" i="9"/>
  <c r="L348" i="9"/>
  <c r="M347" i="9"/>
  <c r="O97" i="9"/>
  <c r="N99" i="9"/>
  <c r="N100" i="9" s="1"/>
  <c r="O366" i="9"/>
  <c r="O367" i="9" s="1"/>
  <c r="P364" i="9"/>
  <c r="N60" i="9"/>
  <c r="N61" i="9" s="1"/>
  <c r="O58" i="9"/>
  <c r="Q217" i="9"/>
  <c r="P218" i="9"/>
  <c r="N184" i="9"/>
  <c r="N185" i="9" s="1"/>
  <c r="O182" i="9"/>
  <c r="M52" i="9"/>
  <c r="M53" i="9" s="1"/>
  <c r="N50" i="9"/>
  <c r="N270" i="9"/>
  <c r="O269" i="9"/>
  <c r="N338" i="9"/>
  <c r="M340" i="9"/>
  <c r="M341" i="9" s="1"/>
  <c r="P62" i="9"/>
  <c r="O65" i="9"/>
  <c r="N158" i="9"/>
  <c r="N159" i="9" s="1"/>
  <c r="O156" i="9"/>
  <c r="N19" i="9"/>
  <c r="N20" i="9" s="1"/>
  <c r="O17" i="9"/>
  <c r="M36" i="9"/>
  <c r="M37" i="9" s="1"/>
  <c r="N34" i="9"/>
  <c r="N314" i="9"/>
  <c r="N315" i="9" s="1"/>
  <c r="O312" i="9"/>
  <c r="M132" i="9"/>
  <c r="M133" i="9" s="1"/>
  <c r="N130" i="9"/>
  <c r="O89" i="9"/>
  <c r="O90" i="9" s="1"/>
  <c r="P87" i="9"/>
  <c r="N273" i="9"/>
  <c r="M275" i="9"/>
  <c r="M276" i="9" s="1"/>
  <c r="N79" i="9"/>
  <c r="N80" i="9" s="1"/>
  <c r="O77" i="9"/>
  <c r="M308" i="9"/>
  <c r="L309" i="9"/>
  <c r="M321" i="9"/>
  <c r="L322" i="9"/>
  <c r="M197" i="9"/>
  <c r="M198" i="9" s="1"/>
  <c r="N195" i="9"/>
  <c r="N210" i="9"/>
  <c r="N211" i="9" s="1"/>
  <c r="O208" i="9"/>
  <c r="M171" i="9"/>
  <c r="M172" i="9" s="1"/>
  <c r="N169" i="9"/>
  <c r="M295" i="9"/>
  <c r="L296" i="9"/>
  <c r="M335" i="9"/>
  <c r="N334" i="9"/>
  <c r="N286" i="9"/>
  <c r="M288" i="9"/>
  <c r="M289" i="9" s="1"/>
  <c r="N145" i="9"/>
  <c r="N146" i="9" s="1"/>
  <c r="O143" i="9"/>
  <c r="N69" i="9"/>
  <c r="N70" i="9" s="1"/>
  <c r="O67" i="9"/>
  <c r="M223" i="9"/>
  <c r="M224" i="9" s="1"/>
  <c r="N221" i="9"/>
  <c r="N230" i="9"/>
  <c r="M231" i="9"/>
  <c r="M127" i="9" l="1"/>
  <c r="N126" i="9"/>
  <c r="M361" i="9"/>
  <c r="N360" i="9"/>
  <c r="O204" i="9"/>
  <c r="N205" i="9"/>
  <c r="N191" i="9"/>
  <c r="M192" i="9"/>
  <c r="N140" i="9"/>
  <c r="O139" i="9"/>
  <c r="N23" i="10"/>
  <c r="M24" i="10"/>
  <c r="Q364" i="9"/>
  <c r="P366" i="9"/>
  <c r="P367" i="9" s="1"/>
  <c r="N347" i="9"/>
  <c r="M348" i="9"/>
  <c r="O28" i="9"/>
  <c r="O29" i="9" s="1"/>
  <c r="P26" i="9"/>
  <c r="N262" i="9"/>
  <c r="N263" i="9" s="1"/>
  <c r="O260" i="9"/>
  <c r="Q165" i="9"/>
  <c r="P166" i="9"/>
  <c r="Q256" i="9"/>
  <c r="P257" i="9"/>
  <c r="O249" i="9"/>
  <c r="O250" i="9" s="1"/>
  <c r="P247" i="9"/>
  <c r="N231" i="9"/>
  <c r="O230" i="9"/>
  <c r="N288" i="9"/>
  <c r="N289" i="9" s="1"/>
  <c r="O286" i="9"/>
  <c r="N295" i="9"/>
  <c r="M296" i="9"/>
  <c r="N321" i="9"/>
  <c r="M322" i="9"/>
  <c r="N275" i="9"/>
  <c r="N276" i="9" s="1"/>
  <c r="O273" i="9"/>
  <c r="O338" i="9"/>
  <c r="N340" i="9"/>
  <c r="N341" i="9" s="1"/>
  <c r="P325" i="9"/>
  <c r="O327" i="9"/>
  <c r="O328" i="9" s="1"/>
  <c r="P10" i="9"/>
  <c r="Q9" i="9"/>
  <c r="P234" i="9"/>
  <c r="O236" i="9"/>
  <c r="O237" i="9" s="1"/>
  <c r="O69" i="9"/>
  <c r="O70" i="9" s="1"/>
  <c r="P67" i="9"/>
  <c r="O210" i="9"/>
  <c r="O211" i="9" s="1"/>
  <c r="P208" i="9"/>
  <c r="P77" i="9"/>
  <c r="O79" i="9"/>
  <c r="O80" i="9" s="1"/>
  <c r="O130" i="9"/>
  <c r="N132" i="9"/>
  <c r="N133" i="9" s="1"/>
  <c r="P182" i="9"/>
  <c r="O184" i="9"/>
  <c r="O185" i="9" s="1"/>
  <c r="P243" i="9"/>
  <c r="O244" i="9"/>
  <c r="O282" i="9"/>
  <c r="N283" i="9"/>
  <c r="O109" i="9"/>
  <c r="O110" i="9" s="1"/>
  <c r="P107" i="9"/>
  <c r="P117" i="9"/>
  <c r="O119" i="9"/>
  <c r="O120" i="9" s="1"/>
  <c r="Q87" i="9"/>
  <c r="P89" i="9"/>
  <c r="P90" i="9" s="1"/>
  <c r="N36" i="9"/>
  <c r="N37" i="9" s="1"/>
  <c r="O34" i="9"/>
  <c r="P156" i="9"/>
  <c r="O158" i="9"/>
  <c r="O159" i="9" s="1"/>
  <c r="O50" i="9"/>
  <c r="N52" i="9"/>
  <c r="N53" i="9" s="1"/>
  <c r="P58" i="9"/>
  <c r="O60" i="9"/>
  <c r="O61" i="9" s="1"/>
  <c r="N223" i="9"/>
  <c r="N224" i="9" s="1"/>
  <c r="O221" i="9"/>
  <c r="O145" i="9"/>
  <c r="O146" i="9" s="1"/>
  <c r="P143" i="9"/>
  <c r="N335" i="9"/>
  <c r="O334" i="9"/>
  <c r="N171" i="9"/>
  <c r="N172" i="9" s="1"/>
  <c r="O169" i="9"/>
  <c r="O195" i="9"/>
  <c r="N197" i="9"/>
  <c r="N198" i="9" s="1"/>
  <c r="O314" i="9"/>
  <c r="O315" i="9" s="1"/>
  <c r="P312" i="9"/>
  <c r="O19" i="9"/>
  <c r="O20" i="9" s="1"/>
  <c r="P17" i="9"/>
  <c r="P269" i="9"/>
  <c r="O270" i="9"/>
  <c r="M309" i="9"/>
  <c r="N308" i="9"/>
  <c r="P65" i="9"/>
  <c r="Q62" i="9"/>
  <c r="Q218" i="9"/>
  <c r="R217" i="9"/>
  <c r="O99" i="9"/>
  <c r="O100" i="9" s="1"/>
  <c r="P97" i="9"/>
  <c r="Q153" i="9"/>
  <c r="R152" i="9"/>
  <c r="O44" i="9"/>
  <c r="O45" i="9" s="1"/>
  <c r="P42" i="9"/>
  <c r="N179" i="9"/>
  <c r="O178" i="9"/>
  <c r="Q299" i="9"/>
  <c r="P301" i="9"/>
  <c r="P302" i="9" s="1"/>
  <c r="P353" i="9"/>
  <c r="P354" i="9" s="1"/>
  <c r="Q351" i="9"/>
  <c r="O360" i="9" l="1"/>
  <c r="N361" i="9"/>
  <c r="O191" i="9"/>
  <c r="N192" i="9"/>
  <c r="P139" i="9"/>
  <c r="O140" i="9"/>
  <c r="O126" i="9"/>
  <c r="N127" i="9"/>
  <c r="O205" i="9"/>
  <c r="P204" i="9"/>
  <c r="N24" i="10"/>
  <c r="O23" i="10"/>
  <c r="Q42" i="9"/>
  <c r="P44" i="9"/>
  <c r="P45" i="9" s="1"/>
  <c r="P99" i="9"/>
  <c r="P100" i="9" s="1"/>
  <c r="Q97" i="9"/>
  <c r="S217" i="9"/>
  <c r="R218" i="9"/>
  <c r="P314" i="9"/>
  <c r="P315" i="9" s="1"/>
  <c r="Q312" i="9"/>
  <c r="O171" i="9"/>
  <c r="O172" i="9" s="1"/>
  <c r="P169" i="9"/>
  <c r="P145" i="9"/>
  <c r="P146" i="9" s="1"/>
  <c r="Q143" i="9"/>
  <c r="P109" i="9"/>
  <c r="P110" i="9" s="1"/>
  <c r="Q107" i="9"/>
  <c r="P210" i="9"/>
  <c r="P211" i="9" s="1"/>
  <c r="Q208" i="9"/>
  <c r="O288" i="9"/>
  <c r="O289" i="9" s="1"/>
  <c r="P286" i="9"/>
  <c r="Q247" i="9"/>
  <c r="P249" i="9"/>
  <c r="P250" i="9" s="1"/>
  <c r="P28" i="9"/>
  <c r="P29" i="9" s="1"/>
  <c r="Q26" i="9"/>
  <c r="Q301" i="9"/>
  <c r="Q302" i="9" s="1"/>
  <c r="R299" i="9"/>
  <c r="P270" i="9"/>
  <c r="Q269" i="9"/>
  <c r="P60" i="9"/>
  <c r="P61" i="9" s="1"/>
  <c r="Q58" i="9"/>
  <c r="Q156" i="9"/>
  <c r="P158" i="9"/>
  <c r="P159" i="9" s="1"/>
  <c r="R87" i="9"/>
  <c r="Q89" i="9"/>
  <c r="Q90" i="9" s="1"/>
  <c r="P244" i="9"/>
  <c r="Q243" i="9"/>
  <c r="O132" i="9"/>
  <c r="O133" i="9" s="1"/>
  <c r="P130" i="9"/>
  <c r="P236" i="9"/>
  <c r="P237" i="9" s="1"/>
  <c r="Q234" i="9"/>
  <c r="P327" i="9"/>
  <c r="P328" i="9" s="1"/>
  <c r="Q325" i="9"/>
  <c r="O340" i="9"/>
  <c r="O341" i="9" s="1"/>
  <c r="P338" i="9"/>
  <c r="N322" i="9"/>
  <c r="O321" i="9"/>
  <c r="Q166" i="9"/>
  <c r="R165" i="9"/>
  <c r="Q366" i="9"/>
  <c r="Q367" i="9" s="1"/>
  <c r="R364" i="9"/>
  <c r="Q353" i="9"/>
  <c r="Q354" i="9" s="1"/>
  <c r="R351" i="9"/>
  <c r="P178" i="9"/>
  <c r="O179" i="9"/>
  <c r="S152" i="9"/>
  <c r="R153" i="9"/>
  <c r="R62" i="9"/>
  <c r="Q65" i="9"/>
  <c r="N309" i="9"/>
  <c r="O308" i="9"/>
  <c r="Q17" i="9"/>
  <c r="P19" i="9"/>
  <c r="P20" i="9" s="1"/>
  <c r="P334" i="9"/>
  <c r="O335" i="9"/>
  <c r="P221" i="9"/>
  <c r="O223" i="9"/>
  <c r="O224" i="9" s="1"/>
  <c r="O36" i="9"/>
  <c r="O37" i="9" s="1"/>
  <c r="P34" i="9"/>
  <c r="P69" i="9"/>
  <c r="P70" i="9" s="1"/>
  <c r="Q67" i="9"/>
  <c r="Q10" i="9"/>
  <c r="R9" i="9"/>
  <c r="O275" i="9"/>
  <c r="O276" i="9" s="1"/>
  <c r="P273" i="9"/>
  <c r="P230" i="9"/>
  <c r="O231" i="9"/>
  <c r="O262" i="9"/>
  <c r="O263" i="9" s="1"/>
  <c r="P260" i="9"/>
  <c r="O197" i="9"/>
  <c r="O198" i="9" s="1"/>
  <c r="P195" i="9"/>
  <c r="P50" i="9"/>
  <c r="O52" i="9"/>
  <c r="O53" i="9" s="1"/>
  <c r="P119" i="9"/>
  <c r="P120" i="9" s="1"/>
  <c r="Q117" i="9"/>
  <c r="O283" i="9"/>
  <c r="P282" i="9"/>
  <c r="P184" i="9"/>
  <c r="P185" i="9" s="1"/>
  <c r="Q182" i="9"/>
  <c r="P79" i="9"/>
  <c r="P80" i="9" s="1"/>
  <c r="Q77" i="9"/>
  <c r="N296" i="9"/>
  <c r="O295" i="9"/>
  <c r="Q257" i="9"/>
  <c r="R256" i="9"/>
  <c r="N348" i="9"/>
  <c r="O347" i="9"/>
  <c r="O127" i="9" l="1"/>
  <c r="P126" i="9"/>
  <c r="O192" i="9"/>
  <c r="P191" i="9"/>
  <c r="P205" i="9"/>
  <c r="Q204" i="9"/>
  <c r="P140" i="9"/>
  <c r="Q139" i="9"/>
  <c r="O361" i="9"/>
  <c r="P360" i="9"/>
  <c r="O24" i="10"/>
  <c r="P23" i="10"/>
  <c r="S256" i="9"/>
  <c r="R257" i="9"/>
  <c r="Q79" i="9"/>
  <c r="Q80" i="9" s="1"/>
  <c r="R77" i="9"/>
  <c r="P283" i="9"/>
  <c r="Q282" i="9"/>
  <c r="Q260" i="9"/>
  <c r="P262" i="9"/>
  <c r="P263" i="9" s="1"/>
  <c r="Q273" i="9"/>
  <c r="P275" i="9"/>
  <c r="P276" i="9" s="1"/>
  <c r="R10" i="9"/>
  <c r="S9" i="9"/>
  <c r="P36" i="9"/>
  <c r="P37" i="9" s="1"/>
  <c r="Q34" i="9"/>
  <c r="O309" i="9"/>
  <c r="P308" i="9"/>
  <c r="S351" i="9"/>
  <c r="R353" i="9"/>
  <c r="R354" i="9" s="1"/>
  <c r="S165" i="9"/>
  <c r="R166" i="9"/>
  <c r="P340" i="9"/>
  <c r="P341" i="9" s="1"/>
  <c r="Q338" i="9"/>
  <c r="Q236" i="9"/>
  <c r="Q237" i="9" s="1"/>
  <c r="R234" i="9"/>
  <c r="R243" i="9"/>
  <c r="Q244" i="9"/>
  <c r="Q270" i="9"/>
  <c r="R269" i="9"/>
  <c r="R26" i="9"/>
  <c r="Q28" i="9"/>
  <c r="Q29" i="9" s="1"/>
  <c r="Q286" i="9"/>
  <c r="P288" i="9"/>
  <c r="P289" i="9" s="1"/>
  <c r="R107" i="9"/>
  <c r="Q109" i="9"/>
  <c r="Q110" i="9" s="1"/>
  <c r="Q169" i="9"/>
  <c r="P171" i="9"/>
  <c r="P172" i="9" s="1"/>
  <c r="P52" i="9"/>
  <c r="P53" i="9" s="1"/>
  <c r="Q50" i="9"/>
  <c r="Q334" i="9"/>
  <c r="P335" i="9"/>
  <c r="R65" i="9"/>
  <c r="S62" i="9"/>
  <c r="S153" i="9"/>
  <c r="T152" i="9"/>
  <c r="Q158" i="9"/>
  <c r="Q159" i="9" s="1"/>
  <c r="R156" i="9"/>
  <c r="S218" i="9"/>
  <c r="T217" i="9"/>
  <c r="R42" i="9"/>
  <c r="Q44" i="9"/>
  <c r="Q45" i="9" s="1"/>
  <c r="O348" i="9"/>
  <c r="P347" i="9"/>
  <c r="P295" i="9"/>
  <c r="O296" i="9"/>
  <c r="Q184" i="9"/>
  <c r="Q185" i="9" s="1"/>
  <c r="R182" i="9"/>
  <c r="Q119" i="9"/>
  <c r="Q120" i="9" s="1"/>
  <c r="R117" i="9"/>
  <c r="P197" i="9"/>
  <c r="P198" i="9" s="1"/>
  <c r="Q195" i="9"/>
  <c r="R67" i="9"/>
  <c r="Q69" i="9"/>
  <c r="Q70" i="9" s="1"/>
  <c r="R366" i="9"/>
  <c r="R367" i="9" s="1"/>
  <c r="S364" i="9"/>
  <c r="O322" i="9"/>
  <c r="P321" i="9"/>
  <c r="Q327" i="9"/>
  <c r="Q328" i="9" s="1"/>
  <c r="R325" i="9"/>
  <c r="P132" i="9"/>
  <c r="P133" i="9" s="1"/>
  <c r="Q130" i="9"/>
  <c r="Q60" i="9"/>
  <c r="Q61" i="9" s="1"/>
  <c r="R58" i="9"/>
  <c r="R301" i="9"/>
  <c r="R302" i="9" s="1"/>
  <c r="S299" i="9"/>
  <c r="R208" i="9"/>
  <c r="Q210" i="9"/>
  <c r="Q211" i="9" s="1"/>
  <c r="R143" i="9"/>
  <c r="Q145" i="9"/>
  <c r="Q146" i="9" s="1"/>
  <c r="Q314" i="9"/>
  <c r="Q315" i="9" s="1"/>
  <c r="R312" i="9"/>
  <c r="Q99" i="9"/>
  <c r="Q100" i="9" s="1"/>
  <c r="R97" i="9"/>
  <c r="Q230" i="9"/>
  <c r="P231" i="9"/>
  <c r="Q221" i="9"/>
  <c r="P223" i="9"/>
  <c r="P224" i="9" s="1"/>
  <c r="Q19" i="9"/>
  <c r="Q20" i="9" s="1"/>
  <c r="R17" i="9"/>
  <c r="P179" i="9"/>
  <c r="Q178" i="9"/>
  <c r="R89" i="9"/>
  <c r="R90" i="9" s="1"/>
  <c r="S87" i="9"/>
  <c r="R247" i="9"/>
  <c r="Q249" i="9"/>
  <c r="Q250" i="9" s="1"/>
  <c r="Q191" i="9" l="1"/>
  <c r="P192" i="9"/>
  <c r="P361" i="9"/>
  <c r="Q360" i="9"/>
  <c r="R204" i="9"/>
  <c r="Q205" i="9"/>
  <c r="Q126" i="9"/>
  <c r="P127" i="9"/>
  <c r="R139" i="9"/>
  <c r="Q140" i="9"/>
  <c r="Q23" i="10"/>
  <c r="P24" i="10"/>
  <c r="R178" i="9"/>
  <c r="Q179" i="9"/>
  <c r="R314" i="9"/>
  <c r="R315" i="9" s="1"/>
  <c r="S312" i="9"/>
  <c r="R60" i="9"/>
  <c r="R61" i="9" s="1"/>
  <c r="S58" i="9"/>
  <c r="S325" i="9"/>
  <c r="R327" i="9"/>
  <c r="R328" i="9" s="1"/>
  <c r="S366" i="9"/>
  <c r="S367" i="9" s="1"/>
  <c r="T364" i="9"/>
  <c r="R195" i="9"/>
  <c r="Q197" i="9"/>
  <c r="Q198" i="9" s="1"/>
  <c r="R184" i="9"/>
  <c r="R185" i="9" s="1"/>
  <c r="S182" i="9"/>
  <c r="P348" i="9"/>
  <c r="Q347" i="9"/>
  <c r="U217" i="9"/>
  <c r="T218" i="9"/>
  <c r="U152" i="9"/>
  <c r="T153" i="9"/>
  <c r="R338" i="9"/>
  <c r="Q340" i="9"/>
  <c r="Q341" i="9" s="1"/>
  <c r="R34" i="9"/>
  <c r="Q36" i="9"/>
  <c r="Q37" i="9" s="1"/>
  <c r="Q283" i="9"/>
  <c r="R282" i="9"/>
  <c r="R249" i="9"/>
  <c r="R250" i="9" s="1"/>
  <c r="S247" i="9"/>
  <c r="Q223" i="9"/>
  <c r="Q224" i="9" s="1"/>
  <c r="R221" i="9"/>
  <c r="R230" i="9"/>
  <c r="Q231" i="9"/>
  <c r="R210" i="9"/>
  <c r="R211" i="9" s="1"/>
  <c r="S208" i="9"/>
  <c r="Q335" i="9"/>
  <c r="R334" i="9"/>
  <c r="R109" i="9"/>
  <c r="R110" i="9" s="1"/>
  <c r="S107" i="9"/>
  <c r="S26" i="9"/>
  <c r="R28" i="9"/>
  <c r="R29" i="9" s="1"/>
  <c r="R244" i="9"/>
  <c r="S243" i="9"/>
  <c r="T351" i="9"/>
  <c r="S353" i="9"/>
  <c r="S354" i="9" s="1"/>
  <c r="R273" i="9"/>
  <c r="Q275" i="9"/>
  <c r="Q276" i="9" s="1"/>
  <c r="S257" i="9"/>
  <c r="T256" i="9"/>
  <c r="S89" i="9"/>
  <c r="S90" i="9" s="1"/>
  <c r="T87" i="9"/>
  <c r="R19" i="9"/>
  <c r="R20" i="9" s="1"/>
  <c r="S17" i="9"/>
  <c r="R99" i="9"/>
  <c r="R100" i="9" s="1"/>
  <c r="S97" i="9"/>
  <c r="T299" i="9"/>
  <c r="S301" i="9"/>
  <c r="S302" i="9" s="1"/>
  <c r="R130" i="9"/>
  <c r="Q132" i="9"/>
  <c r="Q133" i="9" s="1"/>
  <c r="Q321" i="9"/>
  <c r="P322" i="9"/>
  <c r="R119" i="9"/>
  <c r="R120" i="9" s="1"/>
  <c r="S117" i="9"/>
  <c r="R158" i="9"/>
  <c r="R159" i="9" s="1"/>
  <c r="S156" i="9"/>
  <c r="T62" i="9"/>
  <c r="S65" i="9"/>
  <c r="Q52" i="9"/>
  <c r="Q53" i="9" s="1"/>
  <c r="R50" i="9"/>
  <c r="S269" i="9"/>
  <c r="R270" i="9"/>
  <c r="S234" i="9"/>
  <c r="R236" i="9"/>
  <c r="R237" i="9" s="1"/>
  <c r="Q308" i="9"/>
  <c r="P309" i="9"/>
  <c r="T9" i="9"/>
  <c r="S10" i="9"/>
  <c r="R79" i="9"/>
  <c r="R80" i="9" s="1"/>
  <c r="S77" i="9"/>
  <c r="R145" i="9"/>
  <c r="R146" i="9" s="1"/>
  <c r="S143" i="9"/>
  <c r="R69" i="9"/>
  <c r="R70" i="9" s="1"/>
  <c r="S67" i="9"/>
  <c r="Q295" i="9"/>
  <c r="P296" i="9"/>
  <c r="R44" i="9"/>
  <c r="R45" i="9" s="1"/>
  <c r="S42" i="9"/>
  <c r="Q171" i="9"/>
  <c r="Q172" i="9" s="1"/>
  <c r="R169" i="9"/>
  <c r="R286" i="9"/>
  <c r="Q288" i="9"/>
  <c r="Q289" i="9" s="1"/>
  <c r="S166" i="9"/>
  <c r="T165" i="9"/>
  <c r="Q262" i="9"/>
  <c r="Q263" i="9" s="1"/>
  <c r="R260" i="9"/>
  <c r="Q361" i="9" l="1"/>
  <c r="R360" i="9"/>
  <c r="Q127" i="9"/>
  <c r="R126" i="9"/>
  <c r="R140" i="9"/>
  <c r="S139" i="9"/>
  <c r="R205" i="9"/>
  <c r="S204" i="9"/>
  <c r="Q192" i="9"/>
  <c r="R191" i="9"/>
  <c r="R23" i="10"/>
  <c r="Q24" i="10"/>
  <c r="U165" i="9"/>
  <c r="T166" i="9"/>
  <c r="R171" i="9"/>
  <c r="R172" i="9" s="1"/>
  <c r="S169" i="9"/>
  <c r="S145" i="9"/>
  <c r="S146" i="9" s="1"/>
  <c r="T143" i="9"/>
  <c r="S50" i="9"/>
  <c r="R52" i="9"/>
  <c r="R53" i="9" s="1"/>
  <c r="T156" i="9"/>
  <c r="S158" i="9"/>
  <c r="S159" i="9" s="1"/>
  <c r="T243" i="9"/>
  <c r="S244" i="9"/>
  <c r="S109" i="9"/>
  <c r="S110" i="9" s="1"/>
  <c r="T107" i="9"/>
  <c r="S210" i="9"/>
  <c r="S211" i="9" s="1"/>
  <c r="T208" i="9"/>
  <c r="R223" i="9"/>
  <c r="R224" i="9" s="1"/>
  <c r="S221" i="9"/>
  <c r="S282" i="9"/>
  <c r="R283" i="9"/>
  <c r="R347" i="9"/>
  <c r="Q348" i="9"/>
  <c r="T312" i="9"/>
  <c r="S314" i="9"/>
  <c r="S315" i="9" s="1"/>
  <c r="R295" i="9"/>
  <c r="Q296" i="9"/>
  <c r="T10" i="9"/>
  <c r="U9" i="9"/>
  <c r="T234" i="9"/>
  <c r="S236" i="9"/>
  <c r="S237" i="9" s="1"/>
  <c r="R321" i="9"/>
  <c r="Q322" i="9"/>
  <c r="T301" i="9"/>
  <c r="T302" i="9" s="1"/>
  <c r="U299" i="9"/>
  <c r="R275" i="9"/>
  <c r="R276" i="9" s="1"/>
  <c r="S273" i="9"/>
  <c r="S338" i="9"/>
  <c r="R340" i="9"/>
  <c r="R341" i="9" s="1"/>
  <c r="U153" i="9"/>
  <c r="V152" i="9"/>
  <c r="S195" i="9"/>
  <c r="R197" i="9"/>
  <c r="R198" i="9" s="1"/>
  <c r="T325" i="9"/>
  <c r="S327" i="9"/>
  <c r="S328" i="9" s="1"/>
  <c r="R179" i="9"/>
  <c r="S178" i="9"/>
  <c r="R262" i="9"/>
  <c r="R263" i="9" s="1"/>
  <c r="S260" i="9"/>
  <c r="S44" i="9"/>
  <c r="S45" i="9" s="1"/>
  <c r="T42" i="9"/>
  <c r="S69" i="9"/>
  <c r="S70" i="9" s="1"/>
  <c r="T67" i="9"/>
  <c r="T77" i="9"/>
  <c r="S79" i="9"/>
  <c r="S80" i="9" s="1"/>
  <c r="T117" i="9"/>
  <c r="S119" i="9"/>
  <c r="S120" i="9" s="1"/>
  <c r="T97" i="9"/>
  <c r="S99" i="9"/>
  <c r="S100" i="9" s="1"/>
  <c r="S19" i="9"/>
  <c r="S20" i="9" s="1"/>
  <c r="T17" i="9"/>
  <c r="U87" i="9"/>
  <c r="T89" i="9"/>
  <c r="T90" i="9" s="1"/>
  <c r="U256" i="9"/>
  <c r="T257" i="9"/>
  <c r="R335" i="9"/>
  <c r="S334" i="9"/>
  <c r="S249" i="9"/>
  <c r="S250" i="9" s="1"/>
  <c r="T247" i="9"/>
  <c r="T182" i="9"/>
  <c r="S184" i="9"/>
  <c r="S185" i="9" s="1"/>
  <c r="U364" i="9"/>
  <c r="T366" i="9"/>
  <c r="T367" i="9" s="1"/>
  <c r="T58" i="9"/>
  <c r="S60" i="9"/>
  <c r="S61" i="9" s="1"/>
  <c r="R288" i="9"/>
  <c r="R289" i="9" s="1"/>
  <c r="S286" i="9"/>
  <c r="Q309" i="9"/>
  <c r="R308" i="9"/>
  <c r="T269" i="9"/>
  <c r="S270" i="9"/>
  <c r="T65" i="9"/>
  <c r="U62" i="9"/>
  <c r="S130" i="9"/>
  <c r="R132" i="9"/>
  <c r="R133" i="9" s="1"/>
  <c r="T353" i="9"/>
  <c r="T354" i="9" s="1"/>
  <c r="U351" i="9"/>
  <c r="S28" i="9"/>
  <c r="S29" i="9" s="1"/>
  <c r="T26" i="9"/>
  <c r="R231" i="9"/>
  <c r="S230" i="9"/>
  <c r="R36" i="9"/>
  <c r="R37" i="9" s="1"/>
  <c r="S34" i="9"/>
  <c r="U218" i="9"/>
  <c r="V217" i="9"/>
  <c r="S126" i="9" l="1"/>
  <c r="R127" i="9"/>
  <c r="S191" i="9"/>
  <c r="R192" i="9"/>
  <c r="T139" i="9"/>
  <c r="S140" i="9"/>
  <c r="S360" i="9"/>
  <c r="R361" i="9"/>
  <c r="T204" i="9"/>
  <c r="S205" i="9"/>
  <c r="R24" i="10"/>
  <c r="S23" i="10"/>
  <c r="W217" i="9"/>
  <c r="V218" i="9"/>
  <c r="T34" i="9"/>
  <c r="S36" i="9"/>
  <c r="S37" i="9" s="1"/>
  <c r="U26" i="9"/>
  <c r="T28" i="9"/>
  <c r="T29" i="9" s="1"/>
  <c r="S288" i="9"/>
  <c r="S289" i="9" s="1"/>
  <c r="T286" i="9"/>
  <c r="T249" i="9"/>
  <c r="T250" i="9" s="1"/>
  <c r="U247" i="9"/>
  <c r="U17" i="9"/>
  <c r="T19" i="9"/>
  <c r="T20" i="9" s="1"/>
  <c r="U67" i="9"/>
  <c r="T69" i="9"/>
  <c r="T70" i="9" s="1"/>
  <c r="S262" i="9"/>
  <c r="S263" i="9" s="1"/>
  <c r="T260" i="9"/>
  <c r="W152" i="9"/>
  <c r="V153" i="9"/>
  <c r="S275" i="9"/>
  <c r="S276" i="9" s="1"/>
  <c r="T273" i="9"/>
  <c r="U301" i="9"/>
  <c r="U302" i="9" s="1"/>
  <c r="V299" i="9"/>
  <c r="S223" i="9"/>
  <c r="S224" i="9" s="1"/>
  <c r="T221" i="9"/>
  <c r="T109" i="9"/>
  <c r="T110" i="9" s="1"/>
  <c r="U107" i="9"/>
  <c r="T145" i="9"/>
  <c r="T146" i="9" s="1"/>
  <c r="U143" i="9"/>
  <c r="S132" i="9"/>
  <c r="S133" i="9" s="1"/>
  <c r="T130" i="9"/>
  <c r="T270" i="9"/>
  <c r="U269" i="9"/>
  <c r="U366" i="9"/>
  <c r="U367" i="9" s="1"/>
  <c r="V364" i="9"/>
  <c r="U257" i="9"/>
  <c r="V256" i="9"/>
  <c r="T119" i="9"/>
  <c r="T120" i="9" s="1"/>
  <c r="U117" i="9"/>
  <c r="T327" i="9"/>
  <c r="T328" i="9" s="1"/>
  <c r="U325" i="9"/>
  <c r="T236" i="9"/>
  <c r="T237" i="9" s="1"/>
  <c r="U234" i="9"/>
  <c r="R296" i="9"/>
  <c r="S295" i="9"/>
  <c r="R348" i="9"/>
  <c r="S347" i="9"/>
  <c r="U156" i="9"/>
  <c r="T158" i="9"/>
  <c r="T159" i="9" s="1"/>
  <c r="U166" i="9"/>
  <c r="V165" i="9"/>
  <c r="T230" i="9"/>
  <c r="S231" i="9"/>
  <c r="U353" i="9"/>
  <c r="U354" i="9" s="1"/>
  <c r="V351" i="9"/>
  <c r="V62" i="9"/>
  <c r="U65" i="9"/>
  <c r="R309" i="9"/>
  <c r="S308" i="9"/>
  <c r="T334" i="9"/>
  <c r="S335" i="9"/>
  <c r="T44" i="9"/>
  <c r="T45" i="9" s="1"/>
  <c r="U42" i="9"/>
  <c r="T178" i="9"/>
  <c r="S179" i="9"/>
  <c r="U10" i="9"/>
  <c r="V9" i="9"/>
  <c r="T210" i="9"/>
  <c r="T211" i="9" s="1"/>
  <c r="U208" i="9"/>
  <c r="S171" i="9"/>
  <c r="S172" i="9" s="1"/>
  <c r="T169" i="9"/>
  <c r="T60" i="9"/>
  <c r="T61" i="9" s="1"/>
  <c r="U58" i="9"/>
  <c r="T184" i="9"/>
  <c r="T185" i="9" s="1"/>
  <c r="U182" i="9"/>
  <c r="V87" i="9"/>
  <c r="U89" i="9"/>
  <c r="U90" i="9" s="1"/>
  <c r="T99" i="9"/>
  <c r="T100" i="9" s="1"/>
  <c r="U97" i="9"/>
  <c r="T79" i="9"/>
  <c r="T80" i="9" s="1"/>
  <c r="U77" i="9"/>
  <c r="S197" i="9"/>
  <c r="S198" i="9" s="1"/>
  <c r="T195" i="9"/>
  <c r="S340" i="9"/>
  <c r="S341" i="9" s="1"/>
  <c r="T338" i="9"/>
  <c r="R322" i="9"/>
  <c r="S321" i="9"/>
  <c r="U312" i="9"/>
  <c r="T314" i="9"/>
  <c r="T315" i="9" s="1"/>
  <c r="S283" i="9"/>
  <c r="T282" i="9"/>
  <c r="T244" i="9"/>
  <c r="U243" i="9"/>
  <c r="S52" i="9"/>
  <c r="S53" i="9" s="1"/>
  <c r="T50" i="9"/>
  <c r="S361" i="9" l="1"/>
  <c r="T360" i="9"/>
  <c r="S192" i="9"/>
  <c r="T191" i="9"/>
  <c r="T205" i="9"/>
  <c r="U204" i="9"/>
  <c r="T140" i="9"/>
  <c r="U139" i="9"/>
  <c r="T126" i="9"/>
  <c r="S127" i="9"/>
  <c r="S24" i="10"/>
  <c r="T23" i="10"/>
  <c r="V243" i="9"/>
  <c r="U244" i="9"/>
  <c r="T340" i="9"/>
  <c r="T341" i="9" s="1"/>
  <c r="U338" i="9"/>
  <c r="U79" i="9"/>
  <c r="U80" i="9" s="1"/>
  <c r="V77" i="9"/>
  <c r="U60" i="9"/>
  <c r="U61" i="9" s="1"/>
  <c r="V58" i="9"/>
  <c r="V208" i="9"/>
  <c r="U210" i="9"/>
  <c r="U211" i="9" s="1"/>
  <c r="T295" i="9"/>
  <c r="S296" i="9"/>
  <c r="U327" i="9"/>
  <c r="U328" i="9" s="1"/>
  <c r="V325" i="9"/>
  <c r="W256" i="9"/>
  <c r="V257" i="9"/>
  <c r="V269" i="9"/>
  <c r="U270" i="9"/>
  <c r="V143" i="9"/>
  <c r="U145" i="9"/>
  <c r="U146" i="9" s="1"/>
  <c r="U221" i="9"/>
  <c r="T223" i="9"/>
  <c r="T224" i="9" s="1"/>
  <c r="V247" i="9"/>
  <c r="U249" i="9"/>
  <c r="U250" i="9" s="1"/>
  <c r="U314" i="9"/>
  <c r="U315" i="9" s="1"/>
  <c r="V312" i="9"/>
  <c r="V89" i="9"/>
  <c r="V90" i="9" s="1"/>
  <c r="W87" i="9"/>
  <c r="T179" i="9"/>
  <c r="U178" i="9"/>
  <c r="U334" i="9"/>
  <c r="T335" i="9"/>
  <c r="V65" i="9"/>
  <c r="W62" i="9"/>
  <c r="U230" i="9"/>
  <c r="T231" i="9"/>
  <c r="U158" i="9"/>
  <c r="U159" i="9" s="1"/>
  <c r="V156" i="9"/>
  <c r="W153" i="9"/>
  <c r="X152" i="9"/>
  <c r="V67" i="9"/>
  <c r="U69" i="9"/>
  <c r="U70" i="9" s="1"/>
  <c r="V26" i="9"/>
  <c r="U28" i="9"/>
  <c r="U29" i="9" s="1"/>
  <c r="W218" i="9"/>
  <c r="X217" i="9"/>
  <c r="T52" i="9"/>
  <c r="T53" i="9" s="1"/>
  <c r="U50" i="9"/>
  <c r="U282" i="9"/>
  <c r="T283" i="9"/>
  <c r="T321" i="9"/>
  <c r="S322" i="9"/>
  <c r="T197" i="9"/>
  <c r="T198" i="9" s="1"/>
  <c r="U195" i="9"/>
  <c r="U99" i="9"/>
  <c r="U100" i="9" s="1"/>
  <c r="V97" i="9"/>
  <c r="U184" i="9"/>
  <c r="U185" i="9" s="1"/>
  <c r="V182" i="9"/>
  <c r="U169" i="9"/>
  <c r="T171" i="9"/>
  <c r="T172" i="9" s="1"/>
  <c r="V10" i="9"/>
  <c r="W9" i="9"/>
  <c r="V42" i="9"/>
  <c r="U44" i="9"/>
  <c r="U45" i="9" s="1"/>
  <c r="S309" i="9"/>
  <c r="T308" i="9"/>
  <c r="V353" i="9"/>
  <c r="V354" i="9" s="1"/>
  <c r="W351" i="9"/>
  <c r="W165" i="9"/>
  <c r="V166" i="9"/>
  <c r="T347" i="9"/>
  <c r="S348" i="9"/>
  <c r="U236" i="9"/>
  <c r="U237" i="9" s="1"/>
  <c r="V234" i="9"/>
  <c r="U119" i="9"/>
  <c r="U120" i="9" s="1"/>
  <c r="V117" i="9"/>
  <c r="V366" i="9"/>
  <c r="V367" i="9" s="1"/>
  <c r="W364" i="9"/>
  <c r="T132" i="9"/>
  <c r="T133" i="9" s="1"/>
  <c r="U130" i="9"/>
  <c r="V107" i="9"/>
  <c r="U109" i="9"/>
  <c r="U110" i="9" s="1"/>
  <c r="W299" i="9"/>
  <c r="V301" i="9"/>
  <c r="V302" i="9" s="1"/>
  <c r="T275" i="9"/>
  <c r="T276" i="9" s="1"/>
  <c r="U273" i="9"/>
  <c r="U260" i="9"/>
  <c r="T262" i="9"/>
  <c r="T263" i="9" s="1"/>
  <c r="U286" i="9"/>
  <c r="T288" i="9"/>
  <c r="T289" i="9" s="1"/>
  <c r="V17" i="9"/>
  <c r="U19" i="9"/>
  <c r="U20" i="9" s="1"/>
  <c r="T36" i="9"/>
  <c r="T37" i="9" s="1"/>
  <c r="U34" i="9"/>
  <c r="U191" i="9" l="1"/>
  <c r="T192" i="9"/>
  <c r="V204" i="9"/>
  <c r="U205" i="9"/>
  <c r="T361" i="9"/>
  <c r="U360" i="9"/>
  <c r="V139" i="9"/>
  <c r="U140" i="9"/>
  <c r="U126" i="9"/>
  <c r="T127" i="9"/>
  <c r="U23" i="10"/>
  <c r="T24" i="10"/>
  <c r="V273" i="9"/>
  <c r="U275" i="9"/>
  <c r="U276" i="9" s="1"/>
  <c r="W366" i="9"/>
  <c r="W367" i="9" s="1"/>
  <c r="X364" i="9"/>
  <c r="W234" i="9"/>
  <c r="V236" i="9"/>
  <c r="V237" i="9" s="1"/>
  <c r="X351" i="9"/>
  <c r="W353" i="9"/>
  <c r="W354" i="9" s="1"/>
  <c r="W97" i="9"/>
  <c r="V99" i="9"/>
  <c r="V100" i="9" s="1"/>
  <c r="V50" i="9"/>
  <c r="U52" i="9"/>
  <c r="U53" i="9" s="1"/>
  <c r="Y152" i="9"/>
  <c r="X153" i="9"/>
  <c r="V158" i="9"/>
  <c r="V159" i="9" s="1"/>
  <c r="W156" i="9"/>
  <c r="V314" i="9"/>
  <c r="V315" i="9" s="1"/>
  <c r="W312" i="9"/>
  <c r="W325" i="9"/>
  <c r="V327" i="9"/>
  <c r="V328" i="9" s="1"/>
  <c r="V79" i="9"/>
  <c r="V80" i="9" s="1"/>
  <c r="W77" i="9"/>
  <c r="V19" i="9"/>
  <c r="V20" i="9" s="1"/>
  <c r="W17" i="9"/>
  <c r="V286" i="9"/>
  <c r="U288" i="9"/>
  <c r="U289" i="9" s="1"/>
  <c r="V109" i="9"/>
  <c r="V110" i="9" s="1"/>
  <c r="W107" i="9"/>
  <c r="W166" i="9"/>
  <c r="X165" i="9"/>
  <c r="V44" i="9"/>
  <c r="V45" i="9" s="1"/>
  <c r="W42" i="9"/>
  <c r="U171" i="9"/>
  <c r="U172" i="9" s="1"/>
  <c r="V169" i="9"/>
  <c r="U321" i="9"/>
  <c r="T322" i="9"/>
  <c r="W26" i="9"/>
  <c r="V28" i="9"/>
  <c r="V29" i="9" s="1"/>
  <c r="V230" i="9"/>
  <c r="U231" i="9"/>
  <c r="U335" i="9"/>
  <c r="V334" i="9"/>
  <c r="U223" i="9"/>
  <c r="U224" i="9" s="1"/>
  <c r="V221" i="9"/>
  <c r="V270" i="9"/>
  <c r="W269" i="9"/>
  <c r="V210" i="9"/>
  <c r="V211" i="9" s="1"/>
  <c r="W208" i="9"/>
  <c r="V244" i="9"/>
  <c r="W243" i="9"/>
  <c r="U36" i="9"/>
  <c r="U37" i="9" s="1"/>
  <c r="V34" i="9"/>
  <c r="U132" i="9"/>
  <c r="U133" i="9" s="1"/>
  <c r="V130" i="9"/>
  <c r="V119" i="9"/>
  <c r="V120" i="9" s="1"/>
  <c r="W117" i="9"/>
  <c r="U308" i="9"/>
  <c r="T309" i="9"/>
  <c r="X9" i="9"/>
  <c r="W10" i="9"/>
  <c r="V184" i="9"/>
  <c r="V185" i="9" s="1"/>
  <c r="W182" i="9"/>
  <c r="U197" i="9"/>
  <c r="U198" i="9" s="1"/>
  <c r="V195" i="9"/>
  <c r="Y217" i="9"/>
  <c r="X218" i="9"/>
  <c r="X62" i="9"/>
  <c r="W65" i="9"/>
  <c r="V178" i="9"/>
  <c r="U179" i="9"/>
  <c r="W89" i="9"/>
  <c r="W90" i="9" s="1"/>
  <c r="X87" i="9"/>
  <c r="V60" i="9"/>
  <c r="V61" i="9" s="1"/>
  <c r="W58" i="9"/>
  <c r="V338" i="9"/>
  <c r="U340" i="9"/>
  <c r="U341" i="9" s="1"/>
  <c r="U262" i="9"/>
  <c r="U263" i="9" s="1"/>
  <c r="V260" i="9"/>
  <c r="X299" i="9"/>
  <c r="W301" i="9"/>
  <c r="W302" i="9" s="1"/>
  <c r="T348" i="9"/>
  <c r="U347" i="9"/>
  <c r="U283" i="9"/>
  <c r="V282" i="9"/>
  <c r="V69" i="9"/>
  <c r="V70" i="9" s="1"/>
  <c r="W67" i="9"/>
  <c r="V249" i="9"/>
  <c r="V250" i="9" s="1"/>
  <c r="W247" i="9"/>
  <c r="V145" i="9"/>
  <c r="V146" i="9" s="1"/>
  <c r="W143" i="9"/>
  <c r="W257" i="9"/>
  <c r="X256" i="9"/>
  <c r="U295" i="9"/>
  <c r="T296" i="9"/>
  <c r="V205" i="9" l="1"/>
  <c r="W204" i="9"/>
  <c r="U361" i="9"/>
  <c r="V360" i="9"/>
  <c r="W139" i="9"/>
  <c r="V140" i="9"/>
  <c r="U127" i="9"/>
  <c r="V126" i="9"/>
  <c r="U192" i="9"/>
  <c r="V191" i="9"/>
  <c r="V23" i="10"/>
  <c r="U24" i="10"/>
  <c r="Y256" i="9"/>
  <c r="X257" i="9"/>
  <c r="W249" i="9"/>
  <c r="W250" i="9" s="1"/>
  <c r="X247" i="9"/>
  <c r="W282" i="9"/>
  <c r="V283" i="9"/>
  <c r="Y87" i="9"/>
  <c r="X89" i="9"/>
  <c r="X90" i="9" s="1"/>
  <c r="W195" i="9"/>
  <c r="V197" i="9"/>
  <c r="V198" i="9" s="1"/>
  <c r="W130" i="9"/>
  <c r="V132" i="9"/>
  <c r="V133" i="9" s="1"/>
  <c r="V36" i="9"/>
  <c r="V37" i="9" s="1"/>
  <c r="W34" i="9"/>
  <c r="W210" i="9"/>
  <c r="W211" i="9" s="1"/>
  <c r="X208" i="9"/>
  <c r="V223" i="9"/>
  <c r="V224" i="9" s="1"/>
  <c r="W221" i="9"/>
  <c r="W44" i="9"/>
  <c r="W45" i="9" s="1"/>
  <c r="X42" i="9"/>
  <c r="W109" i="9"/>
  <c r="W110" i="9" s="1"/>
  <c r="X107" i="9"/>
  <c r="W19" i="9"/>
  <c r="W20" i="9" s="1"/>
  <c r="X17" i="9"/>
  <c r="X301" i="9"/>
  <c r="X302" i="9" s="1"/>
  <c r="Y299" i="9"/>
  <c r="W338" i="9"/>
  <c r="V340" i="9"/>
  <c r="V341" i="9" s="1"/>
  <c r="X65" i="9"/>
  <c r="Y62" i="9"/>
  <c r="X10" i="9"/>
  <c r="Y9" i="9"/>
  <c r="V231" i="9"/>
  <c r="W230" i="9"/>
  <c r="V321" i="9"/>
  <c r="U322" i="9"/>
  <c r="X325" i="9"/>
  <c r="W327" i="9"/>
  <c r="W328" i="9" s="1"/>
  <c r="Y153" i="9"/>
  <c r="Z152" i="9"/>
  <c r="X97" i="9"/>
  <c r="W99" i="9"/>
  <c r="W100" i="9" s="1"/>
  <c r="X234" i="9"/>
  <c r="W236" i="9"/>
  <c r="W237" i="9" s="1"/>
  <c r="W273" i="9"/>
  <c r="V275" i="9"/>
  <c r="V276" i="9" s="1"/>
  <c r="W145" i="9"/>
  <c r="W146" i="9" s="1"/>
  <c r="X143" i="9"/>
  <c r="W69" i="9"/>
  <c r="W70" i="9" s="1"/>
  <c r="X67" i="9"/>
  <c r="V347" i="9"/>
  <c r="U348" i="9"/>
  <c r="V262" i="9"/>
  <c r="V263" i="9" s="1"/>
  <c r="W260" i="9"/>
  <c r="X58" i="9"/>
  <c r="W60" i="9"/>
  <c r="W61" i="9" s="1"/>
  <c r="X182" i="9"/>
  <c r="W184" i="9"/>
  <c r="W185" i="9" s="1"/>
  <c r="X117" i="9"/>
  <c r="W119" i="9"/>
  <c r="W120" i="9" s="1"/>
  <c r="X243" i="9"/>
  <c r="W244" i="9"/>
  <c r="X269" i="9"/>
  <c r="W270" i="9"/>
  <c r="V335" i="9"/>
  <c r="W334" i="9"/>
  <c r="V171" i="9"/>
  <c r="V172" i="9" s="1"/>
  <c r="W169" i="9"/>
  <c r="Y165" i="9"/>
  <c r="X166" i="9"/>
  <c r="X77" i="9"/>
  <c r="W79" i="9"/>
  <c r="W80" i="9" s="1"/>
  <c r="W314" i="9"/>
  <c r="W315" i="9" s="1"/>
  <c r="X312" i="9"/>
  <c r="X156" i="9"/>
  <c r="W158" i="9"/>
  <c r="W159" i="9" s="1"/>
  <c r="Y364" i="9"/>
  <c r="X366" i="9"/>
  <c r="X367" i="9" s="1"/>
  <c r="V295" i="9"/>
  <c r="U296" i="9"/>
  <c r="V179" i="9"/>
  <c r="W178" i="9"/>
  <c r="Y218" i="9"/>
  <c r="Z217" i="9"/>
  <c r="U309" i="9"/>
  <c r="V308" i="9"/>
  <c r="W28" i="9"/>
  <c r="W29" i="9" s="1"/>
  <c r="X26" i="9"/>
  <c r="V288" i="9"/>
  <c r="V289" i="9" s="1"/>
  <c r="W286" i="9"/>
  <c r="W50" i="9"/>
  <c r="V52" i="9"/>
  <c r="V53" i="9" s="1"/>
  <c r="X353" i="9"/>
  <c r="X354" i="9" s="1"/>
  <c r="Y351" i="9"/>
  <c r="W360" i="9" l="1"/>
  <c r="V361" i="9"/>
  <c r="W191" i="9"/>
  <c r="V192" i="9"/>
  <c r="X204" i="9"/>
  <c r="W205" i="9"/>
  <c r="W126" i="9"/>
  <c r="V127" i="9"/>
  <c r="X139" i="9"/>
  <c r="W140" i="9"/>
  <c r="V24" i="10"/>
  <c r="W23" i="10"/>
  <c r="X28" i="9"/>
  <c r="X29" i="9" s="1"/>
  <c r="Y26" i="9"/>
  <c r="V309" i="9"/>
  <c r="W308" i="9"/>
  <c r="W171" i="9"/>
  <c r="W172" i="9" s="1"/>
  <c r="X169" i="9"/>
  <c r="X145" i="9"/>
  <c r="X146" i="9" s="1"/>
  <c r="Y143" i="9"/>
  <c r="AA152" i="9"/>
  <c r="Z153" i="9"/>
  <c r="X230" i="9"/>
  <c r="W231" i="9"/>
  <c r="Y10" i="9"/>
  <c r="Z9" i="9"/>
  <c r="Z62" i="9"/>
  <c r="Y65" i="9"/>
  <c r="Y301" i="9"/>
  <c r="Y302" i="9" s="1"/>
  <c r="Z299" i="9"/>
  <c r="X109" i="9"/>
  <c r="X110" i="9" s="1"/>
  <c r="Y107" i="9"/>
  <c r="W223" i="9"/>
  <c r="W224" i="9" s="1"/>
  <c r="X221" i="9"/>
  <c r="W36" i="9"/>
  <c r="W37" i="9" s="1"/>
  <c r="X34" i="9"/>
  <c r="W52" i="9"/>
  <c r="W53" i="9" s="1"/>
  <c r="X50" i="9"/>
  <c r="V296" i="9"/>
  <c r="W295" i="9"/>
  <c r="Y156" i="9"/>
  <c r="X158" i="9"/>
  <c r="X159" i="9" s="1"/>
  <c r="X79" i="9"/>
  <c r="X80" i="9" s="1"/>
  <c r="Y77" i="9"/>
  <c r="X270" i="9"/>
  <c r="Y269" i="9"/>
  <c r="X119" i="9"/>
  <c r="X120" i="9" s="1"/>
  <c r="Y117" i="9"/>
  <c r="X60" i="9"/>
  <c r="X61" i="9" s="1"/>
  <c r="Y58" i="9"/>
  <c r="V348" i="9"/>
  <c r="W347" i="9"/>
  <c r="X236" i="9"/>
  <c r="X237" i="9" s="1"/>
  <c r="Y234" i="9"/>
  <c r="X327" i="9"/>
  <c r="X328" i="9" s="1"/>
  <c r="Y325" i="9"/>
  <c r="W197" i="9"/>
  <c r="W198" i="9" s="1"/>
  <c r="X195" i="9"/>
  <c r="W283" i="9"/>
  <c r="X282" i="9"/>
  <c r="Y257" i="9"/>
  <c r="Z256" i="9"/>
  <c r="Y353" i="9"/>
  <c r="Y354" i="9" s="1"/>
  <c r="Z351" i="9"/>
  <c r="W288" i="9"/>
  <c r="W289" i="9" s="1"/>
  <c r="X286" i="9"/>
  <c r="AA217" i="9"/>
  <c r="Z218" i="9"/>
  <c r="X178" i="9"/>
  <c r="W179" i="9"/>
  <c r="X314" i="9"/>
  <c r="X315" i="9" s="1"/>
  <c r="Y312" i="9"/>
  <c r="X334" i="9"/>
  <c r="W335" i="9"/>
  <c r="W262" i="9"/>
  <c r="W263" i="9" s="1"/>
  <c r="X260" i="9"/>
  <c r="X69" i="9"/>
  <c r="X70" i="9" s="1"/>
  <c r="Y67" i="9"/>
  <c r="Y17" i="9"/>
  <c r="X19" i="9"/>
  <c r="X20" i="9" s="1"/>
  <c r="X44" i="9"/>
  <c r="X45" i="9" s="1"/>
  <c r="Y42" i="9"/>
  <c r="X210" i="9"/>
  <c r="X211" i="9" s="1"/>
  <c r="Y208" i="9"/>
  <c r="Y247" i="9"/>
  <c r="X249" i="9"/>
  <c r="X250" i="9" s="1"/>
  <c r="Z364" i="9"/>
  <c r="Y366" i="9"/>
  <c r="Y367" i="9" s="1"/>
  <c r="Y166" i="9"/>
  <c r="Z165" i="9"/>
  <c r="X244" i="9"/>
  <c r="Y243" i="9"/>
  <c r="X184" i="9"/>
  <c r="X185" i="9" s="1"/>
  <c r="Y182" i="9"/>
  <c r="W275" i="9"/>
  <c r="W276" i="9" s="1"/>
  <c r="X273" i="9"/>
  <c r="Y97" i="9"/>
  <c r="X99" i="9"/>
  <c r="X100" i="9" s="1"/>
  <c r="V322" i="9"/>
  <c r="W321" i="9"/>
  <c r="W340" i="9"/>
  <c r="W341" i="9" s="1"/>
  <c r="X338" i="9"/>
  <c r="W132" i="9"/>
  <c r="W133" i="9" s="1"/>
  <c r="X130" i="9"/>
  <c r="Z87" i="9"/>
  <c r="Y89" i="9"/>
  <c r="Y90" i="9" s="1"/>
  <c r="W192" i="9" l="1"/>
  <c r="X191" i="9"/>
  <c r="W127" i="9"/>
  <c r="X126" i="9"/>
  <c r="X140" i="9"/>
  <c r="Y139" i="9"/>
  <c r="X205" i="9"/>
  <c r="Y204" i="9"/>
  <c r="W361" i="9"/>
  <c r="X360" i="9"/>
  <c r="W24" i="10"/>
  <c r="X23" i="10"/>
  <c r="X340" i="9"/>
  <c r="X341" i="9" s="1"/>
  <c r="Y338" i="9"/>
  <c r="Y260" i="9"/>
  <c r="X262" i="9"/>
  <c r="X263" i="9" s="1"/>
  <c r="Y286" i="9"/>
  <c r="X288" i="9"/>
  <c r="X289" i="9" s="1"/>
  <c r="Y221" i="9"/>
  <c r="X223" i="9"/>
  <c r="X224" i="9" s="1"/>
  <c r="AA9" i="9"/>
  <c r="Z10" i="9"/>
  <c r="Y169" i="9"/>
  <c r="X171" i="9"/>
  <c r="X172" i="9" s="1"/>
  <c r="Z89" i="9"/>
  <c r="Z90" i="9" s="1"/>
  <c r="AA87" i="9"/>
  <c r="Z247" i="9"/>
  <c r="Y249" i="9"/>
  <c r="Y250" i="9" s="1"/>
  <c r="Y158" i="9"/>
  <c r="Y159" i="9" s="1"/>
  <c r="Z156" i="9"/>
  <c r="AA153" i="9"/>
  <c r="AB152" i="9"/>
  <c r="X132" i="9"/>
  <c r="X133" i="9" s="1"/>
  <c r="Y130" i="9"/>
  <c r="W322" i="9"/>
  <c r="X321" i="9"/>
  <c r="Y273" i="9"/>
  <c r="X275" i="9"/>
  <c r="X276" i="9" s="1"/>
  <c r="Z243" i="9"/>
  <c r="Y244" i="9"/>
  <c r="Z208" i="9"/>
  <c r="Y210" i="9"/>
  <c r="Y211" i="9" s="1"/>
  <c r="Z67" i="9"/>
  <c r="Y69" i="9"/>
  <c r="Y70" i="9" s="1"/>
  <c r="Z353" i="9"/>
  <c r="Z354" i="9" s="1"/>
  <c r="AA351" i="9"/>
  <c r="X283" i="9"/>
  <c r="Y282" i="9"/>
  <c r="Y327" i="9"/>
  <c r="Y328" i="9" s="1"/>
  <c r="Z325" i="9"/>
  <c r="W348" i="9"/>
  <c r="X347" i="9"/>
  <c r="Y119" i="9"/>
  <c r="Y120" i="9" s="1"/>
  <c r="Z117" i="9"/>
  <c r="Y79" i="9"/>
  <c r="Y80" i="9" s="1"/>
  <c r="Z77" i="9"/>
  <c r="X295" i="9"/>
  <c r="W296" i="9"/>
  <c r="X36" i="9"/>
  <c r="X37" i="9" s="1"/>
  <c r="Y34" i="9"/>
  <c r="Z107" i="9"/>
  <c r="Y109" i="9"/>
  <c r="Y110" i="9" s="1"/>
  <c r="Z143" i="9"/>
  <c r="Y145" i="9"/>
  <c r="Y146" i="9" s="1"/>
  <c r="Z26" i="9"/>
  <c r="Y28" i="9"/>
  <c r="Y29" i="9" s="1"/>
  <c r="Y184" i="9"/>
  <c r="Y185" i="9" s="1"/>
  <c r="Z182" i="9"/>
  <c r="AA165" i="9"/>
  <c r="Z166" i="9"/>
  <c r="Z42" i="9"/>
  <c r="Y44" i="9"/>
  <c r="Y45" i="9" s="1"/>
  <c r="Y314" i="9"/>
  <c r="Y315" i="9" s="1"/>
  <c r="Z312" i="9"/>
  <c r="AA256" i="9"/>
  <c r="Z257" i="9"/>
  <c r="X197" i="9"/>
  <c r="X198" i="9" s="1"/>
  <c r="Y195" i="9"/>
  <c r="Y236" i="9"/>
  <c r="Y237" i="9" s="1"/>
  <c r="Z234" i="9"/>
  <c r="Y60" i="9"/>
  <c r="Y61" i="9" s="1"/>
  <c r="Z58" i="9"/>
  <c r="Y270" i="9"/>
  <c r="Z269" i="9"/>
  <c r="X52" i="9"/>
  <c r="X53" i="9" s="1"/>
  <c r="Y50" i="9"/>
  <c r="Z301" i="9"/>
  <c r="Z302" i="9" s="1"/>
  <c r="AA299" i="9"/>
  <c r="W309" i="9"/>
  <c r="X308" i="9"/>
  <c r="Y99" i="9"/>
  <c r="Y100" i="9" s="1"/>
  <c r="Z97" i="9"/>
  <c r="AA218" i="9"/>
  <c r="AB217" i="9"/>
  <c r="Z366" i="9"/>
  <c r="Z367" i="9" s="1"/>
  <c r="AA364" i="9"/>
  <c r="Y19" i="9"/>
  <c r="Y20" i="9" s="1"/>
  <c r="Z17" i="9"/>
  <c r="Y334" i="9"/>
  <c r="X335" i="9"/>
  <c r="X179" i="9"/>
  <c r="Y178" i="9"/>
  <c r="Z65" i="9"/>
  <c r="AA62" i="9"/>
  <c r="Y230" i="9"/>
  <c r="X231" i="9"/>
  <c r="Y126" i="9" l="1"/>
  <c r="X127" i="9"/>
  <c r="X361" i="9"/>
  <c r="Y360" i="9"/>
  <c r="Z139" i="9"/>
  <c r="Y140" i="9"/>
  <c r="Y191" i="9"/>
  <c r="X192" i="9"/>
  <c r="Z204" i="9"/>
  <c r="Y205" i="9"/>
  <c r="Y23" i="10"/>
  <c r="X24" i="10"/>
  <c r="AB62" i="9"/>
  <c r="AA65" i="9"/>
  <c r="Z19" i="9"/>
  <c r="Z20" i="9" s="1"/>
  <c r="AA17" i="9"/>
  <c r="AA58" i="9"/>
  <c r="Z60" i="9"/>
  <c r="Z61" i="9" s="1"/>
  <c r="Z119" i="9"/>
  <c r="Z120" i="9" s="1"/>
  <c r="AA117" i="9"/>
  <c r="AB351" i="9"/>
  <c r="AA353" i="9"/>
  <c r="AA354" i="9" s="1"/>
  <c r="Y321" i="9"/>
  <c r="X322" i="9"/>
  <c r="AC152" i="9"/>
  <c r="AB153" i="9"/>
  <c r="AA166" i="9"/>
  <c r="AB165" i="9"/>
  <c r="Z28" i="9"/>
  <c r="Z29" i="9" s="1"/>
  <c r="AA26" i="9"/>
  <c r="Z109" i="9"/>
  <c r="Z110" i="9" s="1"/>
  <c r="AA107" i="9"/>
  <c r="Y295" i="9"/>
  <c r="X296" i="9"/>
  <c r="Z244" i="9"/>
  <c r="AA243" i="9"/>
  <c r="Z249" i="9"/>
  <c r="Z250" i="9" s="1"/>
  <c r="AA247" i="9"/>
  <c r="Y171" i="9"/>
  <c r="Y172" i="9" s="1"/>
  <c r="Z169" i="9"/>
  <c r="Y223" i="9"/>
  <c r="Y224" i="9" s="1"/>
  <c r="Z221" i="9"/>
  <c r="Y262" i="9"/>
  <c r="Y263" i="9" s="1"/>
  <c r="Z260" i="9"/>
  <c r="AA366" i="9"/>
  <c r="AA367" i="9" s="1"/>
  <c r="AB364" i="9"/>
  <c r="Z99" i="9"/>
  <c r="Z100" i="9" s="1"/>
  <c r="AA97" i="9"/>
  <c r="AB299" i="9"/>
  <c r="AA301" i="9"/>
  <c r="AA302" i="9" s="1"/>
  <c r="Z270" i="9"/>
  <c r="AA269" i="9"/>
  <c r="AA234" i="9"/>
  <c r="Z236" i="9"/>
  <c r="Z237" i="9" s="1"/>
  <c r="Z184" i="9"/>
  <c r="Z185" i="9" s="1"/>
  <c r="AA182" i="9"/>
  <c r="Z34" i="9"/>
  <c r="Y36" i="9"/>
  <c r="Y37" i="9" s="1"/>
  <c r="Z79" i="9"/>
  <c r="Z80" i="9" s="1"/>
  <c r="AA77" i="9"/>
  <c r="X348" i="9"/>
  <c r="Y347" i="9"/>
  <c r="Y283" i="9"/>
  <c r="Z282" i="9"/>
  <c r="Z130" i="9"/>
  <c r="Y132" i="9"/>
  <c r="Y133" i="9" s="1"/>
  <c r="Z158" i="9"/>
  <c r="Z159" i="9" s="1"/>
  <c r="AA156" i="9"/>
  <c r="AA89" i="9"/>
  <c r="AA90" i="9" s="1"/>
  <c r="AB87" i="9"/>
  <c r="Z338" i="9"/>
  <c r="Y340" i="9"/>
  <c r="Y341" i="9" s="1"/>
  <c r="Z178" i="9"/>
  <c r="Y179" i="9"/>
  <c r="AC217" i="9"/>
  <c r="AB218" i="9"/>
  <c r="Y308" i="9"/>
  <c r="X309" i="9"/>
  <c r="Y52" i="9"/>
  <c r="Y53" i="9" s="1"/>
  <c r="Z50" i="9"/>
  <c r="Z195" i="9"/>
  <c r="Y197" i="9"/>
  <c r="Y198" i="9" s="1"/>
  <c r="Z314" i="9"/>
  <c r="Z315" i="9" s="1"/>
  <c r="AA312" i="9"/>
  <c r="AA325" i="9"/>
  <c r="Z327" i="9"/>
  <c r="Z328" i="9" s="1"/>
  <c r="Z230" i="9"/>
  <c r="Y231" i="9"/>
  <c r="Y335" i="9"/>
  <c r="Z334" i="9"/>
  <c r="AA257" i="9"/>
  <c r="AB256" i="9"/>
  <c r="Z44" i="9"/>
  <c r="Z45" i="9" s="1"/>
  <c r="AA42" i="9"/>
  <c r="Z145" i="9"/>
  <c r="Z146" i="9" s="1"/>
  <c r="AA143" i="9"/>
  <c r="Z69" i="9"/>
  <c r="Z70" i="9" s="1"/>
  <c r="AA67" i="9"/>
  <c r="Z210" i="9"/>
  <c r="Z211" i="9" s="1"/>
  <c r="AA208" i="9"/>
  <c r="Z273" i="9"/>
  <c r="Y275" i="9"/>
  <c r="Y276" i="9" s="1"/>
  <c r="AB9" i="9"/>
  <c r="AA10" i="9"/>
  <c r="Y288" i="9"/>
  <c r="Y289" i="9" s="1"/>
  <c r="Z286" i="9"/>
  <c r="Z360" i="9" l="1"/>
  <c r="Y361" i="9"/>
  <c r="Z191" i="9"/>
  <c r="Y192" i="9"/>
  <c r="Z205" i="9"/>
  <c r="AA204" i="9"/>
  <c r="Z140" i="9"/>
  <c r="AA139" i="9"/>
  <c r="Y127" i="9"/>
  <c r="Z126" i="9"/>
  <c r="Z23" i="10"/>
  <c r="Y24" i="10"/>
  <c r="AA273" i="9"/>
  <c r="Z275" i="9"/>
  <c r="Z276" i="9" s="1"/>
  <c r="AC218" i="9"/>
  <c r="AD217" i="9"/>
  <c r="AA130" i="9"/>
  <c r="Z132" i="9"/>
  <c r="Z133" i="9" s="1"/>
  <c r="AB234" i="9"/>
  <c r="AA236" i="9"/>
  <c r="AA237" i="9" s="1"/>
  <c r="AC153" i="9"/>
  <c r="AD152" i="9"/>
  <c r="AB353" i="9"/>
  <c r="AB354" i="9" s="1"/>
  <c r="AC351" i="9"/>
  <c r="AB58" i="9"/>
  <c r="AA60" i="9"/>
  <c r="AA61" i="9" s="1"/>
  <c r="AC364" i="9"/>
  <c r="AB366" i="9"/>
  <c r="AB367" i="9" s="1"/>
  <c r="Z288" i="9"/>
  <c r="Z289" i="9" s="1"/>
  <c r="AA286" i="9"/>
  <c r="AA69" i="9"/>
  <c r="AA70" i="9" s="1"/>
  <c r="AB67" i="9"/>
  <c r="AA44" i="9"/>
  <c r="AA45" i="9" s="1"/>
  <c r="AB42" i="9"/>
  <c r="Z335" i="9"/>
  <c r="AA334" i="9"/>
  <c r="AA314" i="9"/>
  <c r="AA315" i="9" s="1"/>
  <c r="AB312" i="9"/>
  <c r="AA50" i="9"/>
  <c r="Z52" i="9"/>
  <c r="Z53" i="9" s="1"/>
  <c r="AC87" i="9"/>
  <c r="AB89" i="9"/>
  <c r="AB90" i="9" s="1"/>
  <c r="Z347" i="9"/>
  <c r="Y348" i="9"/>
  <c r="Z223" i="9"/>
  <c r="Z224" i="9" s="1"/>
  <c r="AA221" i="9"/>
  <c r="AA249" i="9"/>
  <c r="AA250" i="9" s="1"/>
  <c r="AB247" i="9"/>
  <c r="AA28" i="9"/>
  <c r="AA29" i="9" s="1"/>
  <c r="AB26" i="9"/>
  <c r="AA19" i="9"/>
  <c r="AA20" i="9" s="1"/>
  <c r="AB17" i="9"/>
  <c r="Z36" i="9"/>
  <c r="Z37" i="9" s="1"/>
  <c r="AA34" i="9"/>
  <c r="AB301" i="9"/>
  <c r="AB302" i="9" s="1"/>
  <c r="AC299" i="9"/>
  <c r="Z295" i="9"/>
  <c r="Y296" i="9"/>
  <c r="AA210" i="9"/>
  <c r="AA211" i="9" s="1"/>
  <c r="AB208" i="9"/>
  <c r="AA145" i="9"/>
  <c r="AA146" i="9" s="1"/>
  <c r="AB143" i="9"/>
  <c r="AC256" i="9"/>
  <c r="AB257" i="9"/>
  <c r="AB156" i="9"/>
  <c r="AA158" i="9"/>
  <c r="AA159" i="9" s="1"/>
  <c r="AA282" i="9"/>
  <c r="Z283" i="9"/>
  <c r="AB77" i="9"/>
  <c r="AA79" i="9"/>
  <c r="AA80" i="9" s="1"/>
  <c r="AB182" i="9"/>
  <c r="AA184" i="9"/>
  <c r="AA185" i="9" s="1"/>
  <c r="AB269" i="9"/>
  <c r="AA270" i="9"/>
  <c r="AB97" i="9"/>
  <c r="AA99" i="9"/>
  <c r="AA100" i="9" s="1"/>
  <c r="Z262" i="9"/>
  <c r="Z263" i="9" s="1"/>
  <c r="AA260" i="9"/>
  <c r="Z171" i="9"/>
  <c r="Z172" i="9" s="1"/>
  <c r="AA169" i="9"/>
  <c r="AB243" i="9"/>
  <c r="AA244" i="9"/>
  <c r="AA109" i="9"/>
  <c r="AA110" i="9" s="1"/>
  <c r="AB107" i="9"/>
  <c r="AC165" i="9"/>
  <c r="AB166" i="9"/>
  <c r="AB117" i="9"/>
  <c r="AA119" i="9"/>
  <c r="AA120" i="9" s="1"/>
  <c r="AB10" i="9"/>
  <c r="AC9" i="9"/>
  <c r="Z231" i="9"/>
  <c r="AA230" i="9"/>
  <c r="AB325" i="9"/>
  <c r="AA327" i="9"/>
  <c r="AA328" i="9" s="1"/>
  <c r="AA195" i="9"/>
  <c r="Z197" i="9"/>
  <c r="Z198" i="9" s="1"/>
  <c r="Y309" i="9"/>
  <c r="Z308" i="9"/>
  <c r="Z179" i="9"/>
  <c r="AA178" i="9"/>
  <c r="AA338" i="9"/>
  <c r="Z340" i="9"/>
  <c r="Z341" i="9" s="1"/>
  <c r="Z321" i="9"/>
  <c r="Y322" i="9"/>
  <c r="AB65" i="9"/>
  <c r="AC62" i="9"/>
  <c r="AB139" i="9" l="1"/>
  <c r="AA140" i="9"/>
  <c r="AA191" i="9"/>
  <c r="Z192" i="9"/>
  <c r="AA126" i="9"/>
  <c r="Z127" i="9"/>
  <c r="AA205" i="9"/>
  <c r="AB204" i="9"/>
  <c r="AA360" i="9"/>
  <c r="Z361" i="9"/>
  <c r="Z24" i="10"/>
  <c r="AA23" i="10"/>
  <c r="AD62" i="9"/>
  <c r="AC65" i="9"/>
  <c r="AB178" i="9"/>
  <c r="AA179" i="9"/>
  <c r="AB109" i="9"/>
  <c r="AB110" i="9" s="1"/>
  <c r="AC107" i="9"/>
  <c r="AA171" i="9"/>
  <c r="AA172" i="9" s="1"/>
  <c r="AB169" i="9"/>
  <c r="AC208" i="9"/>
  <c r="AB210" i="9"/>
  <c r="AB211" i="9" s="1"/>
  <c r="AC17" i="9"/>
  <c r="AB19" i="9"/>
  <c r="AB20" i="9" s="1"/>
  <c r="AB249" i="9"/>
  <c r="AB250" i="9" s="1"/>
  <c r="AC247" i="9"/>
  <c r="AB334" i="9"/>
  <c r="AA335" i="9"/>
  <c r="AB69" i="9"/>
  <c r="AB70" i="9" s="1"/>
  <c r="AC67" i="9"/>
  <c r="AA197" i="9"/>
  <c r="AA198" i="9" s="1"/>
  <c r="AB195" i="9"/>
  <c r="AB119" i="9"/>
  <c r="AB120" i="9" s="1"/>
  <c r="AC117" i="9"/>
  <c r="AB184" i="9"/>
  <c r="AB185" i="9" s="1"/>
  <c r="AC182" i="9"/>
  <c r="AC257" i="9"/>
  <c r="AD256" i="9"/>
  <c r="Z348" i="9"/>
  <c r="AA347" i="9"/>
  <c r="AA52" i="9"/>
  <c r="AA53" i="9" s="1"/>
  <c r="AB50" i="9"/>
  <c r="AC366" i="9"/>
  <c r="AC367" i="9" s="1"/>
  <c r="AD364" i="9"/>
  <c r="AB236" i="9"/>
  <c r="AB237" i="9" s="1"/>
  <c r="AC234" i="9"/>
  <c r="Z309" i="9"/>
  <c r="AA308" i="9"/>
  <c r="AC10" i="9"/>
  <c r="AD9" i="9"/>
  <c r="AA262" i="9"/>
  <c r="AA263" i="9" s="1"/>
  <c r="AB260" i="9"/>
  <c r="AC143" i="9"/>
  <c r="AB145" i="9"/>
  <c r="AB146" i="9" s="1"/>
  <c r="AA36" i="9"/>
  <c r="AA37" i="9" s="1"/>
  <c r="AB34" i="9"/>
  <c r="AC26" i="9"/>
  <c r="AB28" i="9"/>
  <c r="AB29" i="9" s="1"/>
  <c r="AA223" i="9"/>
  <c r="AA224" i="9" s="1"/>
  <c r="AB221" i="9"/>
  <c r="AC312" i="9"/>
  <c r="AB314" i="9"/>
  <c r="AB315" i="9" s="1"/>
  <c r="AB44" i="9"/>
  <c r="AB45" i="9" s="1"/>
  <c r="AC42" i="9"/>
  <c r="AA288" i="9"/>
  <c r="AA289" i="9" s="1"/>
  <c r="AB286" i="9"/>
  <c r="AE152" i="9"/>
  <c r="AD153" i="9"/>
  <c r="AE217" i="9"/>
  <c r="AD218" i="9"/>
  <c r="AB230" i="9"/>
  <c r="AA231" i="9"/>
  <c r="AC301" i="9"/>
  <c r="AC302" i="9" s="1"/>
  <c r="AD299" i="9"/>
  <c r="AC353" i="9"/>
  <c r="AC354" i="9" s="1"/>
  <c r="AD351" i="9"/>
  <c r="Z322" i="9"/>
  <c r="AA321" i="9"/>
  <c r="AB99" i="9"/>
  <c r="AB100" i="9" s="1"/>
  <c r="AC97" i="9"/>
  <c r="AA283" i="9"/>
  <c r="AB282" i="9"/>
  <c r="AA340" i="9"/>
  <c r="AA341" i="9" s="1"/>
  <c r="AB338" i="9"/>
  <c r="AB327" i="9"/>
  <c r="AB328" i="9" s="1"/>
  <c r="AC325" i="9"/>
  <c r="AC166" i="9"/>
  <c r="AD165" i="9"/>
  <c r="AB244" i="9"/>
  <c r="AC243" i="9"/>
  <c r="AB270" i="9"/>
  <c r="AC269" i="9"/>
  <c r="AB79" i="9"/>
  <c r="AB80" i="9" s="1"/>
  <c r="AC77" i="9"/>
  <c r="AC156" i="9"/>
  <c r="AB158" i="9"/>
  <c r="AB159" i="9" s="1"/>
  <c r="Z296" i="9"/>
  <c r="AA295" i="9"/>
  <c r="AD87" i="9"/>
  <c r="AC89" i="9"/>
  <c r="AC90" i="9" s="1"/>
  <c r="AC58" i="9"/>
  <c r="AB60" i="9"/>
  <c r="AB61" i="9" s="1"/>
  <c r="AA132" i="9"/>
  <c r="AA133" i="9" s="1"/>
  <c r="AB130" i="9"/>
  <c r="AA275" i="9"/>
  <c r="AA276" i="9" s="1"/>
  <c r="AB273" i="9"/>
  <c r="AB205" i="9" l="1"/>
  <c r="AC204" i="9"/>
  <c r="AA192" i="9"/>
  <c r="AB191" i="9"/>
  <c r="AA361" i="9"/>
  <c r="AB360" i="9"/>
  <c r="AA127" i="9"/>
  <c r="AB126" i="9"/>
  <c r="AB140" i="9"/>
  <c r="AC139" i="9"/>
  <c r="AB23" i="10"/>
  <c r="AA24" i="10"/>
  <c r="AC79" i="9"/>
  <c r="AC80" i="9" s="1"/>
  <c r="AD77" i="9"/>
  <c r="AC327" i="9"/>
  <c r="AC328" i="9" s="1"/>
  <c r="AD325" i="9"/>
  <c r="AB321" i="9"/>
  <c r="AA322" i="9"/>
  <c r="AD353" i="9"/>
  <c r="AD354" i="9" s="1"/>
  <c r="AE351" i="9"/>
  <c r="AD42" i="9"/>
  <c r="AC44" i="9"/>
  <c r="AC45" i="9" s="1"/>
  <c r="AC221" i="9"/>
  <c r="AB223" i="9"/>
  <c r="AB224" i="9" s="1"/>
  <c r="AB36" i="9"/>
  <c r="AB37" i="9" s="1"/>
  <c r="AC34" i="9"/>
  <c r="AE9" i="9"/>
  <c r="AD10" i="9"/>
  <c r="AD366" i="9"/>
  <c r="AD367" i="9" s="1"/>
  <c r="AE364" i="9"/>
  <c r="AC184" i="9"/>
  <c r="AC185" i="9" s="1"/>
  <c r="AD182" i="9"/>
  <c r="AD67" i="9"/>
  <c r="AC69" i="9"/>
  <c r="AC70" i="9" s="1"/>
  <c r="AC60" i="9"/>
  <c r="AC61" i="9" s="1"/>
  <c r="AD58" i="9"/>
  <c r="AB275" i="9"/>
  <c r="AB276" i="9" s="1"/>
  <c r="AC273" i="9"/>
  <c r="AB295" i="9"/>
  <c r="AA296" i="9"/>
  <c r="AD243" i="9"/>
  <c r="AC244" i="9"/>
  <c r="AB283" i="9"/>
  <c r="AC282" i="9"/>
  <c r="AA348" i="9"/>
  <c r="AB347" i="9"/>
  <c r="AB197" i="9"/>
  <c r="AB198" i="9" s="1"/>
  <c r="AC195" i="9"/>
  <c r="AD247" i="9"/>
  <c r="AC249" i="9"/>
  <c r="AC250" i="9" s="1"/>
  <c r="AC169" i="9"/>
  <c r="AB171" i="9"/>
  <c r="AB172" i="9" s="1"/>
  <c r="AC230" i="9"/>
  <c r="AB231" i="9"/>
  <c r="AE153" i="9"/>
  <c r="AF152" i="9"/>
  <c r="AD143" i="9"/>
  <c r="AC145" i="9"/>
  <c r="AC146" i="9" s="1"/>
  <c r="AB179" i="9"/>
  <c r="AC178" i="9"/>
  <c r="AB132" i="9"/>
  <c r="AB133" i="9" s="1"/>
  <c r="AC130" i="9"/>
  <c r="AD269" i="9"/>
  <c r="AC270" i="9"/>
  <c r="AE165" i="9"/>
  <c r="AD166" i="9"/>
  <c r="AB340" i="9"/>
  <c r="AB341" i="9" s="1"/>
  <c r="AC338" i="9"/>
  <c r="AC99" i="9"/>
  <c r="AC100" i="9" s="1"/>
  <c r="AD97" i="9"/>
  <c r="AD301" i="9"/>
  <c r="AD302" i="9" s="1"/>
  <c r="AE299" i="9"/>
  <c r="AC286" i="9"/>
  <c r="AB288" i="9"/>
  <c r="AB289" i="9" s="1"/>
  <c r="AC260" i="9"/>
  <c r="AB262" i="9"/>
  <c r="AB263" i="9" s="1"/>
  <c r="AA309" i="9"/>
  <c r="AB308" i="9"/>
  <c r="AC236" i="9"/>
  <c r="AC237" i="9" s="1"/>
  <c r="AD234" i="9"/>
  <c r="AB52" i="9"/>
  <c r="AB53" i="9" s="1"/>
  <c r="AC50" i="9"/>
  <c r="AE256" i="9"/>
  <c r="AD257" i="9"/>
  <c r="AC119" i="9"/>
  <c r="AC120" i="9" s="1"/>
  <c r="AD117" i="9"/>
  <c r="AD107" i="9"/>
  <c r="AC109" i="9"/>
  <c r="AC110" i="9" s="1"/>
  <c r="AD89" i="9"/>
  <c r="AD90" i="9" s="1"/>
  <c r="AE87" i="9"/>
  <c r="AC158" i="9"/>
  <c r="AC159" i="9" s="1"/>
  <c r="AD156" i="9"/>
  <c r="AE218" i="9"/>
  <c r="AF217" i="9"/>
  <c r="AC314" i="9"/>
  <c r="AC315" i="9" s="1"/>
  <c r="AD312" i="9"/>
  <c r="AD26" i="9"/>
  <c r="AC28" i="9"/>
  <c r="AC29" i="9" s="1"/>
  <c r="AC334" i="9"/>
  <c r="AB335" i="9"/>
  <c r="AC19" i="9"/>
  <c r="AC20" i="9" s="1"/>
  <c r="AD17" i="9"/>
  <c r="AD208" i="9"/>
  <c r="AC210" i="9"/>
  <c r="AC211" i="9" s="1"/>
  <c r="AD65" i="9"/>
  <c r="AE62" i="9"/>
  <c r="AC191" i="9" l="1"/>
  <c r="AB192" i="9"/>
  <c r="AD139" i="9"/>
  <c r="AC140" i="9"/>
  <c r="AB361" i="9"/>
  <c r="AC360" i="9"/>
  <c r="AD204" i="9"/>
  <c r="AC205" i="9"/>
  <c r="AC126" i="9"/>
  <c r="AB127" i="9"/>
  <c r="AC23" i="10"/>
  <c r="AB24" i="10"/>
  <c r="AF62" i="9"/>
  <c r="AE65" i="9"/>
  <c r="AD19" i="9"/>
  <c r="AD20" i="9" s="1"/>
  <c r="AE17" i="9"/>
  <c r="AG217" i="9"/>
  <c r="AF218" i="9"/>
  <c r="AC283" i="9"/>
  <c r="AD282" i="9"/>
  <c r="AD60" i="9"/>
  <c r="AD61" i="9" s="1"/>
  <c r="AE58" i="9"/>
  <c r="AF351" i="9"/>
  <c r="AE353" i="9"/>
  <c r="AE354" i="9" s="1"/>
  <c r="AD286" i="9"/>
  <c r="AC288" i="9"/>
  <c r="AC289" i="9" s="1"/>
  <c r="AF9" i="9"/>
  <c r="AE10" i="9"/>
  <c r="AC223" i="9"/>
  <c r="AC224" i="9" s="1"/>
  <c r="AD221" i="9"/>
  <c r="AD314" i="9"/>
  <c r="AD315" i="9" s="1"/>
  <c r="AE312" i="9"/>
  <c r="AD158" i="9"/>
  <c r="AD159" i="9" s="1"/>
  <c r="AE156" i="9"/>
  <c r="AE234" i="9"/>
  <c r="AD236" i="9"/>
  <c r="AD237" i="9" s="1"/>
  <c r="AF299" i="9"/>
  <c r="AE301" i="9"/>
  <c r="AE302" i="9" s="1"/>
  <c r="AE97" i="9"/>
  <c r="AD99" i="9"/>
  <c r="AD100" i="9" s="1"/>
  <c r="AC132" i="9"/>
  <c r="AC133" i="9" s="1"/>
  <c r="AD130" i="9"/>
  <c r="AB348" i="9"/>
  <c r="AC347" i="9"/>
  <c r="AD273" i="9"/>
  <c r="AC275" i="9"/>
  <c r="AC276" i="9" s="1"/>
  <c r="AE366" i="9"/>
  <c r="AE367" i="9" s="1"/>
  <c r="AF364" i="9"/>
  <c r="AC36" i="9"/>
  <c r="AC37" i="9" s="1"/>
  <c r="AD34" i="9"/>
  <c r="AD79" i="9"/>
  <c r="AD80" i="9" s="1"/>
  <c r="AE77" i="9"/>
  <c r="AE89" i="9"/>
  <c r="AE90" i="9" s="1"/>
  <c r="AF87" i="9"/>
  <c r="AD119" i="9"/>
  <c r="AD120" i="9" s="1"/>
  <c r="AE117" i="9"/>
  <c r="AC52" i="9"/>
  <c r="AC53" i="9" s="1"/>
  <c r="AD50" i="9"/>
  <c r="AC308" i="9"/>
  <c r="AB309" i="9"/>
  <c r="AD338" i="9"/>
  <c r="AC340" i="9"/>
  <c r="AC341" i="9" s="1"/>
  <c r="AD178" i="9"/>
  <c r="AC179" i="9"/>
  <c r="AG152" i="9"/>
  <c r="AF153" i="9"/>
  <c r="AC197" i="9"/>
  <c r="AC198" i="9" s="1"/>
  <c r="AD195" i="9"/>
  <c r="AD184" i="9"/>
  <c r="AD185" i="9" s="1"/>
  <c r="AE182" i="9"/>
  <c r="AE325" i="9"/>
  <c r="AD327" i="9"/>
  <c r="AD328" i="9" s="1"/>
  <c r="AD28" i="9"/>
  <c r="AD29" i="9" s="1"/>
  <c r="AE26" i="9"/>
  <c r="AD270" i="9"/>
  <c r="AE269" i="9"/>
  <c r="AC171" i="9"/>
  <c r="AC172" i="9" s="1"/>
  <c r="AD169" i="9"/>
  <c r="AC295" i="9"/>
  <c r="AB296" i="9"/>
  <c r="AD210" i="9"/>
  <c r="AD211" i="9" s="1"/>
  <c r="AE208" i="9"/>
  <c r="AC335" i="9"/>
  <c r="AD334" i="9"/>
  <c r="AD109" i="9"/>
  <c r="AD110" i="9" s="1"/>
  <c r="AE107" i="9"/>
  <c r="AE257" i="9"/>
  <c r="AF256" i="9"/>
  <c r="AC262" i="9"/>
  <c r="AC263" i="9" s="1"/>
  <c r="AD260" i="9"/>
  <c r="AE166" i="9"/>
  <c r="AF165" i="9"/>
  <c r="AD145" i="9"/>
  <c r="AD146" i="9" s="1"/>
  <c r="AE143" i="9"/>
  <c r="AD230" i="9"/>
  <c r="AC231" i="9"/>
  <c r="AD249" i="9"/>
  <c r="AD250" i="9" s="1"/>
  <c r="AE247" i="9"/>
  <c r="AD244" i="9"/>
  <c r="AE243" i="9"/>
  <c r="AD69" i="9"/>
  <c r="AD70" i="9" s="1"/>
  <c r="AE67" i="9"/>
  <c r="AD44" i="9"/>
  <c r="AD45" i="9" s="1"/>
  <c r="AE42" i="9"/>
  <c r="AC321" i="9"/>
  <c r="AB322" i="9"/>
  <c r="AD140" i="9" l="1"/>
  <c r="AE139" i="9"/>
  <c r="AC361" i="9"/>
  <c r="AD360" i="9"/>
  <c r="AD205" i="9"/>
  <c r="AE204" i="9"/>
  <c r="AC127" i="9"/>
  <c r="AD126" i="9"/>
  <c r="AC192" i="9"/>
  <c r="AD191" i="9"/>
  <c r="AD23" i="10"/>
  <c r="AC24" i="10"/>
  <c r="AE69" i="9"/>
  <c r="AE70" i="9" s="1"/>
  <c r="AF67" i="9"/>
  <c r="AE249" i="9"/>
  <c r="AE250" i="9" s="1"/>
  <c r="AF247" i="9"/>
  <c r="AE145" i="9"/>
  <c r="AE146" i="9" s="1"/>
  <c r="AF143" i="9"/>
  <c r="AD262" i="9"/>
  <c r="AD263" i="9" s="1"/>
  <c r="AE260" i="9"/>
  <c r="AE109" i="9"/>
  <c r="AE110" i="9" s="1"/>
  <c r="AF107" i="9"/>
  <c r="AE210" i="9"/>
  <c r="AE211" i="9" s="1"/>
  <c r="AF208" i="9"/>
  <c r="AD171" i="9"/>
  <c r="AD172" i="9" s="1"/>
  <c r="AE169" i="9"/>
  <c r="AE28" i="9"/>
  <c r="AE29" i="9" s="1"/>
  <c r="AF26" i="9"/>
  <c r="AF182" i="9"/>
  <c r="AE184" i="9"/>
  <c r="AE185" i="9" s="1"/>
  <c r="AE50" i="9"/>
  <c r="AD52" i="9"/>
  <c r="AD53" i="9" s="1"/>
  <c r="AG87" i="9"/>
  <c r="AF89" i="9"/>
  <c r="AF90" i="9" s="1"/>
  <c r="AD36" i="9"/>
  <c r="AD37" i="9" s="1"/>
  <c r="AE34" i="9"/>
  <c r="AE314" i="9"/>
  <c r="AE315" i="9" s="1"/>
  <c r="AF312" i="9"/>
  <c r="AD223" i="9"/>
  <c r="AD224" i="9" s="1"/>
  <c r="AE221" i="9"/>
  <c r="AF58" i="9"/>
  <c r="AE60" i="9"/>
  <c r="AE61" i="9" s="1"/>
  <c r="AE19" i="9"/>
  <c r="AE20" i="9" s="1"/>
  <c r="AF17" i="9"/>
  <c r="AD321" i="9"/>
  <c r="AC322" i="9"/>
  <c r="AG153" i="9"/>
  <c r="AH152" i="9"/>
  <c r="AH153" i="9" s="1"/>
  <c r="AD179" i="9"/>
  <c r="AE178" i="9"/>
  <c r="AD275" i="9"/>
  <c r="AD276" i="9" s="1"/>
  <c r="AE273" i="9"/>
  <c r="AF97" i="9"/>
  <c r="AE99" i="9"/>
  <c r="AE100" i="9" s="1"/>
  <c r="AF234" i="9"/>
  <c r="AE236" i="9"/>
  <c r="AE237" i="9" s="1"/>
  <c r="AD288" i="9"/>
  <c r="AD289" i="9" s="1"/>
  <c r="AE286" i="9"/>
  <c r="AG218" i="9"/>
  <c r="AH217" i="9"/>
  <c r="AH218" i="9" s="1"/>
  <c r="AE44" i="9"/>
  <c r="AE45" i="9" s="1"/>
  <c r="AF42" i="9"/>
  <c r="AF243" i="9"/>
  <c r="AE244" i="9"/>
  <c r="AG165" i="9"/>
  <c r="AF166" i="9"/>
  <c r="AG256" i="9"/>
  <c r="AF257" i="9"/>
  <c r="AD335" i="9"/>
  <c r="AE334" i="9"/>
  <c r="AF269" i="9"/>
  <c r="AE270" i="9"/>
  <c r="AE195" i="9"/>
  <c r="AD197" i="9"/>
  <c r="AD198" i="9" s="1"/>
  <c r="AF117" i="9"/>
  <c r="AE119" i="9"/>
  <c r="AE120" i="9" s="1"/>
  <c r="AF77" i="9"/>
  <c r="AE79" i="9"/>
  <c r="AE80" i="9" s="1"/>
  <c r="AG364" i="9"/>
  <c r="AF366" i="9"/>
  <c r="AF367" i="9" s="1"/>
  <c r="AD347" i="9"/>
  <c r="AC348" i="9"/>
  <c r="AE130" i="9"/>
  <c r="AD132" i="9"/>
  <c r="AD133" i="9" s="1"/>
  <c r="AF156" i="9"/>
  <c r="AE158" i="9"/>
  <c r="AE159" i="9" s="1"/>
  <c r="AE282" i="9"/>
  <c r="AD283" i="9"/>
  <c r="AD231" i="9"/>
  <c r="AE230" i="9"/>
  <c r="AD295" i="9"/>
  <c r="AC296" i="9"/>
  <c r="AF325" i="9"/>
  <c r="AE327" i="9"/>
  <c r="AE328" i="9" s="1"/>
  <c r="AE338" i="9"/>
  <c r="AD340" i="9"/>
  <c r="AD341" i="9" s="1"/>
  <c r="AC309" i="9"/>
  <c r="AD308" i="9"/>
  <c r="AG299" i="9"/>
  <c r="AF301" i="9"/>
  <c r="AF302" i="9" s="1"/>
  <c r="AF10" i="9"/>
  <c r="AG9" i="9"/>
  <c r="AF353" i="9"/>
  <c r="AF354" i="9" s="1"/>
  <c r="AG351" i="9"/>
  <c r="AF65" i="9"/>
  <c r="AG62" i="9"/>
  <c r="AE126" i="9" l="1"/>
  <c r="AD127" i="9"/>
  <c r="AE360" i="9"/>
  <c r="AD361" i="9"/>
  <c r="AE191" i="9"/>
  <c r="AD192" i="9"/>
  <c r="AF204" i="9"/>
  <c r="AE205" i="9"/>
  <c r="AF139" i="9"/>
  <c r="AE140" i="9"/>
  <c r="AD24" i="10"/>
  <c r="AE23" i="10"/>
  <c r="AH62" i="9"/>
  <c r="AH65" i="9" s="1"/>
  <c r="AG65" i="9"/>
  <c r="AE308" i="9"/>
  <c r="AD309" i="9"/>
  <c r="AG257" i="9"/>
  <c r="AH256" i="9"/>
  <c r="AH257" i="9" s="1"/>
  <c r="AE52" i="9"/>
  <c r="AE53" i="9" s="1"/>
  <c r="AF50" i="9"/>
  <c r="AG353" i="9"/>
  <c r="AG354" i="9" s="1"/>
  <c r="AH351" i="9"/>
  <c r="AH353" i="9" s="1"/>
  <c r="AH354" i="9" s="1"/>
  <c r="AG17" i="9"/>
  <c r="AF19" i="9"/>
  <c r="AF20" i="9" s="1"/>
  <c r="AF221" i="9"/>
  <c r="AE223" i="9"/>
  <c r="AE224" i="9" s="1"/>
  <c r="AE36" i="9"/>
  <c r="AE37" i="9" s="1"/>
  <c r="AF34" i="9"/>
  <c r="AF28" i="9"/>
  <c r="AF29" i="9" s="1"/>
  <c r="AG26" i="9"/>
  <c r="AF249" i="9"/>
  <c r="AF250" i="9" s="1"/>
  <c r="AG247" i="9"/>
  <c r="AD296" i="9"/>
  <c r="AE295" i="9"/>
  <c r="AG366" i="9"/>
  <c r="AG367" i="9" s="1"/>
  <c r="AH364" i="9"/>
  <c r="AH366" i="9" s="1"/>
  <c r="AH367" i="9" s="1"/>
  <c r="AF270" i="9"/>
  <c r="AG269" i="9"/>
  <c r="AF236" i="9"/>
  <c r="AF237" i="9" s="1"/>
  <c r="AG234" i="9"/>
  <c r="AG10" i="9"/>
  <c r="AH9" i="9"/>
  <c r="AH10" i="9" s="1"/>
  <c r="AF314" i="9"/>
  <c r="AF315" i="9" s="1"/>
  <c r="AG312" i="9"/>
  <c r="AE171" i="9"/>
  <c r="AE172" i="9" s="1"/>
  <c r="AF169" i="9"/>
  <c r="AF109" i="9"/>
  <c r="AF110" i="9" s="1"/>
  <c r="AG107" i="9"/>
  <c r="AF145" i="9"/>
  <c r="AF146" i="9" s="1"/>
  <c r="AG143" i="9"/>
  <c r="AF69" i="9"/>
  <c r="AF70" i="9" s="1"/>
  <c r="AG67" i="9"/>
  <c r="AF210" i="9"/>
  <c r="AF211" i="9" s="1"/>
  <c r="AG208" i="9"/>
  <c r="AE262" i="9"/>
  <c r="AE263" i="9" s="1"/>
  <c r="AF260" i="9"/>
  <c r="AE283" i="9"/>
  <c r="AF282" i="9"/>
  <c r="AE132" i="9"/>
  <c r="AE133" i="9" s="1"/>
  <c r="AF130" i="9"/>
  <c r="AF119" i="9"/>
  <c r="AF120" i="9" s="1"/>
  <c r="AG117" i="9"/>
  <c r="AF244" i="9"/>
  <c r="AG243" i="9"/>
  <c r="AF230" i="9"/>
  <c r="AE231" i="9"/>
  <c r="AF334" i="9"/>
  <c r="AE335" i="9"/>
  <c r="AF44" i="9"/>
  <c r="AF45" i="9" s="1"/>
  <c r="AG42" i="9"/>
  <c r="AE288" i="9"/>
  <c r="AE289" i="9" s="1"/>
  <c r="AF286" i="9"/>
  <c r="AE275" i="9"/>
  <c r="AE276" i="9" s="1"/>
  <c r="AF273" i="9"/>
  <c r="AF178" i="9"/>
  <c r="AE179" i="9"/>
  <c r="AG301" i="9"/>
  <c r="AG302" i="9" s="1"/>
  <c r="AH299" i="9"/>
  <c r="AH301" i="9" s="1"/>
  <c r="AH302" i="9" s="1"/>
  <c r="AE340" i="9"/>
  <c r="AE341" i="9" s="1"/>
  <c r="AF338" i="9"/>
  <c r="AF327" i="9"/>
  <c r="AF328" i="9" s="1"/>
  <c r="AG325" i="9"/>
  <c r="AG156" i="9"/>
  <c r="AF158" i="9"/>
  <c r="AF159" i="9" s="1"/>
  <c r="AD348" i="9"/>
  <c r="AE347" i="9"/>
  <c r="AF79" i="9"/>
  <c r="AF80" i="9" s="1"/>
  <c r="AG77" i="9"/>
  <c r="AE197" i="9"/>
  <c r="AE198" i="9" s="1"/>
  <c r="AF195" i="9"/>
  <c r="AG166" i="9"/>
  <c r="AH165" i="9"/>
  <c r="AH166" i="9" s="1"/>
  <c r="AF99" i="9"/>
  <c r="AF100" i="9" s="1"/>
  <c r="AG97" i="9"/>
  <c r="AD322" i="9"/>
  <c r="AE321" i="9"/>
  <c r="AF60" i="9"/>
  <c r="AF61" i="9" s="1"/>
  <c r="AG58" i="9"/>
  <c r="AH87" i="9"/>
  <c r="AH89" i="9" s="1"/>
  <c r="AH90" i="9" s="1"/>
  <c r="AG89" i="9"/>
  <c r="AG90" i="9" s="1"/>
  <c r="AF184" i="9"/>
  <c r="AF185" i="9" s="1"/>
  <c r="AG182" i="9"/>
  <c r="AE361" i="9" l="1"/>
  <c r="AF360" i="9"/>
  <c r="AG204" i="9"/>
  <c r="AF205" i="9"/>
  <c r="AF140" i="9"/>
  <c r="AG139" i="9"/>
  <c r="AF191" i="9"/>
  <c r="AE192" i="9"/>
  <c r="AE127" i="9"/>
  <c r="AF126" i="9"/>
  <c r="AE24" i="10"/>
  <c r="AF23" i="10"/>
  <c r="AG60" i="9"/>
  <c r="AG61" i="9" s="1"/>
  <c r="AH58" i="9"/>
  <c r="AH60" i="9" s="1"/>
  <c r="AH61" i="9" s="1"/>
  <c r="AE348" i="9"/>
  <c r="AF347" i="9"/>
  <c r="AG273" i="9"/>
  <c r="AF275" i="9"/>
  <c r="AF276" i="9" s="1"/>
  <c r="AH243" i="9"/>
  <c r="AH244" i="9" s="1"/>
  <c r="AG244" i="9"/>
  <c r="AG314" i="9"/>
  <c r="AG315" i="9" s="1"/>
  <c r="AH312" i="9"/>
  <c r="AH314" i="9" s="1"/>
  <c r="AH315" i="9" s="1"/>
  <c r="AG230" i="9"/>
  <c r="AF231" i="9"/>
  <c r="AG19" i="9"/>
  <c r="AG20" i="9" s="1"/>
  <c r="AH17" i="9"/>
  <c r="AH19" i="9" s="1"/>
  <c r="AH20" i="9" s="1"/>
  <c r="AE309" i="9"/>
  <c r="AF308" i="9"/>
  <c r="AG184" i="9"/>
  <c r="AG185" i="9" s="1"/>
  <c r="AH182" i="9"/>
  <c r="AH184" i="9" s="1"/>
  <c r="AH185" i="9" s="1"/>
  <c r="AG99" i="9"/>
  <c r="AG100" i="9" s="1"/>
  <c r="AH97" i="9"/>
  <c r="AH99" i="9" s="1"/>
  <c r="AH100" i="9" s="1"/>
  <c r="AF197" i="9"/>
  <c r="AF198" i="9" s="1"/>
  <c r="AG195" i="9"/>
  <c r="AG327" i="9"/>
  <c r="AG328" i="9" s="1"/>
  <c r="AH325" i="9"/>
  <c r="AH327" i="9" s="1"/>
  <c r="AH328" i="9" s="1"/>
  <c r="AF132" i="9"/>
  <c r="AF133" i="9" s="1"/>
  <c r="AG130" i="9"/>
  <c r="AH67" i="9"/>
  <c r="AH69" i="9" s="1"/>
  <c r="AH70" i="9" s="1"/>
  <c r="AG69" i="9"/>
  <c r="AG70" i="9" s="1"/>
  <c r="AH107" i="9"/>
  <c r="AH109" i="9" s="1"/>
  <c r="AH110" i="9" s="1"/>
  <c r="AG109" i="9"/>
  <c r="AG110" i="9" s="1"/>
  <c r="AG236" i="9"/>
  <c r="AG237" i="9" s="1"/>
  <c r="AH234" i="9"/>
  <c r="AH236" i="9" s="1"/>
  <c r="AH237" i="9" s="1"/>
  <c r="AF52" i="9"/>
  <c r="AF53" i="9" s="1"/>
  <c r="AG50" i="9"/>
  <c r="AE322" i="9"/>
  <c r="AF321" i="9"/>
  <c r="AG79" i="9"/>
  <c r="AG80" i="9" s="1"/>
  <c r="AH77" i="9"/>
  <c r="AH79" i="9" s="1"/>
  <c r="AH80" i="9" s="1"/>
  <c r="AF340" i="9"/>
  <c r="AF341" i="9" s="1"/>
  <c r="AG338" i="9"/>
  <c r="AG286" i="9"/>
  <c r="AF288" i="9"/>
  <c r="AF289" i="9" s="1"/>
  <c r="AG119" i="9"/>
  <c r="AG120" i="9" s="1"/>
  <c r="AH117" i="9"/>
  <c r="AH119" i="9" s="1"/>
  <c r="AH120" i="9" s="1"/>
  <c r="AF283" i="9"/>
  <c r="AG282" i="9"/>
  <c r="AH208" i="9"/>
  <c r="AH210" i="9" s="1"/>
  <c r="AH211" i="9" s="1"/>
  <c r="AG210" i="9"/>
  <c r="AG211" i="9" s="1"/>
  <c r="AH143" i="9"/>
  <c r="AH145" i="9" s="1"/>
  <c r="AH146" i="9" s="1"/>
  <c r="AG145" i="9"/>
  <c r="AG146" i="9" s="1"/>
  <c r="AG169" i="9"/>
  <c r="AF171" i="9"/>
  <c r="AF172" i="9" s="1"/>
  <c r="AG270" i="9"/>
  <c r="AH269" i="9"/>
  <c r="AH270" i="9" s="1"/>
  <c r="AF295" i="9"/>
  <c r="AE296" i="9"/>
  <c r="AH26" i="9"/>
  <c r="AH28" i="9" s="1"/>
  <c r="AH29" i="9" s="1"/>
  <c r="AG28" i="9"/>
  <c r="AG29" i="9" s="1"/>
  <c r="AH42" i="9"/>
  <c r="AH44" i="9" s="1"/>
  <c r="AH45" i="9" s="1"/>
  <c r="AG44" i="9"/>
  <c r="AG45" i="9" s="1"/>
  <c r="AG260" i="9"/>
  <c r="AF262" i="9"/>
  <c r="AF263" i="9" s="1"/>
  <c r="AH247" i="9"/>
  <c r="AH249" i="9" s="1"/>
  <c r="AH250" i="9" s="1"/>
  <c r="AG249" i="9"/>
  <c r="AG250" i="9" s="1"/>
  <c r="AF36" i="9"/>
  <c r="AF37" i="9" s="1"/>
  <c r="AG34" i="9"/>
  <c r="AG158" i="9"/>
  <c r="AG159" i="9" s="1"/>
  <c r="AH156" i="9"/>
  <c r="AH158" i="9" s="1"/>
  <c r="AH159" i="9" s="1"/>
  <c r="AF179" i="9"/>
  <c r="AG178" i="9"/>
  <c r="AG334" i="9"/>
  <c r="AF335" i="9"/>
  <c r="AG221" i="9"/>
  <c r="AF223" i="9"/>
  <c r="AF224" i="9" s="1"/>
  <c r="AH204" i="9" l="1"/>
  <c r="AH205" i="9" s="1"/>
  <c r="AG205" i="9"/>
  <c r="AG126" i="9"/>
  <c r="AF127" i="9"/>
  <c r="AH139" i="9"/>
  <c r="AH140" i="9" s="1"/>
  <c r="AG140" i="9"/>
  <c r="AG360" i="9"/>
  <c r="AF361" i="9"/>
  <c r="AG191" i="9"/>
  <c r="AF192" i="9"/>
  <c r="AG23" i="10"/>
  <c r="AF24" i="10"/>
  <c r="AG308" i="9"/>
  <c r="AF309" i="9"/>
  <c r="AF348" i="9"/>
  <c r="AG347" i="9"/>
  <c r="AG223" i="9"/>
  <c r="AG224" i="9" s="1"/>
  <c r="AH221" i="9"/>
  <c r="AH223" i="9" s="1"/>
  <c r="AH224" i="9" s="1"/>
  <c r="AG335" i="9"/>
  <c r="AH334" i="9"/>
  <c r="AH335" i="9" s="1"/>
  <c r="AG295" i="9"/>
  <c r="AF296" i="9"/>
  <c r="AG171" i="9"/>
  <c r="AG172" i="9" s="1"/>
  <c r="AH169" i="9"/>
  <c r="AH171" i="9" s="1"/>
  <c r="AH172" i="9" s="1"/>
  <c r="AH230" i="9"/>
  <c r="AH231" i="9" s="1"/>
  <c r="AG231" i="9"/>
  <c r="AH338" i="9"/>
  <c r="AH340" i="9" s="1"/>
  <c r="AH341" i="9" s="1"/>
  <c r="AG340" i="9"/>
  <c r="AG341" i="9" s="1"/>
  <c r="AG321" i="9"/>
  <c r="AF322" i="9"/>
  <c r="AH282" i="9"/>
  <c r="AH283" i="9" s="1"/>
  <c r="AG283" i="9"/>
  <c r="AG52" i="9"/>
  <c r="AG53" i="9" s="1"/>
  <c r="AH50" i="9"/>
  <c r="AH52" i="9" s="1"/>
  <c r="AH53" i="9" s="1"/>
  <c r="AG132" i="9"/>
  <c r="AG133" i="9" s="1"/>
  <c r="AH130" i="9"/>
  <c r="AH132" i="9" s="1"/>
  <c r="AH133" i="9" s="1"/>
  <c r="AG197" i="9"/>
  <c r="AG198" i="9" s="1"/>
  <c r="AH195" i="9"/>
  <c r="AH197" i="9" s="1"/>
  <c r="AH198" i="9" s="1"/>
  <c r="AH178" i="9"/>
  <c r="AH179" i="9" s="1"/>
  <c r="AG179" i="9"/>
  <c r="AH34" i="9"/>
  <c r="AH36" i="9" s="1"/>
  <c r="AH37" i="9" s="1"/>
  <c r="AG36" i="9"/>
  <c r="AG37" i="9" s="1"/>
  <c r="AG262" i="9"/>
  <c r="AG263" i="9" s="1"/>
  <c r="AH260" i="9"/>
  <c r="AH262" i="9" s="1"/>
  <c r="AH263" i="9" s="1"/>
  <c r="AH286" i="9"/>
  <c r="AH288" i="9" s="1"/>
  <c r="AH289" i="9" s="1"/>
  <c r="AG288" i="9"/>
  <c r="AG289" i="9" s="1"/>
  <c r="AH273" i="9"/>
  <c r="AH275" i="9" s="1"/>
  <c r="AH276" i="9" s="1"/>
  <c r="AG275" i="9"/>
  <c r="AG276" i="9" s="1"/>
  <c r="AG361" i="9" l="1"/>
  <c r="AH360" i="9"/>
  <c r="AH361" i="9" s="1"/>
  <c r="AG127" i="9"/>
  <c r="AH126" i="9"/>
  <c r="AH127" i="9" s="1"/>
  <c r="AG192" i="9"/>
  <c r="AH191" i="9"/>
  <c r="AH192" i="9" s="1"/>
  <c r="AH23" i="10"/>
  <c r="AH24" i="10" s="1"/>
  <c r="AG24" i="10"/>
  <c r="AH347" i="9"/>
  <c r="AH348" i="9" s="1"/>
  <c r="AG348" i="9"/>
  <c r="AH321" i="9"/>
  <c r="AH322" i="9" s="1"/>
  <c r="AG322" i="9"/>
  <c r="AH295" i="9"/>
  <c r="AH296" i="9" s="1"/>
  <c r="AG296" i="9"/>
  <c r="AG309" i="9"/>
  <c r="AH308" i="9"/>
  <c r="AH309" i="9" s="1"/>
</calcChain>
</file>

<file path=xl/sharedStrings.xml><?xml version="1.0" encoding="utf-8"?>
<sst xmlns="http://schemas.openxmlformats.org/spreadsheetml/2006/main" count="3536" uniqueCount="242">
  <si>
    <t>Plant/Technology</t>
  </si>
  <si>
    <t>Installed Capacity</t>
  </si>
  <si>
    <t>GW</t>
  </si>
  <si>
    <t>Efficiency</t>
  </si>
  <si>
    <t>%</t>
  </si>
  <si>
    <t>Variable Cost</t>
  </si>
  <si>
    <t>R/kW</t>
  </si>
  <si>
    <t xml:space="preserve">R/kW </t>
  </si>
  <si>
    <t>Overnight cost</t>
  </si>
  <si>
    <t>Eskom coal fleet</t>
  </si>
  <si>
    <t>Other Exisiting Plants</t>
  </si>
  <si>
    <t>Source</t>
  </si>
  <si>
    <t>Annual Availability</t>
  </si>
  <si>
    <t>New Capacity Options</t>
  </si>
  <si>
    <t>Assumptions Electricity Distribution</t>
  </si>
  <si>
    <t>The distribution technologies capture the average losses incurred by each sector. Currently all sectors are modelled to experience electricity supply at national average distribution losses (10%). Large industries may however have their own proximate substation supplied at the very highest distribution voltage so losses would be lower than is currently modelled in SATIM. This is in the process of being amended.</t>
  </si>
  <si>
    <t>The capacity is set according to the peak demand in each sector plus the reserve margin.</t>
  </si>
  <si>
    <t>A reserve constraint is imposed on each distribution technology to ensure the reserve is maintained. </t>
  </si>
  <si>
    <t>The operating cost of the distribution technology is set to reflect the average tariff seen by each sector.</t>
  </si>
  <si>
    <t>The investment cost of new distribution capacity is set to reflect average cost of investment. </t>
  </si>
  <si>
    <t>Assumptions Electricity Transmission</t>
  </si>
  <si>
    <r>
      <t>Transmission of electricity between ELCC and the MV distribution network incurs a loss of</t>
    </r>
    <r>
      <rPr>
        <b/>
        <sz val="11"/>
        <color rgb="FF000000"/>
        <rFont val="Arial"/>
        <family val="2"/>
      </rPr>
      <t xml:space="preserve"> 3.9%.</t>
    </r>
  </si>
  <si>
    <r>
      <t xml:space="preserve">MV electricity is distributed to each sector in a way that captures  the different  levels of losses that are  incurred distributing electricity to the sector. For example,the distribution of electricity to residential households is assumed to incur a loss of 19.7% whereas the distribution of electricity to the industrial sectors (excluding mining) incurs a smaller average loss of </t>
    </r>
    <r>
      <rPr>
        <b/>
        <sz val="11"/>
        <color rgb="FF000000"/>
        <rFont val="Arial"/>
        <family val="2"/>
      </rPr>
      <t>6.%.</t>
    </r>
    <r>
      <rPr>
        <sz val="11"/>
        <color rgb="FF000000"/>
        <rFont val="Arial"/>
        <family val="2"/>
      </rPr>
      <t xml:space="preserve"> </t>
    </r>
  </si>
  <si>
    <t>A reserve constraint is imposed on ELC to ensure the reserve is maintained.</t>
  </si>
  <si>
    <t>An existing stock/capacity for the transmission technology is estimated based on the peak demand in the base year plus a reserve margin. For the base year of 2006, this is currently estimated as 31.8 GW.</t>
  </si>
  <si>
    <t>The operating cost of is set to reflect the estimated running cost of this Infrastructure. Currently estimated as 287.91 R/kW.</t>
  </si>
  <si>
    <t>The investment cost of new transmission capacity is set to reflect estimated average cost of investment. Currently estimated at 6329.31 R/kW.</t>
  </si>
  <si>
    <t>Parameter </t>
  </si>
  <si>
    <t>Description</t>
  </si>
  <si>
    <t>Data + Sources</t>
  </si>
  <si>
    <t>Energy Input Commodity or Fuel </t>
  </si>
  <si>
    <t>Fuel is coal, diesel and other fuels</t>
  </si>
  <si>
    <t>Annex A1</t>
  </si>
  <si>
    <t>Output Commodity</t>
  </si>
  <si>
    <t>In this case is centralized electricity (ELCC).</t>
  </si>
  <si>
    <t>Relates the energy input commodities to the sum of energy output commodities.</t>
  </si>
  <si>
    <t>Annex A3</t>
  </si>
  <si>
    <t>Fixed and Variable operating and maintenance cost </t>
  </si>
  <si>
    <t>Relates to yearly cost to run power technologies. Excludes fuel costs except in the case of the Koeberg nuclear plant.</t>
  </si>
  <si>
    <t>Overnight Investment Cost</t>
  </si>
  <si>
    <t>Cost of construction for a technology, assuming that the facility is built and commissioned instantaneously </t>
  </si>
  <si>
    <t>Refers to the percentage of time within a year that a power generation facility is capable of producing electricity under normal operating conditions. Accounting for scheduled and unplanned downtime.</t>
  </si>
  <si>
    <t>Refurbishment/retirement profile</t>
  </si>
  <si>
    <t>Specifies the capacity that is initially available and how that increases in the case of refurbishments and decreases as plants or parts of plants retire in the future. The assumed profiles for Eskom plants are described below. </t>
  </si>
  <si>
    <t>Lifetime </t>
  </si>
  <si>
    <t>Refers to operational life of a technology,</t>
  </si>
  <si>
    <t>Existing Power Plants</t>
  </si>
  <si>
    <t>Additional Parameterization for Combined Heat &amp; Power (CHP) Plants</t>
  </si>
  <si>
    <t>Industrial Process Heat [IPPS]</t>
  </si>
  <si>
    <t>CHP’s are modelled as producing a second output commodity, Industrial Process Heat [IPPS] pertaining to the sub-sector (eg. Iron &amp; Steel) in which the CHP is found.</t>
  </si>
  <si>
    <t>Operating in back-pressure, with a constant Electricity to Heat output ratio [NCAP_CHPR].</t>
  </si>
  <si>
    <t>In back pressure mode you cannot bypass the heat load so the electricity to heat ratio is constant. Alternatively in ‘Condensing’ mode, the electricity to heat ratio is determined endogenously which requires a number of additional parameters and is appropriate when CHP has a large share of the system which is not the case in SATIM.</t>
  </si>
  <si>
    <t>Additional input fuel</t>
  </si>
  <si>
    <t>Some CHP’s are given the option to use an alternate fuel (e.g. biomass and coal). The share of biomass/coal is fixed based on estimates of historical consumption.</t>
  </si>
  <si>
    <t>Additional Parameterization for Existing Pump Storage Systems</t>
  </si>
  <si>
    <t>Night storage technology [NST]</t>
  </si>
  <si>
    <r>
      <t xml:space="preserve">In TIMES you need to declare storage technologies as such and the </t>
    </r>
    <r>
      <rPr>
        <b/>
        <sz val="11"/>
        <color rgb="FF000000"/>
        <rFont val="Arial"/>
        <family val="2"/>
      </rPr>
      <t>storage dam technology</t>
    </r>
    <r>
      <rPr>
        <sz val="11"/>
        <color rgb="FF000000"/>
        <rFont val="Arial"/>
        <family val="2"/>
      </rPr>
      <t xml:space="preserve"> is allocated as a member of the set [NST] which signifies it as a </t>
    </r>
    <r>
      <rPr>
        <b/>
        <sz val="11"/>
        <color rgb="FF000000"/>
        <rFont val="Arial"/>
        <family val="2"/>
      </rPr>
      <t>night storage technology.</t>
    </r>
  </si>
  <si>
    <t>Parameter Attribution</t>
  </si>
  <si>
    <t>The cycle efficiency of the system is attributed to the pump technology. The capacity and cost parameters are attributed to the turbine.</t>
  </si>
  <si>
    <r>
      <t>Input + Output commodity</t>
    </r>
    <r>
      <rPr>
        <sz val="11"/>
        <color rgb="FF000000"/>
        <rFont val="Arial"/>
        <family val="2"/>
      </rPr>
      <t> </t>
    </r>
  </si>
  <si>
    <r>
      <t xml:space="preserve">The </t>
    </r>
    <r>
      <rPr>
        <b/>
        <sz val="11"/>
        <color rgb="FF000000"/>
        <rFont val="Arial"/>
        <family val="2"/>
      </rPr>
      <t>input commodity</t>
    </r>
    <r>
      <rPr>
        <sz val="11"/>
        <color rgb="FF000000"/>
        <rFont val="Arial"/>
        <family val="2"/>
      </rPr>
      <t xml:space="preserve"> is electricity downstream of transmission </t>
    </r>
    <r>
      <rPr>
        <b/>
        <sz val="11"/>
        <color rgb="FF000000"/>
        <rFont val="Arial"/>
        <family val="2"/>
      </rPr>
      <t>(ELC)</t>
    </r>
    <r>
      <rPr>
        <sz val="11"/>
        <color rgb="FF000000"/>
        <rFont val="Arial"/>
        <family val="2"/>
      </rPr>
      <t xml:space="preserve">, and the output commodity is electricity upstream of transmission </t>
    </r>
    <r>
      <rPr>
        <b/>
        <sz val="11"/>
        <color rgb="FF000000"/>
        <rFont val="Arial"/>
        <family val="2"/>
      </rPr>
      <t>(ELCC).</t>
    </r>
  </si>
  <si>
    <t>Additional Assumptions for New Power Plants:</t>
  </si>
  <si>
    <r>
      <t xml:space="preserve">A </t>
    </r>
    <r>
      <rPr>
        <b/>
        <sz val="11"/>
        <color rgb="FF000000"/>
        <rFont val="Arial"/>
        <family val="2"/>
      </rPr>
      <t>technology lead-time</t>
    </r>
    <r>
      <rPr>
        <sz val="11"/>
        <color rgb="FF000000"/>
        <rFont val="Arial"/>
        <family val="2"/>
      </rPr>
      <t xml:space="preserve"> is specified to capture the construction duration.</t>
    </r>
  </si>
  <si>
    <r>
      <t>There is no initial capacity or retirement profile for new technologies but</t>
    </r>
    <r>
      <rPr>
        <b/>
        <sz val="11"/>
        <color rgb="FF000000"/>
        <rFont val="Arial"/>
        <family val="2"/>
      </rPr>
      <t xml:space="preserve"> future capacity</t>
    </r>
    <r>
      <rPr>
        <sz val="11"/>
        <color rgb="FF000000"/>
        <rFont val="Arial"/>
        <family val="2"/>
      </rPr>
      <t xml:space="preserve"> is bounded by a capacity limit parameter.</t>
    </r>
  </si>
  <si>
    <t>An investment cost is specified. Renewable technologies have investment costs that decrease over time to capture the effect of learning from global installed capacity (note that in this model this parameter is set exogenously).</t>
  </si>
  <si>
    <r>
      <t>In the case of committed build, a</t>
    </r>
    <r>
      <rPr>
        <b/>
        <sz val="11"/>
        <color rgb="FF000000"/>
        <rFont val="Arial"/>
        <family val="2"/>
      </rPr>
      <t xml:space="preserve"> lower bound is imposed on the new capacity</t>
    </r>
    <r>
      <rPr>
        <sz val="11"/>
        <color rgb="FF000000"/>
        <rFont val="Arial"/>
        <family val="2"/>
      </rPr>
      <t xml:space="preserve"> as per the build plan, taking into account the construction duration.</t>
    </r>
  </si>
  <si>
    <t>Some technologies have a lower bound on the load factor (also called capacity factor) to characterize fuel contracts. This is defined by setting up an inequality relationship between special algebraic parameters rather than the parameter-value/s pair method of most other parameterisation in TIMES. This means that the plants must generate a minimum of electricity to attain this capacity factor. Currently in SATIM this only applies to gas-fuelled gas turbine plant which must maintain a load factor in excess of 20% in terms of fuel supply contracts.</t>
  </si>
  <si>
    <r>
      <t>In SATIM,</t>
    </r>
    <r>
      <rPr>
        <b/>
        <sz val="11"/>
        <color rgb="FF000000"/>
        <rFont val="Arial"/>
        <family val="2"/>
      </rPr>
      <t xml:space="preserve"> solar PV without battery storage can only output power during daytime</t>
    </r>
    <r>
      <rPr>
        <sz val="11"/>
        <color rgb="FF000000"/>
        <rFont val="Arial"/>
        <family val="2"/>
      </rPr>
      <t xml:space="preserve"> hours. This is accomplished by setting the capacity factor per time slice. Timeslices not in daylight are set to zero.</t>
    </r>
  </si>
  <si>
    <r>
      <t>The</t>
    </r>
    <r>
      <rPr>
        <b/>
        <sz val="11"/>
        <color rgb="FF000000"/>
        <rFont val="Arial"/>
        <family val="2"/>
      </rPr>
      <t xml:space="preserve"> capacity credit </t>
    </r>
    <r>
      <rPr>
        <sz val="11"/>
        <color rgb="FF000000"/>
        <rFont val="Arial"/>
        <family val="2"/>
      </rPr>
      <t>of wind is fixed at a conservative value below the capacity factor. Currently in SATIM the capacity credit for both wind classes is set to 0.23.</t>
    </r>
  </si>
  <si>
    <r>
      <t xml:space="preserve">The </t>
    </r>
    <r>
      <rPr>
        <b/>
        <sz val="11"/>
        <color rgb="FF000000"/>
        <rFont val="Arial"/>
        <family val="2"/>
      </rPr>
      <t xml:space="preserve">intermittency of wind </t>
    </r>
    <r>
      <rPr>
        <sz val="11"/>
        <color rgb="FF000000"/>
        <rFont val="Arial"/>
        <family val="2"/>
      </rPr>
      <t>is captured by setting the capacity availability equal to the energy availability. For instance a 100 MW wind farm at 29% estimated capacity factor will be modelled as only being able to produce 29MW of output in any time-slice.</t>
    </r>
  </si>
  <si>
    <t>SATIM has two wind classes, with capacity factors of 29% and 25%,to reflect the varying quality of sites. Each wind class is bounded by the potential for deployment in each class, that is, the minimum or maximum limit on capacity built specifically in that year. Currently in SATIM this is only used to reflect historical build of the high resource wind class .</t>
  </si>
  <si>
    <t>2015 ZAR</t>
  </si>
  <si>
    <t>Variable costs EXCLUDE fuel costs and are measured on plant output.</t>
  </si>
  <si>
    <t>Fixed Cost</t>
  </si>
  <si>
    <t>R/GJ</t>
  </si>
  <si>
    <t xml:space="preserve">Arnot </t>
  </si>
  <si>
    <t>-</t>
  </si>
  <si>
    <t>Camden</t>
  </si>
  <si>
    <t xml:space="preserve">Duvha </t>
  </si>
  <si>
    <t>Grootvlei</t>
  </si>
  <si>
    <t>Hendrina</t>
  </si>
  <si>
    <t>Kendal</t>
  </si>
  <si>
    <t>Komati</t>
  </si>
  <si>
    <t xml:space="preserve">Kriel </t>
  </si>
  <si>
    <t>Kusile</t>
  </si>
  <si>
    <t>Lethabo</t>
  </si>
  <si>
    <t>Majuba wet cooled</t>
  </si>
  <si>
    <t xml:space="preserve">Majuba dry cooled </t>
  </si>
  <si>
    <t xml:space="preserve">Matimba </t>
  </si>
  <si>
    <t>Matla</t>
  </si>
  <si>
    <t xml:space="preserve">Medupi </t>
  </si>
  <si>
    <t>Tutuka</t>
  </si>
  <si>
    <t>Kelvin coal plant</t>
  </si>
  <si>
    <t xml:space="preserve">Sasol SSF Coal Plant </t>
  </si>
  <si>
    <t xml:space="preserve">Sasol Infrachem Coal Plant </t>
  </si>
  <si>
    <t>Sasol SSF Gas Plant</t>
  </si>
  <si>
    <t>Sasol Infrachem Gas Plant</t>
  </si>
  <si>
    <t>Eskom OCGT</t>
  </si>
  <si>
    <t xml:space="preserve">IPP OCGT </t>
  </si>
  <si>
    <t xml:space="preserve">Hydro South Africa </t>
  </si>
  <si>
    <t xml:space="preserve">Hydro Cahora Bassa </t>
  </si>
  <si>
    <t xml:space="preserve">Drakensberg / Palmiet pumped storage </t>
  </si>
  <si>
    <t>Ingula pumped storage</t>
  </si>
  <si>
    <t xml:space="preserve">Koeberg nuclear </t>
  </si>
  <si>
    <t>Source: JETP-IP Secretariat, 2022</t>
  </si>
  <si>
    <t xml:space="preserve">Generic Waterberg Coal Plant </t>
  </si>
  <si>
    <t xml:space="preserve"> – </t>
  </si>
  <si>
    <t xml:space="preserve">Generic Waterberg Coal Plant with CCS </t>
  </si>
  <si>
    <t xml:space="preserve">Fluidised Bed Combustion Coal </t>
  </si>
  <si>
    <t xml:space="preserve">Open Cycle Gas Turbine – LNG </t>
  </si>
  <si>
    <t xml:space="preserve">Combined Cycle Gas Turbine – LNG </t>
  </si>
  <si>
    <t xml:space="preserve">Combined Cycle Gas Turbine – LNG-CCS </t>
  </si>
  <si>
    <t xml:space="preserve">Gas Engines – LNG </t>
  </si>
  <si>
    <t xml:space="preserve">Hydrogen Turbine or Fuel Cell </t>
  </si>
  <si>
    <t xml:space="preserve">Biomass municipal waste </t>
  </si>
  <si>
    <t xml:space="preserve">Landfill gas </t>
  </si>
  <si>
    <t xml:space="preserve">New Nuclear </t>
  </si>
  <si>
    <t>Wind</t>
  </si>
  <si>
    <t>Solar Central Receiver 9 hrs storage</t>
  </si>
  <si>
    <t>Solar PV Fixed</t>
  </si>
  <si>
    <t>Solar PV tracking</t>
  </si>
  <si>
    <t>Solar PV rooftop commercial</t>
  </si>
  <si>
    <t>Solar PV rooftop residential</t>
  </si>
  <si>
    <t>Solar PV rooftop Industry</t>
  </si>
  <si>
    <t>Grand Inga</t>
  </si>
  <si>
    <t>Utility scale battery storage – 4hrs</t>
  </si>
  <si>
    <t>South Africa</t>
  </si>
  <si>
    <t>Comments</t>
  </si>
  <si>
    <t>IRP Fuel costs</t>
  </si>
  <si>
    <t>ZAR/GJ</t>
  </si>
  <si>
    <t>Date</t>
  </si>
  <si>
    <t>CPI</t>
  </si>
  <si>
    <t>Natural gas</t>
  </si>
  <si>
    <t>Coal</t>
  </si>
  <si>
    <t>Nuclear -1</t>
  </si>
  <si>
    <t>Nuclear -2</t>
  </si>
  <si>
    <t>Biomass</t>
  </si>
  <si>
    <t>Assumption</t>
  </si>
  <si>
    <t>Forestry residue</t>
  </si>
  <si>
    <t>Average 2015</t>
  </si>
  <si>
    <t>IRP adj from EPRI Jan 2021 ZAR to Apr 2023 ZAR</t>
  </si>
  <si>
    <t>Average 2020</t>
  </si>
  <si>
    <t>assumed</t>
  </si>
  <si>
    <t>Sources:</t>
  </si>
  <si>
    <t>Exchange rates</t>
  </si>
  <si>
    <t>https://www.nedbank.co.za/content/dam/nedbank/site-assets/AboutUs/Economics_Unit/Forecast_and_data/Daily_Rates/Monthly_Average_Exchange_Rates.pdf</t>
  </si>
  <si>
    <t>South Africa CPI</t>
  </si>
  <si>
    <t>https://www.statssa.gov.za/publications/P0141/CPIHistory.pdf</t>
  </si>
  <si>
    <t>Nuclear</t>
  </si>
  <si>
    <t>OCGT</t>
  </si>
  <si>
    <t>CCGT</t>
  </si>
  <si>
    <t>PHS</t>
  </si>
  <si>
    <t>ICE</t>
  </si>
  <si>
    <t>2015 ZAR -&gt; Apr 2023 ZAR</t>
  </si>
  <si>
    <t>Technology</t>
  </si>
  <si>
    <t>Parameter</t>
  </si>
  <si>
    <t>Currency reference</t>
  </si>
  <si>
    <t>Units</t>
  </si>
  <si>
    <t>Overnight capital cost</t>
  </si>
  <si>
    <t>Apr-23 ZAR</t>
  </si>
  <si>
    <t>ZAR/kW</t>
  </si>
  <si>
    <t>IRP 2023</t>
  </si>
  <si>
    <t>FOM</t>
  </si>
  <si>
    <t>ZAR/kW/yr</t>
  </si>
  <si>
    <t>VOM</t>
  </si>
  <si>
    <t>ZAR/kWh</t>
  </si>
  <si>
    <t>Total capital cost</t>
  </si>
  <si>
    <t>Calculated</t>
  </si>
  <si>
    <t>Capacity factor</t>
  </si>
  <si>
    <t>EPRI 2021</t>
  </si>
  <si>
    <t>WACC</t>
  </si>
  <si>
    <t>Lifetime</t>
  </si>
  <si>
    <t>years</t>
  </si>
  <si>
    <t>Capital recovery factor</t>
  </si>
  <si>
    <t>Annualised cost</t>
  </si>
  <si>
    <t>LCOE</t>
  </si>
  <si>
    <t>PV Thin Film CDTe (SAT)</t>
  </si>
  <si>
    <t>Battery storage 4h -1</t>
  </si>
  <si>
    <t>BESS 4h</t>
  </si>
  <si>
    <t>Battery storage 4h -2</t>
  </si>
  <si>
    <t>Battery storage 1h -1</t>
  </si>
  <si>
    <t>BESS 1h</t>
  </si>
  <si>
    <t>Battery storage 1h -2</t>
  </si>
  <si>
    <t>Meridian 2020</t>
  </si>
  <si>
    <t>CSP trough 3hrs</t>
  </si>
  <si>
    <t>CSP trough 6hrs</t>
  </si>
  <si>
    <t>CSP trough 9hrs</t>
  </si>
  <si>
    <t>CSP tower 3hrs</t>
  </si>
  <si>
    <t>CSP tower 6hrs</t>
  </si>
  <si>
    <t>CSP tower 9hrs</t>
  </si>
  <si>
    <t>CCGT -1</t>
  </si>
  <si>
    <t>1X1 9F.05 CCGT</t>
  </si>
  <si>
    <t>Heat rate</t>
  </si>
  <si>
    <t>MJ/MWh</t>
  </si>
  <si>
    <t>Fuel (before conversion)</t>
  </si>
  <si>
    <t>Fuel (after efficiency)</t>
  </si>
  <si>
    <t>CCGT -2</t>
  </si>
  <si>
    <t>2X1 9F.05 CCGT</t>
  </si>
  <si>
    <t>CCGT -3</t>
  </si>
  <si>
    <t>1X1 9HA.02 CCGT</t>
  </si>
  <si>
    <t>CCGT -4</t>
  </si>
  <si>
    <t>2X1 9HA.02 CCGT</t>
  </si>
  <si>
    <t>OCGT-1</t>
  </si>
  <si>
    <t>1 x LMS100 SCGT</t>
  </si>
  <si>
    <t>OCGT-2</t>
  </si>
  <si>
    <t>1x 9F.05 SCGT</t>
  </si>
  <si>
    <t>OCGT-3</t>
  </si>
  <si>
    <t>1x 9HA.02 SCGT</t>
  </si>
  <si>
    <t>ICE-1</t>
  </si>
  <si>
    <t>1x9 MW ICE</t>
  </si>
  <si>
    <t>ICE-2</t>
  </si>
  <si>
    <t>1x18 MW ICE</t>
  </si>
  <si>
    <t>CCGT-ICE</t>
  </si>
  <si>
    <t>18 MW ICE, 12x1 Combined</t>
  </si>
  <si>
    <t>Coal - no CCS -1</t>
  </si>
  <si>
    <t>Coal PF wt FGD</t>
  </si>
  <si>
    <t>Coal - no CCS -2</t>
  </si>
  <si>
    <t>Coal FBC wt FGD, single unit</t>
  </si>
  <si>
    <t>Nuclear - SMR -1</t>
  </si>
  <si>
    <t>Nuclear SMR</t>
  </si>
  <si>
    <t>Nuclear - SMR -2</t>
  </si>
  <si>
    <t>SMR-NS 1</t>
  </si>
  <si>
    <t>Nuclear - SMR -3</t>
  </si>
  <si>
    <t>SMR-UK 2</t>
  </si>
  <si>
    <t>Nuclear - SMR -4</t>
  </si>
  <si>
    <t>SMR-CP 3</t>
  </si>
  <si>
    <t>Nuclear - SMR -5</t>
  </si>
  <si>
    <t>SMR-GC 1</t>
  </si>
  <si>
    <t>Nuclear - PWR -1</t>
  </si>
  <si>
    <t>PWR-CP</t>
  </si>
  <si>
    <t>Nuclear - PWR -2</t>
  </si>
  <si>
    <t>PWR-AP</t>
  </si>
  <si>
    <t>PCC 2022</t>
  </si>
  <si>
    <t>ERPI 2021</t>
  </si>
  <si>
    <t>Battery storage 4h</t>
  </si>
  <si>
    <t>Coal PF -no CCS</t>
  </si>
  <si>
    <t>Coal FBC - no CCS</t>
  </si>
  <si>
    <t>Coal - CCS</t>
  </si>
  <si>
    <t>Coal with CCS</t>
  </si>
  <si>
    <t>Apr 2023 Deflator</t>
  </si>
  <si>
    <t>Apr 2023 Deflator: (see Deflator sheet)</t>
  </si>
  <si>
    <t>April 2023 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</si>
</sst>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0"/>
  </numFmts>
  <fonts count="14" x14ac:knownFonts="1">
    <font>
      <sz val="11"/>
      <color theme="1"/>
      <name val="Aptos Narrow"/>
      <family val="2"/>
      <scheme val="minor"/>
    </font>
    <font>
      <b/>
      <sz val="11"/>
      <color theme="1"/>
      <name val="Aptos Narrow"/>
      <family val="2"/>
      <scheme val="minor"/>
    </font>
    <font>
      <b/>
      <sz val="11"/>
      <color rgb="FF000000"/>
      <name val="Arial"/>
      <family val="2"/>
    </font>
    <font>
      <sz val="11"/>
      <color rgb="FF000000"/>
      <name val="Arial"/>
      <family val="2"/>
    </font>
    <font>
      <u/>
      <sz val="11"/>
      <color rgb="FF000000"/>
      <name val="Arial"/>
      <family val="2"/>
    </font>
    <font>
      <sz val="11"/>
      <color theme="1"/>
      <name val="Aptos Narrow"/>
      <family val="2"/>
      <scheme val="minor"/>
    </font>
    <font>
      <b/>
      <sz val="13"/>
      <color theme="3"/>
      <name val="Aptos Narrow"/>
      <family val="2"/>
      <scheme val="minor"/>
    </font>
    <font>
      <sz val="11"/>
      <color rgb="FF3F3F76"/>
      <name val="Aptos Narrow"/>
      <family val="2"/>
      <scheme val="minor"/>
    </font>
    <font>
      <i/>
      <sz val="11"/>
      <color rgb="FF7F7F7F"/>
      <name val="Aptos Narrow"/>
      <family val="2"/>
      <scheme val="minor"/>
    </font>
    <font>
      <sz val="11"/>
      <color theme="0"/>
      <name val="Aptos Narrow"/>
      <family val="2"/>
      <scheme val="minor"/>
    </font>
    <font>
      <u/>
      <sz val="11"/>
      <color theme="10"/>
      <name val="Aptos Narrow"/>
      <family val="2"/>
      <scheme val="minor"/>
    </font>
    <font>
      <b/>
      <i/>
      <sz val="11"/>
      <color rgb="FF7F7F7F"/>
      <name val="Aptos Narrow"/>
      <family val="2"/>
      <scheme val="minor"/>
    </font>
    <font>
      <sz val="11"/>
      <name val="Aptos Narrow"/>
      <family val="2"/>
      <scheme val="minor"/>
    </font>
    <font>
      <sz val="8"/>
      <name val="Aptos Narrow"/>
      <family val="2"/>
      <scheme val="minor"/>
    </font>
  </fonts>
  <fills count="24">
    <fill>
      <patternFill patternType="none"/>
    </fill>
    <fill>
      <patternFill patternType="gray125"/>
    </fill>
    <fill>
      <patternFill patternType="solid">
        <fgColor theme="6" tint="0.39997558519241921"/>
        <bgColor indexed="64"/>
      </patternFill>
    </fill>
    <fill>
      <patternFill patternType="solid">
        <fgColor rgb="FFFFCC99"/>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
      <patternFill patternType="solid">
        <fgColor rgb="FFFF00FF"/>
        <bgColor indexed="64"/>
      </patternFill>
    </fill>
    <fill>
      <patternFill patternType="solid">
        <fgColor rgb="FFFFE26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00FF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1" tint="0.249977111117893"/>
        <bgColor indexed="64"/>
      </patternFill>
    </fill>
    <fill>
      <patternFill patternType="solid">
        <fgColor rgb="FFC00000"/>
        <bgColor indexed="64"/>
      </patternFill>
    </fill>
    <fill>
      <patternFill patternType="solid">
        <fgColor rgb="FF800080"/>
        <bgColor indexed="64"/>
      </patternFill>
    </fill>
    <fill>
      <patternFill patternType="solid">
        <fgColor rgb="FFC0E7F5"/>
        <bgColor indexed="64"/>
      </patternFill>
    </fill>
    <fill>
      <patternFill patternType="solid">
        <fgColor rgb="FFFF3B3A"/>
        <bgColor indexed="64"/>
      </patternFill>
    </fill>
    <fill>
      <patternFill patternType="solid">
        <fgColor theme="2" tint="-9.9978637043366805E-2"/>
        <bgColor indexed="64"/>
      </patternFill>
    </fill>
    <fill>
      <patternFill patternType="solid">
        <fgColor theme="1" tint="0.34998626667073579"/>
        <bgColor indexed="64"/>
      </patternFill>
    </fill>
  </fills>
  <borders count="18">
    <border>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9" fontId="5" fillId="0" borderId="0" applyFont="0" applyFill="0" applyBorder="0" applyAlignment="0" applyProtection="0"/>
    <xf numFmtId="0" fontId="6" fillId="0" borderId="16" applyNumberFormat="0" applyFill="0" applyAlignment="0" applyProtection="0"/>
    <xf numFmtId="0" fontId="7" fillId="3" borderId="17" applyNumberFormat="0" applyAlignment="0" applyProtection="0"/>
    <xf numFmtId="0" fontId="8" fillId="0" borderId="0" applyNumberFormat="0" applyFill="0" applyBorder="0" applyAlignment="0" applyProtection="0"/>
    <xf numFmtId="0" fontId="10" fillId="0" borderId="0" applyNumberFormat="0" applyFill="0" applyBorder="0" applyAlignment="0" applyProtection="0"/>
  </cellStyleXfs>
  <cellXfs count="93">
    <xf numFmtId="0" fontId="0" fillId="0" borderId="0" xfId="0"/>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2" borderId="13" xfId="0" applyFont="1" applyFill="1" applyBorder="1"/>
    <xf numFmtId="0" fontId="2" fillId="0" borderId="14"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0" fillId="0" borderId="0" xfId="0" applyAlignment="1">
      <alignment wrapText="1"/>
    </xf>
    <xf numFmtId="9" fontId="0" fillId="0" borderId="0" xfId="0" applyNumberFormat="1"/>
    <xf numFmtId="0" fontId="0" fillId="0" borderId="0" xfId="0" applyAlignment="1">
      <alignment vertical="top" wrapText="1"/>
    </xf>
    <xf numFmtId="3" fontId="0" fillId="0" borderId="0" xfId="0" applyNumberFormat="1"/>
    <xf numFmtId="0" fontId="8" fillId="0" borderId="0" xfId="4"/>
    <xf numFmtId="0" fontId="0" fillId="0" borderId="0" xfId="0" applyAlignment="1">
      <alignment horizontal="left"/>
    </xf>
    <xf numFmtId="0" fontId="0" fillId="0" borderId="0" xfId="0" applyAlignment="1">
      <alignment horizontal="center"/>
    </xf>
    <xf numFmtId="17" fontId="0" fillId="0" borderId="0" xfId="0" applyNumberFormat="1" applyAlignment="1">
      <alignment horizontal="left"/>
    </xf>
    <xf numFmtId="0" fontId="7" fillId="3" borderId="17" xfId="3"/>
    <xf numFmtId="2" fontId="7" fillId="3" borderId="17" xfId="3" applyNumberFormat="1"/>
    <xf numFmtId="17" fontId="0" fillId="0" borderId="0" xfId="0" applyNumberFormat="1" applyAlignment="1">
      <alignment horizontal="right"/>
    </xf>
    <xf numFmtId="0" fontId="7" fillId="4" borderId="17" xfId="3" applyFill="1"/>
    <xf numFmtId="0" fontId="10" fillId="0" borderId="0" xfId="5"/>
    <xf numFmtId="0" fontId="11" fillId="0" borderId="0" xfId="4" applyFont="1"/>
    <xf numFmtId="0" fontId="1" fillId="0" borderId="0" xfId="0" applyFont="1"/>
    <xf numFmtId="0" fontId="0" fillId="4" borderId="0" xfId="0" applyFill="1"/>
    <xf numFmtId="0" fontId="8" fillId="4" borderId="0" xfId="4" applyFill="1" applyAlignment="1"/>
    <xf numFmtId="0" fontId="6" fillId="0" borderId="16" xfId="2"/>
    <xf numFmtId="0" fontId="0" fillId="5" borderId="0" xfId="0" applyFill="1"/>
    <xf numFmtId="0" fontId="9" fillId="6" borderId="0" xfId="0" applyFont="1" applyFill="1"/>
    <xf numFmtId="0" fontId="0" fillId="7" borderId="0" xfId="0" applyFill="1"/>
    <xf numFmtId="1" fontId="7" fillId="3" borderId="17" xfId="3" applyNumberFormat="1"/>
    <xf numFmtId="0" fontId="0" fillId="8" borderId="0" xfId="0" applyFill="1"/>
    <xf numFmtId="1" fontId="0" fillId="5" borderId="0" xfId="0" applyNumberFormat="1" applyFill="1"/>
    <xf numFmtId="0" fontId="9" fillId="9" borderId="0" xfId="0" applyFont="1" applyFill="1"/>
    <xf numFmtId="165" fontId="7" fillId="3" borderId="17" xfId="3" applyNumberFormat="1"/>
    <xf numFmtId="165" fontId="0" fillId="5" borderId="0" xfId="1" applyNumberFormat="1" applyFont="1" applyFill="1"/>
    <xf numFmtId="1" fontId="0" fillId="5" borderId="0" xfId="1" applyNumberFormat="1" applyFont="1" applyFill="1"/>
    <xf numFmtId="2" fontId="0" fillId="5" borderId="0" xfId="0" applyNumberFormat="1" applyFill="1"/>
    <xf numFmtId="0" fontId="0" fillId="10" borderId="0" xfId="0" applyFill="1"/>
    <xf numFmtId="0" fontId="0" fillId="11" borderId="0" xfId="0" applyFill="1"/>
    <xf numFmtId="165" fontId="0" fillId="0" borderId="0" xfId="0" applyNumberFormat="1"/>
    <xf numFmtId="0" fontId="9" fillId="12" borderId="0" xfId="0" applyFont="1" applyFill="1"/>
    <xf numFmtId="0" fontId="0" fillId="13" borderId="0" xfId="0" applyFill="1"/>
    <xf numFmtId="0" fontId="12" fillId="10" borderId="0" xfId="0" applyFont="1" applyFill="1"/>
    <xf numFmtId="166" fontId="7" fillId="3" borderId="17" xfId="3" applyNumberFormat="1"/>
    <xf numFmtId="0" fontId="0" fillId="14" borderId="0" xfId="0" applyFill="1"/>
    <xf numFmtId="0" fontId="0" fillId="15" borderId="0" xfId="0" applyFill="1"/>
    <xf numFmtId="0" fontId="9" fillId="16" borderId="0" xfId="0" applyFont="1" applyFill="1"/>
    <xf numFmtId="0" fontId="9" fillId="17" borderId="0" xfId="0" applyFont="1" applyFill="1"/>
    <xf numFmtId="0" fontId="9" fillId="18" borderId="0" xfId="0" applyFont="1" applyFill="1"/>
    <xf numFmtId="1" fontId="0" fillId="0" borderId="0" xfId="0" applyNumberFormat="1"/>
    <xf numFmtId="0" fontId="6" fillId="0" borderId="0" xfId="2" applyBorder="1"/>
    <xf numFmtId="0" fontId="9" fillId="19" borderId="0" xfId="0" applyFont="1" applyFill="1" applyAlignment="1">
      <alignment horizontal="left"/>
    </xf>
    <xf numFmtId="0" fontId="0" fillId="20" borderId="0" xfId="0" applyFill="1"/>
    <xf numFmtId="165" fontId="0" fillId="0" borderId="0" xfId="1" applyNumberFormat="1" applyFont="1"/>
    <xf numFmtId="164" fontId="0" fillId="5" borderId="0" xfId="0" applyNumberFormat="1" applyFill="1"/>
    <xf numFmtId="0" fontId="9" fillId="21" borderId="0" xfId="0" applyFont="1" applyFill="1"/>
    <xf numFmtId="166" fontId="0" fillId="0" borderId="0" xfId="0" applyNumberFormat="1"/>
    <xf numFmtId="0" fontId="0" fillId="22" borderId="0" xfId="0" applyFill="1"/>
    <xf numFmtId="166" fontId="0" fillId="5" borderId="0" xfId="0" applyNumberFormat="1" applyFill="1"/>
    <xf numFmtId="2" fontId="0" fillId="0" borderId="0" xfId="0" applyNumberFormat="1"/>
    <xf numFmtId="0" fontId="9" fillId="23" borderId="0" xfId="0" applyFont="1" applyFill="1"/>
    <xf numFmtId="167" fontId="0" fillId="5" borderId="0" xfId="0" applyNumberFormat="1" applyFill="1"/>
    <xf numFmtId="0" fontId="1" fillId="2" borderId="11" xfId="0" applyFont="1" applyFill="1" applyBorder="1" applyAlignment="1">
      <alignment horizontal="center"/>
    </xf>
    <xf numFmtId="0" fontId="1" fillId="2" borderId="2" xfId="0" applyFont="1" applyFill="1" applyBorder="1" applyAlignment="1">
      <alignment horizontal="center"/>
    </xf>
    <xf numFmtId="0" fontId="1" fillId="2" borderId="12" xfId="0" applyFont="1" applyFill="1" applyBorder="1" applyAlignment="1">
      <alignment horizontal="center"/>
    </xf>
    <xf numFmtId="0" fontId="1" fillId="2" borderId="4" xfId="0" applyFont="1" applyFill="1"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1" fillId="2" borderId="0" xfId="0" applyFont="1" applyFill="1"/>
    <xf numFmtId="0" fontId="1" fillId="2" borderId="7" xfId="0" applyFont="1" applyFill="1" applyBorder="1"/>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8" xfId="0" applyFont="1" applyFill="1" applyBorder="1" applyAlignment="1">
      <alignment horizontal="center"/>
    </xf>
    <xf numFmtId="0" fontId="1" fillId="2" borderId="0" xfId="0" applyFont="1" applyFill="1" applyAlignment="1">
      <alignment horizontal="center"/>
    </xf>
    <xf numFmtId="0" fontId="1" fillId="2" borderId="5" xfId="0" applyFont="1" applyFill="1" applyBorder="1"/>
    <xf numFmtId="0" fontId="1" fillId="2" borderId="1" xfId="0" applyFont="1" applyFill="1" applyBorder="1"/>
    <xf numFmtId="0" fontId="1" fillId="2" borderId="8" xfId="0" applyFont="1" applyFill="1" applyBorder="1"/>
    <xf numFmtId="0" fontId="1" fillId="2" borderId="11" xfId="0" applyFont="1" applyFill="1" applyBorder="1"/>
    <xf numFmtId="0" fontId="1" fillId="2" borderId="2" xfId="0" applyFont="1" applyFill="1" applyBorder="1"/>
    <xf numFmtId="0" fontId="1" fillId="2" borderId="12" xfId="0" applyFont="1" applyFill="1" applyBorder="1"/>
    <xf numFmtId="0" fontId="1" fillId="2" borderId="9" xfId="0" applyFont="1" applyFill="1" applyBorder="1" applyAlignment="1">
      <alignment horizontal="center"/>
    </xf>
    <xf numFmtId="0" fontId="1" fillId="2" borderId="13" xfId="0" applyFont="1" applyFill="1" applyBorder="1" applyAlignment="1">
      <alignment horizontal="center"/>
    </xf>
    <xf numFmtId="0" fontId="1" fillId="2" borderId="10" xfId="0" applyFont="1" applyFill="1" applyBorder="1" applyAlignment="1">
      <alignment horizontal="center"/>
    </xf>
    <xf numFmtId="0" fontId="0" fillId="0" borderId="7" xfId="0" applyBorder="1" applyAlignment="1">
      <alignment horizontal="center"/>
    </xf>
  </cellXfs>
  <cellStyles count="6">
    <cellStyle name="Explanatory Text" xfId="4" builtinId="53"/>
    <cellStyle name="Heading 2" xfId="2" builtinId="17"/>
    <cellStyle name="Hyperlink" xfId="5" builtinId="8"/>
    <cellStyle name="Input" xfId="3" builtinId="20"/>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van\Downloads\20240212.1-Technology-cost-assumptions.xlsx" TargetMode="External"/><Relationship Id="rId1" Type="http://schemas.openxmlformats.org/officeDocument/2006/relationships/externalLinkPath" Target="/Users/savan/Downloads/20240212.1-Technology-cost-assump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Graphs"/>
      <sheetName val="Actuals"/>
      <sheetName val="IRP 2023"/>
      <sheetName val="EPRI 2021"/>
      <sheetName val="Meridian 2020"/>
      <sheetName val="NREL 2023"/>
      <sheetName val="AEMO 2023"/>
      <sheetName val="NBI 2021"/>
      <sheetName val="PCC 2022"/>
      <sheetName val="IEA 2023 (India)"/>
      <sheetName val="IEA 2023 (EU)"/>
      <sheetName val="DNV"/>
      <sheetName val="Assumptions"/>
    </sheetNames>
    <sheetDataSet>
      <sheetData sheetId="0"/>
      <sheetData sheetId="1">
        <row r="14">
          <cell r="AQ14" t="str">
            <v>Table</v>
          </cell>
        </row>
      </sheetData>
      <sheetData sheetId="2"/>
      <sheetData sheetId="3"/>
      <sheetData sheetId="4"/>
      <sheetData sheetId="5"/>
      <sheetData sheetId="6"/>
      <sheetData sheetId="7"/>
      <sheetData sheetId="8"/>
      <sheetData sheetId="9"/>
      <sheetData sheetId="10"/>
      <sheetData sheetId="11"/>
      <sheetData sheetId="12"/>
      <sheetData sheetId="13">
        <row r="2">
          <cell r="J2">
            <v>271.95</v>
          </cell>
        </row>
        <row r="3">
          <cell r="J3">
            <v>45.18</v>
          </cell>
        </row>
        <row r="4">
          <cell r="J4">
            <v>14.22</v>
          </cell>
        </row>
        <row r="5">
          <cell r="J5">
            <v>17.93</v>
          </cell>
        </row>
        <row r="9">
          <cell r="B9">
            <v>74.099999999999994</v>
          </cell>
        </row>
        <row r="13">
          <cell r="B13">
            <v>93.3</v>
          </cell>
        </row>
        <row r="18">
          <cell r="B18">
            <v>109.4</v>
          </cell>
        </row>
        <row r="66">
          <cell r="B66">
            <v>1.0300723684000002</v>
          </cell>
          <cell r="C66">
            <v>1.03</v>
          </cell>
          <cell r="D66">
            <v>1</v>
          </cell>
          <cell r="E66">
            <v>1.1062533368</v>
          </cell>
          <cell r="F66">
            <v>1.108974486349525</v>
          </cell>
          <cell r="G66">
            <v>1.2455985618681651</v>
          </cell>
          <cell r="H66">
            <v>1.0738000000000001</v>
          </cell>
          <cell r="I66">
            <v>1.1092896000000003</v>
          </cell>
          <cell r="J66">
            <v>1.2470552636219028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edbank.co.za/content/dam/nedbank/site-assets/AboutUs/Economics_Unit/Forecast_and_data/Daily_Rates/Monthly_Average_Exchange_Rates.pdf" TargetMode="External"/><Relationship Id="rId1" Type="http://schemas.openxmlformats.org/officeDocument/2006/relationships/hyperlink" Target="https://www.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127D4-B8AB-4A58-AC1C-653612EAD28A}">
  <dimension ref="C1:Y39"/>
  <sheetViews>
    <sheetView tabSelected="1" topLeftCell="A22" workbookViewId="0">
      <selection activeCell="C1" sqref="C1:X32"/>
    </sheetView>
  </sheetViews>
  <sheetFormatPr defaultRowHeight="14.4" x14ac:dyDescent="0.3"/>
  <cols>
    <col min="3" max="3" width="32.6640625" customWidth="1"/>
    <col min="4" max="4" width="21.33203125" customWidth="1"/>
  </cols>
  <sheetData>
    <row r="1" spans="3:25" x14ac:dyDescent="0.3">
      <c r="D1" t="s">
        <v>239</v>
      </c>
      <c r="E1">
        <v>1.4763832658569502</v>
      </c>
    </row>
    <row r="2" spans="3:25" x14ac:dyDescent="0.3">
      <c r="C2" s="73" t="s">
        <v>9</v>
      </c>
      <c r="D2" s="83" t="s">
        <v>0</v>
      </c>
      <c r="E2" s="72" t="s">
        <v>1</v>
      </c>
      <c r="F2" s="72"/>
      <c r="G2" s="72"/>
      <c r="H2" s="69" t="s">
        <v>11</v>
      </c>
      <c r="I2" s="2" t="s">
        <v>3</v>
      </c>
      <c r="J2" s="69" t="s">
        <v>11</v>
      </c>
      <c r="K2" s="72" t="s">
        <v>5</v>
      </c>
      <c r="L2" s="72"/>
      <c r="M2" s="69" t="s">
        <v>11</v>
      </c>
      <c r="N2" s="78" t="s">
        <v>73</v>
      </c>
      <c r="O2" s="80"/>
      <c r="P2" s="69" t="s">
        <v>11</v>
      </c>
      <c r="Q2" s="78" t="s">
        <v>12</v>
      </c>
      <c r="R2" s="80"/>
      <c r="S2" s="69" t="s">
        <v>11</v>
      </c>
      <c r="T2" s="72" t="s">
        <v>8</v>
      </c>
      <c r="U2" s="72"/>
      <c r="V2" s="72"/>
      <c r="W2" s="72"/>
      <c r="X2" s="72"/>
      <c r="Y2" s="69" t="s">
        <v>11</v>
      </c>
    </row>
    <row r="3" spans="3:25" x14ac:dyDescent="0.3">
      <c r="C3" s="74"/>
      <c r="D3" s="84"/>
      <c r="E3" s="1" t="s">
        <v>2</v>
      </c>
      <c r="F3" s="2" t="s">
        <v>2</v>
      </c>
      <c r="G3" s="3" t="s">
        <v>2</v>
      </c>
      <c r="H3" s="70"/>
      <c r="I3" s="76" t="s">
        <v>4</v>
      </c>
      <c r="J3" s="70"/>
      <c r="K3" s="78" t="s">
        <v>74</v>
      </c>
      <c r="L3" s="80" t="s">
        <v>6</v>
      </c>
      <c r="M3" s="70"/>
      <c r="N3" s="82" t="s">
        <v>4</v>
      </c>
      <c r="O3" s="82"/>
      <c r="P3" s="70"/>
      <c r="Q3" s="82" t="s">
        <v>4</v>
      </c>
      <c r="R3" s="82"/>
      <c r="S3" s="70"/>
      <c r="T3" s="1" t="s">
        <v>7</v>
      </c>
      <c r="U3" s="2" t="s">
        <v>7</v>
      </c>
      <c r="V3" s="2" t="s">
        <v>7</v>
      </c>
      <c r="W3" s="2" t="s">
        <v>7</v>
      </c>
      <c r="X3" s="3" t="s">
        <v>7</v>
      </c>
      <c r="Y3" s="70"/>
    </row>
    <row r="4" spans="3:25" x14ac:dyDescent="0.3">
      <c r="C4" s="74"/>
      <c r="D4" s="85"/>
      <c r="E4" s="4">
        <v>2020</v>
      </c>
      <c r="F4" s="5">
        <v>2021</v>
      </c>
      <c r="G4" s="6">
        <v>2022</v>
      </c>
      <c r="H4" s="71"/>
      <c r="I4" s="77"/>
      <c r="J4" s="71"/>
      <c r="K4" s="79"/>
      <c r="L4" s="81"/>
      <c r="M4" s="71"/>
      <c r="N4" s="7">
        <v>2020</v>
      </c>
      <c r="O4" s="8">
        <v>2025</v>
      </c>
      <c r="P4" s="71"/>
      <c r="Q4" s="7">
        <v>2030</v>
      </c>
      <c r="R4" s="8">
        <v>2035</v>
      </c>
      <c r="S4" s="71"/>
      <c r="T4" s="7">
        <v>2020</v>
      </c>
      <c r="U4" s="9">
        <v>2025</v>
      </c>
      <c r="V4" s="9">
        <v>2030</v>
      </c>
      <c r="W4" s="9">
        <v>2035</v>
      </c>
      <c r="X4" s="8">
        <v>2050</v>
      </c>
      <c r="Y4" s="71"/>
    </row>
    <row r="5" spans="3:25" x14ac:dyDescent="0.3">
      <c r="C5" s="74"/>
      <c r="D5" s="15" t="s">
        <v>75</v>
      </c>
      <c r="E5">
        <v>2.2320000000000002</v>
      </c>
      <c r="F5">
        <v>2.2320000000000002</v>
      </c>
      <c r="G5">
        <v>2.2320000000000002</v>
      </c>
      <c r="I5" s="16">
        <v>0.31</v>
      </c>
      <c r="K5">
        <f>9.2*$E$1</f>
        <v>13.582726045883941</v>
      </c>
      <c r="L5">
        <f>382.2*$E$1</f>
        <v>564.27368421052631</v>
      </c>
      <c r="N5" s="16">
        <v>0.55000000000000004</v>
      </c>
      <c r="O5" s="16">
        <v>0.48</v>
      </c>
      <c r="Q5" t="s">
        <v>76</v>
      </c>
      <c r="R5" t="s">
        <v>76</v>
      </c>
      <c r="T5" t="s">
        <v>76</v>
      </c>
      <c r="U5" t="s">
        <v>76</v>
      </c>
      <c r="V5" t="s">
        <v>76</v>
      </c>
      <c r="W5" t="s">
        <v>76</v>
      </c>
      <c r="X5" t="s">
        <v>76</v>
      </c>
    </row>
    <row r="6" spans="3:25" x14ac:dyDescent="0.3">
      <c r="C6" s="74"/>
      <c r="D6" s="15" t="s">
        <v>77</v>
      </c>
      <c r="E6">
        <v>1.45</v>
      </c>
      <c r="F6">
        <v>1.45</v>
      </c>
      <c r="G6">
        <v>1.45</v>
      </c>
      <c r="I6" s="16">
        <v>0.28000000000000003</v>
      </c>
      <c r="K6">
        <f t="shared" ref="K6:K23" si="0">9.2*$E$1</f>
        <v>13.582726045883941</v>
      </c>
      <c r="L6">
        <f t="shared" ref="L6:L23" si="1">382.2*$E$1</f>
        <v>564.27368421052631</v>
      </c>
      <c r="N6" s="16">
        <v>0.5</v>
      </c>
      <c r="Q6" t="s">
        <v>76</v>
      </c>
      <c r="R6" t="s">
        <v>76</v>
      </c>
      <c r="T6" t="s">
        <v>76</v>
      </c>
      <c r="U6" t="s">
        <v>76</v>
      </c>
      <c r="V6" t="s">
        <v>76</v>
      </c>
      <c r="W6" t="s">
        <v>76</v>
      </c>
      <c r="X6" t="s">
        <v>76</v>
      </c>
    </row>
    <row r="7" spans="3:25" x14ac:dyDescent="0.3">
      <c r="C7" s="74"/>
      <c r="D7" s="15" t="s">
        <v>78</v>
      </c>
      <c r="E7">
        <v>2.875</v>
      </c>
      <c r="F7">
        <v>2.875</v>
      </c>
      <c r="G7">
        <v>2.875</v>
      </c>
      <c r="I7" s="16">
        <v>0.33</v>
      </c>
      <c r="K7">
        <f t="shared" si="0"/>
        <v>13.582726045883941</v>
      </c>
      <c r="L7">
        <f t="shared" si="1"/>
        <v>564.27368421052631</v>
      </c>
      <c r="N7" s="16">
        <v>0.46</v>
      </c>
      <c r="O7" s="16">
        <v>0.45</v>
      </c>
      <c r="Q7" s="16">
        <v>0.41</v>
      </c>
      <c r="R7" s="16">
        <v>0.41</v>
      </c>
      <c r="T7" t="s">
        <v>76</v>
      </c>
      <c r="U7" t="s">
        <v>76</v>
      </c>
      <c r="V7" t="s">
        <v>76</v>
      </c>
      <c r="W7" t="s">
        <v>76</v>
      </c>
      <c r="X7" t="s">
        <v>76</v>
      </c>
    </row>
    <row r="8" spans="3:25" x14ac:dyDescent="0.3">
      <c r="C8" s="74"/>
      <c r="D8" s="15" t="s">
        <v>79</v>
      </c>
      <c r="E8">
        <v>0.54</v>
      </c>
      <c r="F8">
        <v>0.54</v>
      </c>
      <c r="G8">
        <v>0.54</v>
      </c>
      <c r="I8" s="16">
        <v>0.26</v>
      </c>
      <c r="K8">
        <f t="shared" si="0"/>
        <v>13.582726045883941</v>
      </c>
      <c r="L8">
        <f t="shared" si="1"/>
        <v>564.27368421052631</v>
      </c>
      <c r="N8" s="16">
        <v>0.75</v>
      </c>
      <c r="O8" s="16">
        <v>0.4</v>
      </c>
      <c r="Q8" t="s">
        <v>76</v>
      </c>
      <c r="R8" t="s">
        <v>76</v>
      </c>
      <c r="T8" t="s">
        <v>76</v>
      </c>
      <c r="U8" t="s">
        <v>76</v>
      </c>
      <c r="V8" t="s">
        <v>76</v>
      </c>
      <c r="W8" t="s">
        <v>76</v>
      </c>
      <c r="X8" t="s">
        <v>76</v>
      </c>
    </row>
    <row r="9" spans="3:25" x14ac:dyDescent="0.3">
      <c r="C9" s="74"/>
      <c r="D9" s="15" t="s">
        <v>80</v>
      </c>
      <c r="E9">
        <v>1.2929999999999999</v>
      </c>
      <c r="F9">
        <v>1.1083000000000001</v>
      </c>
      <c r="G9">
        <v>1.1083000000000001</v>
      </c>
      <c r="I9" s="16">
        <v>0.27</v>
      </c>
      <c r="K9">
        <f t="shared" si="0"/>
        <v>13.582726045883941</v>
      </c>
      <c r="L9">
        <f t="shared" si="1"/>
        <v>564.27368421052631</v>
      </c>
      <c r="N9" s="16">
        <v>0.51</v>
      </c>
      <c r="Q9" t="s">
        <v>76</v>
      </c>
      <c r="R9" t="s">
        <v>76</v>
      </c>
      <c r="T9" t="s">
        <v>76</v>
      </c>
      <c r="U9" t="s">
        <v>76</v>
      </c>
      <c r="V9" t="s">
        <v>76</v>
      </c>
      <c r="W9" t="s">
        <v>76</v>
      </c>
      <c r="X9" t="s">
        <v>76</v>
      </c>
    </row>
    <row r="10" spans="3:25" x14ac:dyDescent="0.3">
      <c r="C10" s="74"/>
      <c r="D10" s="15" t="s">
        <v>81</v>
      </c>
      <c r="E10">
        <v>3.84</v>
      </c>
      <c r="F10">
        <v>3.84</v>
      </c>
      <c r="G10">
        <v>3.84</v>
      </c>
      <c r="I10" s="16">
        <v>0.32</v>
      </c>
      <c r="K10">
        <f t="shared" si="0"/>
        <v>13.582726045883941</v>
      </c>
      <c r="L10">
        <f t="shared" si="1"/>
        <v>564.27368421052631</v>
      </c>
      <c r="N10" s="16">
        <v>0.64</v>
      </c>
      <c r="O10" s="16">
        <v>0.64</v>
      </c>
      <c r="Q10" s="16">
        <v>0.61</v>
      </c>
      <c r="R10" s="16">
        <v>0.61</v>
      </c>
      <c r="T10" t="s">
        <v>76</v>
      </c>
      <c r="U10" t="s">
        <v>76</v>
      </c>
      <c r="V10" t="s">
        <v>76</v>
      </c>
      <c r="W10" t="s">
        <v>76</v>
      </c>
      <c r="X10" t="s">
        <v>76</v>
      </c>
    </row>
    <row r="11" spans="3:25" x14ac:dyDescent="0.3">
      <c r="C11" s="74"/>
      <c r="D11" s="15" t="s">
        <v>82</v>
      </c>
      <c r="E11">
        <v>9.1999999999999998E-2</v>
      </c>
      <c r="F11">
        <v>0</v>
      </c>
      <c r="G11">
        <v>0</v>
      </c>
      <c r="I11" s="16">
        <v>0.24</v>
      </c>
      <c r="K11">
        <f t="shared" si="0"/>
        <v>13.582726045883941</v>
      </c>
      <c r="L11">
        <f t="shared" si="1"/>
        <v>564.27368421052631</v>
      </c>
      <c r="N11" s="16">
        <v>0.73</v>
      </c>
      <c r="Q11" t="s">
        <v>76</v>
      </c>
      <c r="R11" t="s">
        <v>76</v>
      </c>
      <c r="T11" t="s">
        <v>76</v>
      </c>
      <c r="U11" t="s">
        <v>76</v>
      </c>
      <c r="V11" t="s">
        <v>76</v>
      </c>
      <c r="W11" t="s">
        <v>76</v>
      </c>
      <c r="X11" t="s">
        <v>76</v>
      </c>
    </row>
    <row r="12" spans="3:25" x14ac:dyDescent="0.3">
      <c r="C12" s="74"/>
      <c r="D12" s="15" t="s">
        <v>83</v>
      </c>
      <c r="E12">
        <v>2.85</v>
      </c>
      <c r="F12">
        <v>2.85</v>
      </c>
      <c r="G12">
        <v>2.85</v>
      </c>
      <c r="I12" s="16">
        <v>0.31</v>
      </c>
      <c r="K12">
        <f t="shared" si="0"/>
        <v>13.582726045883941</v>
      </c>
      <c r="L12">
        <f t="shared" si="1"/>
        <v>564.27368421052631</v>
      </c>
      <c r="N12" s="16">
        <v>0.45</v>
      </c>
      <c r="O12" s="16">
        <v>0.47</v>
      </c>
      <c r="Q12" t="s">
        <v>76</v>
      </c>
      <c r="R12" t="s">
        <v>76</v>
      </c>
      <c r="T12" t="s">
        <v>76</v>
      </c>
      <c r="U12" t="s">
        <v>76</v>
      </c>
      <c r="V12" t="s">
        <v>76</v>
      </c>
      <c r="W12" t="s">
        <v>76</v>
      </c>
      <c r="X12" t="s">
        <v>76</v>
      </c>
    </row>
    <row r="13" spans="3:25" x14ac:dyDescent="0.3">
      <c r="C13" s="74"/>
      <c r="D13" s="15" t="s">
        <v>84</v>
      </c>
      <c r="E13">
        <v>2.133</v>
      </c>
      <c r="F13">
        <v>2.133</v>
      </c>
      <c r="G13">
        <v>2.133</v>
      </c>
      <c r="I13" s="16">
        <v>0.37</v>
      </c>
      <c r="K13">
        <f t="shared" si="0"/>
        <v>13.582726045883941</v>
      </c>
      <c r="L13">
        <f t="shared" si="1"/>
        <v>564.27368421052631</v>
      </c>
      <c r="N13" s="16">
        <v>0.66</v>
      </c>
      <c r="O13" s="16">
        <v>0.72</v>
      </c>
      <c r="Q13" s="16">
        <v>0.67</v>
      </c>
      <c r="R13" s="16">
        <v>0.8</v>
      </c>
      <c r="T13" t="s">
        <v>76</v>
      </c>
      <c r="U13" t="s">
        <v>76</v>
      </c>
      <c r="V13" t="s">
        <v>76</v>
      </c>
      <c r="W13" t="s">
        <v>76</v>
      </c>
      <c r="X13" t="s">
        <v>76</v>
      </c>
    </row>
    <row r="14" spans="3:25" x14ac:dyDescent="0.3">
      <c r="C14" s="74"/>
      <c r="D14" s="15" t="s">
        <v>85</v>
      </c>
      <c r="E14">
        <v>3.5579999999999998</v>
      </c>
      <c r="F14">
        <v>3.5579999999999998</v>
      </c>
      <c r="G14">
        <v>3.5579999999999998</v>
      </c>
      <c r="I14" s="16">
        <v>0.34</v>
      </c>
      <c r="K14">
        <f t="shared" si="0"/>
        <v>13.582726045883941</v>
      </c>
      <c r="L14">
        <f t="shared" si="1"/>
        <v>564.27368421052631</v>
      </c>
      <c r="N14" s="16">
        <v>0.62</v>
      </c>
      <c r="O14" s="16">
        <v>0.55000000000000004</v>
      </c>
      <c r="Q14" s="16">
        <v>0.5</v>
      </c>
      <c r="R14" s="16">
        <v>0.5</v>
      </c>
      <c r="T14" t="s">
        <v>76</v>
      </c>
      <c r="U14" t="s">
        <v>76</v>
      </c>
      <c r="V14" t="s">
        <v>76</v>
      </c>
      <c r="W14" t="s">
        <v>76</v>
      </c>
      <c r="X14" t="s">
        <v>76</v>
      </c>
    </row>
    <row r="15" spans="3:25" x14ac:dyDescent="0.3">
      <c r="C15" s="74"/>
      <c r="D15" s="15" t="s">
        <v>86</v>
      </c>
      <c r="E15">
        <v>2.0099999999999998</v>
      </c>
      <c r="F15">
        <v>2.0099999999999998</v>
      </c>
      <c r="G15">
        <v>2.0099999999999998</v>
      </c>
      <c r="I15" s="16">
        <v>0.31</v>
      </c>
      <c r="K15">
        <f t="shared" si="0"/>
        <v>13.582726045883941</v>
      </c>
      <c r="L15">
        <f t="shared" si="1"/>
        <v>564.27368421052631</v>
      </c>
      <c r="N15" s="16">
        <v>0.67</v>
      </c>
      <c r="O15" s="16">
        <v>0.67</v>
      </c>
      <c r="Q15" s="16">
        <v>0.59</v>
      </c>
      <c r="R15" s="16">
        <v>0.59</v>
      </c>
      <c r="T15" t="s">
        <v>76</v>
      </c>
      <c r="U15" t="s">
        <v>76</v>
      </c>
      <c r="V15" t="s">
        <v>76</v>
      </c>
      <c r="W15" t="s">
        <v>76</v>
      </c>
      <c r="X15" t="s">
        <v>76</v>
      </c>
    </row>
    <row r="16" spans="3:25" x14ac:dyDescent="0.3">
      <c r="C16" s="74"/>
      <c r="D16" s="15" t="s">
        <v>87</v>
      </c>
      <c r="E16">
        <v>1.833</v>
      </c>
      <c r="F16">
        <v>1.833</v>
      </c>
      <c r="G16">
        <v>1.833</v>
      </c>
      <c r="I16" s="16">
        <v>0.3</v>
      </c>
      <c r="K16">
        <f t="shared" si="0"/>
        <v>13.582726045883941</v>
      </c>
      <c r="L16">
        <f t="shared" si="1"/>
        <v>564.27368421052631</v>
      </c>
      <c r="N16" s="16">
        <v>0.67</v>
      </c>
      <c r="O16" s="16">
        <v>0.67</v>
      </c>
      <c r="Q16" s="16">
        <v>0.59</v>
      </c>
      <c r="R16" s="16">
        <v>0.59</v>
      </c>
      <c r="T16" t="s">
        <v>76</v>
      </c>
      <c r="U16" t="s">
        <v>76</v>
      </c>
      <c r="V16" t="s">
        <v>76</v>
      </c>
      <c r="W16" t="s">
        <v>76</v>
      </c>
      <c r="X16" t="s">
        <v>76</v>
      </c>
    </row>
    <row r="17" spans="3:24" x14ac:dyDescent="0.3">
      <c r="C17" s="74"/>
      <c r="D17" s="15" t="s">
        <v>88</v>
      </c>
      <c r="E17">
        <v>3.69</v>
      </c>
      <c r="F17">
        <v>3.69</v>
      </c>
      <c r="G17">
        <v>3.69</v>
      </c>
      <c r="I17" s="16">
        <v>0.34</v>
      </c>
      <c r="K17">
        <f t="shared" si="0"/>
        <v>13.582726045883941</v>
      </c>
      <c r="L17">
        <f t="shared" si="1"/>
        <v>564.27368421052631</v>
      </c>
      <c r="N17" s="16">
        <v>0.83</v>
      </c>
      <c r="O17" s="16">
        <v>0.78</v>
      </c>
      <c r="Q17" s="16">
        <v>0.79</v>
      </c>
      <c r="R17" s="16">
        <v>0.79</v>
      </c>
      <c r="T17" t="s">
        <v>76</v>
      </c>
      <c r="U17" t="s">
        <v>76</v>
      </c>
      <c r="V17" t="s">
        <v>76</v>
      </c>
      <c r="W17" t="s">
        <v>76</v>
      </c>
      <c r="X17" t="s">
        <v>76</v>
      </c>
    </row>
    <row r="18" spans="3:24" x14ac:dyDescent="0.3">
      <c r="C18" s="74"/>
      <c r="D18" s="15" t="s">
        <v>89</v>
      </c>
      <c r="E18">
        <v>3.45</v>
      </c>
      <c r="F18">
        <v>3.45</v>
      </c>
      <c r="G18">
        <v>3.45</v>
      </c>
      <c r="I18" s="16">
        <v>0.33</v>
      </c>
      <c r="K18">
        <f t="shared" si="0"/>
        <v>13.582726045883941</v>
      </c>
      <c r="L18">
        <f t="shared" si="1"/>
        <v>564.27368421052631</v>
      </c>
      <c r="N18" s="16">
        <v>0.62</v>
      </c>
      <c r="O18" s="16">
        <v>0.61</v>
      </c>
      <c r="Q18" s="16">
        <v>0.57999999999999996</v>
      </c>
      <c r="R18" s="16">
        <v>0.57999999999999996</v>
      </c>
      <c r="T18" t="s">
        <v>76</v>
      </c>
      <c r="U18" t="s">
        <v>76</v>
      </c>
      <c r="V18" t="s">
        <v>76</v>
      </c>
      <c r="W18" t="s">
        <v>76</v>
      </c>
      <c r="X18" t="s">
        <v>76</v>
      </c>
    </row>
    <row r="19" spans="3:24" x14ac:dyDescent="0.3">
      <c r="C19" s="74"/>
      <c r="D19" s="15" t="s">
        <v>90</v>
      </c>
      <c r="E19">
        <v>3.61</v>
      </c>
      <c r="F19">
        <v>3.61</v>
      </c>
      <c r="G19">
        <v>3.61</v>
      </c>
      <c r="I19" s="16">
        <v>0.37</v>
      </c>
      <c r="K19">
        <f t="shared" si="0"/>
        <v>13.582726045883941</v>
      </c>
      <c r="L19">
        <f t="shared" si="1"/>
        <v>564.27368421052631</v>
      </c>
      <c r="N19" s="16">
        <v>0.7</v>
      </c>
      <c r="O19" s="16">
        <v>0.71</v>
      </c>
      <c r="Q19" s="16">
        <v>0.68</v>
      </c>
      <c r="R19" s="16">
        <v>0.8</v>
      </c>
      <c r="T19" t="s">
        <v>76</v>
      </c>
      <c r="U19" t="s">
        <v>76</v>
      </c>
      <c r="V19" t="s">
        <v>76</v>
      </c>
      <c r="W19" t="s">
        <v>76</v>
      </c>
      <c r="X19" t="s">
        <v>76</v>
      </c>
    </row>
    <row r="20" spans="3:24" x14ac:dyDescent="0.3">
      <c r="C20" s="75"/>
      <c r="D20" s="15" t="s">
        <v>91</v>
      </c>
      <c r="E20">
        <v>3.51</v>
      </c>
      <c r="F20">
        <v>3.51</v>
      </c>
      <c r="G20">
        <v>3.51</v>
      </c>
      <c r="I20" s="16">
        <v>0.31</v>
      </c>
      <c r="K20">
        <f t="shared" si="0"/>
        <v>13.582726045883941</v>
      </c>
      <c r="L20">
        <f t="shared" si="1"/>
        <v>564.27368421052631</v>
      </c>
      <c r="N20" s="16">
        <v>0.47</v>
      </c>
      <c r="O20" s="16">
        <v>0.45</v>
      </c>
      <c r="Q20" t="s">
        <v>76</v>
      </c>
      <c r="R20" t="s">
        <v>76</v>
      </c>
      <c r="T20" t="s">
        <v>76</v>
      </c>
      <c r="U20" t="s">
        <v>76</v>
      </c>
      <c r="V20" t="s">
        <v>76</v>
      </c>
      <c r="W20" t="s">
        <v>76</v>
      </c>
      <c r="X20" t="s">
        <v>76</v>
      </c>
    </row>
    <row r="21" spans="3:24" x14ac:dyDescent="0.3">
      <c r="C21" s="73" t="s">
        <v>10</v>
      </c>
      <c r="D21" s="15" t="s">
        <v>92</v>
      </c>
      <c r="E21">
        <v>0.6</v>
      </c>
      <c r="F21">
        <v>0.6</v>
      </c>
      <c r="G21">
        <v>0.6</v>
      </c>
      <c r="I21" s="16">
        <v>0.25</v>
      </c>
      <c r="K21">
        <f t="shared" si="0"/>
        <v>13.582726045883941</v>
      </c>
      <c r="L21">
        <f t="shared" si="1"/>
        <v>564.27368421052631</v>
      </c>
      <c r="N21" s="16">
        <v>0.32</v>
      </c>
      <c r="O21" s="16">
        <v>0.32</v>
      </c>
      <c r="Q21" s="16">
        <v>0.32</v>
      </c>
      <c r="R21" s="16">
        <v>0.32</v>
      </c>
      <c r="T21" t="s">
        <v>76</v>
      </c>
      <c r="U21" t="s">
        <v>76</v>
      </c>
      <c r="V21" t="s">
        <v>76</v>
      </c>
      <c r="W21" t="s">
        <v>76</v>
      </c>
      <c r="X21" t="s">
        <v>76</v>
      </c>
    </row>
    <row r="22" spans="3:24" x14ac:dyDescent="0.3">
      <c r="C22" s="74"/>
      <c r="D22" s="15" t="s">
        <v>93</v>
      </c>
      <c r="E22">
        <v>0.33300000000000002</v>
      </c>
      <c r="F22">
        <v>0.3</v>
      </c>
      <c r="G22">
        <v>0.26669999999999999</v>
      </c>
      <c r="I22" s="16">
        <v>0.25</v>
      </c>
      <c r="K22">
        <f t="shared" si="0"/>
        <v>13.582726045883941</v>
      </c>
      <c r="L22">
        <f t="shared" si="1"/>
        <v>564.27368421052631</v>
      </c>
      <c r="N22" s="16">
        <v>0.73</v>
      </c>
      <c r="O22" s="16">
        <v>0.73</v>
      </c>
      <c r="P22" s="16"/>
      <c r="Q22" s="16">
        <v>0.73</v>
      </c>
      <c r="R22" s="16">
        <v>0.73</v>
      </c>
      <c r="T22" t="s">
        <v>76</v>
      </c>
      <c r="U22" t="s">
        <v>76</v>
      </c>
      <c r="V22" t="s">
        <v>76</v>
      </c>
      <c r="W22" t="s">
        <v>76</v>
      </c>
      <c r="X22" t="s">
        <v>76</v>
      </c>
    </row>
    <row r="23" spans="3:24" ht="28.8" x14ac:dyDescent="0.3">
      <c r="C23" s="74"/>
      <c r="D23" s="15" t="s">
        <v>94</v>
      </c>
      <c r="E23">
        <v>0.128</v>
      </c>
      <c r="F23">
        <v>0.128</v>
      </c>
      <c r="G23">
        <v>0.128</v>
      </c>
      <c r="I23" s="16">
        <v>0.25</v>
      </c>
      <c r="K23">
        <f t="shared" si="0"/>
        <v>13.582726045883941</v>
      </c>
      <c r="L23">
        <f t="shared" si="1"/>
        <v>564.27368421052631</v>
      </c>
      <c r="N23" s="16">
        <v>0.56000000000000005</v>
      </c>
      <c r="O23" s="16">
        <v>0.56000000000000005</v>
      </c>
      <c r="P23" s="16"/>
      <c r="Q23" s="16">
        <v>0.56000000000000005</v>
      </c>
      <c r="R23" s="16">
        <v>0.56000000000000005</v>
      </c>
      <c r="T23" t="s">
        <v>76</v>
      </c>
      <c r="U23" t="s">
        <v>76</v>
      </c>
      <c r="V23" t="s">
        <v>76</v>
      </c>
      <c r="W23" t="s">
        <v>76</v>
      </c>
      <c r="X23" t="s">
        <v>76</v>
      </c>
    </row>
    <row r="24" spans="3:24" x14ac:dyDescent="0.3">
      <c r="C24" s="74"/>
      <c r="D24" s="15" t="s">
        <v>95</v>
      </c>
      <c r="E24">
        <v>0.249</v>
      </c>
      <c r="F24">
        <v>0.249</v>
      </c>
      <c r="G24">
        <v>0.249</v>
      </c>
      <c r="I24" s="16">
        <v>0.33</v>
      </c>
      <c r="K24">
        <f>0.7*$E$1</f>
        <v>1.0334682860998652</v>
      </c>
      <c r="L24">
        <f>161.7*$E$1</f>
        <v>238.73117408906884</v>
      </c>
      <c r="N24" s="16">
        <v>0.85</v>
      </c>
      <c r="O24" s="16">
        <v>0.85</v>
      </c>
      <c r="P24" s="16"/>
      <c r="Q24" s="16">
        <v>0.85</v>
      </c>
      <c r="R24" s="16">
        <v>0.85</v>
      </c>
      <c r="T24" t="s">
        <v>76</v>
      </c>
      <c r="U24" t="s">
        <v>76</v>
      </c>
      <c r="V24" t="s">
        <v>76</v>
      </c>
      <c r="W24" t="s">
        <v>76</v>
      </c>
      <c r="X24" t="s">
        <v>76</v>
      </c>
    </row>
    <row r="25" spans="3:24" ht="28.8" x14ac:dyDescent="0.3">
      <c r="C25" s="74"/>
      <c r="D25" s="15" t="s">
        <v>96</v>
      </c>
      <c r="E25">
        <v>0.17199999999999999</v>
      </c>
      <c r="F25">
        <v>0.17199999999999999</v>
      </c>
      <c r="G25">
        <v>0.17199999999999999</v>
      </c>
      <c r="I25" s="16">
        <v>0.45</v>
      </c>
      <c r="K25">
        <f>19.6*$E$1</f>
        <v>28.937112010796227</v>
      </c>
      <c r="L25">
        <f>425.2*$E$1</f>
        <v>627.75816464237528</v>
      </c>
      <c r="N25" s="16">
        <v>0.85</v>
      </c>
      <c r="O25" s="16">
        <v>0.85</v>
      </c>
      <c r="P25" s="16"/>
      <c r="Q25" s="16">
        <v>0.85</v>
      </c>
      <c r="R25" s="16">
        <v>0.85</v>
      </c>
      <c r="T25" t="s">
        <v>76</v>
      </c>
      <c r="U25" t="s">
        <v>76</v>
      </c>
      <c r="V25" t="s">
        <v>76</v>
      </c>
      <c r="W25" t="s">
        <v>76</v>
      </c>
      <c r="X25" t="s">
        <v>76</v>
      </c>
    </row>
    <row r="26" spans="3:24" x14ac:dyDescent="0.3">
      <c r="C26" s="74"/>
      <c r="D26" s="15" t="s">
        <v>97</v>
      </c>
      <c r="E26">
        <v>2.4</v>
      </c>
      <c r="F26">
        <v>2.4</v>
      </c>
      <c r="G26">
        <v>2.4</v>
      </c>
      <c r="I26" s="16">
        <v>0.32</v>
      </c>
      <c r="K26">
        <f>0*$E$1</f>
        <v>0</v>
      </c>
      <c r="L26">
        <f>66.5*$E$1</f>
        <v>98.179487179487197</v>
      </c>
      <c r="N26" s="16">
        <v>0.96</v>
      </c>
      <c r="O26" s="16">
        <v>0.96</v>
      </c>
      <c r="P26" s="16"/>
      <c r="Q26" s="16">
        <v>0.96</v>
      </c>
      <c r="R26" s="16">
        <v>0.96</v>
      </c>
      <c r="T26" t="s">
        <v>76</v>
      </c>
      <c r="U26" t="s">
        <v>76</v>
      </c>
      <c r="V26" t="s">
        <v>76</v>
      </c>
      <c r="W26" t="s">
        <v>76</v>
      </c>
      <c r="X26" t="s">
        <v>76</v>
      </c>
    </row>
    <row r="27" spans="3:24" x14ac:dyDescent="0.3">
      <c r="C27" s="74"/>
      <c r="D27" s="15" t="s">
        <v>98</v>
      </c>
      <c r="E27">
        <v>1.0049999999999999</v>
      </c>
      <c r="F27">
        <v>1.0049999999999999</v>
      </c>
      <c r="G27">
        <v>1.0049999999999999</v>
      </c>
      <c r="I27" s="16">
        <v>0.31</v>
      </c>
      <c r="K27">
        <f>0.7*$E$1</f>
        <v>1.0334682860998652</v>
      </c>
      <c r="L27">
        <f>161.7*$E$1</f>
        <v>238.73117408906884</v>
      </c>
      <c r="N27" s="16">
        <v>0.8</v>
      </c>
      <c r="O27" s="16">
        <v>0.8</v>
      </c>
      <c r="P27" s="16"/>
      <c r="Q27" s="16">
        <v>0.8</v>
      </c>
      <c r="R27" s="16">
        <v>0.8</v>
      </c>
      <c r="T27" t="s">
        <v>76</v>
      </c>
      <c r="U27" t="s">
        <v>76</v>
      </c>
      <c r="V27" t="s">
        <v>76</v>
      </c>
      <c r="W27" t="s">
        <v>76</v>
      </c>
      <c r="X27" t="s">
        <v>76</v>
      </c>
    </row>
    <row r="28" spans="3:24" x14ac:dyDescent="0.3">
      <c r="C28" s="74"/>
      <c r="D28" s="15" t="s">
        <v>99</v>
      </c>
      <c r="E28">
        <v>0.66500000000000004</v>
      </c>
      <c r="F28">
        <v>0.66500000000000004</v>
      </c>
      <c r="G28">
        <v>0.66500000000000004</v>
      </c>
      <c r="I28" s="16">
        <v>1</v>
      </c>
      <c r="K28">
        <f>0*$E$1</f>
        <v>0</v>
      </c>
      <c r="L28">
        <f>41.4*$E$1</f>
        <v>61.122267206477737</v>
      </c>
      <c r="N28" s="16">
        <v>0.12</v>
      </c>
      <c r="O28" s="16">
        <v>0.12</v>
      </c>
      <c r="P28" s="16"/>
      <c r="Q28" s="16">
        <v>0.12</v>
      </c>
      <c r="R28" s="16">
        <v>0.12</v>
      </c>
      <c r="T28" t="s">
        <v>76</v>
      </c>
      <c r="U28" t="s">
        <v>76</v>
      </c>
      <c r="V28" t="s">
        <v>76</v>
      </c>
      <c r="W28" t="s">
        <v>76</v>
      </c>
      <c r="X28" t="s">
        <v>76</v>
      </c>
    </row>
    <row r="29" spans="3:24" x14ac:dyDescent="0.3">
      <c r="C29" s="74"/>
      <c r="D29" s="15" t="s">
        <v>100</v>
      </c>
      <c r="E29">
        <v>1.5</v>
      </c>
      <c r="F29">
        <v>1.5</v>
      </c>
      <c r="G29">
        <v>1.5</v>
      </c>
      <c r="I29" s="16">
        <v>0</v>
      </c>
      <c r="K29">
        <f>94.4*$E$1</f>
        <v>139.37058029689612</v>
      </c>
      <c r="L29">
        <f>41.4*$E$1</f>
        <v>61.122267206477737</v>
      </c>
      <c r="N29" s="16">
        <v>0.69</v>
      </c>
      <c r="O29" s="16">
        <v>0.69</v>
      </c>
      <c r="P29" s="16"/>
      <c r="Q29" s="16">
        <v>0.69</v>
      </c>
      <c r="R29" s="16">
        <v>0.69</v>
      </c>
      <c r="T29" t="s">
        <v>76</v>
      </c>
      <c r="U29" t="s">
        <v>76</v>
      </c>
      <c r="V29" t="s">
        <v>76</v>
      </c>
      <c r="W29" t="s">
        <v>76</v>
      </c>
      <c r="X29" t="s">
        <v>76</v>
      </c>
    </row>
    <row r="30" spans="3:24" ht="28.8" x14ac:dyDescent="0.3">
      <c r="C30" s="74"/>
      <c r="D30" s="15" t="s">
        <v>101</v>
      </c>
      <c r="E30">
        <v>1.58</v>
      </c>
      <c r="F30">
        <v>1.58</v>
      </c>
      <c r="G30">
        <v>1.58</v>
      </c>
      <c r="I30" s="16">
        <v>0.73</v>
      </c>
      <c r="K30">
        <f>0*$E$1</f>
        <v>0</v>
      </c>
      <c r="L30">
        <f>4.5*$E$1</f>
        <v>6.6437246963562764</v>
      </c>
      <c r="N30" s="16">
        <v>1</v>
      </c>
      <c r="O30" s="16">
        <v>1</v>
      </c>
      <c r="P30" s="16"/>
      <c r="Q30" s="16">
        <v>1</v>
      </c>
      <c r="R30" s="16">
        <v>1</v>
      </c>
      <c r="T30" t="s">
        <v>76</v>
      </c>
      <c r="U30" t="s">
        <v>76</v>
      </c>
      <c r="V30" t="s">
        <v>76</v>
      </c>
      <c r="W30" t="s">
        <v>76</v>
      </c>
      <c r="X30" t="s">
        <v>76</v>
      </c>
    </row>
    <row r="31" spans="3:24" x14ac:dyDescent="0.3">
      <c r="C31" s="74"/>
      <c r="D31" s="15" t="s">
        <v>102</v>
      </c>
      <c r="E31">
        <v>1.32</v>
      </c>
      <c r="F31">
        <v>1.32</v>
      </c>
      <c r="G31">
        <v>1.32</v>
      </c>
      <c r="I31" s="16">
        <v>0.78</v>
      </c>
      <c r="K31">
        <f>0*$E$1</f>
        <v>0</v>
      </c>
      <c r="L31">
        <f>183.1*$E$1</f>
        <v>270.32577597840759</v>
      </c>
      <c r="N31" s="16">
        <v>0.66</v>
      </c>
      <c r="O31" s="16">
        <v>0.66</v>
      </c>
      <c r="P31" s="16"/>
      <c r="Q31" s="16">
        <v>0.66</v>
      </c>
      <c r="R31" s="16">
        <v>0.66</v>
      </c>
      <c r="T31" t="s">
        <v>76</v>
      </c>
      <c r="U31" t="s">
        <v>76</v>
      </c>
      <c r="V31" t="s">
        <v>76</v>
      </c>
      <c r="W31" t="s">
        <v>76</v>
      </c>
      <c r="X31" t="s">
        <v>76</v>
      </c>
    </row>
    <row r="32" spans="3:24" x14ac:dyDescent="0.3">
      <c r="C32" s="75"/>
      <c r="D32" s="15" t="s">
        <v>103</v>
      </c>
      <c r="E32">
        <v>1.86</v>
      </c>
      <c r="F32">
        <v>1.86</v>
      </c>
      <c r="G32">
        <v>1.86</v>
      </c>
      <c r="I32" s="16">
        <v>0.32</v>
      </c>
      <c r="K32">
        <f>0*$E$1</f>
        <v>0</v>
      </c>
      <c r="L32">
        <f>400.3*$E$1</f>
        <v>590.99622132253717</v>
      </c>
      <c r="N32" s="16">
        <v>0.93</v>
      </c>
      <c r="O32" s="16">
        <v>0.93</v>
      </c>
      <c r="P32" s="16"/>
      <c r="Q32" s="16">
        <v>0.93</v>
      </c>
      <c r="R32" s="16">
        <v>0.93</v>
      </c>
      <c r="T32" t="s">
        <v>76</v>
      </c>
      <c r="U32" t="s">
        <v>76</v>
      </c>
      <c r="V32" t="s">
        <v>76</v>
      </c>
      <c r="W32" t="s">
        <v>76</v>
      </c>
      <c r="X32" t="s">
        <v>76</v>
      </c>
    </row>
    <row r="36" spans="3:4" x14ac:dyDescent="0.3">
      <c r="C36" t="s">
        <v>104</v>
      </c>
    </row>
    <row r="37" spans="3:4" x14ac:dyDescent="0.3">
      <c r="C37" t="s">
        <v>240</v>
      </c>
      <c r="D37">
        <v>1.4763832658569502</v>
      </c>
    </row>
    <row r="39" spans="3:4" x14ac:dyDescent="0.3">
      <c r="C39" t="s">
        <v>72</v>
      </c>
    </row>
  </sheetData>
  <mergeCells count="19">
    <mergeCell ref="C2:C20"/>
    <mergeCell ref="D2:D4"/>
    <mergeCell ref="E2:G2"/>
    <mergeCell ref="H2:H4"/>
    <mergeCell ref="J2:J4"/>
    <mergeCell ref="K2:L2"/>
    <mergeCell ref="C21:C32"/>
    <mergeCell ref="Y2:Y4"/>
    <mergeCell ref="I3:I4"/>
    <mergeCell ref="K3:K4"/>
    <mergeCell ref="L3:L4"/>
    <mergeCell ref="N3:O3"/>
    <mergeCell ref="Q3:R3"/>
    <mergeCell ref="M2:M4"/>
    <mergeCell ref="N2:O2"/>
    <mergeCell ref="P2:P4"/>
    <mergeCell ref="Q2:R2"/>
    <mergeCell ref="S2:S4"/>
    <mergeCell ref="T2:X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86EF-DC5F-475E-9DFC-438C1E5AEDD3}">
  <dimension ref="B2:X27"/>
  <sheetViews>
    <sheetView topLeftCell="D4" workbookViewId="0">
      <selection activeCell="B2" sqref="B2:X26"/>
    </sheetView>
  </sheetViews>
  <sheetFormatPr defaultRowHeight="14.4" x14ac:dyDescent="0.3"/>
  <cols>
    <col min="2" max="2" width="18.6640625" customWidth="1"/>
    <col min="3" max="3" width="39.77734375" customWidth="1"/>
  </cols>
  <sheetData>
    <row r="2" spans="2:24" x14ac:dyDescent="0.3">
      <c r="C2" t="s">
        <v>241</v>
      </c>
    </row>
    <row r="3" spans="2:24" x14ac:dyDescent="0.3">
      <c r="B3" s="73" t="s">
        <v>13</v>
      </c>
      <c r="C3" s="86" t="s">
        <v>0</v>
      </c>
      <c r="D3" s="89" t="s">
        <v>1</v>
      </c>
      <c r="E3" s="90"/>
      <c r="F3" s="91"/>
      <c r="G3" s="69" t="s">
        <v>11</v>
      </c>
      <c r="H3" s="2" t="s">
        <v>3</v>
      </c>
      <c r="I3" s="69" t="s">
        <v>11</v>
      </c>
      <c r="J3" s="89" t="s">
        <v>5</v>
      </c>
      <c r="K3" s="91"/>
      <c r="L3" s="69" t="s">
        <v>11</v>
      </c>
      <c r="M3" s="78" t="s">
        <v>73</v>
      </c>
      <c r="N3" s="80"/>
      <c r="O3" s="69" t="s">
        <v>11</v>
      </c>
      <c r="P3" s="78" t="s">
        <v>12</v>
      </c>
      <c r="Q3" s="80"/>
      <c r="R3" s="69" t="s">
        <v>11</v>
      </c>
      <c r="S3" s="89" t="s">
        <v>8</v>
      </c>
      <c r="T3" s="90"/>
      <c r="U3" s="90"/>
      <c r="V3" s="90"/>
      <c r="W3" s="91"/>
      <c r="X3" s="69" t="s">
        <v>11</v>
      </c>
    </row>
    <row r="4" spans="2:24" x14ac:dyDescent="0.3">
      <c r="B4" s="74"/>
      <c r="C4" s="87"/>
      <c r="D4" s="1" t="s">
        <v>2</v>
      </c>
      <c r="E4" s="2" t="s">
        <v>2</v>
      </c>
      <c r="F4" s="3" t="s">
        <v>2</v>
      </c>
      <c r="G4" s="70"/>
      <c r="H4" s="87" t="s">
        <v>4</v>
      </c>
      <c r="I4" s="70"/>
      <c r="J4" s="78" t="s">
        <v>74</v>
      </c>
      <c r="K4" s="80" t="s">
        <v>6</v>
      </c>
      <c r="L4" s="70"/>
      <c r="M4" s="79" t="s">
        <v>4</v>
      </c>
      <c r="N4" s="81"/>
      <c r="O4" s="70"/>
      <c r="P4" s="79" t="s">
        <v>4</v>
      </c>
      <c r="Q4" s="81"/>
      <c r="R4" s="70"/>
      <c r="S4" s="1" t="s">
        <v>7</v>
      </c>
      <c r="T4" s="2" t="s">
        <v>7</v>
      </c>
      <c r="U4" s="2" t="s">
        <v>7</v>
      </c>
      <c r="V4" s="2" t="s">
        <v>7</v>
      </c>
      <c r="W4" s="3" t="s">
        <v>7</v>
      </c>
      <c r="X4" s="70"/>
    </row>
    <row r="5" spans="2:24" x14ac:dyDescent="0.3">
      <c r="B5" s="74"/>
      <c r="C5" s="88"/>
      <c r="D5" s="4">
        <v>2020</v>
      </c>
      <c r="E5" s="5">
        <v>2021</v>
      </c>
      <c r="F5" s="6">
        <v>2022</v>
      </c>
      <c r="G5" s="71"/>
      <c r="H5" s="88"/>
      <c r="I5" s="71"/>
      <c r="J5" s="79"/>
      <c r="K5" s="81"/>
      <c r="L5" s="71"/>
      <c r="M5" s="7">
        <v>2020</v>
      </c>
      <c r="N5" s="8">
        <v>2025</v>
      </c>
      <c r="O5" s="71"/>
      <c r="P5" s="7">
        <v>2030</v>
      </c>
      <c r="Q5" s="8">
        <v>2035</v>
      </c>
      <c r="R5" s="71"/>
      <c r="S5" s="7">
        <v>2020</v>
      </c>
      <c r="T5" s="9">
        <v>2025</v>
      </c>
      <c r="U5" s="9">
        <v>2030</v>
      </c>
      <c r="V5" s="9">
        <v>2035</v>
      </c>
      <c r="W5" s="8">
        <v>2050</v>
      </c>
      <c r="X5" s="71"/>
    </row>
    <row r="6" spans="2:24" x14ac:dyDescent="0.3">
      <c r="B6" s="74"/>
      <c r="C6" s="17" t="s">
        <v>105</v>
      </c>
      <c r="D6" t="s">
        <v>106</v>
      </c>
      <c r="E6" t="s">
        <v>106</v>
      </c>
      <c r="F6" t="s">
        <v>106</v>
      </c>
      <c r="H6" s="16">
        <v>0.44</v>
      </c>
      <c r="J6">
        <v>33.070985155195686</v>
      </c>
      <c r="K6">
        <v>1376.8750337381919</v>
      </c>
      <c r="M6" s="16">
        <v>0.8</v>
      </c>
      <c r="N6" s="16">
        <v>0.8</v>
      </c>
      <c r="P6" s="16">
        <v>0.8</v>
      </c>
      <c r="Q6" s="16">
        <v>0.8</v>
      </c>
      <c r="S6" s="18">
        <v>58073.535762483138</v>
      </c>
      <c r="T6" s="18">
        <v>58073.535762483138</v>
      </c>
      <c r="U6" s="18">
        <v>58073.535762483138</v>
      </c>
      <c r="V6" s="18">
        <v>58073.535762483138</v>
      </c>
      <c r="W6" s="18">
        <v>58073.535762483138</v>
      </c>
    </row>
    <row r="7" spans="2:24" x14ac:dyDescent="0.3">
      <c r="B7" s="74"/>
      <c r="C7" s="17" t="s">
        <v>107</v>
      </c>
      <c r="D7" t="s">
        <v>106</v>
      </c>
      <c r="E7" t="s">
        <v>106</v>
      </c>
      <c r="F7" t="s">
        <v>106</v>
      </c>
      <c r="H7" s="16">
        <v>0.33</v>
      </c>
      <c r="J7">
        <v>60.974628879892038</v>
      </c>
      <c r="K7">
        <v>2347.4493927125509</v>
      </c>
      <c r="M7" s="16">
        <v>0.8</v>
      </c>
      <c r="N7" s="16">
        <v>0.8</v>
      </c>
      <c r="O7" s="16"/>
      <c r="P7" s="16">
        <v>0.8</v>
      </c>
      <c r="Q7" s="16">
        <v>0.8</v>
      </c>
      <c r="S7" s="18">
        <v>112333.57354925777</v>
      </c>
      <c r="T7" s="18">
        <v>112333.57354925777</v>
      </c>
      <c r="U7" s="18">
        <v>112333.57354925777</v>
      </c>
      <c r="V7" s="18">
        <v>112333.57354925777</v>
      </c>
      <c r="W7" s="18">
        <v>112333.57354925777</v>
      </c>
    </row>
    <row r="8" spans="2:24" x14ac:dyDescent="0.3">
      <c r="B8" s="74"/>
      <c r="C8" s="17" t="s">
        <v>108</v>
      </c>
      <c r="D8" t="s">
        <v>106</v>
      </c>
      <c r="E8" t="s">
        <v>106</v>
      </c>
      <c r="F8" t="s">
        <v>106</v>
      </c>
      <c r="H8" s="16">
        <v>0.36</v>
      </c>
      <c r="J8">
        <v>71.604588394062091</v>
      </c>
      <c r="K8">
        <v>925.83994601889356</v>
      </c>
      <c r="M8" s="16">
        <v>0.8</v>
      </c>
      <c r="N8" s="16">
        <v>0.8</v>
      </c>
      <c r="O8" s="16"/>
      <c r="P8" s="16">
        <v>0.8</v>
      </c>
      <c r="Q8" s="16">
        <v>0.8</v>
      </c>
      <c r="S8" s="18">
        <v>70095.724696356279</v>
      </c>
      <c r="T8" s="18">
        <v>70095.724696356279</v>
      </c>
      <c r="U8" s="18">
        <v>70095.724696356279</v>
      </c>
      <c r="V8" s="18">
        <v>70095.724696356279</v>
      </c>
      <c r="W8" s="18">
        <v>70095.724696356279</v>
      </c>
    </row>
    <row r="9" spans="2:24" x14ac:dyDescent="0.3">
      <c r="B9" s="74"/>
      <c r="C9" s="17" t="s">
        <v>109</v>
      </c>
      <c r="D9" t="s">
        <v>106</v>
      </c>
      <c r="E9" t="s">
        <v>106</v>
      </c>
      <c r="F9" t="s">
        <v>106</v>
      </c>
      <c r="H9" s="16">
        <v>0.31</v>
      </c>
      <c r="J9">
        <v>1.0334682860998652</v>
      </c>
      <c r="K9">
        <v>238.73117408906884</v>
      </c>
      <c r="M9" s="16">
        <v>0.85</v>
      </c>
      <c r="N9" s="16">
        <v>0.85</v>
      </c>
      <c r="O9" s="16"/>
      <c r="P9" s="16">
        <v>0.85</v>
      </c>
      <c r="Q9" s="16">
        <v>0.85</v>
      </c>
      <c r="S9" s="18">
        <v>13384.890688259111</v>
      </c>
      <c r="T9" s="18">
        <v>13384.890688259111</v>
      </c>
      <c r="U9" s="18">
        <v>13384.890688259111</v>
      </c>
      <c r="V9" s="18">
        <v>13384.890688259111</v>
      </c>
      <c r="W9" s="18">
        <v>13384.890688259111</v>
      </c>
    </row>
    <row r="10" spans="2:24" x14ac:dyDescent="0.3">
      <c r="B10" s="74"/>
      <c r="C10" s="17" t="s">
        <v>110</v>
      </c>
      <c r="D10" t="s">
        <v>106</v>
      </c>
      <c r="E10" t="s">
        <v>106</v>
      </c>
      <c r="F10" t="s">
        <v>106</v>
      </c>
      <c r="H10" s="16">
        <v>0.49</v>
      </c>
      <c r="J10">
        <v>9.005937921727396</v>
      </c>
      <c r="K10">
        <v>246.5560053981107</v>
      </c>
      <c r="M10" s="16">
        <v>0.85</v>
      </c>
      <c r="N10" s="16">
        <v>0.85</v>
      </c>
      <c r="O10" s="16"/>
      <c r="P10" s="16">
        <v>0.85</v>
      </c>
      <c r="Q10" s="16">
        <v>0.85</v>
      </c>
      <c r="S10" s="18">
        <v>14697.395411605939</v>
      </c>
      <c r="T10" s="18">
        <v>14697.395411605939</v>
      </c>
      <c r="U10" s="18">
        <v>14697.395411605939</v>
      </c>
      <c r="V10" s="18">
        <v>14697.395411605939</v>
      </c>
      <c r="W10" s="18">
        <v>14697.395411605939</v>
      </c>
    </row>
    <row r="11" spans="2:24" x14ac:dyDescent="0.3">
      <c r="B11" s="74"/>
      <c r="C11" s="17" t="s">
        <v>111</v>
      </c>
      <c r="D11" t="s">
        <v>106</v>
      </c>
      <c r="E11" t="s">
        <v>106</v>
      </c>
      <c r="F11" t="s">
        <v>106</v>
      </c>
      <c r="H11" s="16">
        <v>0.41</v>
      </c>
      <c r="J11">
        <v>14.025641025641027</v>
      </c>
      <c r="K11">
        <v>585.53360323886648</v>
      </c>
      <c r="M11" s="16">
        <v>0.85</v>
      </c>
      <c r="N11" s="16">
        <v>0.85</v>
      </c>
      <c r="O11" s="16"/>
      <c r="P11" s="16">
        <v>0.85</v>
      </c>
      <c r="Q11" s="16">
        <v>0.85</v>
      </c>
      <c r="S11" s="18">
        <v>32295.883940620788</v>
      </c>
      <c r="T11" s="18">
        <v>32295.883940620788</v>
      </c>
      <c r="U11" s="18">
        <v>32295.883940620788</v>
      </c>
      <c r="V11" s="18">
        <v>32295.883940620788</v>
      </c>
      <c r="W11" s="18">
        <v>32295.883940620788</v>
      </c>
    </row>
    <row r="12" spans="2:24" x14ac:dyDescent="0.3">
      <c r="B12" s="74"/>
      <c r="C12" s="17" t="s">
        <v>112</v>
      </c>
      <c r="D12" t="s">
        <v>106</v>
      </c>
      <c r="E12" t="s">
        <v>106</v>
      </c>
      <c r="F12" t="s">
        <v>106</v>
      </c>
      <c r="H12" s="16">
        <v>0.45</v>
      </c>
      <c r="J12">
        <v>28.937112010796227</v>
      </c>
      <c r="K12">
        <v>627.75816464237528</v>
      </c>
      <c r="M12" s="16">
        <v>0.85</v>
      </c>
      <c r="N12" s="16">
        <v>0.85</v>
      </c>
      <c r="O12" s="16"/>
      <c r="P12" s="16">
        <v>0.85</v>
      </c>
      <c r="Q12" s="16">
        <v>0.85</v>
      </c>
      <c r="S12" s="18">
        <v>20881.964912280706</v>
      </c>
      <c r="T12" s="18">
        <v>20881.964912280706</v>
      </c>
      <c r="U12" s="18">
        <v>20881.964912280706</v>
      </c>
      <c r="V12" s="18">
        <v>20881.964912280706</v>
      </c>
      <c r="W12" s="18">
        <v>20881.964912280706</v>
      </c>
    </row>
    <row r="13" spans="2:24" x14ac:dyDescent="0.3">
      <c r="B13" s="74"/>
      <c r="C13" s="17" t="s">
        <v>113</v>
      </c>
      <c r="D13" t="s">
        <v>106</v>
      </c>
      <c r="E13" t="s">
        <v>106</v>
      </c>
      <c r="F13" t="s">
        <v>106</v>
      </c>
      <c r="H13" s="16">
        <v>0.5</v>
      </c>
      <c r="J13">
        <v>110.13819163292848</v>
      </c>
      <c r="K13">
        <v>0</v>
      </c>
      <c r="M13" s="16">
        <v>0.85</v>
      </c>
      <c r="N13" s="16">
        <v>0.85</v>
      </c>
      <c r="O13" s="16"/>
      <c r="P13" s="16">
        <v>0.85</v>
      </c>
      <c r="Q13" s="16">
        <v>0.85</v>
      </c>
      <c r="S13" s="18">
        <v>34706.817813765185</v>
      </c>
      <c r="T13" s="18">
        <v>34706.817813765185</v>
      </c>
      <c r="U13" s="18">
        <v>34706.817813765185</v>
      </c>
      <c r="V13" s="18">
        <v>34706.817813765185</v>
      </c>
      <c r="W13" s="18">
        <v>34706.817813765185</v>
      </c>
    </row>
    <row r="14" spans="2:24" x14ac:dyDescent="0.3">
      <c r="B14" s="74"/>
      <c r="C14" s="17" t="s">
        <v>114</v>
      </c>
      <c r="D14" t="s">
        <v>106</v>
      </c>
      <c r="E14" t="s">
        <v>106</v>
      </c>
      <c r="F14" t="s">
        <v>106</v>
      </c>
      <c r="H14" s="16">
        <v>0.45</v>
      </c>
      <c r="J14">
        <v>47.244264507422407</v>
      </c>
      <c r="K14">
        <v>2354.0931174089073</v>
      </c>
      <c r="M14" s="16">
        <v>0.85</v>
      </c>
      <c r="N14" s="16">
        <v>0.85</v>
      </c>
      <c r="O14" s="16"/>
      <c r="P14" s="16">
        <v>0.85</v>
      </c>
      <c r="Q14" s="16">
        <v>0.85</v>
      </c>
      <c r="S14" s="18">
        <v>27919.883940620784</v>
      </c>
      <c r="T14" s="18">
        <v>27919.883940620784</v>
      </c>
      <c r="U14" s="18">
        <v>27919.883940620784</v>
      </c>
      <c r="V14" s="18">
        <v>27919.883940620784</v>
      </c>
      <c r="W14" s="18">
        <v>27919.883940620784</v>
      </c>
    </row>
    <row r="15" spans="2:24" x14ac:dyDescent="0.3">
      <c r="B15" s="74"/>
      <c r="C15" s="17" t="s">
        <v>115</v>
      </c>
      <c r="D15" t="s">
        <v>106</v>
      </c>
      <c r="E15" t="s">
        <v>106</v>
      </c>
      <c r="F15" t="s">
        <v>106</v>
      </c>
      <c r="H15" s="16">
        <v>0.45</v>
      </c>
      <c r="J15">
        <v>25.541430499325241</v>
      </c>
      <c r="K15">
        <v>2354.0931174089073</v>
      </c>
      <c r="M15" s="16">
        <v>0.85</v>
      </c>
      <c r="N15" s="16">
        <v>0.85</v>
      </c>
      <c r="O15" s="16"/>
      <c r="P15" s="16">
        <v>0.85</v>
      </c>
      <c r="Q15" s="16">
        <v>0.85</v>
      </c>
      <c r="S15" s="18">
        <v>27919.883940620784</v>
      </c>
      <c r="T15" s="18">
        <v>27919.883940620784</v>
      </c>
      <c r="U15" s="18">
        <v>27919.883940620784</v>
      </c>
      <c r="V15" s="18">
        <v>27919.883940620784</v>
      </c>
      <c r="W15" s="18">
        <v>27919.883940620784</v>
      </c>
    </row>
    <row r="16" spans="2:24" x14ac:dyDescent="0.3">
      <c r="B16" s="74"/>
      <c r="C16" s="17" t="s">
        <v>116</v>
      </c>
      <c r="D16" t="s">
        <v>106</v>
      </c>
      <c r="E16" t="s">
        <v>106</v>
      </c>
      <c r="F16" t="s">
        <v>106</v>
      </c>
      <c r="H16" s="16">
        <v>0.35</v>
      </c>
      <c r="J16">
        <v>15.354385964912282</v>
      </c>
      <c r="K16">
        <v>1442.131174089069</v>
      </c>
      <c r="M16" s="16">
        <v>0.85</v>
      </c>
      <c r="N16" s="16">
        <v>0.85</v>
      </c>
      <c r="O16" s="16"/>
      <c r="P16" s="16">
        <v>0.85</v>
      </c>
      <c r="Q16" s="16">
        <v>0.85</v>
      </c>
      <c r="S16" s="18">
        <v>101206.07287449394</v>
      </c>
      <c r="T16" s="18">
        <v>101206.07287449394</v>
      </c>
      <c r="U16" s="18">
        <v>101206.07287449394</v>
      </c>
      <c r="V16" s="18">
        <v>101206.07287449394</v>
      </c>
      <c r="W16" s="18">
        <v>101206.07287449394</v>
      </c>
    </row>
    <row r="17" spans="2:23" x14ac:dyDescent="0.3">
      <c r="B17" s="74"/>
      <c r="C17" s="17" t="s">
        <v>117</v>
      </c>
      <c r="D17">
        <v>1.9370000000000001</v>
      </c>
      <c r="E17">
        <v>2.3530000000000002</v>
      </c>
      <c r="F17">
        <v>2.8809999999999998</v>
      </c>
      <c r="H17" s="16">
        <v>1</v>
      </c>
      <c r="J17">
        <v>0</v>
      </c>
      <c r="K17">
        <v>902.07017543859661</v>
      </c>
      <c r="M17" s="16">
        <v>0.35</v>
      </c>
      <c r="N17" s="16">
        <v>0.35</v>
      </c>
      <c r="O17" s="16"/>
      <c r="P17" s="16">
        <v>0.35</v>
      </c>
      <c r="Q17" s="16">
        <v>0.35</v>
      </c>
      <c r="S17" s="18">
        <v>18454.790823211879</v>
      </c>
      <c r="T17" s="18">
        <v>18293.86504723347</v>
      </c>
      <c r="U17" s="18">
        <v>18134.415654520919</v>
      </c>
      <c r="V17" s="18">
        <v>17818.469635627531</v>
      </c>
      <c r="W17" s="18">
        <v>17508.429149797572</v>
      </c>
    </row>
    <row r="18" spans="2:23" x14ac:dyDescent="0.3">
      <c r="B18" s="74"/>
      <c r="C18" s="17" t="s">
        <v>118</v>
      </c>
      <c r="D18">
        <v>0.5</v>
      </c>
      <c r="E18">
        <v>0.5</v>
      </c>
      <c r="F18">
        <v>0.5</v>
      </c>
      <c r="H18" s="16">
        <v>1</v>
      </c>
      <c r="J18">
        <v>0.29527665317139007</v>
      </c>
      <c r="K18">
        <v>1501.4817813765185</v>
      </c>
      <c r="M18" s="16">
        <v>0.47</v>
      </c>
      <c r="N18" s="16">
        <v>0.47</v>
      </c>
      <c r="O18" s="16"/>
      <c r="P18" s="16">
        <v>0.47</v>
      </c>
      <c r="Q18" s="16">
        <v>0.47</v>
      </c>
      <c r="S18" s="18">
        <v>77703.527665317146</v>
      </c>
      <c r="T18" s="18">
        <v>64959.387314439955</v>
      </c>
      <c r="U18" s="18">
        <v>52216.723346828614</v>
      </c>
      <c r="V18" s="18">
        <v>52216.723346828614</v>
      </c>
      <c r="W18" s="18">
        <v>52216.723346828614</v>
      </c>
    </row>
    <row r="19" spans="2:23" x14ac:dyDescent="0.3">
      <c r="B19" s="74"/>
      <c r="C19" s="17" t="s">
        <v>119</v>
      </c>
      <c r="D19">
        <v>0.77400000000000002</v>
      </c>
      <c r="E19">
        <v>0.77400000000000002</v>
      </c>
      <c r="F19">
        <v>0.77400000000000002</v>
      </c>
      <c r="H19" s="16">
        <v>1</v>
      </c>
      <c r="J19">
        <v>0</v>
      </c>
      <c r="K19">
        <v>398.32820512820518</v>
      </c>
      <c r="M19" s="16">
        <v>0.25</v>
      </c>
      <c r="N19" s="16">
        <v>0.25</v>
      </c>
      <c r="O19" s="16"/>
      <c r="P19" s="16">
        <v>0.25</v>
      </c>
      <c r="Q19" s="16">
        <v>0.25</v>
      </c>
      <c r="S19" s="18">
        <v>14501.036437246965</v>
      </c>
      <c r="T19" s="18">
        <v>13612.253711201081</v>
      </c>
      <c r="U19" s="18">
        <v>12788.431848852902</v>
      </c>
      <c r="V19" s="18">
        <v>11360.769230769232</v>
      </c>
      <c r="W19" s="18">
        <v>10036.453441295547</v>
      </c>
    </row>
    <row r="20" spans="2:23" x14ac:dyDescent="0.3">
      <c r="B20" s="74"/>
      <c r="C20" s="17" t="s">
        <v>120</v>
      </c>
      <c r="D20">
        <v>0.49399999999999999</v>
      </c>
      <c r="E20">
        <v>1.177</v>
      </c>
      <c r="F20">
        <v>1.232</v>
      </c>
      <c r="H20" s="16">
        <v>1</v>
      </c>
      <c r="J20">
        <v>0</v>
      </c>
      <c r="K20">
        <v>421.95033738191637</v>
      </c>
      <c r="M20" s="16">
        <v>0.28000000000000003</v>
      </c>
      <c r="N20" s="16">
        <v>0.28000000000000003</v>
      </c>
      <c r="O20" s="16"/>
      <c r="P20" s="16">
        <v>0.28000000000000003</v>
      </c>
      <c r="Q20" s="16">
        <v>0.28000000000000003</v>
      </c>
      <c r="S20" s="18">
        <v>15459.209176788127</v>
      </c>
      <c r="T20" s="18">
        <v>14511.371120107964</v>
      </c>
      <c r="U20" s="18">
        <v>13632.923076923078</v>
      </c>
      <c r="V20" s="18">
        <v>12110.771929824563</v>
      </c>
      <c r="W20" s="18">
        <v>10699.349527665318</v>
      </c>
    </row>
    <row r="21" spans="2:23" x14ac:dyDescent="0.3">
      <c r="B21" s="74"/>
      <c r="C21" s="17" t="s">
        <v>121</v>
      </c>
      <c r="D21">
        <v>0.95220000000000005</v>
      </c>
      <c r="E21">
        <v>1.2322</v>
      </c>
      <c r="F21">
        <v>1.2322</v>
      </c>
      <c r="H21" s="16">
        <v>1</v>
      </c>
      <c r="J21">
        <v>0</v>
      </c>
      <c r="K21">
        <v>461.96032388663969</v>
      </c>
      <c r="M21" s="16">
        <v>0.2</v>
      </c>
      <c r="N21" s="16">
        <v>0.2</v>
      </c>
      <c r="O21" s="16"/>
      <c r="P21" s="16">
        <v>0.2</v>
      </c>
      <c r="Q21" s="16">
        <v>0.2</v>
      </c>
      <c r="S21" s="18">
        <v>16821.91093117409</v>
      </c>
      <c r="T21" s="18">
        <v>15789.919028340082</v>
      </c>
      <c r="U21" s="18">
        <v>14834.699055330637</v>
      </c>
      <c r="V21" s="18">
        <v>13178.197031039137</v>
      </c>
      <c r="W21" s="18">
        <v>11642.75843454791</v>
      </c>
    </row>
    <row r="22" spans="2:23" x14ac:dyDescent="0.3">
      <c r="B22" s="74"/>
      <c r="C22" s="17" t="s">
        <v>122</v>
      </c>
      <c r="D22">
        <v>0.1234</v>
      </c>
      <c r="E22">
        <v>0.16339999999999999</v>
      </c>
      <c r="F22">
        <v>0.16339999999999999</v>
      </c>
      <c r="H22" s="16">
        <v>1</v>
      </c>
      <c r="J22">
        <v>0</v>
      </c>
      <c r="K22">
        <v>697.00053981106623</v>
      </c>
      <c r="M22" s="16">
        <v>0.2</v>
      </c>
      <c r="N22" s="16">
        <v>0.2</v>
      </c>
      <c r="O22" s="16"/>
      <c r="P22" s="16">
        <v>0.2</v>
      </c>
      <c r="Q22" s="16">
        <v>0.2</v>
      </c>
      <c r="S22" s="18">
        <v>25377.551956815118</v>
      </c>
      <c r="T22" s="18">
        <v>23821.443994601894</v>
      </c>
      <c r="U22" s="18">
        <v>22379.017543859653</v>
      </c>
      <c r="V22" s="18">
        <v>19880.977058029694</v>
      </c>
      <c r="W22" s="18">
        <v>17564.531713900138</v>
      </c>
    </row>
    <row r="23" spans="2:23" x14ac:dyDescent="0.3">
      <c r="B23" s="74"/>
      <c r="C23" s="17" t="s">
        <v>123</v>
      </c>
      <c r="D23">
        <v>0.15840000000000001</v>
      </c>
      <c r="E23">
        <v>0.2384</v>
      </c>
      <c r="F23">
        <v>0.2384</v>
      </c>
      <c r="H23" s="16">
        <v>1</v>
      </c>
      <c r="J23">
        <v>0</v>
      </c>
      <c r="K23">
        <v>461.96032388663969</v>
      </c>
      <c r="M23" s="16">
        <v>0.2</v>
      </c>
      <c r="N23" s="16">
        <v>0.2</v>
      </c>
      <c r="O23" s="16"/>
      <c r="P23" s="16">
        <v>0.2</v>
      </c>
      <c r="Q23" s="16">
        <v>0.2</v>
      </c>
      <c r="S23" s="18">
        <v>16821.91093117409</v>
      </c>
      <c r="T23" s="18">
        <v>15789.919028340082</v>
      </c>
      <c r="U23" s="18">
        <v>14834.699055330637</v>
      </c>
      <c r="V23" s="18">
        <v>13178.197031039137</v>
      </c>
      <c r="W23" s="18">
        <v>11642.75843454791</v>
      </c>
    </row>
    <row r="24" spans="2:23" x14ac:dyDescent="0.3">
      <c r="B24" s="74"/>
      <c r="C24" s="17" t="s">
        <v>124</v>
      </c>
      <c r="D24" t="s">
        <v>106</v>
      </c>
      <c r="E24" t="s">
        <v>106</v>
      </c>
      <c r="F24" t="s">
        <v>106</v>
      </c>
      <c r="H24" s="16">
        <v>1</v>
      </c>
      <c r="J24">
        <v>0</v>
      </c>
      <c r="K24">
        <v>0</v>
      </c>
      <c r="M24" s="16">
        <v>0.78</v>
      </c>
      <c r="N24" s="16">
        <v>0.78</v>
      </c>
      <c r="O24" s="16"/>
      <c r="P24" s="16">
        <v>0.78</v>
      </c>
      <c r="Q24" s="16">
        <v>0.78</v>
      </c>
      <c r="S24" s="18">
        <v>75630.685560053986</v>
      </c>
      <c r="T24" s="18">
        <v>75630.685560053986</v>
      </c>
      <c r="U24" s="18">
        <v>75630.685560053986</v>
      </c>
      <c r="V24" s="18">
        <v>75630.685560053986</v>
      </c>
      <c r="W24" s="18">
        <v>75630.685560053986</v>
      </c>
    </row>
    <row r="25" spans="2:23" x14ac:dyDescent="0.3">
      <c r="B25" s="75"/>
      <c r="C25" s="17" t="s">
        <v>125</v>
      </c>
      <c r="D25" t="s">
        <v>106</v>
      </c>
      <c r="E25" t="s">
        <v>106</v>
      </c>
      <c r="F25" t="s">
        <v>106</v>
      </c>
      <c r="H25" s="16">
        <v>0.89</v>
      </c>
      <c r="J25">
        <v>0</v>
      </c>
      <c r="K25">
        <v>919.19622132253721</v>
      </c>
      <c r="M25" s="16">
        <v>0.85</v>
      </c>
      <c r="N25" s="16">
        <v>0.85</v>
      </c>
      <c r="O25" s="16"/>
      <c r="P25" s="16">
        <v>0.85</v>
      </c>
      <c r="Q25" s="16">
        <v>0.85</v>
      </c>
      <c r="S25" s="18">
        <v>24375.087719298248</v>
      </c>
      <c r="T25" s="18">
        <v>16824.863697705805</v>
      </c>
      <c r="U25" s="18">
        <v>13694.93117408907</v>
      </c>
      <c r="V25" s="18">
        <v>11982.326585695007</v>
      </c>
      <c r="W25" s="18">
        <v>10271.198380566802</v>
      </c>
    </row>
    <row r="27" spans="2:23" x14ac:dyDescent="0.3">
      <c r="B27" t="s">
        <v>240</v>
      </c>
      <c r="C27">
        <v>1.4763832658569502</v>
      </c>
    </row>
  </sheetData>
  <mergeCells count="18">
    <mergeCell ref="X3:X5"/>
    <mergeCell ref="H4:H5"/>
    <mergeCell ref="J4:J5"/>
    <mergeCell ref="K4:K5"/>
    <mergeCell ref="M4:N4"/>
    <mergeCell ref="P4:Q4"/>
    <mergeCell ref="L3:L5"/>
    <mergeCell ref="M3:N3"/>
    <mergeCell ref="O3:O5"/>
    <mergeCell ref="P3:Q3"/>
    <mergeCell ref="R3:R5"/>
    <mergeCell ref="S3:W3"/>
    <mergeCell ref="J3:K3"/>
    <mergeCell ref="B3:B25"/>
    <mergeCell ref="C3:C5"/>
    <mergeCell ref="D3:F3"/>
    <mergeCell ref="G3:G5"/>
    <mergeCell ref="I3: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3632-D6F9-4131-82A7-78B20CAFD177}">
  <sheetPr>
    <tabColor rgb="FFFF0000"/>
  </sheetPr>
  <dimension ref="A1:AH1108"/>
  <sheetViews>
    <sheetView zoomScaleNormal="100" workbookViewId="0">
      <pane xSplit="6" ySplit="1" topLeftCell="G2" activePane="bottomRight" state="frozen"/>
      <selection activeCell="G2" sqref="G2"/>
      <selection pane="topRight" activeCell="G2" sqref="G2"/>
      <selection pane="bottomLeft" activeCell="G2" sqref="G2"/>
      <selection pane="bottomRight" sqref="A1:XFD1"/>
    </sheetView>
  </sheetViews>
  <sheetFormatPr defaultColWidth="8.77734375" defaultRowHeight="14.4" x14ac:dyDescent="0.3"/>
  <cols>
    <col min="1" max="1" width="19" bestFit="1" customWidth="1"/>
    <col min="2" max="2" width="22.44140625" bestFit="1" customWidth="1"/>
    <col min="3" max="3" width="17.77734375" bestFit="1" customWidth="1"/>
    <col min="4" max="5" width="17.77734375" customWidth="1"/>
    <col min="6" max="6" width="30" bestFit="1" customWidth="1"/>
    <col min="7" max="36" width="10.44140625" customWidth="1"/>
  </cols>
  <sheetData>
    <row r="1" spans="1:34" s="29" customFormat="1" ht="18" thickBot="1" x14ac:dyDescent="0.4">
      <c r="A1" s="32" t="s">
        <v>154</v>
      </c>
      <c r="B1" s="32" t="s">
        <v>155</v>
      </c>
      <c r="C1" s="32" t="s">
        <v>156</v>
      </c>
      <c r="D1" s="32" t="s">
        <v>157</v>
      </c>
      <c r="E1" s="32" t="s">
        <v>11</v>
      </c>
      <c r="F1" s="32" t="s">
        <v>28</v>
      </c>
      <c r="G1" s="32">
        <v>2023</v>
      </c>
      <c r="H1" s="32">
        <f t="shared" ref="H1:AH1" si="0">G1+1</f>
        <v>2024</v>
      </c>
      <c r="I1" s="32">
        <f t="shared" si="0"/>
        <v>2025</v>
      </c>
      <c r="J1" s="32">
        <f t="shared" si="0"/>
        <v>2026</v>
      </c>
      <c r="K1" s="32">
        <f t="shared" si="0"/>
        <v>2027</v>
      </c>
      <c r="L1" s="32">
        <f t="shared" si="0"/>
        <v>2028</v>
      </c>
      <c r="M1" s="32">
        <f t="shared" si="0"/>
        <v>2029</v>
      </c>
      <c r="N1" s="32">
        <f t="shared" si="0"/>
        <v>2030</v>
      </c>
      <c r="O1" s="32">
        <f t="shared" si="0"/>
        <v>2031</v>
      </c>
      <c r="P1" s="32">
        <f t="shared" si="0"/>
        <v>2032</v>
      </c>
      <c r="Q1" s="32">
        <f t="shared" si="0"/>
        <v>2033</v>
      </c>
      <c r="R1" s="32">
        <f t="shared" si="0"/>
        <v>2034</v>
      </c>
      <c r="S1" s="32">
        <f t="shared" si="0"/>
        <v>2035</v>
      </c>
      <c r="T1" s="32">
        <f t="shared" si="0"/>
        <v>2036</v>
      </c>
      <c r="U1" s="32">
        <f t="shared" si="0"/>
        <v>2037</v>
      </c>
      <c r="V1" s="32">
        <f t="shared" si="0"/>
        <v>2038</v>
      </c>
      <c r="W1" s="32">
        <f t="shared" si="0"/>
        <v>2039</v>
      </c>
      <c r="X1" s="32">
        <f t="shared" si="0"/>
        <v>2040</v>
      </c>
      <c r="Y1" s="32">
        <f t="shared" si="0"/>
        <v>2041</v>
      </c>
      <c r="Z1" s="32">
        <f t="shared" si="0"/>
        <v>2042</v>
      </c>
      <c r="AA1" s="32">
        <f t="shared" si="0"/>
        <v>2043</v>
      </c>
      <c r="AB1" s="32">
        <f t="shared" si="0"/>
        <v>2044</v>
      </c>
      <c r="AC1" s="32">
        <f t="shared" si="0"/>
        <v>2045</v>
      </c>
      <c r="AD1" s="32">
        <f t="shared" si="0"/>
        <v>2046</v>
      </c>
      <c r="AE1" s="32">
        <f t="shared" si="0"/>
        <v>2047</v>
      </c>
      <c r="AF1" s="32">
        <f t="shared" si="0"/>
        <v>2048</v>
      </c>
      <c r="AG1" s="32">
        <f t="shared" si="0"/>
        <v>2049</v>
      </c>
      <c r="AH1" s="32">
        <f t="shared" si="0"/>
        <v>2050</v>
      </c>
    </row>
    <row r="2" spans="1:34" ht="15" thickTop="1" x14ac:dyDescent="0.3">
      <c r="A2" s="33" t="s">
        <v>117</v>
      </c>
      <c r="B2" s="33" t="s">
        <v>158</v>
      </c>
      <c r="C2" s="33" t="s">
        <v>159</v>
      </c>
      <c r="D2" s="33" t="s">
        <v>160</v>
      </c>
      <c r="E2" s="34" t="s">
        <v>161</v>
      </c>
      <c r="F2" s="35" t="s">
        <v>117</v>
      </c>
      <c r="G2" s="36">
        <v>31374.6657059805</v>
      </c>
      <c r="H2" s="36">
        <f t="shared" ref="H2:AH9" si="1">G2</f>
        <v>31374.6657059805</v>
      </c>
      <c r="I2" s="36">
        <f t="shared" si="1"/>
        <v>31374.6657059805</v>
      </c>
      <c r="J2" s="36">
        <f t="shared" si="1"/>
        <v>31374.6657059805</v>
      </c>
      <c r="K2" s="36">
        <f t="shared" si="1"/>
        <v>31374.6657059805</v>
      </c>
      <c r="L2" s="36">
        <f t="shared" si="1"/>
        <v>31374.6657059805</v>
      </c>
      <c r="M2" s="36">
        <f t="shared" si="1"/>
        <v>31374.6657059805</v>
      </c>
      <c r="N2" s="36">
        <f t="shared" si="1"/>
        <v>31374.6657059805</v>
      </c>
      <c r="O2" s="36">
        <f t="shared" si="1"/>
        <v>31374.6657059805</v>
      </c>
      <c r="P2" s="36">
        <f t="shared" si="1"/>
        <v>31374.6657059805</v>
      </c>
      <c r="Q2" s="36">
        <f t="shared" si="1"/>
        <v>31374.6657059805</v>
      </c>
      <c r="R2" s="36">
        <f t="shared" si="1"/>
        <v>31374.6657059805</v>
      </c>
      <c r="S2" s="36">
        <f t="shared" si="1"/>
        <v>31374.6657059805</v>
      </c>
      <c r="T2" s="36">
        <f t="shared" si="1"/>
        <v>31374.6657059805</v>
      </c>
      <c r="U2" s="36">
        <f t="shared" si="1"/>
        <v>31374.6657059805</v>
      </c>
      <c r="V2" s="36">
        <f t="shared" si="1"/>
        <v>31374.6657059805</v>
      </c>
      <c r="W2" s="36">
        <f t="shared" si="1"/>
        <v>31374.6657059805</v>
      </c>
      <c r="X2" s="36">
        <f t="shared" si="1"/>
        <v>31374.6657059805</v>
      </c>
      <c r="Y2" s="36">
        <f t="shared" si="1"/>
        <v>31374.6657059805</v>
      </c>
      <c r="Z2" s="36">
        <f t="shared" si="1"/>
        <v>31374.6657059805</v>
      </c>
      <c r="AA2" s="36">
        <f t="shared" si="1"/>
        <v>31374.6657059805</v>
      </c>
      <c r="AB2" s="36">
        <f t="shared" si="1"/>
        <v>31374.6657059805</v>
      </c>
      <c r="AC2" s="36">
        <f t="shared" si="1"/>
        <v>31374.6657059805</v>
      </c>
      <c r="AD2" s="36">
        <f t="shared" si="1"/>
        <v>31374.6657059805</v>
      </c>
      <c r="AE2" s="36">
        <f t="shared" si="1"/>
        <v>31374.6657059805</v>
      </c>
      <c r="AF2" s="36">
        <f t="shared" si="1"/>
        <v>31374.6657059805</v>
      </c>
      <c r="AG2" s="36">
        <f t="shared" si="1"/>
        <v>31374.6657059805</v>
      </c>
      <c r="AH2" s="36">
        <f t="shared" si="1"/>
        <v>31374.6657059805</v>
      </c>
    </row>
    <row r="3" spans="1:34" x14ac:dyDescent="0.3">
      <c r="A3" s="37" t="s">
        <v>117</v>
      </c>
      <c r="B3" s="37" t="s">
        <v>162</v>
      </c>
      <c r="C3" s="37" t="s">
        <v>159</v>
      </c>
      <c r="D3" s="37" t="s">
        <v>163</v>
      </c>
      <c r="E3" s="34" t="s">
        <v>161</v>
      </c>
      <c r="F3" s="35" t="s">
        <v>117</v>
      </c>
      <c r="G3" s="36">
        <v>955</v>
      </c>
      <c r="H3" s="36">
        <f>G3</f>
        <v>955</v>
      </c>
      <c r="I3" s="36">
        <f t="shared" si="1"/>
        <v>955</v>
      </c>
      <c r="J3" s="36">
        <f t="shared" si="1"/>
        <v>955</v>
      </c>
      <c r="K3" s="36">
        <f t="shared" si="1"/>
        <v>955</v>
      </c>
      <c r="L3" s="36">
        <f t="shared" si="1"/>
        <v>955</v>
      </c>
      <c r="M3" s="36">
        <f t="shared" si="1"/>
        <v>955</v>
      </c>
      <c r="N3" s="36">
        <f t="shared" si="1"/>
        <v>955</v>
      </c>
      <c r="O3" s="36">
        <f t="shared" si="1"/>
        <v>955</v>
      </c>
      <c r="P3" s="36">
        <f t="shared" si="1"/>
        <v>955</v>
      </c>
      <c r="Q3" s="36">
        <f t="shared" si="1"/>
        <v>955</v>
      </c>
      <c r="R3" s="36">
        <f t="shared" si="1"/>
        <v>955</v>
      </c>
      <c r="S3" s="36">
        <f t="shared" si="1"/>
        <v>955</v>
      </c>
      <c r="T3" s="36">
        <f t="shared" si="1"/>
        <v>955</v>
      </c>
      <c r="U3" s="36">
        <f t="shared" si="1"/>
        <v>955</v>
      </c>
      <c r="V3" s="36">
        <f t="shared" si="1"/>
        <v>955</v>
      </c>
      <c r="W3" s="36">
        <f t="shared" si="1"/>
        <v>955</v>
      </c>
      <c r="X3" s="36">
        <f t="shared" si="1"/>
        <v>955</v>
      </c>
      <c r="Y3" s="36">
        <f t="shared" si="1"/>
        <v>955</v>
      </c>
      <c r="Z3" s="36">
        <f t="shared" si="1"/>
        <v>955</v>
      </c>
      <c r="AA3" s="36">
        <f t="shared" si="1"/>
        <v>955</v>
      </c>
      <c r="AB3" s="36">
        <f t="shared" si="1"/>
        <v>955</v>
      </c>
      <c r="AC3" s="36">
        <f t="shared" si="1"/>
        <v>955</v>
      </c>
      <c r="AD3" s="36">
        <f t="shared" si="1"/>
        <v>955</v>
      </c>
      <c r="AE3" s="36">
        <f t="shared" si="1"/>
        <v>955</v>
      </c>
      <c r="AF3" s="36">
        <f t="shared" si="1"/>
        <v>955</v>
      </c>
      <c r="AG3" s="36">
        <f t="shared" si="1"/>
        <v>955</v>
      </c>
      <c r="AH3" s="36">
        <f t="shared" si="1"/>
        <v>955</v>
      </c>
    </row>
    <row r="4" spans="1:34" x14ac:dyDescent="0.3">
      <c r="A4" s="33" t="s">
        <v>117</v>
      </c>
      <c r="B4" s="33" t="s">
        <v>164</v>
      </c>
      <c r="C4" s="33" t="s">
        <v>159</v>
      </c>
      <c r="D4" s="33" t="s">
        <v>165</v>
      </c>
      <c r="E4" s="34" t="s">
        <v>161</v>
      </c>
      <c r="F4" s="35" t="s">
        <v>117</v>
      </c>
      <c r="G4" s="36">
        <v>0</v>
      </c>
      <c r="H4" s="36">
        <f t="shared" ref="H4:W5" si="2">G4</f>
        <v>0</v>
      </c>
      <c r="I4" s="36">
        <f t="shared" si="2"/>
        <v>0</v>
      </c>
      <c r="J4" s="36">
        <f t="shared" si="2"/>
        <v>0</v>
      </c>
      <c r="K4" s="36">
        <f t="shared" si="2"/>
        <v>0</v>
      </c>
      <c r="L4" s="36">
        <f t="shared" si="2"/>
        <v>0</v>
      </c>
      <c r="M4" s="36">
        <f t="shared" si="2"/>
        <v>0</v>
      </c>
      <c r="N4" s="36">
        <f t="shared" si="2"/>
        <v>0</v>
      </c>
      <c r="O4" s="36">
        <f t="shared" si="2"/>
        <v>0</v>
      </c>
      <c r="P4" s="36">
        <f t="shared" si="2"/>
        <v>0</v>
      </c>
      <c r="Q4" s="36">
        <f t="shared" si="2"/>
        <v>0</v>
      </c>
      <c r="R4" s="36">
        <f t="shared" si="2"/>
        <v>0</v>
      </c>
      <c r="S4" s="36">
        <f t="shared" si="2"/>
        <v>0</v>
      </c>
      <c r="T4" s="36">
        <f t="shared" si="2"/>
        <v>0</v>
      </c>
      <c r="U4" s="36">
        <f t="shared" si="2"/>
        <v>0</v>
      </c>
      <c r="V4" s="36">
        <f t="shared" si="2"/>
        <v>0</v>
      </c>
      <c r="W4" s="36">
        <f t="shared" si="2"/>
        <v>0</v>
      </c>
      <c r="X4" s="36">
        <f t="shared" si="1"/>
        <v>0</v>
      </c>
      <c r="Y4" s="36">
        <f t="shared" si="1"/>
        <v>0</v>
      </c>
      <c r="Z4" s="36">
        <f t="shared" si="1"/>
        <v>0</v>
      </c>
      <c r="AA4" s="36">
        <f t="shared" si="1"/>
        <v>0</v>
      </c>
      <c r="AB4" s="36">
        <f t="shared" si="1"/>
        <v>0</v>
      </c>
      <c r="AC4" s="36">
        <f t="shared" si="1"/>
        <v>0</v>
      </c>
      <c r="AD4" s="36">
        <f t="shared" si="1"/>
        <v>0</v>
      </c>
      <c r="AE4" s="36">
        <f t="shared" si="1"/>
        <v>0</v>
      </c>
      <c r="AF4" s="36">
        <f t="shared" si="1"/>
        <v>0</v>
      </c>
      <c r="AG4" s="36">
        <f t="shared" si="1"/>
        <v>0</v>
      </c>
      <c r="AH4" s="36">
        <f t="shared" si="1"/>
        <v>0</v>
      </c>
    </row>
    <row r="5" spans="1:34" x14ac:dyDescent="0.3">
      <c r="A5" s="37" t="s">
        <v>117</v>
      </c>
      <c r="B5" s="37" t="s">
        <v>166</v>
      </c>
      <c r="C5" s="37" t="s">
        <v>159</v>
      </c>
      <c r="D5" s="37" t="s">
        <v>160</v>
      </c>
      <c r="E5" s="37" t="s">
        <v>167</v>
      </c>
      <c r="F5" s="35" t="s">
        <v>117</v>
      </c>
      <c r="G5" s="38">
        <f>G2*[1]Assumptions!$B$66</f>
        <v>32318.176211517595</v>
      </c>
      <c r="H5" s="38">
        <f t="shared" si="2"/>
        <v>32318.176211517595</v>
      </c>
      <c r="I5" s="38">
        <f t="shared" si="1"/>
        <v>32318.176211517595</v>
      </c>
      <c r="J5" s="38">
        <f t="shared" si="1"/>
        <v>32318.176211517595</v>
      </c>
      <c r="K5" s="38">
        <f t="shared" si="1"/>
        <v>32318.176211517595</v>
      </c>
      <c r="L5" s="38">
        <f t="shared" si="1"/>
        <v>32318.176211517595</v>
      </c>
      <c r="M5" s="38">
        <f t="shared" si="1"/>
        <v>32318.176211517595</v>
      </c>
      <c r="N5" s="38">
        <f t="shared" si="1"/>
        <v>32318.176211517595</v>
      </c>
      <c r="O5" s="38">
        <f t="shared" si="1"/>
        <v>32318.176211517595</v>
      </c>
      <c r="P5" s="38">
        <f t="shared" si="1"/>
        <v>32318.176211517595</v>
      </c>
      <c r="Q5" s="38">
        <f t="shared" si="1"/>
        <v>32318.176211517595</v>
      </c>
      <c r="R5" s="38">
        <f t="shared" si="1"/>
        <v>32318.176211517595</v>
      </c>
      <c r="S5" s="38">
        <f t="shared" si="1"/>
        <v>32318.176211517595</v>
      </c>
      <c r="T5" s="38">
        <f t="shared" si="1"/>
        <v>32318.176211517595</v>
      </c>
      <c r="U5" s="38">
        <f t="shared" si="1"/>
        <v>32318.176211517595</v>
      </c>
      <c r="V5" s="38">
        <f t="shared" si="1"/>
        <v>32318.176211517595</v>
      </c>
      <c r="W5" s="38">
        <f t="shared" si="1"/>
        <v>32318.176211517595</v>
      </c>
      <c r="X5" s="38">
        <f t="shared" si="1"/>
        <v>32318.176211517595</v>
      </c>
      <c r="Y5" s="38">
        <f t="shared" si="1"/>
        <v>32318.176211517595</v>
      </c>
      <c r="Z5" s="38">
        <f t="shared" si="1"/>
        <v>32318.176211517595</v>
      </c>
      <c r="AA5" s="38">
        <f t="shared" si="1"/>
        <v>32318.176211517595</v>
      </c>
      <c r="AB5" s="38">
        <f t="shared" si="1"/>
        <v>32318.176211517595</v>
      </c>
      <c r="AC5" s="38">
        <f t="shared" si="1"/>
        <v>32318.176211517595</v>
      </c>
      <c r="AD5" s="38">
        <f t="shared" si="1"/>
        <v>32318.176211517595</v>
      </c>
      <c r="AE5" s="38">
        <f t="shared" si="1"/>
        <v>32318.176211517595</v>
      </c>
      <c r="AF5" s="38">
        <f t="shared" si="1"/>
        <v>32318.176211517595</v>
      </c>
      <c r="AG5" s="38">
        <f t="shared" si="1"/>
        <v>32318.176211517595</v>
      </c>
      <c r="AH5" s="38">
        <f t="shared" si="1"/>
        <v>32318.176211517595</v>
      </c>
    </row>
    <row r="6" spans="1:34" x14ac:dyDescent="0.3">
      <c r="A6" s="33" t="s">
        <v>117</v>
      </c>
      <c r="B6" s="33" t="s">
        <v>168</v>
      </c>
      <c r="C6" s="33" t="s">
        <v>159</v>
      </c>
      <c r="D6" s="33" t="s">
        <v>4</v>
      </c>
      <c r="E6" s="39" t="s">
        <v>169</v>
      </c>
      <c r="F6" s="35" t="s">
        <v>117</v>
      </c>
      <c r="G6" s="40">
        <v>0.36299999999999999</v>
      </c>
      <c r="H6" s="40">
        <f>G6</f>
        <v>0.36299999999999999</v>
      </c>
      <c r="I6" s="40">
        <f>H6</f>
        <v>0.36299999999999999</v>
      </c>
      <c r="J6" s="40">
        <f t="shared" si="1"/>
        <v>0.36299999999999999</v>
      </c>
      <c r="K6" s="40">
        <f t="shared" si="1"/>
        <v>0.36299999999999999</v>
      </c>
      <c r="L6" s="40">
        <f t="shared" si="1"/>
        <v>0.36299999999999999</v>
      </c>
      <c r="M6" s="40">
        <f t="shared" si="1"/>
        <v>0.36299999999999999</v>
      </c>
      <c r="N6" s="40">
        <f t="shared" si="1"/>
        <v>0.36299999999999999</v>
      </c>
      <c r="O6" s="40">
        <f t="shared" si="1"/>
        <v>0.36299999999999999</v>
      </c>
      <c r="P6" s="40">
        <f t="shared" si="1"/>
        <v>0.36299999999999999</v>
      </c>
      <c r="Q6" s="40">
        <f t="shared" si="1"/>
        <v>0.36299999999999999</v>
      </c>
      <c r="R6" s="40">
        <f t="shared" si="1"/>
        <v>0.36299999999999999</v>
      </c>
      <c r="S6" s="40">
        <f t="shared" si="1"/>
        <v>0.36299999999999999</v>
      </c>
      <c r="T6" s="40">
        <f t="shared" si="1"/>
        <v>0.36299999999999999</v>
      </c>
      <c r="U6" s="40">
        <f t="shared" si="1"/>
        <v>0.36299999999999999</v>
      </c>
      <c r="V6" s="40">
        <f t="shared" si="1"/>
        <v>0.36299999999999999</v>
      </c>
      <c r="W6" s="40">
        <f t="shared" si="1"/>
        <v>0.36299999999999999</v>
      </c>
      <c r="X6" s="40">
        <f t="shared" si="1"/>
        <v>0.36299999999999999</v>
      </c>
      <c r="Y6" s="40">
        <f t="shared" si="1"/>
        <v>0.36299999999999999</v>
      </c>
      <c r="Z6" s="40">
        <f t="shared" si="1"/>
        <v>0.36299999999999999</v>
      </c>
      <c r="AA6" s="40">
        <f t="shared" si="1"/>
        <v>0.36299999999999999</v>
      </c>
      <c r="AB6" s="40">
        <f t="shared" si="1"/>
        <v>0.36299999999999999</v>
      </c>
      <c r="AC6" s="40">
        <f t="shared" si="1"/>
        <v>0.36299999999999999</v>
      </c>
      <c r="AD6" s="40">
        <f t="shared" si="1"/>
        <v>0.36299999999999999</v>
      </c>
      <c r="AE6" s="40">
        <f t="shared" si="1"/>
        <v>0.36299999999999999</v>
      </c>
      <c r="AF6" s="40">
        <f t="shared" si="1"/>
        <v>0.36299999999999999</v>
      </c>
      <c r="AG6" s="40">
        <f t="shared" si="1"/>
        <v>0.36299999999999999</v>
      </c>
      <c r="AH6" s="40">
        <f t="shared" si="1"/>
        <v>0.36299999999999999</v>
      </c>
    </row>
    <row r="7" spans="1:34" x14ac:dyDescent="0.3">
      <c r="A7" s="37" t="s">
        <v>117</v>
      </c>
      <c r="B7" s="37" t="s">
        <v>170</v>
      </c>
      <c r="C7" s="37" t="s">
        <v>159</v>
      </c>
      <c r="D7" s="37" t="s">
        <v>4</v>
      </c>
      <c r="E7" s="34" t="s">
        <v>161</v>
      </c>
      <c r="F7" s="35" t="s">
        <v>117</v>
      </c>
      <c r="G7" s="40">
        <v>8.2000000000000003E-2</v>
      </c>
      <c r="H7" s="40">
        <f>G7</f>
        <v>8.2000000000000003E-2</v>
      </c>
      <c r="I7" s="40">
        <f>H7</f>
        <v>8.2000000000000003E-2</v>
      </c>
      <c r="J7" s="40">
        <f t="shared" si="1"/>
        <v>8.2000000000000003E-2</v>
      </c>
      <c r="K7" s="40">
        <f t="shared" si="1"/>
        <v>8.2000000000000003E-2</v>
      </c>
      <c r="L7" s="40">
        <f t="shared" si="1"/>
        <v>8.2000000000000003E-2</v>
      </c>
      <c r="M7" s="40">
        <f t="shared" si="1"/>
        <v>8.2000000000000003E-2</v>
      </c>
      <c r="N7" s="40">
        <f t="shared" si="1"/>
        <v>8.2000000000000003E-2</v>
      </c>
      <c r="O7" s="40">
        <f t="shared" si="1"/>
        <v>8.2000000000000003E-2</v>
      </c>
      <c r="P7" s="40">
        <f t="shared" si="1"/>
        <v>8.2000000000000003E-2</v>
      </c>
      <c r="Q7" s="40">
        <f t="shared" si="1"/>
        <v>8.2000000000000003E-2</v>
      </c>
      <c r="R7" s="40">
        <f t="shared" si="1"/>
        <v>8.2000000000000003E-2</v>
      </c>
      <c r="S7" s="40">
        <f t="shared" si="1"/>
        <v>8.2000000000000003E-2</v>
      </c>
      <c r="T7" s="40">
        <f t="shared" si="1"/>
        <v>8.2000000000000003E-2</v>
      </c>
      <c r="U7" s="40">
        <f t="shared" si="1"/>
        <v>8.2000000000000003E-2</v>
      </c>
      <c r="V7" s="40">
        <f t="shared" si="1"/>
        <v>8.2000000000000003E-2</v>
      </c>
      <c r="W7" s="40">
        <f t="shared" si="1"/>
        <v>8.2000000000000003E-2</v>
      </c>
      <c r="X7" s="40">
        <f t="shared" si="1"/>
        <v>8.2000000000000003E-2</v>
      </c>
      <c r="Y7" s="40">
        <f t="shared" si="1"/>
        <v>8.2000000000000003E-2</v>
      </c>
      <c r="Z7" s="40">
        <f t="shared" si="1"/>
        <v>8.2000000000000003E-2</v>
      </c>
      <c r="AA7" s="40">
        <f t="shared" si="1"/>
        <v>8.2000000000000003E-2</v>
      </c>
      <c r="AB7" s="40">
        <f t="shared" si="1"/>
        <v>8.2000000000000003E-2</v>
      </c>
      <c r="AC7" s="40">
        <f t="shared" si="1"/>
        <v>8.2000000000000003E-2</v>
      </c>
      <c r="AD7" s="40">
        <f t="shared" si="1"/>
        <v>8.2000000000000003E-2</v>
      </c>
      <c r="AE7" s="40">
        <f t="shared" si="1"/>
        <v>8.2000000000000003E-2</v>
      </c>
      <c r="AF7" s="40">
        <f t="shared" si="1"/>
        <v>8.2000000000000003E-2</v>
      </c>
      <c r="AG7" s="40">
        <f t="shared" si="1"/>
        <v>8.2000000000000003E-2</v>
      </c>
      <c r="AH7" s="40">
        <f t="shared" si="1"/>
        <v>8.2000000000000003E-2</v>
      </c>
    </row>
    <row r="8" spans="1:34" x14ac:dyDescent="0.3">
      <c r="A8" s="33" t="s">
        <v>117</v>
      </c>
      <c r="B8" s="33" t="s">
        <v>171</v>
      </c>
      <c r="C8" s="33"/>
      <c r="D8" s="33" t="s">
        <v>172</v>
      </c>
      <c r="E8" s="39" t="s">
        <v>169</v>
      </c>
      <c r="F8" s="35" t="s">
        <v>117</v>
      </c>
      <c r="G8" s="23">
        <v>25</v>
      </c>
      <c r="H8" s="36">
        <f t="shared" ref="H8:I9" si="3">G8</f>
        <v>25</v>
      </c>
      <c r="I8" s="36">
        <f t="shared" si="3"/>
        <v>25</v>
      </c>
      <c r="J8" s="36">
        <f t="shared" si="1"/>
        <v>25</v>
      </c>
      <c r="K8" s="36">
        <f t="shared" si="1"/>
        <v>25</v>
      </c>
      <c r="L8" s="36">
        <f t="shared" si="1"/>
        <v>25</v>
      </c>
      <c r="M8" s="36">
        <f t="shared" si="1"/>
        <v>25</v>
      </c>
      <c r="N8" s="36">
        <f t="shared" si="1"/>
        <v>25</v>
      </c>
      <c r="O8" s="36">
        <f t="shared" si="1"/>
        <v>25</v>
      </c>
      <c r="P8" s="36">
        <f t="shared" si="1"/>
        <v>25</v>
      </c>
      <c r="Q8" s="36">
        <f t="shared" si="1"/>
        <v>25</v>
      </c>
      <c r="R8" s="36">
        <f t="shared" si="1"/>
        <v>25</v>
      </c>
      <c r="S8" s="36">
        <f t="shared" si="1"/>
        <v>25</v>
      </c>
      <c r="T8" s="36">
        <f t="shared" si="1"/>
        <v>25</v>
      </c>
      <c r="U8" s="36">
        <f t="shared" si="1"/>
        <v>25</v>
      </c>
      <c r="V8" s="36">
        <f t="shared" si="1"/>
        <v>25</v>
      </c>
      <c r="W8" s="36">
        <f t="shared" si="1"/>
        <v>25</v>
      </c>
      <c r="X8" s="36">
        <f t="shared" si="1"/>
        <v>25</v>
      </c>
      <c r="Y8" s="36">
        <f t="shared" si="1"/>
        <v>25</v>
      </c>
      <c r="Z8" s="36">
        <f t="shared" si="1"/>
        <v>25</v>
      </c>
      <c r="AA8" s="36">
        <f t="shared" si="1"/>
        <v>25</v>
      </c>
      <c r="AB8" s="36">
        <f t="shared" si="1"/>
        <v>25</v>
      </c>
      <c r="AC8" s="36">
        <f t="shared" si="1"/>
        <v>25</v>
      </c>
      <c r="AD8" s="36">
        <f t="shared" si="1"/>
        <v>25</v>
      </c>
      <c r="AE8" s="36">
        <f t="shared" si="1"/>
        <v>25</v>
      </c>
      <c r="AF8" s="36">
        <f t="shared" si="1"/>
        <v>25</v>
      </c>
      <c r="AG8" s="36">
        <f t="shared" si="1"/>
        <v>25</v>
      </c>
      <c r="AH8" s="36">
        <f t="shared" si="1"/>
        <v>25</v>
      </c>
    </row>
    <row r="9" spans="1:34" x14ac:dyDescent="0.3">
      <c r="A9" s="37" t="s">
        <v>117</v>
      </c>
      <c r="B9" s="37" t="s">
        <v>173</v>
      </c>
      <c r="C9" s="37"/>
      <c r="D9" s="37" t="s">
        <v>4</v>
      </c>
      <c r="E9" s="37" t="s">
        <v>167</v>
      </c>
      <c r="F9" s="35" t="s">
        <v>117</v>
      </c>
      <c r="G9" s="41">
        <f>G7/(1-1/(1+G7)^G8)</f>
        <v>9.5284341010672763E-2</v>
      </c>
      <c r="H9" s="41">
        <f>G9</f>
        <v>9.5284341010672763E-2</v>
      </c>
      <c r="I9" s="41">
        <f t="shared" si="3"/>
        <v>9.5284341010672763E-2</v>
      </c>
      <c r="J9" s="41">
        <f t="shared" si="1"/>
        <v>9.5284341010672763E-2</v>
      </c>
      <c r="K9" s="41">
        <f t="shared" si="1"/>
        <v>9.5284341010672763E-2</v>
      </c>
      <c r="L9" s="41">
        <f t="shared" si="1"/>
        <v>9.5284341010672763E-2</v>
      </c>
      <c r="M9" s="41">
        <f t="shared" si="1"/>
        <v>9.5284341010672763E-2</v>
      </c>
      <c r="N9" s="41">
        <f t="shared" si="1"/>
        <v>9.5284341010672763E-2</v>
      </c>
      <c r="O9" s="41">
        <f t="shared" si="1"/>
        <v>9.5284341010672763E-2</v>
      </c>
      <c r="P9" s="41">
        <f t="shared" si="1"/>
        <v>9.5284341010672763E-2</v>
      </c>
      <c r="Q9" s="41">
        <f t="shared" si="1"/>
        <v>9.5284341010672763E-2</v>
      </c>
      <c r="R9" s="41">
        <f t="shared" si="1"/>
        <v>9.5284341010672763E-2</v>
      </c>
      <c r="S9" s="41">
        <f t="shared" si="1"/>
        <v>9.5284341010672763E-2</v>
      </c>
      <c r="T9" s="41">
        <f t="shared" si="1"/>
        <v>9.5284341010672763E-2</v>
      </c>
      <c r="U9" s="41">
        <f t="shared" si="1"/>
        <v>9.5284341010672763E-2</v>
      </c>
      <c r="V9" s="41">
        <f t="shared" si="1"/>
        <v>9.5284341010672763E-2</v>
      </c>
      <c r="W9" s="41">
        <f t="shared" si="1"/>
        <v>9.5284341010672763E-2</v>
      </c>
      <c r="X9" s="41">
        <f t="shared" si="1"/>
        <v>9.5284341010672763E-2</v>
      </c>
      <c r="Y9" s="41">
        <f t="shared" si="1"/>
        <v>9.5284341010672763E-2</v>
      </c>
      <c r="Z9" s="41">
        <f t="shared" si="1"/>
        <v>9.5284341010672763E-2</v>
      </c>
      <c r="AA9" s="41">
        <f t="shared" si="1"/>
        <v>9.5284341010672763E-2</v>
      </c>
      <c r="AB9" s="41">
        <f t="shared" si="1"/>
        <v>9.5284341010672763E-2</v>
      </c>
      <c r="AC9" s="41">
        <f t="shared" si="1"/>
        <v>9.5284341010672763E-2</v>
      </c>
      <c r="AD9" s="41">
        <f t="shared" si="1"/>
        <v>9.5284341010672763E-2</v>
      </c>
      <c r="AE9" s="41">
        <f t="shared" si="1"/>
        <v>9.5284341010672763E-2</v>
      </c>
      <c r="AF9" s="41">
        <f t="shared" si="1"/>
        <v>9.5284341010672763E-2</v>
      </c>
      <c r="AG9" s="41">
        <f t="shared" si="1"/>
        <v>9.5284341010672763E-2</v>
      </c>
      <c r="AH9" s="41">
        <f t="shared" si="1"/>
        <v>9.5284341010672763E-2</v>
      </c>
    </row>
    <row r="10" spans="1:34" x14ac:dyDescent="0.3">
      <c r="A10" s="33" t="s">
        <v>117</v>
      </c>
      <c r="B10" s="33" t="s">
        <v>174</v>
      </c>
      <c r="C10" s="33" t="s">
        <v>159</v>
      </c>
      <c r="D10" s="33" t="s">
        <v>163</v>
      </c>
      <c r="E10" s="33" t="s">
        <v>167</v>
      </c>
      <c r="F10" s="35" t="s">
        <v>117</v>
      </c>
      <c r="G10" s="42">
        <f t="shared" ref="G10:AH10" si="4">G9*G5+G3</f>
        <v>4034.4161229812548</v>
      </c>
      <c r="H10" s="42">
        <f t="shared" si="4"/>
        <v>4034.4161229812548</v>
      </c>
      <c r="I10" s="42">
        <f t="shared" si="4"/>
        <v>4034.4161229812548</v>
      </c>
      <c r="J10" s="42">
        <f t="shared" si="4"/>
        <v>4034.4161229812548</v>
      </c>
      <c r="K10" s="42">
        <f t="shared" si="4"/>
        <v>4034.4161229812548</v>
      </c>
      <c r="L10" s="42">
        <f t="shared" si="4"/>
        <v>4034.4161229812548</v>
      </c>
      <c r="M10" s="42">
        <f t="shared" si="4"/>
        <v>4034.4161229812548</v>
      </c>
      <c r="N10" s="42">
        <f t="shared" si="4"/>
        <v>4034.4161229812548</v>
      </c>
      <c r="O10" s="42">
        <f t="shared" si="4"/>
        <v>4034.4161229812548</v>
      </c>
      <c r="P10" s="42">
        <f t="shared" si="4"/>
        <v>4034.4161229812548</v>
      </c>
      <c r="Q10" s="42">
        <f t="shared" si="4"/>
        <v>4034.4161229812548</v>
      </c>
      <c r="R10" s="42">
        <f t="shared" si="4"/>
        <v>4034.4161229812548</v>
      </c>
      <c r="S10" s="42">
        <f t="shared" si="4"/>
        <v>4034.4161229812548</v>
      </c>
      <c r="T10" s="42">
        <f t="shared" si="4"/>
        <v>4034.4161229812548</v>
      </c>
      <c r="U10" s="42">
        <f t="shared" si="4"/>
        <v>4034.4161229812548</v>
      </c>
      <c r="V10" s="42">
        <f t="shared" si="4"/>
        <v>4034.4161229812548</v>
      </c>
      <c r="W10" s="42">
        <f t="shared" si="4"/>
        <v>4034.4161229812548</v>
      </c>
      <c r="X10" s="42">
        <f t="shared" si="4"/>
        <v>4034.4161229812548</v>
      </c>
      <c r="Y10" s="42">
        <f t="shared" si="4"/>
        <v>4034.4161229812548</v>
      </c>
      <c r="Z10" s="42">
        <f t="shared" si="4"/>
        <v>4034.4161229812548</v>
      </c>
      <c r="AA10" s="42">
        <f t="shared" si="4"/>
        <v>4034.4161229812548</v>
      </c>
      <c r="AB10" s="42">
        <f t="shared" si="4"/>
        <v>4034.4161229812548</v>
      </c>
      <c r="AC10" s="42">
        <f t="shared" si="4"/>
        <v>4034.4161229812548</v>
      </c>
      <c r="AD10" s="42">
        <f t="shared" si="4"/>
        <v>4034.4161229812548</v>
      </c>
      <c r="AE10" s="42">
        <f t="shared" si="4"/>
        <v>4034.4161229812548</v>
      </c>
      <c r="AF10" s="42">
        <f t="shared" si="4"/>
        <v>4034.4161229812548</v>
      </c>
      <c r="AG10" s="42">
        <f t="shared" si="4"/>
        <v>4034.4161229812548</v>
      </c>
      <c r="AH10" s="42">
        <f t="shared" si="4"/>
        <v>4034.4161229812548</v>
      </c>
    </row>
    <row r="11" spans="1:34" x14ac:dyDescent="0.3">
      <c r="A11" s="37" t="s">
        <v>117</v>
      </c>
      <c r="B11" s="37" t="s">
        <v>175</v>
      </c>
      <c r="C11" s="37" t="s">
        <v>159</v>
      </c>
      <c r="D11" s="37" t="s">
        <v>165</v>
      </c>
      <c r="E11" s="37" t="s">
        <v>167</v>
      </c>
      <c r="F11" s="35" t="s">
        <v>117</v>
      </c>
      <c r="G11" s="43">
        <f>G10/(G6*8760)+G4</f>
        <v>1.2687321920894041</v>
      </c>
      <c r="H11" s="43">
        <f t="shared" ref="H11:AH17" si="5">G11</f>
        <v>1.2687321920894041</v>
      </c>
      <c r="I11" s="43">
        <f t="shared" si="5"/>
        <v>1.2687321920894041</v>
      </c>
      <c r="J11" s="43">
        <f t="shared" si="5"/>
        <v>1.2687321920894041</v>
      </c>
      <c r="K11" s="43">
        <f t="shared" si="5"/>
        <v>1.2687321920894041</v>
      </c>
      <c r="L11" s="43">
        <f t="shared" si="5"/>
        <v>1.2687321920894041</v>
      </c>
      <c r="M11" s="43">
        <f t="shared" si="5"/>
        <v>1.2687321920894041</v>
      </c>
      <c r="N11" s="43">
        <f t="shared" si="5"/>
        <v>1.2687321920894041</v>
      </c>
      <c r="O11" s="43">
        <f t="shared" si="5"/>
        <v>1.2687321920894041</v>
      </c>
      <c r="P11" s="43">
        <f t="shared" si="5"/>
        <v>1.2687321920894041</v>
      </c>
      <c r="Q11" s="43">
        <f t="shared" si="5"/>
        <v>1.2687321920894041</v>
      </c>
      <c r="R11" s="43">
        <f t="shared" si="5"/>
        <v>1.2687321920894041</v>
      </c>
      <c r="S11" s="43">
        <f t="shared" si="5"/>
        <v>1.2687321920894041</v>
      </c>
      <c r="T11" s="43">
        <f t="shared" si="5"/>
        <v>1.2687321920894041</v>
      </c>
      <c r="U11" s="43">
        <f t="shared" si="5"/>
        <v>1.2687321920894041</v>
      </c>
      <c r="V11" s="43">
        <f t="shared" si="5"/>
        <v>1.2687321920894041</v>
      </c>
      <c r="W11" s="43">
        <f t="shared" si="5"/>
        <v>1.2687321920894041</v>
      </c>
      <c r="X11" s="43">
        <f t="shared" si="5"/>
        <v>1.2687321920894041</v>
      </c>
      <c r="Y11" s="43">
        <f t="shared" si="5"/>
        <v>1.2687321920894041</v>
      </c>
      <c r="Z11" s="43">
        <f t="shared" si="5"/>
        <v>1.2687321920894041</v>
      </c>
      <c r="AA11" s="43">
        <f t="shared" si="5"/>
        <v>1.2687321920894041</v>
      </c>
      <c r="AB11" s="43">
        <f t="shared" si="5"/>
        <v>1.2687321920894041</v>
      </c>
      <c r="AC11" s="43">
        <f t="shared" si="5"/>
        <v>1.2687321920894041</v>
      </c>
      <c r="AD11" s="43">
        <f t="shared" si="5"/>
        <v>1.2687321920894041</v>
      </c>
      <c r="AE11" s="43">
        <f t="shared" si="5"/>
        <v>1.2687321920894041</v>
      </c>
      <c r="AF11" s="43">
        <f t="shared" si="5"/>
        <v>1.2687321920894041</v>
      </c>
      <c r="AG11" s="43">
        <f t="shared" si="5"/>
        <v>1.2687321920894041</v>
      </c>
      <c r="AH11" s="43">
        <f t="shared" si="5"/>
        <v>1.2687321920894041</v>
      </c>
    </row>
    <row r="12" spans="1:34" x14ac:dyDescent="0.3">
      <c r="A12" s="33" t="s">
        <v>120</v>
      </c>
      <c r="B12" s="33" t="s">
        <v>158</v>
      </c>
      <c r="C12" s="33" t="s">
        <v>159</v>
      </c>
      <c r="D12" s="33" t="s">
        <v>160</v>
      </c>
      <c r="E12" s="34" t="s">
        <v>161</v>
      </c>
      <c r="F12" s="44" t="s">
        <v>176</v>
      </c>
      <c r="G12" s="36">
        <v>24472</v>
      </c>
      <c r="H12" s="36">
        <f>G12</f>
        <v>24472</v>
      </c>
      <c r="I12" s="36">
        <f t="shared" si="5"/>
        <v>24472</v>
      </c>
      <c r="J12" s="36">
        <f t="shared" si="5"/>
        <v>24472</v>
      </c>
      <c r="K12" s="36">
        <f t="shared" si="5"/>
        <v>24472</v>
      </c>
      <c r="L12" s="36">
        <f t="shared" si="5"/>
        <v>24472</v>
      </c>
      <c r="M12" s="36">
        <f t="shared" si="5"/>
        <v>24472</v>
      </c>
      <c r="N12" s="36">
        <f t="shared" si="5"/>
        <v>24472</v>
      </c>
      <c r="O12" s="36">
        <f t="shared" si="5"/>
        <v>24472</v>
      </c>
      <c r="P12" s="36">
        <f t="shared" si="5"/>
        <v>24472</v>
      </c>
      <c r="Q12" s="36">
        <f t="shared" si="5"/>
        <v>24472</v>
      </c>
      <c r="R12" s="36">
        <f t="shared" si="5"/>
        <v>24472</v>
      </c>
      <c r="S12" s="36">
        <f t="shared" si="5"/>
        <v>24472</v>
      </c>
      <c r="T12" s="36">
        <f t="shared" si="5"/>
        <v>24472</v>
      </c>
      <c r="U12" s="36">
        <f t="shared" si="5"/>
        <v>24472</v>
      </c>
      <c r="V12" s="36">
        <f t="shared" si="5"/>
        <v>24472</v>
      </c>
      <c r="W12" s="36">
        <f t="shared" si="5"/>
        <v>24472</v>
      </c>
      <c r="X12" s="36">
        <f t="shared" si="5"/>
        <v>24472</v>
      </c>
      <c r="Y12" s="36">
        <f t="shared" si="5"/>
        <v>24472</v>
      </c>
      <c r="Z12" s="36">
        <f t="shared" si="5"/>
        <v>24472</v>
      </c>
      <c r="AA12" s="36">
        <f t="shared" si="5"/>
        <v>24472</v>
      </c>
      <c r="AB12" s="36">
        <f t="shared" si="5"/>
        <v>24472</v>
      </c>
      <c r="AC12" s="36">
        <f t="shared" si="5"/>
        <v>24472</v>
      </c>
      <c r="AD12" s="36">
        <f t="shared" si="5"/>
        <v>24472</v>
      </c>
      <c r="AE12" s="36">
        <f t="shared" si="5"/>
        <v>24472</v>
      </c>
      <c r="AF12" s="36">
        <f t="shared" si="5"/>
        <v>24472</v>
      </c>
      <c r="AG12" s="36">
        <f t="shared" si="5"/>
        <v>24472</v>
      </c>
      <c r="AH12" s="36">
        <f t="shared" si="5"/>
        <v>24472</v>
      </c>
    </row>
    <row r="13" spans="1:34" x14ac:dyDescent="0.3">
      <c r="A13" s="37" t="s">
        <v>120</v>
      </c>
      <c r="B13" s="37" t="s">
        <v>162</v>
      </c>
      <c r="C13" s="37" t="s">
        <v>159</v>
      </c>
      <c r="D13" s="37" t="s">
        <v>163</v>
      </c>
      <c r="E13" s="34" t="s">
        <v>161</v>
      </c>
      <c r="F13" s="44" t="s">
        <v>176</v>
      </c>
      <c r="G13" s="36">
        <v>295</v>
      </c>
      <c r="H13" s="36">
        <f t="shared" ref="H13:W15" si="6">G13</f>
        <v>295</v>
      </c>
      <c r="I13" s="36">
        <f t="shared" si="6"/>
        <v>295</v>
      </c>
      <c r="J13" s="36">
        <f t="shared" si="6"/>
        <v>295</v>
      </c>
      <c r="K13" s="36">
        <f t="shared" si="6"/>
        <v>295</v>
      </c>
      <c r="L13" s="36">
        <f t="shared" si="6"/>
        <v>295</v>
      </c>
      <c r="M13" s="36">
        <f t="shared" si="6"/>
        <v>295</v>
      </c>
      <c r="N13" s="36">
        <f t="shared" si="6"/>
        <v>295</v>
      </c>
      <c r="O13" s="36">
        <f t="shared" si="6"/>
        <v>295</v>
      </c>
      <c r="P13" s="36">
        <f t="shared" si="6"/>
        <v>295</v>
      </c>
      <c r="Q13" s="36">
        <f t="shared" si="6"/>
        <v>295</v>
      </c>
      <c r="R13" s="36">
        <f t="shared" si="6"/>
        <v>295</v>
      </c>
      <c r="S13" s="36">
        <f t="shared" si="6"/>
        <v>295</v>
      </c>
      <c r="T13" s="36">
        <f t="shared" si="6"/>
        <v>295</v>
      </c>
      <c r="U13" s="36">
        <f t="shared" si="6"/>
        <v>295</v>
      </c>
      <c r="V13" s="36">
        <f t="shared" si="6"/>
        <v>295</v>
      </c>
      <c r="W13" s="36">
        <f t="shared" si="6"/>
        <v>295</v>
      </c>
      <c r="X13" s="36">
        <f t="shared" si="5"/>
        <v>295</v>
      </c>
      <c r="Y13" s="36">
        <f t="shared" si="5"/>
        <v>295</v>
      </c>
      <c r="Z13" s="36">
        <f t="shared" si="5"/>
        <v>295</v>
      </c>
      <c r="AA13" s="36">
        <f t="shared" si="5"/>
        <v>295</v>
      </c>
      <c r="AB13" s="36">
        <f t="shared" si="5"/>
        <v>295</v>
      </c>
      <c r="AC13" s="36">
        <f t="shared" si="5"/>
        <v>295</v>
      </c>
      <c r="AD13" s="36">
        <f t="shared" si="5"/>
        <v>295</v>
      </c>
      <c r="AE13" s="36">
        <f t="shared" si="5"/>
        <v>295</v>
      </c>
      <c r="AF13" s="36">
        <f t="shared" si="5"/>
        <v>295</v>
      </c>
      <c r="AG13" s="36">
        <f t="shared" si="5"/>
        <v>295</v>
      </c>
      <c r="AH13" s="36">
        <f t="shared" si="5"/>
        <v>295</v>
      </c>
    </row>
    <row r="14" spans="1:34" x14ac:dyDescent="0.3">
      <c r="A14" s="33" t="s">
        <v>120</v>
      </c>
      <c r="B14" s="33" t="s">
        <v>164</v>
      </c>
      <c r="C14" s="33" t="s">
        <v>159</v>
      </c>
      <c r="D14" s="33" t="s">
        <v>165</v>
      </c>
      <c r="E14" s="34" t="s">
        <v>161</v>
      </c>
      <c r="F14" s="44" t="s">
        <v>176</v>
      </c>
      <c r="G14" s="36">
        <v>0</v>
      </c>
      <c r="H14" s="36">
        <f t="shared" si="6"/>
        <v>0</v>
      </c>
      <c r="I14" s="36">
        <f t="shared" si="5"/>
        <v>0</v>
      </c>
      <c r="J14" s="36">
        <f t="shared" si="5"/>
        <v>0</v>
      </c>
      <c r="K14" s="36">
        <f t="shared" si="5"/>
        <v>0</v>
      </c>
      <c r="L14" s="36">
        <f t="shared" si="5"/>
        <v>0</v>
      </c>
      <c r="M14" s="36">
        <f t="shared" si="5"/>
        <v>0</v>
      </c>
      <c r="N14" s="36">
        <f t="shared" si="5"/>
        <v>0</v>
      </c>
      <c r="O14" s="36">
        <f t="shared" si="5"/>
        <v>0</v>
      </c>
      <c r="P14" s="36">
        <f t="shared" si="5"/>
        <v>0</v>
      </c>
      <c r="Q14" s="36">
        <f t="shared" si="5"/>
        <v>0</v>
      </c>
      <c r="R14" s="36">
        <f t="shared" si="5"/>
        <v>0</v>
      </c>
      <c r="S14" s="36">
        <f t="shared" si="5"/>
        <v>0</v>
      </c>
      <c r="T14" s="36">
        <f t="shared" si="5"/>
        <v>0</v>
      </c>
      <c r="U14" s="36">
        <f t="shared" si="5"/>
        <v>0</v>
      </c>
      <c r="V14" s="36">
        <f t="shared" si="5"/>
        <v>0</v>
      </c>
      <c r="W14" s="36">
        <f t="shared" si="5"/>
        <v>0</v>
      </c>
      <c r="X14" s="36">
        <f t="shared" si="5"/>
        <v>0</v>
      </c>
      <c r="Y14" s="36">
        <f t="shared" si="5"/>
        <v>0</v>
      </c>
      <c r="Z14" s="36">
        <f t="shared" si="5"/>
        <v>0</v>
      </c>
      <c r="AA14" s="36">
        <f t="shared" si="5"/>
        <v>0</v>
      </c>
      <c r="AB14" s="36">
        <f t="shared" si="5"/>
        <v>0</v>
      </c>
      <c r="AC14" s="36">
        <f t="shared" si="5"/>
        <v>0</v>
      </c>
      <c r="AD14" s="36">
        <f t="shared" si="5"/>
        <v>0</v>
      </c>
      <c r="AE14" s="36">
        <f t="shared" si="5"/>
        <v>0</v>
      </c>
      <c r="AF14" s="36">
        <f t="shared" si="5"/>
        <v>0</v>
      </c>
      <c r="AG14" s="36">
        <f t="shared" si="5"/>
        <v>0</v>
      </c>
      <c r="AH14" s="36">
        <f t="shared" si="5"/>
        <v>0</v>
      </c>
    </row>
    <row r="15" spans="1:34" x14ac:dyDescent="0.3">
      <c r="A15" s="37" t="s">
        <v>120</v>
      </c>
      <c r="B15" s="37" t="s">
        <v>166</v>
      </c>
      <c r="C15" s="37" t="s">
        <v>159</v>
      </c>
      <c r="D15" s="37" t="s">
        <v>160</v>
      </c>
      <c r="E15" s="37" t="s">
        <v>167</v>
      </c>
      <c r="F15" s="44" t="s">
        <v>176</v>
      </c>
      <c r="G15" s="33">
        <f>G12*[1]Assumptions!$C$66</f>
        <v>25206.16</v>
      </c>
      <c r="H15" s="38">
        <f t="shared" si="6"/>
        <v>25206.16</v>
      </c>
      <c r="I15" s="38">
        <f t="shared" si="5"/>
        <v>25206.16</v>
      </c>
      <c r="J15" s="38">
        <f t="shared" si="5"/>
        <v>25206.16</v>
      </c>
      <c r="K15" s="38">
        <f t="shared" si="5"/>
        <v>25206.16</v>
      </c>
      <c r="L15" s="38">
        <f t="shared" si="5"/>
        <v>25206.16</v>
      </c>
      <c r="M15" s="38">
        <f t="shared" si="5"/>
        <v>25206.16</v>
      </c>
      <c r="N15" s="38">
        <f t="shared" si="5"/>
        <v>25206.16</v>
      </c>
      <c r="O15" s="38">
        <f t="shared" si="5"/>
        <v>25206.16</v>
      </c>
      <c r="P15" s="38">
        <f t="shared" si="5"/>
        <v>25206.16</v>
      </c>
      <c r="Q15" s="38">
        <f t="shared" si="5"/>
        <v>25206.16</v>
      </c>
      <c r="R15" s="38">
        <f t="shared" si="5"/>
        <v>25206.16</v>
      </c>
      <c r="S15" s="38">
        <f t="shared" si="5"/>
        <v>25206.16</v>
      </c>
      <c r="T15" s="38">
        <f t="shared" si="5"/>
        <v>25206.16</v>
      </c>
      <c r="U15" s="38">
        <f t="shared" si="5"/>
        <v>25206.16</v>
      </c>
      <c r="V15" s="38">
        <f t="shared" si="5"/>
        <v>25206.16</v>
      </c>
      <c r="W15" s="38">
        <f t="shared" si="5"/>
        <v>25206.16</v>
      </c>
      <c r="X15" s="38">
        <f t="shared" si="5"/>
        <v>25206.16</v>
      </c>
      <c r="Y15" s="38">
        <f t="shared" si="5"/>
        <v>25206.16</v>
      </c>
      <c r="Z15" s="38">
        <f t="shared" si="5"/>
        <v>25206.16</v>
      </c>
      <c r="AA15" s="38">
        <f t="shared" si="5"/>
        <v>25206.16</v>
      </c>
      <c r="AB15" s="38">
        <f t="shared" si="5"/>
        <v>25206.16</v>
      </c>
      <c r="AC15" s="38">
        <f t="shared" si="5"/>
        <v>25206.16</v>
      </c>
      <c r="AD15" s="38">
        <f t="shared" si="5"/>
        <v>25206.16</v>
      </c>
      <c r="AE15" s="38">
        <f t="shared" si="5"/>
        <v>25206.16</v>
      </c>
      <c r="AF15" s="38">
        <f t="shared" si="5"/>
        <v>25206.16</v>
      </c>
      <c r="AG15" s="38">
        <f t="shared" si="5"/>
        <v>25206.16</v>
      </c>
      <c r="AH15" s="38">
        <f t="shared" si="5"/>
        <v>25206.16</v>
      </c>
    </row>
    <row r="16" spans="1:34" x14ac:dyDescent="0.3">
      <c r="A16" s="33" t="s">
        <v>120</v>
      </c>
      <c r="B16" s="33" t="s">
        <v>168</v>
      </c>
      <c r="C16" s="33" t="s">
        <v>159</v>
      </c>
      <c r="D16" s="33" t="s">
        <v>4</v>
      </c>
      <c r="E16" s="39" t="s">
        <v>169</v>
      </c>
      <c r="F16" s="44" t="s">
        <v>176</v>
      </c>
      <c r="G16" s="40">
        <v>0.26500000000000001</v>
      </c>
      <c r="H16" s="40">
        <f>G16</f>
        <v>0.26500000000000001</v>
      </c>
      <c r="I16" s="40">
        <f>H16</f>
        <v>0.26500000000000001</v>
      </c>
      <c r="J16" s="40">
        <f t="shared" si="5"/>
        <v>0.26500000000000001</v>
      </c>
      <c r="K16" s="40">
        <f t="shared" si="5"/>
        <v>0.26500000000000001</v>
      </c>
      <c r="L16" s="40">
        <f t="shared" si="5"/>
        <v>0.26500000000000001</v>
      </c>
      <c r="M16" s="40">
        <f t="shared" si="5"/>
        <v>0.26500000000000001</v>
      </c>
      <c r="N16" s="40">
        <f t="shared" si="5"/>
        <v>0.26500000000000001</v>
      </c>
      <c r="O16" s="40">
        <f t="shared" si="5"/>
        <v>0.26500000000000001</v>
      </c>
      <c r="P16" s="40">
        <f t="shared" si="5"/>
        <v>0.26500000000000001</v>
      </c>
      <c r="Q16" s="40">
        <f t="shared" si="5"/>
        <v>0.26500000000000001</v>
      </c>
      <c r="R16" s="40">
        <f t="shared" si="5"/>
        <v>0.26500000000000001</v>
      </c>
      <c r="S16" s="40">
        <f t="shared" si="5"/>
        <v>0.26500000000000001</v>
      </c>
      <c r="T16" s="40">
        <f t="shared" si="5"/>
        <v>0.26500000000000001</v>
      </c>
      <c r="U16" s="40">
        <f t="shared" si="5"/>
        <v>0.26500000000000001</v>
      </c>
      <c r="V16" s="40">
        <f t="shared" si="5"/>
        <v>0.26500000000000001</v>
      </c>
      <c r="W16" s="40">
        <f t="shared" si="5"/>
        <v>0.26500000000000001</v>
      </c>
      <c r="X16" s="40">
        <f t="shared" si="5"/>
        <v>0.26500000000000001</v>
      </c>
      <c r="Y16" s="40">
        <f t="shared" si="5"/>
        <v>0.26500000000000001</v>
      </c>
      <c r="Z16" s="40">
        <f t="shared" si="5"/>
        <v>0.26500000000000001</v>
      </c>
      <c r="AA16" s="40">
        <f t="shared" si="5"/>
        <v>0.26500000000000001</v>
      </c>
      <c r="AB16" s="40">
        <f t="shared" si="5"/>
        <v>0.26500000000000001</v>
      </c>
      <c r="AC16" s="40">
        <f t="shared" si="5"/>
        <v>0.26500000000000001</v>
      </c>
      <c r="AD16" s="40">
        <f t="shared" si="5"/>
        <v>0.26500000000000001</v>
      </c>
      <c r="AE16" s="40">
        <f t="shared" si="5"/>
        <v>0.26500000000000001</v>
      </c>
      <c r="AF16" s="40">
        <f t="shared" si="5"/>
        <v>0.26500000000000001</v>
      </c>
      <c r="AG16" s="40">
        <f t="shared" si="5"/>
        <v>0.26500000000000001</v>
      </c>
      <c r="AH16" s="40">
        <f t="shared" si="5"/>
        <v>0.26500000000000001</v>
      </c>
    </row>
    <row r="17" spans="1:34" x14ac:dyDescent="0.3">
      <c r="A17" s="37" t="s">
        <v>120</v>
      </c>
      <c r="B17" s="37" t="s">
        <v>170</v>
      </c>
      <c r="C17" s="37" t="s">
        <v>159</v>
      </c>
      <c r="D17" s="37" t="s">
        <v>172</v>
      </c>
      <c r="E17" s="34" t="s">
        <v>161</v>
      </c>
      <c r="F17" s="44" t="s">
        <v>176</v>
      </c>
      <c r="G17" s="40">
        <v>8.2000000000000003E-2</v>
      </c>
      <c r="H17" s="40">
        <f>G17</f>
        <v>8.2000000000000003E-2</v>
      </c>
      <c r="I17" s="40">
        <f>H17</f>
        <v>8.2000000000000003E-2</v>
      </c>
      <c r="J17" s="40">
        <f t="shared" si="5"/>
        <v>8.2000000000000003E-2</v>
      </c>
      <c r="K17" s="40">
        <f t="shared" si="5"/>
        <v>8.2000000000000003E-2</v>
      </c>
      <c r="L17" s="40">
        <f t="shared" si="5"/>
        <v>8.2000000000000003E-2</v>
      </c>
      <c r="M17" s="40">
        <f t="shared" si="5"/>
        <v>8.2000000000000003E-2</v>
      </c>
      <c r="N17" s="40">
        <f t="shared" si="5"/>
        <v>8.2000000000000003E-2</v>
      </c>
      <c r="O17" s="40">
        <f t="shared" si="5"/>
        <v>8.2000000000000003E-2</v>
      </c>
      <c r="P17" s="40">
        <f t="shared" si="5"/>
        <v>8.2000000000000003E-2</v>
      </c>
      <c r="Q17" s="40">
        <f t="shared" si="5"/>
        <v>8.2000000000000003E-2</v>
      </c>
      <c r="R17" s="40">
        <f t="shared" si="5"/>
        <v>8.2000000000000003E-2</v>
      </c>
      <c r="S17" s="40">
        <f t="shared" si="5"/>
        <v>8.2000000000000003E-2</v>
      </c>
      <c r="T17" s="40">
        <f t="shared" si="5"/>
        <v>8.2000000000000003E-2</v>
      </c>
      <c r="U17" s="40">
        <f t="shared" si="5"/>
        <v>8.2000000000000003E-2</v>
      </c>
      <c r="V17" s="40">
        <f t="shared" si="5"/>
        <v>8.2000000000000003E-2</v>
      </c>
      <c r="W17" s="40">
        <f t="shared" si="5"/>
        <v>8.2000000000000003E-2</v>
      </c>
      <c r="X17" s="40">
        <f t="shared" si="5"/>
        <v>8.2000000000000003E-2</v>
      </c>
      <c r="Y17" s="40">
        <f t="shared" si="5"/>
        <v>8.2000000000000003E-2</v>
      </c>
      <c r="Z17" s="40">
        <f t="shared" si="5"/>
        <v>8.2000000000000003E-2</v>
      </c>
      <c r="AA17" s="40">
        <f t="shared" si="5"/>
        <v>8.2000000000000003E-2</v>
      </c>
      <c r="AB17" s="40">
        <f t="shared" si="5"/>
        <v>8.2000000000000003E-2</v>
      </c>
      <c r="AC17" s="40">
        <f t="shared" si="5"/>
        <v>8.2000000000000003E-2</v>
      </c>
      <c r="AD17" s="40">
        <f t="shared" si="5"/>
        <v>8.2000000000000003E-2</v>
      </c>
      <c r="AE17" s="40">
        <f t="shared" si="5"/>
        <v>8.2000000000000003E-2</v>
      </c>
      <c r="AF17" s="40">
        <f t="shared" si="5"/>
        <v>8.2000000000000003E-2</v>
      </c>
      <c r="AG17" s="40">
        <f t="shared" si="5"/>
        <v>8.2000000000000003E-2</v>
      </c>
      <c r="AH17" s="40">
        <f t="shared" si="5"/>
        <v>8.2000000000000003E-2</v>
      </c>
    </row>
    <row r="18" spans="1:34" x14ac:dyDescent="0.3">
      <c r="A18" s="33" t="s">
        <v>120</v>
      </c>
      <c r="B18" s="33" t="s">
        <v>171</v>
      </c>
      <c r="C18" s="33"/>
      <c r="D18" s="33" t="s">
        <v>172</v>
      </c>
      <c r="E18" s="39" t="s">
        <v>169</v>
      </c>
      <c r="F18" s="44" t="s">
        <v>176</v>
      </c>
      <c r="G18" s="23">
        <v>25</v>
      </c>
      <c r="H18" s="36">
        <f t="shared" ref="H18:AH18" si="7">G18</f>
        <v>25</v>
      </c>
      <c r="I18" s="36">
        <f t="shared" si="7"/>
        <v>25</v>
      </c>
      <c r="J18" s="36">
        <f t="shared" si="7"/>
        <v>25</v>
      </c>
      <c r="K18" s="36">
        <f t="shared" si="7"/>
        <v>25</v>
      </c>
      <c r="L18" s="36">
        <f t="shared" si="7"/>
        <v>25</v>
      </c>
      <c r="M18" s="36">
        <f t="shared" si="7"/>
        <v>25</v>
      </c>
      <c r="N18" s="36">
        <f t="shared" si="7"/>
        <v>25</v>
      </c>
      <c r="O18" s="36">
        <f t="shared" si="7"/>
        <v>25</v>
      </c>
      <c r="P18" s="36">
        <f t="shared" si="7"/>
        <v>25</v>
      </c>
      <c r="Q18" s="36">
        <f t="shared" si="7"/>
        <v>25</v>
      </c>
      <c r="R18" s="36">
        <f t="shared" si="7"/>
        <v>25</v>
      </c>
      <c r="S18" s="36">
        <f t="shared" si="7"/>
        <v>25</v>
      </c>
      <c r="T18" s="36">
        <f t="shared" si="7"/>
        <v>25</v>
      </c>
      <c r="U18" s="36">
        <f t="shared" si="7"/>
        <v>25</v>
      </c>
      <c r="V18" s="36">
        <f t="shared" si="7"/>
        <v>25</v>
      </c>
      <c r="W18" s="36">
        <f t="shared" si="7"/>
        <v>25</v>
      </c>
      <c r="X18" s="36">
        <f t="shared" si="7"/>
        <v>25</v>
      </c>
      <c r="Y18" s="36">
        <f t="shared" si="7"/>
        <v>25</v>
      </c>
      <c r="Z18" s="36">
        <f t="shared" si="7"/>
        <v>25</v>
      </c>
      <c r="AA18" s="36">
        <f t="shared" si="7"/>
        <v>25</v>
      </c>
      <c r="AB18" s="36">
        <f t="shared" si="7"/>
        <v>25</v>
      </c>
      <c r="AC18" s="36">
        <f t="shared" si="7"/>
        <v>25</v>
      </c>
      <c r="AD18" s="36">
        <f t="shared" si="7"/>
        <v>25</v>
      </c>
      <c r="AE18" s="36">
        <f t="shared" si="7"/>
        <v>25</v>
      </c>
      <c r="AF18" s="36">
        <f t="shared" si="7"/>
        <v>25</v>
      </c>
      <c r="AG18" s="36">
        <f t="shared" si="7"/>
        <v>25</v>
      </c>
      <c r="AH18" s="36">
        <f t="shared" si="7"/>
        <v>25</v>
      </c>
    </row>
    <row r="19" spans="1:34" x14ac:dyDescent="0.3">
      <c r="A19" s="37" t="s">
        <v>120</v>
      </c>
      <c r="B19" s="37" t="s">
        <v>173</v>
      </c>
      <c r="C19" s="37"/>
      <c r="D19" s="37" t="s">
        <v>4</v>
      </c>
      <c r="E19" s="37" t="s">
        <v>167</v>
      </c>
      <c r="F19" s="44" t="s">
        <v>176</v>
      </c>
      <c r="G19" s="41">
        <f>G17/(1-1/(1+G17)^G18)</f>
        <v>9.5284341010672763E-2</v>
      </c>
      <c r="H19" s="41">
        <f t="shared" ref="H19:AH19" si="8">H17/(1-1/(1+H17)^H18)</f>
        <v>9.5284341010672763E-2</v>
      </c>
      <c r="I19" s="41">
        <f t="shared" si="8"/>
        <v>9.5284341010672763E-2</v>
      </c>
      <c r="J19" s="41">
        <f t="shared" si="8"/>
        <v>9.5284341010672763E-2</v>
      </c>
      <c r="K19" s="41">
        <f t="shared" si="8"/>
        <v>9.5284341010672763E-2</v>
      </c>
      <c r="L19" s="41">
        <f t="shared" si="8"/>
        <v>9.5284341010672763E-2</v>
      </c>
      <c r="M19" s="41">
        <f t="shared" si="8"/>
        <v>9.5284341010672763E-2</v>
      </c>
      <c r="N19" s="41">
        <f t="shared" si="8"/>
        <v>9.5284341010672763E-2</v>
      </c>
      <c r="O19" s="41">
        <f t="shared" si="8"/>
        <v>9.5284341010672763E-2</v>
      </c>
      <c r="P19" s="41">
        <f t="shared" si="8"/>
        <v>9.5284341010672763E-2</v>
      </c>
      <c r="Q19" s="41">
        <f t="shared" si="8"/>
        <v>9.5284341010672763E-2</v>
      </c>
      <c r="R19" s="41">
        <f t="shared" si="8"/>
        <v>9.5284341010672763E-2</v>
      </c>
      <c r="S19" s="41">
        <f t="shared" si="8"/>
        <v>9.5284341010672763E-2</v>
      </c>
      <c r="T19" s="41">
        <f t="shared" si="8"/>
        <v>9.5284341010672763E-2</v>
      </c>
      <c r="U19" s="41">
        <f t="shared" si="8"/>
        <v>9.5284341010672763E-2</v>
      </c>
      <c r="V19" s="41">
        <f t="shared" si="8"/>
        <v>9.5284341010672763E-2</v>
      </c>
      <c r="W19" s="41">
        <f t="shared" si="8"/>
        <v>9.5284341010672763E-2</v>
      </c>
      <c r="X19" s="41">
        <f t="shared" si="8"/>
        <v>9.5284341010672763E-2</v>
      </c>
      <c r="Y19" s="41">
        <f t="shared" si="8"/>
        <v>9.5284341010672763E-2</v>
      </c>
      <c r="Z19" s="41">
        <f t="shared" si="8"/>
        <v>9.5284341010672763E-2</v>
      </c>
      <c r="AA19" s="41">
        <f t="shared" si="8"/>
        <v>9.5284341010672763E-2</v>
      </c>
      <c r="AB19" s="41">
        <f t="shared" si="8"/>
        <v>9.5284341010672763E-2</v>
      </c>
      <c r="AC19" s="41">
        <f t="shared" si="8"/>
        <v>9.5284341010672763E-2</v>
      </c>
      <c r="AD19" s="41">
        <f t="shared" si="8"/>
        <v>9.5284341010672763E-2</v>
      </c>
      <c r="AE19" s="41">
        <f t="shared" si="8"/>
        <v>9.5284341010672763E-2</v>
      </c>
      <c r="AF19" s="41">
        <f t="shared" si="8"/>
        <v>9.5284341010672763E-2</v>
      </c>
      <c r="AG19" s="41">
        <f t="shared" si="8"/>
        <v>9.5284341010672763E-2</v>
      </c>
      <c r="AH19" s="41">
        <f t="shared" si="8"/>
        <v>9.5284341010672763E-2</v>
      </c>
    </row>
    <row r="20" spans="1:34" x14ac:dyDescent="0.3">
      <c r="A20" s="33" t="s">
        <v>120</v>
      </c>
      <c r="B20" s="33" t="s">
        <v>174</v>
      </c>
      <c r="C20" s="33" t="s">
        <v>159</v>
      </c>
      <c r="D20" s="33" t="s">
        <v>163</v>
      </c>
      <c r="E20" s="33" t="s">
        <v>167</v>
      </c>
      <c r="F20" s="44" t="s">
        <v>176</v>
      </c>
      <c r="G20" s="42">
        <f t="shared" ref="G20:AH20" si="9">G19*G15+G13</f>
        <v>2696.7523450095791</v>
      </c>
      <c r="H20" s="42">
        <f t="shared" si="9"/>
        <v>2696.7523450095791</v>
      </c>
      <c r="I20" s="42">
        <f t="shared" si="9"/>
        <v>2696.7523450095791</v>
      </c>
      <c r="J20" s="42">
        <f t="shared" si="9"/>
        <v>2696.7523450095791</v>
      </c>
      <c r="K20" s="42">
        <f t="shared" si="9"/>
        <v>2696.7523450095791</v>
      </c>
      <c r="L20" s="42">
        <f t="shared" si="9"/>
        <v>2696.7523450095791</v>
      </c>
      <c r="M20" s="42">
        <f t="shared" si="9"/>
        <v>2696.7523450095791</v>
      </c>
      <c r="N20" s="42">
        <f t="shared" si="9"/>
        <v>2696.7523450095791</v>
      </c>
      <c r="O20" s="42">
        <f t="shared" si="9"/>
        <v>2696.7523450095791</v>
      </c>
      <c r="P20" s="42">
        <f t="shared" si="9"/>
        <v>2696.7523450095791</v>
      </c>
      <c r="Q20" s="42">
        <f t="shared" si="9"/>
        <v>2696.7523450095791</v>
      </c>
      <c r="R20" s="42">
        <f t="shared" si="9"/>
        <v>2696.7523450095791</v>
      </c>
      <c r="S20" s="42">
        <f t="shared" si="9"/>
        <v>2696.7523450095791</v>
      </c>
      <c r="T20" s="42">
        <f t="shared" si="9"/>
        <v>2696.7523450095791</v>
      </c>
      <c r="U20" s="42">
        <f t="shared" si="9"/>
        <v>2696.7523450095791</v>
      </c>
      <c r="V20" s="42">
        <f t="shared" si="9"/>
        <v>2696.7523450095791</v>
      </c>
      <c r="W20" s="42">
        <f t="shared" si="9"/>
        <v>2696.7523450095791</v>
      </c>
      <c r="X20" s="42">
        <f t="shared" si="9"/>
        <v>2696.7523450095791</v>
      </c>
      <c r="Y20" s="42">
        <f t="shared" si="9"/>
        <v>2696.7523450095791</v>
      </c>
      <c r="Z20" s="42">
        <f t="shared" si="9"/>
        <v>2696.7523450095791</v>
      </c>
      <c r="AA20" s="42">
        <f t="shared" si="9"/>
        <v>2696.7523450095791</v>
      </c>
      <c r="AB20" s="42">
        <f t="shared" si="9"/>
        <v>2696.7523450095791</v>
      </c>
      <c r="AC20" s="42">
        <f t="shared" si="9"/>
        <v>2696.7523450095791</v>
      </c>
      <c r="AD20" s="42">
        <f t="shared" si="9"/>
        <v>2696.7523450095791</v>
      </c>
      <c r="AE20" s="42">
        <f t="shared" si="9"/>
        <v>2696.7523450095791</v>
      </c>
      <c r="AF20" s="42">
        <f t="shared" si="9"/>
        <v>2696.7523450095791</v>
      </c>
      <c r="AG20" s="42">
        <f t="shared" si="9"/>
        <v>2696.7523450095791</v>
      </c>
      <c r="AH20" s="42">
        <f t="shared" si="9"/>
        <v>2696.7523450095791</v>
      </c>
    </row>
    <row r="21" spans="1:34" x14ac:dyDescent="0.3">
      <c r="A21" s="37" t="s">
        <v>120</v>
      </c>
      <c r="B21" s="37" t="s">
        <v>175</v>
      </c>
      <c r="C21" s="37" t="s">
        <v>159</v>
      </c>
      <c r="D21" s="37" t="s">
        <v>165</v>
      </c>
      <c r="E21" s="37" t="s">
        <v>167</v>
      </c>
      <c r="F21" s="44" t="s">
        <v>176</v>
      </c>
      <c r="G21" s="43">
        <f>G20/(G16*8760)+G14</f>
        <v>1.1616922309854307</v>
      </c>
      <c r="H21" s="43">
        <f t="shared" ref="H21:AH27" si="10">G21</f>
        <v>1.1616922309854307</v>
      </c>
      <c r="I21" s="43">
        <f t="shared" si="10"/>
        <v>1.1616922309854307</v>
      </c>
      <c r="J21" s="43">
        <f t="shared" si="10"/>
        <v>1.1616922309854307</v>
      </c>
      <c r="K21" s="43">
        <f t="shared" si="10"/>
        <v>1.1616922309854307</v>
      </c>
      <c r="L21" s="43">
        <f t="shared" si="10"/>
        <v>1.1616922309854307</v>
      </c>
      <c r="M21" s="43">
        <f t="shared" si="10"/>
        <v>1.1616922309854307</v>
      </c>
      <c r="N21" s="43">
        <f t="shared" si="10"/>
        <v>1.1616922309854307</v>
      </c>
      <c r="O21" s="43">
        <f t="shared" si="10"/>
        <v>1.1616922309854307</v>
      </c>
      <c r="P21" s="43">
        <f t="shared" si="10"/>
        <v>1.1616922309854307</v>
      </c>
      <c r="Q21" s="43">
        <f t="shared" si="10"/>
        <v>1.1616922309854307</v>
      </c>
      <c r="R21" s="43">
        <f t="shared" si="10"/>
        <v>1.1616922309854307</v>
      </c>
      <c r="S21" s="43">
        <f t="shared" si="10"/>
        <v>1.1616922309854307</v>
      </c>
      <c r="T21" s="43">
        <f t="shared" si="10"/>
        <v>1.1616922309854307</v>
      </c>
      <c r="U21" s="43">
        <f t="shared" si="10"/>
        <v>1.1616922309854307</v>
      </c>
      <c r="V21" s="43">
        <f t="shared" si="10"/>
        <v>1.1616922309854307</v>
      </c>
      <c r="W21" s="43">
        <f t="shared" si="10"/>
        <v>1.1616922309854307</v>
      </c>
      <c r="X21" s="43">
        <f t="shared" si="10"/>
        <v>1.1616922309854307</v>
      </c>
      <c r="Y21" s="43">
        <f t="shared" si="10"/>
        <v>1.1616922309854307</v>
      </c>
      <c r="Z21" s="43">
        <f t="shared" si="10"/>
        <v>1.1616922309854307</v>
      </c>
      <c r="AA21" s="43">
        <f t="shared" si="10"/>
        <v>1.1616922309854307</v>
      </c>
      <c r="AB21" s="43">
        <f t="shared" si="10"/>
        <v>1.1616922309854307</v>
      </c>
      <c r="AC21" s="43">
        <f t="shared" si="10"/>
        <v>1.1616922309854307</v>
      </c>
      <c r="AD21" s="43">
        <f t="shared" si="10"/>
        <v>1.1616922309854307</v>
      </c>
      <c r="AE21" s="43">
        <f t="shared" si="10"/>
        <v>1.1616922309854307</v>
      </c>
      <c r="AF21" s="43">
        <f t="shared" si="10"/>
        <v>1.1616922309854307</v>
      </c>
      <c r="AG21" s="43">
        <f t="shared" si="10"/>
        <v>1.1616922309854307</v>
      </c>
      <c r="AH21" s="43">
        <f t="shared" si="10"/>
        <v>1.1616922309854307</v>
      </c>
    </row>
    <row r="22" spans="1:34" x14ac:dyDescent="0.3">
      <c r="A22" s="33" t="s">
        <v>177</v>
      </c>
      <c r="B22" s="33" t="s">
        <v>158</v>
      </c>
      <c r="C22" s="33" t="s">
        <v>159</v>
      </c>
      <c r="D22" s="33" t="s">
        <v>160</v>
      </c>
      <c r="E22" s="34" t="s">
        <v>161</v>
      </c>
      <c r="F22" s="45" t="s">
        <v>178</v>
      </c>
      <c r="G22" s="36">
        <v>37557</v>
      </c>
      <c r="H22" s="36">
        <f>G22</f>
        <v>37557</v>
      </c>
      <c r="I22" s="36">
        <f t="shared" si="10"/>
        <v>37557</v>
      </c>
      <c r="J22" s="36">
        <f t="shared" si="10"/>
        <v>37557</v>
      </c>
      <c r="K22" s="36">
        <f t="shared" si="10"/>
        <v>37557</v>
      </c>
      <c r="L22" s="36">
        <f t="shared" si="10"/>
        <v>37557</v>
      </c>
      <c r="M22" s="36">
        <f t="shared" si="10"/>
        <v>37557</v>
      </c>
      <c r="N22" s="36">
        <f t="shared" si="10"/>
        <v>37557</v>
      </c>
      <c r="O22" s="36">
        <f t="shared" si="10"/>
        <v>37557</v>
      </c>
      <c r="P22" s="36">
        <f t="shared" si="10"/>
        <v>37557</v>
      </c>
      <c r="Q22" s="36">
        <f t="shared" si="10"/>
        <v>37557</v>
      </c>
      <c r="R22" s="36">
        <f t="shared" si="10"/>
        <v>37557</v>
      </c>
      <c r="S22" s="36">
        <f t="shared" si="10"/>
        <v>37557</v>
      </c>
      <c r="T22" s="36">
        <f t="shared" si="10"/>
        <v>37557</v>
      </c>
      <c r="U22" s="36">
        <f t="shared" si="10"/>
        <v>37557</v>
      </c>
      <c r="V22" s="36">
        <f t="shared" si="10"/>
        <v>37557</v>
      </c>
      <c r="W22" s="36">
        <f t="shared" si="10"/>
        <v>37557</v>
      </c>
      <c r="X22" s="36">
        <f t="shared" si="10"/>
        <v>37557</v>
      </c>
      <c r="Y22" s="36">
        <f t="shared" si="10"/>
        <v>37557</v>
      </c>
      <c r="Z22" s="36">
        <f t="shared" si="10"/>
        <v>37557</v>
      </c>
      <c r="AA22" s="36">
        <f t="shared" si="10"/>
        <v>37557</v>
      </c>
      <c r="AB22" s="36">
        <f t="shared" si="10"/>
        <v>37557</v>
      </c>
      <c r="AC22" s="36">
        <f t="shared" si="10"/>
        <v>37557</v>
      </c>
      <c r="AD22" s="36">
        <f t="shared" si="10"/>
        <v>37557</v>
      </c>
      <c r="AE22" s="36">
        <f t="shared" si="10"/>
        <v>37557</v>
      </c>
      <c r="AF22" s="36">
        <f t="shared" si="10"/>
        <v>37557</v>
      </c>
      <c r="AG22" s="36">
        <f t="shared" si="10"/>
        <v>37557</v>
      </c>
      <c r="AH22" s="36">
        <f t="shared" si="10"/>
        <v>37557</v>
      </c>
    </row>
    <row r="23" spans="1:34" x14ac:dyDescent="0.3">
      <c r="A23" s="37" t="s">
        <v>177</v>
      </c>
      <c r="B23" s="37" t="s">
        <v>162</v>
      </c>
      <c r="C23" s="37" t="s">
        <v>159</v>
      </c>
      <c r="D23" s="37" t="s">
        <v>163</v>
      </c>
      <c r="E23" s="34" t="s">
        <v>161</v>
      </c>
      <c r="F23" s="45" t="s">
        <v>178</v>
      </c>
      <c r="G23" s="36">
        <v>1185</v>
      </c>
      <c r="H23" s="36">
        <f t="shared" ref="H23:W25" si="11">G23</f>
        <v>1185</v>
      </c>
      <c r="I23" s="36">
        <f t="shared" si="11"/>
        <v>1185</v>
      </c>
      <c r="J23" s="36">
        <f t="shared" si="11"/>
        <v>1185</v>
      </c>
      <c r="K23" s="36">
        <f t="shared" si="11"/>
        <v>1185</v>
      </c>
      <c r="L23" s="36">
        <f t="shared" si="11"/>
        <v>1185</v>
      </c>
      <c r="M23" s="36">
        <f t="shared" si="11"/>
        <v>1185</v>
      </c>
      <c r="N23" s="36">
        <f t="shared" si="11"/>
        <v>1185</v>
      </c>
      <c r="O23" s="36">
        <f t="shared" si="11"/>
        <v>1185</v>
      </c>
      <c r="P23" s="36">
        <f t="shared" si="11"/>
        <v>1185</v>
      </c>
      <c r="Q23" s="36">
        <f t="shared" si="11"/>
        <v>1185</v>
      </c>
      <c r="R23" s="36">
        <f t="shared" si="11"/>
        <v>1185</v>
      </c>
      <c r="S23" s="36">
        <f t="shared" si="11"/>
        <v>1185</v>
      </c>
      <c r="T23" s="36">
        <f t="shared" si="11"/>
        <v>1185</v>
      </c>
      <c r="U23" s="36">
        <f t="shared" si="11"/>
        <v>1185</v>
      </c>
      <c r="V23" s="36">
        <f t="shared" si="11"/>
        <v>1185</v>
      </c>
      <c r="W23" s="36">
        <f t="shared" si="11"/>
        <v>1185</v>
      </c>
      <c r="X23" s="36">
        <f t="shared" si="10"/>
        <v>1185</v>
      </c>
      <c r="Y23" s="36">
        <f t="shared" si="10"/>
        <v>1185</v>
      </c>
      <c r="Z23" s="36">
        <f t="shared" si="10"/>
        <v>1185</v>
      </c>
      <c r="AA23" s="36">
        <f t="shared" si="10"/>
        <v>1185</v>
      </c>
      <c r="AB23" s="36">
        <f t="shared" si="10"/>
        <v>1185</v>
      </c>
      <c r="AC23" s="36">
        <f t="shared" si="10"/>
        <v>1185</v>
      </c>
      <c r="AD23" s="36">
        <f t="shared" si="10"/>
        <v>1185</v>
      </c>
      <c r="AE23" s="36">
        <f t="shared" si="10"/>
        <v>1185</v>
      </c>
      <c r="AF23" s="36">
        <f t="shared" si="10"/>
        <v>1185</v>
      </c>
      <c r="AG23" s="36">
        <f t="shared" si="10"/>
        <v>1185</v>
      </c>
      <c r="AH23" s="36">
        <f t="shared" si="10"/>
        <v>1185</v>
      </c>
    </row>
    <row r="24" spans="1:34" x14ac:dyDescent="0.3">
      <c r="A24" s="33" t="s">
        <v>177</v>
      </c>
      <c r="B24" s="33" t="s">
        <v>164</v>
      </c>
      <c r="C24" s="33" t="s">
        <v>159</v>
      </c>
      <c r="D24" s="33" t="s">
        <v>165</v>
      </c>
      <c r="E24" s="34" t="s">
        <v>161</v>
      </c>
      <c r="F24" s="45" t="s">
        <v>178</v>
      </c>
      <c r="G24" s="36">
        <v>0</v>
      </c>
      <c r="H24" s="36">
        <f t="shared" si="11"/>
        <v>0</v>
      </c>
      <c r="I24" s="36">
        <f t="shared" si="10"/>
        <v>0</v>
      </c>
      <c r="J24" s="36">
        <f t="shared" si="10"/>
        <v>0</v>
      </c>
      <c r="K24" s="36">
        <f t="shared" si="10"/>
        <v>0</v>
      </c>
      <c r="L24" s="36">
        <f t="shared" si="10"/>
        <v>0</v>
      </c>
      <c r="M24" s="36">
        <f t="shared" si="10"/>
        <v>0</v>
      </c>
      <c r="N24" s="36">
        <f t="shared" si="10"/>
        <v>0</v>
      </c>
      <c r="O24" s="36">
        <f t="shared" si="10"/>
        <v>0</v>
      </c>
      <c r="P24" s="36">
        <f t="shared" si="10"/>
        <v>0</v>
      </c>
      <c r="Q24" s="36">
        <f t="shared" si="10"/>
        <v>0</v>
      </c>
      <c r="R24" s="36">
        <f t="shared" si="10"/>
        <v>0</v>
      </c>
      <c r="S24" s="36">
        <f t="shared" si="10"/>
        <v>0</v>
      </c>
      <c r="T24" s="36">
        <f t="shared" si="10"/>
        <v>0</v>
      </c>
      <c r="U24" s="36">
        <f t="shared" si="10"/>
        <v>0</v>
      </c>
      <c r="V24" s="36">
        <f t="shared" si="10"/>
        <v>0</v>
      </c>
      <c r="W24" s="36">
        <f t="shared" si="10"/>
        <v>0</v>
      </c>
      <c r="X24" s="36">
        <f t="shared" si="10"/>
        <v>0</v>
      </c>
      <c r="Y24" s="36">
        <f t="shared" si="10"/>
        <v>0</v>
      </c>
      <c r="Z24" s="36">
        <f t="shared" si="10"/>
        <v>0</v>
      </c>
      <c r="AA24" s="36">
        <f t="shared" si="10"/>
        <v>0</v>
      </c>
      <c r="AB24" s="36">
        <f t="shared" si="10"/>
        <v>0</v>
      </c>
      <c r="AC24" s="36">
        <f t="shared" si="10"/>
        <v>0</v>
      </c>
      <c r="AD24" s="36">
        <f t="shared" si="10"/>
        <v>0</v>
      </c>
      <c r="AE24" s="36">
        <f t="shared" si="10"/>
        <v>0</v>
      </c>
      <c r="AF24" s="36">
        <f t="shared" si="10"/>
        <v>0</v>
      </c>
      <c r="AG24" s="36">
        <f t="shared" si="10"/>
        <v>0</v>
      </c>
      <c r="AH24" s="36">
        <f t="shared" si="10"/>
        <v>0</v>
      </c>
    </row>
    <row r="25" spans="1:34" x14ac:dyDescent="0.3">
      <c r="A25" s="37" t="s">
        <v>177</v>
      </c>
      <c r="B25" s="37" t="s">
        <v>166</v>
      </c>
      <c r="C25" s="37" t="s">
        <v>159</v>
      </c>
      <c r="D25" s="37" t="s">
        <v>160</v>
      </c>
      <c r="E25" s="37" t="s">
        <v>167</v>
      </c>
      <c r="F25" s="45" t="s">
        <v>178</v>
      </c>
      <c r="G25" s="33">
        <f>G22*[1]Assumptions!$D$66</f>
        <v>37557</v>
      </c>
      <c r="H25" s="38">
        <f t="shared" si="11"/>
        <v>37557</v>
      </c>
      <c r="I25" s="38">
        <f t="shared" si="10"/>
        <v>37557</v>
      </c>
      <c r="J25" s="38">
        <f t="shared" si="10"/>
        <v>37557</v>
      </c>
      <c r="K25" s="38">
        <f t="shared" si="10"/>
        <v>37557</v>
      </c>
      <c r="L25" s="38">
        <f t="shared" si="10"/>
        <v>37557</v>
      </c>
      <c r="M25" s="38">
        <f t="shared" si="10"/>
        <v>37557</v>
      </c>
      <c r="N25" s="38">
        <f t="shared" si="10"/>
        <v>37557</v>
      </c>
      <c r="O25" s="38">
        <f t="shared" si="10"/>
        <v>37557</v>
      </c>
      <c r="P25" s="38">
        <f t="shared" si="10"/>
        <v>37557</v>
      </c>
      <c r="Q25" s="38">
        <f t="shared" si="10"/>
        <v>37557</v>
      </c>
      <c r="R25" s="38">
        <f t="shared" si="10"/>
        <v>37557</v>
      </c>
      <c r="S25" s="38">
        <f t="shared" si="10"/>
        <v>37557</v>
      </c>
      <c r="T25" s="38">
        <f t="shared" si="10"/>
        <v>37557</v>
      </c>
      <c r="U25" s="38">
        <f t="shared" si="10"/>
        <v>37557</v>
      </c>
      <c r="V25" s="38">
        <f t="shared" si="10"/>
        <v>37557</v>
      </c>
      <c r="W25" s="38">
        <f t="shared" si="10"/>
        <v>37557</v>
      </c>
      <c r="X25" s="38">
        <f t="shared" si="10"/>
        <v>37557</v>
      </c>
      <c r="Y25" s="38">
        <f t="shared" si="10"/>
        <v>37557</v>
      </c>
      <c r="Z25" s="38">
        <f t="shared" si="10"/>
        <v>37557</v>
      </c>
      <c r="AA25" s="38">
        <f t="shared" si="10"/>
        <v>37557</v>
      </c>
      <c r="AB25" s="38">
        <f t="shared" si="10"/>
        <v>37557</v>
      </c>
      <c r="AC25" s="38">
        <f t="shared" si="10"/>
        <v>37557</v>
      </c>
      <c r="AD25" s="38">
        <f t="shared" si="10"/>
        <v>37557</v>
      </c>
      <c r="AE25" s="38">
        <f t="shared" si="10"/>
        <v>37557</v>
      </c>
      <c r="AF25" s="38">
        <f t="shared" si="10"/>
        <v>37557</v>
      </c>
      <c r="AG25" s="38">
        <f t="shared" si="10"/>
        <v>37557</v>
      </c>
      <c r="AH25" s="38">
        <f t="shared" si="10"/>
        <v>37557</v>
      </c>
    </row>
    <row r="26" spans="1:34" x14ac:dyDescent="0.3">
      <c r="A26" s="33" t="s">
        <v>177</v>
      </c>
      <c r="B26" s="33" t="s">
        <v>170</v>
      </c>
      <c r="C26" s="33" t="s">
        <v>159</v>
      </c>
      <c r="D26" s="33" t="s">
        <v>4</v>
      </c>
      <c r="E26" s="34" t="s">
        <v>161</v>
      </c>
      <c r="F26" s="45" t="s">
        <v>178</v>
      </c>
      <c r="G26" s="46">
        <v>8.2000000000000003E-2</v>
      </c>
      <c r="H26" s="46">
        <f>G26</f>
        <v>8.2000000000000003E-2</v>
      </c>
      <c r="I26" s="46">
        <f t="shared" si="10"/>
        <v>8.2000000000000003E-2</v>
      </c>
      <c r="J26" s="46">
        <f t="shared" si="10"/>
        <v>8.2000000000000003E-2</v>
      </c>
      <c r="K26" s="46">
        <f t="shared" si="10"/>
        <v>8.2000000000000003E-2</v>
      </c>
      <c r="L26" s="46">
        <f t="shared" si="10"/>
        <v>8.2000000000000003E-2</v>
      </c>
      <c r="M26" s="46">
        <f t="shared" si="10"/>
        <v>8.2000000000000003E-2</v>
      </c>
      <c r="N26" s="46">
        <f t="shared" si="10"/>
        <v>8.2000000000000003E-2</v>
      </c>
      <c r="O26" s="46">
        <f t="shared" si="10"/>
        <v>8.2000000000000003E-2</v>
      </c>
      <c r="P26" s="46">
        <f t="shared" si="10"/>
        <v>8.2000000000000003E-2</v>
      </c>
      <c r="Q26" s="46">
        <f t="shared" si="10"/>
        <v>8.2000000000000003E-2</v>
      </c>
      <c r="R26" s="46">
        <f t="shared" si="10"/>
        <v>8.2000000000000003E-2</v>
      </c>
      <c r="S26" s="46">
        <f t="shared" si="10"/>
        <v>8.2000000000000003E-2</v>
      </c>
      <c r="T26" s="46">
        <f t="shared" si="10"/>
        <v>8.2000000000000003E-2</v>
      </c>
      <c r="U26" s="46">
        <f t="shared" si="10"/>
        <v>8.2000000000000003E-2</v>
      </c>
      <c r="V26" s="46">
        <f t="shared" si="10"/>
        <v>8.2000000000000003E-2</v>
      </c>
      <c r="W26" s="46">
        <f t="shared" si="10"/>
        <v>8.2000000000000003E-2</v>
      </c>
      <c r="X26" s="46">
        <f t="shared" si="10"/>
        <v>8.2000000000000003E-2</v>
      </c>
      <c r="Y26" s="46">
        <f t="shared" si="10"/>
        <v>8.2000000000000003E-2</v>
      </c>
      <c r="Z26" s="46">
        <f t="shared" si="10"/>
        <v>8.2000000000000003E-2</v>
      </c>
      <c r="AA26" s="46">
        <f t="shared" si="10"/>
        <v>8.2000000000000003E-2</v>
      </c>
      <c r="AB26" s="46">
        <f t="shared" si="10"/>
        <v>8.2000000000000003E-2</v>
      </c>
      <c r="AC26" s="46">
        <f t="shared" si="10"/>
        <v>8.2000000000000003E-2</v>
      </c>
      <c r="AD26" s="46">
        <f t="shared" si="10"/>
        <v>8.2000000000000003E-2</v>
      </c>
      <c r="AE26" s="46">
        <f t="shared" si="10"/>
        <v>8.2000000000000003E-2</v>
      </c>
      <c r="AF26" s="46">
        <f t="shared" si="10"/>
        <v>8.2000000000000003E-2</v>
      </c>
      <c r="AG26" s="46">
        <f t="shared" si="10"/>
        <v>8.2000000000000003E-2</v>
      </c>
      <c r="AH26" s="46">
        <f t="shared" si="10"/>
        <v>8.2000000000000003E-2</v>
      </c>
    </row>
    <row r="27" spans="1:34" x14ac:dyDescent="0.3">
      <c r="A27" s="37" t="s">
        <v>177</v>
      </c>
      <c r="B27" s="37" t="s">
        <v>171</v>
      </c>
      <c r="C27" s="37" t="s">
        <v>159</v>
      </c>
      <c r="D27" s="37" t="s">
        <v>172</v>
      </c>
      <c r="E27" s="39" t="s">
        <v>169</v>
      </c>
      <c r="F27" s="45" t="s">
        <v>178</v>
      </c>
      <c r="G27" s="36">
        <v>20</v>
      </c>
      <c r="H27" s="36">
        <f>G27</f>
        <v>20</v>
      </c>
      <c r="I27" s="36">
        <f t="shared" si="10"/>
        <v>20</v>
      </c>
      <c r="J27" s="36">
        <f t="shared" si="10"/>
        <v>20</v>
      </c>
      <c r="K27" s="36">
        <f t="shared" si="10"/>
        <v>20</v>
      </c>
      <c r="L27" s="36">
        <f t="shared" si="10"/>
        <v>20</v>
      </c>
      <c r="M27" s="36">
        <f t="shared" si="10"/>
        <v>20</v>
      </c>
      <c r="N27" s="36">
        <f t="shared" si="10"/>
        <v>20</v>
      </c>
      <c r="O27" s="36">
        <f t="shared" si="10"/>
        <v>20</v>
      </c>
      <c r="P27" s="36">
        <f t="shared" si="10"/>
        <v>20</v>
      </c>
      <c r="Q27" s="36">
        <f t="shared" si="10"/>
        <v>20</v>
      </c>
      <c r="R27" s="36">
        <f t="shared" si="10"/>
        <v>20</v>
      </c>
      <c r="S27" s="36">
        <f t="shared" si="10"/>
        <v>20</v>
      </c>
      <c r="T27" s="36">
        <f t="shared" si="10"/>
        <v>20</v>
      </c>
      <c r="U27" s="36">
        <f t="shared" si="10"/>
        <v>20</v>
      </c>
      <c r="V27" s="36">
        <f t="shared" si="10"/>
        <v>20</v>
      </c>
      <c r="W27" s="36">
        <f t="shared" si="10"/>
        <v>20</v>
      </c>
      <c r="X27" s="36">
        <f t="shared" si="10"/>
        <v>20</v>
      </c>
      <c r="Y27" s="36">
        <f t="shared" si="10"/>
        <v>20</v>
      </c>
      <c r="Z27" s="36">
        <f t="shared" si="10"/>
        <v>20</v>
      </c>
      <c r="AA27" s="36">
        <f t="shared" si="10"/>
        <v>20</v>
      </c>
      <c r="AB27" s="36">
        <f t="shared" si="10"/>
        <v>20</v>
      </c>
      <c r="AC27" s="36">
        <f t="shared" si="10"/>
        <v>20</v>
      </c>
      <c r="AD27" s="36">
        <f t="shared" si="10"/>
        <v>20</v>
      </c>
      <c r="AE27" s="36">
        <f t="shared" si="10"/>
        <v>20</v>
      </c>
      <c r="AF27" s="36">
        <f t="shared" si="10"/>
        <v>20</v>
      </c>
      <c r="AG27" s="36">
        <f t="shared" si="10"/>
        <v>20</v>
      </c>
      <c r="AH27" s="36">
        <f t="shared" si="10"/>
        <v>20</v>
      </c>
    </row>
    <row r="28" spans="1:34" x14ac:dyDescent="0.3">
      <c r="A28" s="33" t="s">
        <v>177</v>
      </c>
      <c r="B28" s="33" t="s">
        <v>173</v>
      </c>
      <c r="C28" s="33"/>
      <c r="D28" s="33" t="s">
        <v>4</v>
      </c>
      <c r="E28" s="33" t="s">
        <v>167</v>
      </c>
      <c r="F28" s="45" t="s">
        <v>178</v>
      </c>
      <c r="G28" s="41">
        <f>G26/(1-1/(1+G26)^G27)</f>
        <v>0.10337277783471435</v>
      </c>
      <c r="H28" s="41">
        <f t="shared" ref="H28:AH28" si="12">H26/(1-1/(1+H26)^H27)</f>
        <v>0.10337277783471435</v>
      </c>
      <c r="I28" s="41">
        <f t="shared" si="12"/>
        <v>0.10337277783471435</v>
      </c>
      <c r="J28" s="41">
        <f t="shared" si="12"/>
        <v>0.10337277783471435</v>
      </c>
      <c r="K28" s="41">
        <f t="shared" si="12"/>
        <v>0.10337277783471435</v>
      </c>
      <c r="L28" s="41">
        <f t="shared" si="12"/>
        <v>0.10337277783471435</v>
      </c>
      <c r="M28" s="41">
        <f t="shared" si="12"/>
        <v>0.10337277783471435</v>
      </c>
      <c r="N28" s="41">
        <f t="shared" si="12"/>
        <v>0.10337277783471435</v>
      </c>
      <c r="O28" s="41">
        <f t="shared" si="12"/>
        <v>0.10337277783471435</v>
      </c>
      <c r="P28" s="41">
        <f t="shared" si="12"/>
        <v>0.10337277783471435</v>
      </c>
      <c r="Q28" s="41">
        <f t="shared" si="12"/>
        <v>0.10337277783471435</v>
      </c>
      <c r="R28" s="41">
        <f t="shared" si="12"/>
        <v>0.10337277783471435</v>
      </c>
      <c r="S28" s="41">
        <f t="shared" si="12"/>
        <v>0.10337277783471435</v>
      </c>
      <c r="T28" s="41">
        <f t="shared" si="12"/>
        <v>0.10337277783471435</v>
      </c>
      <c r="U28" s="41">
        <f t="shared" si="12"/>
        <v>0.10337277783471435</v>
      </c>
      <c r="V28" s="41">
        <f t="shared" si="12"/>
        <v>0.10337277783471435</v>
      </c>
      <c r="W28" s="41">
        <f t="shared" si="12"/>
        <v>0.10337277783471435</v>
      </c>
      <c r="X28" s="41">
        <f t="shared" si="12"/>
        <v>0.10337277783471435</v>
      </c>
      <c r="Y28" s="41">
        <f t="shared" si="12"/>
        <v>0.10337277783471435</v>
      </c>
      <c r="Z28" s="41">
        <f t="shared" si="12"/>
        <v>0.10337277783471435</v>
      </c>
      <c r="AA28" s="41">
        <f t="shared" si="12"/>
        <v>0.10337277783471435</v>
      </c>
      <c r="AB28" s="41">
        <f t="shared" si="12"/>
        <v>0.10337277783471435</v>
      </c>
      <c r="AC28" s="41">
        <f t="shared" si="12"/>
        <v>0.10337277783471435</v>
      </c>
      <c r="AD28" s="41">
        <f t="shared" si="12"/>
        <v>0.10337277783471435</v>
      </c>
      <c r="AE28" s="41">
        <f t="shared" si="12"/>
        <v>0.10337277783471435</v>
      </c>
      <c r="AF28" s="41">
        <f t="shared" si="12"/>
        <v>0.10337277783471435</v>
      </c>
      <c r="AG28" s="41">
        <f t="shared" si="12"/>
        <v>0.10337277783471435</v>
      </c>
      <c r="AH28" s="41">
        <f t="shared" si="12"/>
        <v>0.10337277783471435</v>
      </c>
    </row>
    <row r="29" spans="1:34" x14ac:dyDescent="0.3">
      <c r="A29" s="37" t="s">
        <v>177</v>
      </c>
      <c r="B29" s="37" t="s">
        <v>174</v>
      </c>
      <c r="C29" s="37" t="s">
        <v>159</v>
      </c>
      <c r="D29" s="37" t="s">
        <v>163</v>
      </c>
      <c r="E29" s="37" t="s">
        <v>167</v>
      </c>
      <c r="F29" s="45" t="s">
        <v>178</v>
      </c>
      <c r="G29" s="38">
        <f t="shared" ref="G29:AH29" si="13">G28*G25+G23</f>
        <v>5067.3714171383672</v>
      </c>
      <c r="H29" s="38">
        <f t="shared" si="13"/>
        <v>5067.3714171383672</v>
      </c>
      <c r="I29" s="38">
        <f t="shared" si="13"/>
        <v>5067.3714171383672</v>
      </c>
      <c r="J29" s="38">
        <f t="shared" si="13"/>
        <v>5067.3714171383672</v>
      </c>
      <c r="K29" s="38">
        <f t="shared" si="13"/>
        <v>5067.3714171383672</v>
      </c>
      <c r="L29" s="38">
        <f t="shared" si="13"/>
        <v>5067.3714171383672</v>
      </c>
      <c r="M29" s="38">
        <f t="shared" si="13"/>
        <v>5067.3714171383672</v>
      </c>
      <c r="N29" s="38">
        <f t="shared" si="13"/>
        <v>5067.3714171383672</v>
      </c>
      <c r="O29" s="38">
        <f t="shared" si="13"/>
        <v>5067.3714171383672</v>
      </c>
      <c r="P29" s="38">
        <f t="shared" si="13"/>
        <v>5067.3714171383672</v>
      </c>
      <c r="Q29" s="38">
        <f t="shared" si="13"/>
        <v>5067.3714171383672</v>
      </c>
      <c r="R29" s="38">
        <f t="shared" si="13"/>
        <v>5067.3714171383672</v>
      </c>
      <c r="S29" s="38">
        <f t="shared" si="13"/>
        <v>5067.3714171383672</v>
      </c>
      <c r="T29" s="38">
        <f t="shared" si="13"/>
        <v>5067.3714171383672</v>
      </c>
      <c r="U29" s="38">
        <f t="shared" si="13"/>
        <v>5067.3714171383672</v>
      </c>
      <c r="V29" s="38">
        <f t="shared" si="13"/>
        <v>5067.3714171383672</v>
      </c>
      <c r="W29" s="38">
        <f t="shared" si="13"/>
        <v>5067.3714171383672</v>
      </c>
      <c r="X29" s="38">
        <f t="shared" si="13"/>
        <v>5067.3714171383672</v>
      </c>
      <c r="Y29" s="38">
        <f t="shared" si="13"/>
        <v>5067.3714171383672</v>
      </c>
      <c r="Z29" s="38">
        <f t="shared" si="13"/>
        <v>5067.3714171383672</v>
      </c>
      <c r="AA29" s="38">
        <f t="shared" si="13"/>
        <v>5067.3714171383672</v>
      </c>
      <c r="AB29" s="38">
        <f t="shared" si="13"/>
        <v>5067.3714171383672</v>
      </c>
      <c r="AC29" s="38">
        <f t="shared" si="13"/>
        <v>5067.3714171383672</v>
      </c>
      <c r="AD29" s="38">
        <f t="shared" si="13"/>
        <v>5067.3714171383672</v>
      </c>
      <c r="AE29" s="38">
        <f t="shared" si="13"/>
        <v>5067.3714171383672</v>
      </c>
      <c r="AF29" s="38">
        <f t="shared" si="13"/>
        <v>5067.3714171383672</v>
      </c>
      <c r="AG29" s="38">
        <f t="shared" si="13"/>
        <v>5067.3714171383672</v>
      </c>
      <c r="AH29" s="38">
        <f t="shared" si="13"/>
        <v>5067.3714171383672</v>
      </c>
    </row>
    <row r="30" spans="1:34" x14ac:dyDescent="0.3">
      <c r="A30" s="33" t="s">
        <v>179</v>
      </c>
      <c r="B30" s="33" t="s">
        <v>158</v>
      </c>
      <c r="C30" s="33" t="s">
        <v>159</v>
      </c>
      <c r="D30" s="33" t="s">
        <v>160</v>
      </c>
      <c r="E30" s="34" t="s">
        <v>161</v>
      </c>
      <c r="F30" s="45" t="s">
        <v>178</v>
      </c>
      <c r="G30" s="36">
        <v>35216</v>
      </c>
      <c r="H30" s="36">
        <f>G30</f>
        <v>35216</v>
      </c>
      <c r="I30" s="36">
        <f t="shared" ref="I30:AH30" si="14">H30</f>
        <v>35216</v>
      </c>
      <c r="J30" s="36">
        <f t="shared" si="14"/>
        <v>35216</v>
      </c>
      <c r="K30" s="36">
        <f t="shared" si="14"/>
        <v>35216</v>
      </c>
      <c r="L30" s="36">
        <f t="shared" si="14"/>
        <v>35216</v>
      </c>
      <c r="M30" s="36">
        <f t="shared" si="14"/>
        <v>35216</v>
      </c>
      <c r="N30" s="36">
        <f t="shared" si="14"/>
        <v>35216</v>
      </c>
      <c r="O30" s="36">
        <f t="shared" si="14"/>
        <v>35216</v>
      </c>
      <c r="P30" s="36">
        <f t="shared" si="14"/>
        <v>35216</v>
      </c>
      <c r="Q30" s="36">
        <f t="shared" si="14"/>
        <v>35216</v>
      </c>
      <c r="R30" s="36">
        <f t="shared" si="14"/>
        <v>35216</v>
      </c>
      <c r="S30" s="36">
        <f t="shared" si="14"/>
        <v>35216</v>
      </c>
      <c r="T30" s="36">
        <f t="shared" si="14"/>
        <v>35216</v>
      </c>
      <c r="U30" s="36">
        <f t="shared" si="14"/>
        <v>35216</v>
      </c>
      <c r="V30" s="36">
        <f t="shared" si="14"/>
        <v>35216</v>
      </c>
      <c r="W30" s="36">
        <f t="shared" si="14"/>
        <v>35216</v>
      </c>
      <c r="X30" s="36">
        <f t="shared" si="14"/>
        <v>35216</v>
      </c>
      <c r="Y30" s="36">
        <f t="shared" si="14"/>
        <v>35216</v>
      </c>
      <c r="Z30" s="36">
        <f t="shared" si="14"/>
        <v>35216</v>
      </c>
      <c r="AA30" s="36">
        <f t="shared" si="14"/>
        <v>35216</v>
      </c>
      <c r="AB30" s="36">
        <f t="shared" si="14"/>
        <v>35216</v>
      </c>
      <c r="AC30" s="36">
        <f t="shared" si="14"/>
        <v>35216</v>
      </c>
      <c r="AD30" s="36">
        <f t="shared" si="14"/>
        <v>35216</v>
      </c>
      <c r="AE30" s="36">
        <f t="shared" si="14"/>
        <v>35216</v>
      </c>
      <c r="AF30" s="36">
        <f t="shared" si="14"/>
        <v>35216</v>
      </c>
      <c r="AG30" s="36">
        <f t="shared" si="14"/>
        <v>35216</v>
      </c>
      <c r="AH30" s="36">
        <f t="shared" si="14"/>
        <v>35216</v>
      </c>
    </row>
    <row r="31" spans="1:34" x14ac:dyDescent="0.3">
      <c r="A31" s="37" t="s">
        <v>179</v>
      </c>
      <c r="B31" s="37" t="s">
        <v>162</v>
      </c>
      <c r="C31" s="37" t="s">
        <v>159</v>
      </c>
      <c r="D31" s="37" t="s">
        <v>163</v>
      </c>
      <c r="E31" s="34" t="s">
        <v>161</v>
      </c>
      <c r="F31" s="45" t="s">
        <v>178</v>
      </c>
      <c r="G31" s="36">
        <v>1185</v>
      </c>
      <c r="H31" s="36">
        <f t="shared" ref="H31:AH35" si="15">G31</f>
        <v>1185</v>
      </c>
      <c r="I31" s="36">
        <f t="shared" si="15"/>
        <v>1185</v>
      </c>
      <c r="J31" s="36">
        <f t="shared" si="15"/>
        <v>1185</v>
      </c>
      <c r="K31" s="36">
        <f t="shared" si="15"/>
        <v>1185</v>
      </c>
      <c r="L31" s="36">
        <f t="shared" si="15"/>
        <v>1185</v>
      </c>
      <c r="M31" s="36">
        <f t="shared" si="15"/>
        <v>1185</v>
      </c>
      <c r="N31" s="36">
        <f t="shared" si="15"/>
        <v>1185</v>
      </c>
      <c r="O31" s="36">
        <f t="shared" si="15"/>
        <v>1185</v>
      </c>
      <c r="P31" s="36">
        <f t="shared" si="15"/>
        <v>1185</v>
      </c>
      <c r="Q31" s="36">
        <f t="shared" si="15"/>
        <v>1185</v>
      </c>
      <c r="R31" s="36">
        <f t="shared" si="15"/>
        <v>1185</v>
      </c>
      <c r="S31" s="36">
        <f t="shared" si="15"/>
        <v>1185</v>
      </c>
      <c r="T31" s="36">
        <f t="shared" si="15"/>
        <v>1185</v>
      </c>
      <c r="U31" s="36">
        <f t="shared" si="15"/>
        <v>1185</v>
      </c>
      <c r="V31" s="36">
        <f t="shared" si="15"/>
        <v>1185</v>
      </c>
      <c r="W31" s="36">
        <f t="shared" si="15"/>
        <v>1185</v>
      </c>
      <c r="X31" s="36">
        <f t="shared" si="15"/>
        <v>1185</v>
      </c>
      <c r="Y31" s="36">
        <f t="shared" si="15"/>
        <v>1185</v>
      </c>
      <c r="Z31" s="36">
        <f t="shared" si="15"/>
        <v>1185</v>
      </c>
      <c r="AA31" s="36">
        <f t="shared" si="15"/>
        <v>1185</v>
      </c>
      <c r="AB31" s="36">
        <f t="shared" si="15"/>
        <v>1185</v>
      </c>
      <c r="AC31" s="36">
        <f t="shared" si="15"/>
        <v>1185</v>
      </c>
      <c r="AD31" s="36">
        <f t="shared" si="15"/>
        <v>1185</v>
      </c>
      <c r="AE31" s="36">
        <f t="shared" si="15"/>
        <v>1185</v>
      </c>
      <c r="AF31" s="36">
        <f t="shared" si="15"/>
        <v>1185</v>
      </c>
      <c r="AG31" s="36">
        <f t="shared" si="15"/>
        <v>1185</v>
      </c>
      <c r="AH31" s="36">
        <f t="shared" si="15"/>
        <v>1185</v>
      </c>
    </row>
    <row r="32" spans="1:34" x14ac:dyDescent="0.3">
      <c r="A32" s="33" t="s">
        <v>179</v>
      </c>
      <c r="B32" s="33" t="s">
        <v>164</v>
      </c>
      <c r="C32" s="33" t="s">
        <v>159</v>
      </c>
      <c r="D32" s="33" t="s">
        <v>165</v>
      </c>
      <c r="E32" s="34" t="s">
        <v>161</v>
      </c>
      <c r="F32" s="45" t="s">
        <v>178</v>
      </c>
      <c r="G32" s="36">
        <v>0</v>
      </c>
      <c r="H32" s="36">
        <f t="shared" si="15"/>
        <v>0</v>
      </c>
      <c r="I32" s="36">
        <f t="shared" si="15"/>
        <v>0</v>
      </c>
      <c r="J32" s="36">
        <f t="shared" si="15"/>
        <v>0</v>
      </c>
      <c r="K32" s="36">
        <f t="shared" si="15"/>
        <v>0</v>
      </c>
      <c r="L32" s="36">
        <f t="shared" si="15"/>
        <v>0</v>
      </c>
      <c r="M32" s="36">
        <f t="shared" si="15"/>
        <v>0</v>
      </c>
      <c r="N32" s="36">
        <f t="shared" si="15"/>
        <v>0</v>
      </c>
      <c r="O32" s="36">
        <f t="shared" si="15"/>
        <v>0</v>
      </c>
      <c r="P32" s="36">
        <f t="shared" si="15"/>
        <v>0</v>
      </c>
      <c r="Q32" s="36">
        <f t="shared" si="15"/>
        <v>0</v>
      </c>
      <c r="R32" s="36">
        <f t="shared" si="15"/>
        <v>0</v>
      </c>
      <c r="S32" s="36">
        <f t="shared" si="15"/>
        <v>0</v>
      </c>
      <c r="T32" s="36">
        <f t="shared" si="15"/>
        <v>0</v>
      </c>
      <c r="U32" s="36">
        <f t="shared" si="15"/>
        <v>0</v>
      </c>
      <c r="V32" s="36">
        <f t="shared" si="15"/>
        <v>0</v>
      </c>
      <c r="W32" s="36">
        <f t="shared" si="15"/>
        <v>0</v>
      </c>
      <c r="X32" s="36">
        <f t="shared" si="15"/>
        <v>0</v>
      </c>
      <c r="Y32" s="36">
        <f t="shared" si="15"/>
        <v>0</v>
      </c>
      <c r="Z32" s="36">
        <f t="shared" si="15"/>
        <v>0</v>
      </c>
      <c r="AA32" s="36">
        <f t="shared" si="15"/>
        <v>0</v>
      </c>
      <c r="AB32" s="36">
        <f t="shared" si="15"/>
        <v>0</v>
      </c>
      <c r="AC32" s="36">
        <f t="shared" si="15"/>
        <v>0</v>
      </c>
      <c r="AD32" s="36">
        <f t="shared" si="15"/>
        <v>0</v>
      </c>
      <c r="AE32" s="36">
        <f t="shared" si="15"/>
        <v>0</v>
      </c>
      <c r="AF32" s="36">
        <f t="shared" si="15"/>
        <v>0</v>
      </c>
      <c r="AG32" s="36">
        <f t="shared" si="15"/>
        <v>0</v>
      </c>
      <c r="AH32" s="36">
        <f t="shared" si="15"/>
        <v>0</v>
      </c>
    </row>
    <row r="33" spans="1:34" x14ac:dyDescent="0.3">
      <c r="A33" s="37" t="s">
        <v>179</v>
      </c>
      <c r="B33" s="37" t="s">
        <v>166</v>
      </c>
      <c r="C33" s="37" t="s">
        <v>159</v>
      </c>
      <c r="D33" s="37" t="s">
        <v>160</v>
      </c>
      <c r="E33" s="37" t="s">
        <v>167</v>
      </c>
      <c r="F33" s="45" t="s">
        <v>178</v>
      </c>
      <c r="G33" s="33">
        <f>G30*[1]Assumptions!$D$66</f>
        <v>35216</v>
      </c>
      <c r="H33" s="38">
        <f t="shared" si="15"/>
        <v>35216</v>
      </c>
      <c r="I33" s="38">
        <f t="shared" si="15"/>
        <v>35216</v>
      </c>
      <c r="J33" s="38">
        <f t="shared" si="15"/>
        <v>35216</v>
      </c>
      <c r="K33" s="38">
        <f t="shared" si="15"/>
        <v>35216</v>
      </c>
      <c r="L33" s="38">
        <f t="shared" si="15"/>
        <v>35216</v>
      </c>
      <c r="M33" s="38">
        <f t="shared" si="15"/>
        <v>35216</v>
      </c>
      <c r="N33" s="38">
        <f t="shared" si="15"/>
        <v>35216</v>
      </c>
      <c r="O33" s="38">
        <f t="shared" si="15"/>
        <v>35216</v>
      </c>
      <c r="P33" s="38">
        <f t="shared" si="15"/>
        <v>35216</v>
      </c>
      <c r="Q33" s="38">
        <f t="shared" si="15"/>
        <v>35216</v>
      </c>
      <c r="R33" s="38">
        <f t="shared" si="15"/>
        <v>35216</v>
      </c>
      <c r="S33" s="38">
        <f t="shared" si="15"/>
        <v>35216</v>
      </c>
      <c r="T33" s="38">
        <f t="shared" si="15"/>
        <v>35216</v>
      </c>
      <c r="U33" s="38">
        <f t="shared" si="15"/>
        <v>35216</v>
      </c>
      <c r="V33" s="38">
        <f t="shared" si="15"/>
        <v>35216</v>
      </c>
      <c r="W33" s="38">
        <f t="shared" si="15"/>
        <v>35216</v>
      </c>
      <c r="X33" s="38">
        <f t="shared" si="15"/>
        <v>35216</v>
      </c>
      <c r="Y33" s="38">
        <f t="shared" si="15"/>
        <v>35216</v>
      </c>
      <c r="Z33" s="38">
        <f t="shared" si="15"/>
        <v>35216</v>
      </c>
      <c r="AA33" s="38">
        <f t="shared" si="15"/>
        <v>35216</v>
      </c>
      <c r="AB33" s="38">
        <f t="shared" si="15"/>
        <v>35216</v>
      </c>
      <c r="AC33" s="38">
        <f t="shared" si="15"/>
        <v>35216</v>
      </c>
      <c r="AD33" s="38">
        <f t="shared" si="15"/>
        <v>35216</v>
      </c>
      <c r="AE33" s="38">
        <f t="shared" si="15"/>
        <v>35216</v>
      </c>
      <c r="AF33" s="38">
        <f t="shared" si="15"/>
        <v>35216</v>
      </c>
      <c r="AG33" s="38">
        <f t="shared" si="15"/>
        <v>35216</v>
      </c>
      <c r="AH33" s="38">
        <f t="shared" si="15"/>
        <v>35216</v>
      </c>
    </row>
    <row r="34" spans="1:34" x14ac:dyDescent="0.3">
      <c r="A34" s="33" t="s">
        <v>179</v>
      </c>
      <c r="B34" s="33" t="s">
        <v>170</v>
      </c>
      <c r="C34" s="33" t="s">
        <v>159</v>
      </c>
      <c r="D34" s="33" t="s">
        <v>4</v>
      </c>
      <c r="E34" s="34" t="s">
        <v>161</v>
      </c>
      <c r="F34" s="45" t="s">
        <v>178</v>
      </c>
      <c r="G34" s="46">
        <v>8.2000000000000003E-2</v>
      </c>
      <c r="H34" s="46">
        <f>G34</f>
        <v>8.2000000000000003E-2</v>
      </c>
      <c r="I34" s="46">
        <f t="shared" si="15"/>
        <v>8.2000000000000003E-2</v>
      </c>
      <c r="J34" s="46">
        <f t="shared" si="15"/>
        <v>8.2000000000000003E-2</v>
      </c>
      <c r="K34" s="46">
        <f t="shared" si="15"/>
        <v>8.2000000000000003E-2</v>
      </c>
      <c r="L34" s="46">
        <f t="shared" si="15"/>
        <v>8.2000000000000003E-2</v>
      </c>
      <c r="M34" s="46">
        <f t="shared" si="15"/>
        <v>8.2000000000000003E-2</v>
      </c>
      <c r="N34" s="46">
        <f t="shared" si="15"/>
        <v>8.2000000000000003E-2</v>
      </c>
      <c r="O34" s="46">
        <f t="shared" si="15"/>
        <v>8.2000000000000003E-2</v>
      </c>
      <c r="P34" s="46">
        <f t="shared" si="15"/>
        <v>8.2000000000000003E-2</v>
      </c>
      <c r="Q34" s="46">
        <f t="shared" si="15"/>
        <v>8.2000000000000003E-2</v>
      </c>
      <c r="R34" s="46">
        <f t="shared" si="15"/>
        <v>8.2000000000000003E-2</v>
      </c>
      <c r="S34" s="46">
        <f t="shared" si="15"/>
        <v>8.2000000000000003E-2</v>
      </c>
      <c r="T34" s="46">
        <f t="shared" si="15"/>
        <v>8.2000000000000003E-2</v>
      </c>
      <c r="U34" s="46">
        <f t="shared" si="15"/>
        <v>8.2000000000000003E-2</v>
      </c>
      <c r="V34" s="46">
        <f t="shared" si="15"/>
        <v>8.2000000000000003E-2</v>
      </c>
      <c r="W34" s="46">
        <f t="shared" si="15"/>
        <v>8.2000000000000003E-2</v>
      </c>
      <c r="X34" s="46">
        <f t="shared" si="15"/>
        <v>8.2000000000000003E-2</v>
      </c>
      <c r="Y34" s="46">
        <f t="shared" si="15"/>
        <v>8.2000000000000003E-2</v>
      </c>
      <c r="Z34" s="46">
        <f t="shared" si="15"/>
        <v>8.2000000000000003E-2</v>
      </c>
      <c r="AA34" s="46">
        <f t="shared" si="15"/>
        <v>8.2000000000000003E-2</v>
      </c>
      <c r="AB34" s="46">
        <f t="shared" si="15"/>
        <v>8.2000000000000003E-2</v>
      </c>
      <c r="AC34" s="46">
        <f t="shared" si="15"/>
        <v>8.2000000000000003E-2</v>
      </c>
      <c r="AD34" s="46">
        <f t="shared" si="15"/>
        <v>8.2000000000000003E-2</v>
      </c>
      <c r="AE34" s="46">
        <f t="shared" si="15"/>
        <v>8.2000000000000003E-2</v>
      </c>
      <c r="AF34" s="46">
        <f t="shared" si="15"/>
        <v>8.2000000000000003E-2</v>
      </c>
      <c r="AG34" s="46">
        <f t="shared" si="15"/>
        <v>8.2000000000000003E-2</v>
      </c>
      <c r="AH34" s="46">
        <f t="shared" si="15"/>
        <v>8.2000000000000003E-2</v>
      </c>
    </row>
    <row r="35" spans="1:34" x14ac:dyDescent="0.3">
      <c r="A35" s="37" t="s">
        <v>179</v>
      </c>
      <c r="B35" s="37" t="s">
        <v>171</v>
      </c>
      <c r="C35" s="37" t="s">
        <v>159</v>
      </c>
      <c r="D35" s="37" t="s">
        <v>172</v>
      </c>
      <c r="E35" s="39" t="s">
        <v>169</v>
      </c>
      <c r="F35" s="45" t="s">
        <v>178</v>
      </c>
      <c r="G35" s="36">
        <v>20</v>
      </c>
      <c r="H35" s="36">
        <f>G35</f>
        <v>20</v>
      </c>
      <c r="I35" s="36">
        <f t="shared" si="15"/>
        <v>20</v>
      </c>
      <c r="J35" s="36">
        <f t="shared" si="15"/>
        <v>20</v>
      </c>
      <c r="K35" s="36">
        <f t="shared" si="15"/>
        <v>20</v>
      </c>
      <c r="L35" s="36">
        <f t="shared" si="15"/>
        <v>20</v>
      </c>
      <c r="M35" s="36">
        <f t="shared" si="15"/>
        <v>20</v>
      </c>
      <c r="N35" s="36">
        <f t="shared" si="15"/>
        <v>20</v>
      </c>
      <c r="O35" s="36">
        <f t="shared" si="15"/>
        <v>20</v>
      </c>
      <c r="P35" s="36">
        <f t="shared" si="15"/>
        <v>20</v>
      </c>
      <c r="Q35" s="36">
        <f t="shared" si="15"/>
        <v>20</v>
      </c>
      <c r="R35" s="36">
        <f t="shared" si="15"/>
        <v>20</v>
      </c>
      <c r="S35" s="36">
        <f t="shared" si="15"/>
        <v>20</v>
      </c>
      <c r="T35" s="36">
        <f t="shared" si="15"/>
        <v>20</v>
      </c>
      <c r="U35" s="36">
        <f t="shared" si="15"/>
        <v>20</v>
      </c>
      <c r="V35" s="36">
        <f t="shared" si="15"/>
        <v>20</v>
      </c>
      <c r="W35" s="36">
        <f t="shared" si="15"/>
        <v>20</v>
      </c>
      <c r="X35" s="36">
        <f t="shared" si="15"/>
        <v>20</v>
      </c>
      <c r="Y35" s="36">
        <f t="shared" si="15"/>
        <v>20</v>
      </c>
      <c r="Z35" s="36">
        <f t="shared" si="15"/>
        <v>20</v>
      </c>
      <c r="AA35" s="36">
        <f t="shared" si="15"/>
        <v>20</v>
      </c>
      <c r="AB35" s="36">
        <f t="shared" si="15"/>
        <v>20</v>
      </c>
      <c r="AC35" s="36">
        <f t="shared" si="15"/>
        <v>20</v>
      </c>
      <c r="AD35" s="36">
        <f t="shared" si="15"/>
        <v>20</v>
      </c>
      <c r="AE35" s="36">
        <f t="shared" si="15"/>
        <v>20</v>
      </c>
      <c r="AF35" s="36">
        <f t="shared" si="15"/>
        <v>20</v>
      </c>
      <c r="AG35" s="36">
        <f t="shared" si="15"/>
        <v>20</v>
      </c>
      <c r="AH35" s="36">
        <f t="shared" si="15"/>
        <v>20</v>
      </c>
    </row>
    <row r="36" spans="1:34" x14ac:dyDescent="0.3">
      <c r="A36" s="33" t="s">
        <v>179</v>
      </c>
      <c r="B36" s="33" t="s">
        <v>173</v>
      </c>
      <c r="C36" s="33"/>
      <c r="D36" s="33"/>
      <c r="E36" s="33" t="s">
        <v>167</v>
      </c>
      <c r="F36" s="45" t="s">
        <v>178</v>
      </c>
      <c r="G36" s="41">
        <f>G34/(1-1/(1+G34)^G35)</f>
        <v>0.10337277783471435</v>
      </c>
      <c r="H36" s="41">
        <f t="shared" ref="H36:AH36" si="16">H34/(1-1/(1+H34)^H35)</f>
        <v>0.10337277783471435</v>
      </c>
      <c r="I36" s="41">
        <f t="shared" si="16"/>
        <v>0.10337277783471435</v>
      </c>
      <c r="J36" s="41">
        <f t="shared" si="16"/>
        <v>0.10337277783471435</v>
      </c>
      <c r="K36" s="41">
        <f t="shared" si="16"/>
        <v>0.10337277783471435</v>
      </c>
      <c r="L36" s="41">
        <f t="shared" si="16"/>
        <v>0.10337277783471435</v>
      </c>
      <c r="M36" s="41">
        <f t="shared" si="16"/>
        <v>0.10337277783471435</v>
      </c>
      <c r="N36" s="41">
        <f t="shared" si="16"/>
        <v>0.10337277783471435</v>
      </c>
      <c r="O36" s="41">
        <f t="shared" si="16"/>
        <v>0.10337277783471435</v>
      </c>
      <c r="P36" s="41">
        <f t="shared" si="16"/>
        <v>0.10337277783471435</v>
      </c>
      <c r="Q36" s="41">
        <f t="shared" si="16"/>
        <v>0.10337277783471435</v>
      </c>
      <c r="R36" s="41">
        <f t="shared" si="16"/>
        <v>0.10337277783471435</v>
      </c>
      <c r="S36" s="41">
        <f t="shared" si="16"/>
        <v>0.10337277783471435</v>
      </c>
      <c r="T36" s="41">
        <f t="shared" si="16"/>
        <v>0.10337277783471435</v>
      </c>
      <c r="U36" s="41">
        <f t="shared" si="16"/>
        <v>0.10337277783471435</v>
      </c>
      <c r="V36" s="41">
        <f t="shared" si="16"/>
        <v>0.10337277783471435</v>
      </c>
      <c r="W36" s="41">
        <f t="shared" si="16"/>
        <v>0.10337277783471435</v>
      </c>
      <c r="X36" s="41">
        <f t="shared" si="16"/>
        <v>0.10337277783471435</v>
      </c>
      <c r="Y36" s="41">
        <f t="shared" si="16"/>
        <v>0.10337277783471435</v>
      </c>
      <c r="Z36" s="41">
        <f t="shared" si="16"/>
        <v>0.10337277783471435</v>
      </c>
      <c r="AA36" s="41">
        <f t="shared" si="16"/>
        <v>0.10337277783471435</v>
      </c>
      <c r="AB36" s="41">
        <f t="shared" si="16"/>
        <v>0.10337277783471435</v>
      </c>
      <c r="AC36" s="41">
        <f t="shared" si="16"/>
        <v>0.10337277783471435</v>
      </c>
      <c r="AD36" s="41">
        <f t="shared" si="16"/>
        <v>0.10337277783471435</v>
      </c>
      <c r="AE36" s="41">
        <f t="shared" si="16"/>
        <v>0.10337277783471435</v>
      </c>
      <c r="AF36" s="41">
        <f t="shared" si="16"/>
        <v>0.10337277783471435</v>
      </c>
      <c r="AG36" s="41">
        <f t="shared" si="16"/>
        <v>0.10337277783471435</v>
      </c>
      <c r="AH36" s="41">
        <f t="shared" si="16"/>
        <v>0.10337277783471435</v>
      </c>
    </row>
    <row r="37" spans="1:34" x14ac:dyDescent="0.3">
      <c r="A37" s="37" t="s">
        <v>179</v>
      </c>
      <c r="B37" s="37" t="s">
        <v>174</v>
      </c>
      <c r="C37" s="37" t="s">
        <v>159</v>
      </c>
      <c r="D37" s="37" t="s">
        <v>163</v>
      </c>
      <c r="E37" s="37" t="s">
        <v>167</v>
      </c>
      <c r="F37" s="45" t="s">
        <v>178</v>
      </c>
      <c r="G37" s="38">
        <f t="shared" ref="G37:AH37" si="17">G36*G33+G31</f>
        <v>4825.3757442272999</v>
      </c>
      <c r="H37" s="38">
        <f t="shared" si="17"/>
        <v>4825.3757442272999</v>
      </c>
      <c r="I37" s="38">
        <f t="shared" si="17"/>
        <v>4825.3757442272999</v>
      </c>
      <c r="J37" s="38">
        <f t="shared" si="17"/>
        <v>4825.3757442272999</v>
      </c>
      <c r="K37" s="38">
        <f t="shared" si="17"/>
        <v>4825.3757442272999</v>
      </c>
      <c r="L37" s="38">
        <f t="shared" si="17"/>
        <v>4825.3757442272999</v>
      </c>
      <c r="M37" s="38">
        <f t="shared" si="17"/>
        <v>4825.3757442272999</v>
      </c>
      <c r="N37" s="38">
        <f t="shared" si="17"/>
        <v>4825.3757442272999</v>
      </c>
      <c r="O37" s="38">
        <f t="shared" si="17"/>
        <v>4825.3757442272999</v>
      </c>
      <c r="P37" s="38">
        <f t="shared" si="17"/>
        <v>4825.3757442272999</v>
      </c>
      <c r="Q37" s="38">
        <f t="shared" si="17"/>
        <v>4825.3757442272999</v>
      </c>
      <c r="R37" s="38">
        <f t="shared" si="17"/>
        <v>4825.3757442272999</v>
      </c>
      <c r="S37" s="38">
        <f t="shared" si="17"/>
        <v>4825.3757442272999</v>
      </c>
      <c r="T37" s="38">
        <f t="shared" si="17"/>
        <v>4825.3757442272999</v>
      </c>
      <c r="U37" s="38">
        <f t="shared" si="17"/>
        <v>4825.3757442272999</v>
      </c>
      <c r="V37" s="38">
        <f t="shared" si="17"/>
        <v>4825.3757442272999</v>
      </c>
      <c r="W37" s="38">
        <f t="shared" si="17"/>
        <v>4825.3757442272999</v>
      </c>
      <c r="X37" s="38">
        <f t="shared" si="17"/>
        <v>4825.3757442272999</v>
      </c>
      <c r="Y37" s="38">
        <f t="shared" si="17"/>
        <v>4825.3757442272999</v>
      </c>
      <c r="Z37" s="38">
        <f t="shared" si="17"/>
        <v>4825.3757442272999</v>
      </c>
      <c r="AA37" s="38">
        <f t="shared" si="17"/>
        <v>4825.3757442272999</v>
      </c>
      <c r="AB37" s="38">
        <f t="shared" si="17"/>
        <v>4825.3757442272999</v>
      </c>
      <c r="AC37" s="38">
        <f t="shared" si="17"/>
        <v>4825.3757442272999</v>
      </c>
      <c r="AD37" s="38">
        <f t="shared" si="17"/>
        <v>4825.3757442272999</v>
      </c>
      <c r="AE37" s="38">
        <f t="shared" si="17"/>
        <v>4825.3757442272999</v>
      </c>
      <c r="AF37" s="38">
        <f t="shared" si="17"/>
        <v>4825.3757442272999</v>
      </c>
      <c r="AG37" s="38">
        <f t="shared" si="17"/>
        <v>4825.3757442272999</v>
      </c>
      <c r="AH37" s="38">
        <f t="shared" si="17"/>
        <v>4825.3757442272999</v>
      </c>
    </row>
    <row r="38" spans="1:34" x14ac:dyDescent="0.3">
      <c r="A38" s="33" t="s">
        <v>180</v>
      </c>
      <c r="B38" s="33" t="s">
        <v>158</v>
      </c>
      <c r="C38" s="33" t="s">
        <v>159</v>
      </c>
      <c r="D38" s="33" t="s">
        <v>160</v>
      </c>
      <c r="E38" s="34" t="s">
        <v>161</v>
      </c>
      <c r="F38" s="45" t="s">
        <v>181</v>
      </c>
      <c r="G38" s="36">
        <v>20818</v>
      </c>
      <c r="H38" s="36">
        <f>G38</f>
        <v>20818</v>
      </c>
      <c r="I38" s="36">
        <f t="shared" ref="I38:AH38" si="18">H38</f>
        <v>20818</v>
      </c>
      <c r="J38" s="36">
        <f t="shared" si="18"/>
        <v>20818</v>
      </c>
      <c r="K38" s="36">
        <f t="shared" si="18"/>
        <v>20818</v>
      </c>
      <c r="L38" s="36">
        <f t="shared" si="18"/>
        <v>20818</v>
      </c>
      <c r="M38" s="36">
        <f t="shared" si="18"/>
        <v>20818</v>
      </c>
      <c r="N38" s="36">
        <f t="shared" si="18"/>
        <v>20818</v>
      </c>
      <c r="O38" s="36">
        <f t="shared" si="18"/>
        <v>20818</v>
      </c>
      <c r="P38" s="36">
        <f t="shared" si="18"/>
        <v>20818</v>
      </c>
      <c r="Q38" s="36">
        <f t="shared" si="18"/>
        <v>20818</v>
      </c>
      <c r="R38" s="36">
        <f t="shared" si="18"/>
        <v>20818</v>
      </c>
      <c r="S38" s="36">
        <f t="shared" si="18"/>
        <v>20818</v>
      </c>
      <c r="T38" s="36">
        <f t="shared" si="18"/>
        <v>20818</v>
      </c>
      <c r="U38" s="36">
        <f t="shared" si="18"/>
        <v>20818</v>
      </c>
      <c r="V38" s="36">
        <f t="shared" si="18"/>
        <v>20818</v>
      </c>
      <c r="W38" s="36">
        <f t="shared" si="18"/>
        <v>20818</v>
      </c>
      <c r="X38" s="36">
        <f t="shared" si="18"/>
        <v>20818</v>
      </c>
      <c r="Y38" s="36">
        <f t="shared" si="18"/>
        <v>20818</v>
      </c>
      <c r="Z38" s="36">
        <f t="shared" si="18"/>
        <v>20818</v>
      </c>
      <c r="AA38" s="36">
        <f t="shared" si="18"/>
        <v>20818</v>
      </c>
      <c r="AB38" s="36">
        <f t="shared" si="18"/>
        <v>20818</v>
      </c>
      <c r="AC38" s="36">
        <f t="shared" si="18"/>
        <v>20818</v>
      </c>
      <c r="AD38" s="36">
        <f t="shared" si="18"/>
        <v>20818</v>
      </c>
      <c r="AE38" s="36">
        <f t="shared" si="18"/>
        <v>20818</v>
      </c>
      <c r="AF38" s="36">
        <f t="shared" si="18"/>
        <v>20818</v>
      </c>
      <c r="AG38" s="36">
        <f t="shared" si="18"/>
        <v>20818</v>
      </c>
      <c r="AH38" s="36">
        <f t="shared" si="18"/>
        <v>20818</v>
      </c>
    </row>
    <row r="39" spans="1:34" x14ac:dyDescent="0.3">
      <c r="A39" s="37" t="s">
        <v>180</v>
      </c>
      <c r="B39" s="37" t="s">
        <v>162</v>
      </c>
      <c r="C39" s="37" t="s">
        <v>159</v>
      </c>
      <c r="D39" s="37" t="s">
        <v>163</v>
      </c>
      <c r="E39" s="34" t="s">
        <v>161</v>
      </c>
      <c r="F39" s="45" t="s">
        <v>181</v>
      </c>
      <c r="G39" s="36">
        <v>382</v>
      </c>
      <c r="H39" s="36">
        <f t="shared" ref="H39:AH43" si="19">G39</f>
        <v>382</v>
      </c>
      <c r="I39" s="36">
        <f t="shared" si="19"/>
        <v>382</v>
      </c>
      <c r="J39" s="36">
        <f t="shared" si="19"/>
        <v>382</v>
      </c>
      <c r="K39" s="36">
        <f t="shared" si="19"/>
        <v>382</v>
      </c>
      <c r="L39" s="36">
        <f t="shared" si="19"/>
        <v>382</v>
      </c>
      <c r="M39" s="36">
        <f t="shared" si="19"/>
        <v>382</v>
      </c>
      <c r="N39" s="36">
        <f t="shared" si="19"/>
        <v>382</v>
      </c>
      <c r="O39" s="36">
        <f t="shared" si="19"/>
        <v>382</v>
      </c>
      <c r="P39" s="36">
        <f t="shared" si="19"/>
        <v>382</v>
      </c>
      <c r="Q39" s="36">
        <f t="shared" si="19"/>
        <v>382</v>
      </c>
      <c r="R39" s="36">
        <f t="shared" si="19"/>
        <v>382</v>
      </c>
      <c r="S39" s="36">
        <f t="shared" si="19"/>
        <v>382</v>
      </c>
      <c r="T39" s="36">
        <f t="shared" si="19"/>
        <v>382</v>
      </c>
      <c r="U39" s="36">
        <f t="shared" si="19"/>
        <v>382</v>
      </c>
      <c r="V39" s="36">
        <f t="shared" si="19"/>
        <v>382</v>
      </c>
      <c r="W39" s="36">
        <f t="shared" si="19"/>
        <v>382</v>
      </c>
      <c r="X39" s="36">
        <f t="shared" si="19"/>
        <v>382</v>
      </c>
      <c r="Y39" s="36">
        <f t="shared" si="19"/>
        <v>382</v>
      </c>
      <c r="Z39" s="36">
        <f t="shared" si="19"/>
        <v>382</v>
      </c>
      <c r="AA39" s="36">
        <f t="shared" si="19"/>
        <v>382</v>
      </c>
      <c r="AB39" s="36">
        <f t="shared" si="19"/>
        <v>382</v>
      </c>
      <c r="AC39" s="36">
        <f t="shared" si="19"/>
        <v>382</v>
      </c>
      <c r="AD39" s="36">
        <f t="shared" si="19"/>
        <v>382</v>
      </c>
      <c r="AE39" s="36">
        <f t="shared" si="19"/>
        <v>382</v>
      </c>
      <c r="AF39" s="36">
        <f t="shared" si="19"/>
        <v>382</v>
      </c>
      <c r="AG39" s="36">
        <f t="shared" si="19"/>
        <v>382</v>
      </c>
      <c r="AH39" s="36">
        <f t="shared" si="19"/>
        <v>382</v>
      </c>
    </row>
    <row r="40" spans="1:34" x14ac:dyDescent="0.3">
      <c r="A40" s="33" t="s">
        <v>180</v>
      </c>
      <c r="B40" s="33" t="s">
        <v>164</v>
      </c>
      <c r="C40" s="33" t="s">
        <v>159</v>
      </c>
      <c r="D40" s="33" t="s">
        <v>165</v>
      </c>
      <c r="E40" s="34" t="s">
        <v>161</v>
      </c>
      <c r="F40" s="45" t="s">
        <v>181</v>
      </c>
      <c r="G40" s="36">
        <v>0</v>
      </c>
      <c r="H40" s="36">
        <f t="shared" si="19"/>
        <v>0</v>
      </c>
      <c r="I40" s="36">
        <f t="shared" si="19"/>
        <v>0</v>
      </c>
      <c r="J40" s="36">
        <f t="shared" si="19"/>
        <v>0</v>
      </c>
      <c r="K40" s="36">
        <f t="shared" si="19"/>
        <v>0</v>
      </c>
      <c r="L40" s="36">
        <f t="shared" si="19"/>
        <v>0</v>
      </c>
      <c r="M40" s="36">
        <f t="shared" si="19"/>
        <v>0</v>
      </c>
      <c r="N40" s="36">
        <f t="shared" si="19"/>
        <v>0</v>
      </c>
      <c r="O40" s="36">
        <f t="shared" si="19"/>
        <v>0</v>
      </c>
      <c r="P40" s="36">
        <f t="shared" si="19"/>
        <v>0</v>
      </c>
      <c r="Q40" s="36">
        <f t="shared" si="19"/>
        <v>0</v>
      </c>
      <c r="R40" s="36">
        <f t="shared" si="19"/>
        <v>0</v>
      </c>
      <c r="S40" s="36">
        <f t="shared" si="19"/>
        <v>0</v>
      </c>
      <c r="T40" s="36">
        <f t="shared" si="19"/>
        <v>0</v>
      </c>
      <c r="U40" s="36">
        <f t="shared" si="19"/>
        <v>0</v>
      </c>
      <c r="V40" s="36">
        <f t="shared" si="19"/>
        <v>0</v>
      </c>
      <c r="W40" s="36">
        <f t="shared" si="19"/>
        <v>0</v>
      </c>
      <c r="X40" s="36">
        <f t="shared" si="19"/>
        <v>0</v>
      </c>
      <c r="Y40" s="36">
        <f t="shared" si="19"/>
        <v>0</v>
      </c>
      <c r="Z40" s="36">
        <f t="shared" si="19"/>
        <v>0</v>
      </c>
      <c r="AA40" s="36">
        <f t="shared" si="19"/>
        <v>0</v>
      </c>
      <c r="AB40" s="36">
        <f t="shared" si="19"/>
        <v>0</v>
      </c>
      <c r="AC40" s="36">
        <f t="shared" si="19"/>
        <v>0</v>
      </c>
      <c r="AD40" s="36">
        <f t="shared" si="19"/>
        <v>0</v>
      </c>
      <c r="AE40" s="36">
        <f t="shared" si="19"/>
        <v>0</v>
      </c>
      <c r="AF40" s="36">
        <f t="shared" si="19"/>
        <v>0</v>
      </c>
      <c r="AG40" s="36">
        <f t="shared" si="19"/>
        <v>0</v>
      </c>
      <c r="AH40" s="36">
        <f t="shared" si="19"/>
        <v>0</v>
      </c>
    </row>
    <row r="41" spans="1:34" x14ac:dyDescent="0.3">
      <c r="A41" s="37" t="s">
        <v>180</v>
      </c>
      <c r="B41" s="37" t="s">
        <v>166</v>
      </c>
      <c r="C41" s="37" t="s">
        <v>159</v>
      </c>
      <c r="D41" s="37" t="s">
        <v>160</v>
      </c>
      <c r="E41" s="37" t="s">
        <v>167</v>
      </c>
      <c r="F41" s="45" t="s">
        <v>181</v>
      </c>
      <c r="G41" s="33">
        <f>G38*[1]Assumptions!$D$66</f>
        <v>20818</v>
      </c>
      <c r="H41" s="38">
        <f t="shared" si="19"/>
        <v>20818</v>
      </c>
      <c r="I41" s="38">
        <f t="shared" si="19"/>
        <v>20818</v>
      </c>
      <c r="J41" s="38">
        <f t="shared" si="19"/>
        <v>20818</v>
      </c>
      <c r="K41" s="38">
        <f t="shared" si="19"/>
        <v>20818</v>
      </c>
      <c r="L41" s="38">
        <f t="shared" si="19"/>
        <v>20818</v>
      </c>
      <c r="M41" s="38">
        <f t="shared" si="19"/>
        <v>20818</v>
      </c>
      <c r="N41" s="38">
        <f t="shared" si="19"/>
        <v>20818</v>
      </c>
      <c r="O41" s="38">
        <f t="shared" si="19"/>
        <v>20818</v>
      </c>
      <c r="P41" s="38">
        <f t="shared" si="19"/>
        <v>20818</v>
      </c>
      <c r="Q41" s="38">
        <f t="shared" si="19"/>
        <v>20818</v>
      </c>
      <c r="R41" s="38">
        <f t="shared" si="19"/>
        <v>20818</v>
      </c>
      <c r="S41" s="38">
        <f t="shared" si="19"/>
        <v>20818</v>
      </c>
      <c r="T41" s="38">
        <f t="shared" si="19"/>
        <v>20818</v>
      </c>
      <c r="U41" s="38">
        <f t="shared" si="19"/>
        <v>20818</v>
      </c>
      <c r="V41" s="38">
        <f t="shared" si="19"/>
        <v>20818</v>
      </c>
      <c r="W41" s="38">
        <f t="shared" si="19"/>
        <v>20818</v>
      </c>
      <c r="X41" s="38">
        <f t="shared" si="19"/>
        <v>20818</v>
      </c>
      <c r="Y41" s="38">
        <f t="shared" si="19"/>
        <v>20818</v>
      </c>
      <c r="Z41" s="38">
        <f t="shared" si="19"/>
        <v>20818</v>
      </c>
      <c r="AA41" s="38">
        <f t="shared" si="19"/>
        <v>20818</v>
      </c>
      <c r="AB41" s="38">
        <f t="shared" si="19"/>
        <v>20818</v>
      </c>
      <c r="AC41" s="38">
        <f t="shared" si="19"/>
        <v>20818</v>
      </c>
      <c r="AD41" s="38">
        <f t="shared" si="19"/>
        <v>20818</v>
      </c>
      <c r="AE41" s="38">
        <f t="shared" si="19"/>
        <v>20818</v>
      </c>
      <c r="AF41" s="38">
        <f t="shared" si="19"/>
        <v>20818</v>
      </c>
      <c r="AG41" s="38">
        <f t="shared" si="19"/>
        <v>20818</v>
      </c>
      <c r="AH41" s="38">
        <f t="shared" si="19"/>
        <v>20818</v>
      </c>
    </row>
    <row r="42" spans="1:34" x14ac:dyDescent="0.3">
      <c r="A42" s="33" t="s">
        <v>180</v>
      </c>
      <c r="B42" s="33" t="s">
        <v>170</v>
      </c>
      <c r="C42" s="33" t="s">
        <v>159</v>
      </c>
      <c r="D42" s="33" t="s">
        <v>4</v>
      </c>
      <c r="E42" s="34" t="s">
        <v>161</v>
      </c>
      <c r="F42" s="45" t="s">
        <v>181</v>
      </c>
      <c r="G42" s="46">
        <v>8.2000000000000003E-2</v>
      </c>
      <c r="H42" s="46">
        <f>G42</f>
        <v>8.2000000000000003E-2</v>
      </c>
      <c r="I42" s="46">
        <f t="shared" si="19"/>
        <v>8.2000000000000003E-2</v>
      </c>
      <c r="J42" s="46">
        <f t="shared" si="19"/>
        <v>8.2000000000000003E-2</v>
      </c>
      <c r="K42" s="46">
        <f t="shared" si="19"/>
        <v>8.2000000000000003E-2</v>
      </c>
      <c r="L42" s="46">
        <f t="shared" si="19"/>
        <v>8.2000000000000003E-2</v>
      </c>
      <c r="M42" s="46">
        <f t="shared" si="19"/>
        <v>8.2000000000000003E-2</v>
      </c>
      <c r="N42" s="46">
        <f t="shared" si="19"/>
        <v>8.2000000000000003E-2</v>
      </c>
      <c r="O42" s="46">
        <f t="shared" si="19"/>
        <v>8.2000000000000003E-2</v>
      </c>
      <c r="P42" s="46">
        <f t="shared" si="19"/>
        <v>8.2000000000000003E-2</v>
      </c>
      <c r="Q42" s="46">
        <f t="shared" si="19"/>
        <v>8.2000000000000003E-2</v>
      </c>
      <c r="R42" s="46">
        <f t="shared" si="19"/>
        <v>8.2000000000000003E-2</v>
      </c>
      <c r="S42" s="46">
        <f t="shared" si="19"/>
        <v>8.2000000000000003E-2</v>
      </c>
      <c r="T42" s="46">
        <f t="shared" si="19"/>
        <v>8.2000000000000003E-2</v>
      </c>
      <c r="U42" s="46">
        <f t="shared" si="19"/>
        <v>8.2000000000000003E-2</v>
      </c>
      <c r="V42" s="46">
        <f t="shared" si="19"/>
        <v>8.2000000000000003E-2</v>
      </c>
      <c r="W42" s="46">
        <f t="shared" si="19"/>
        <v>8.2000000000000003E-2</v>
      </c>
      <c r="X42" s="46">
        <f t="shared" si="19"/>
        <v>8.2000000000000003E-2</v>
      </c>
      <c r="Y42" s="46">
        <f t="shared" si="19"/>
        <v>8.2000000000000003E-2</v>
      </c>
      <c r="Z42" s="46">
        <f t="shared" si="19"/>
        <v>8.2000000000000003E-2</v>
      </c>
      <c r="AA42" s="46">
        <f t="shared" si="19"/>
        <v>8.2000000000000003E-2</v>
      </c>
      <c r="AB42" s="46">
        <f t="shared" si="19"/>
        <v>8.2000000000000003E-2</v>
      </c>
      <c r="AC42" s="46">
        <f t="shared" si="19"/>
        <v>8.2000000000000003E-2</v>
      </c>
      <c r="AD42" s="46">
        <f t="shared" si="19"/>
        <v>8.2000000000000003E-2</v>
      </c>
      <c r="AE42" s="46">
        <f t="shared" si="19"/>
        <v>8.2000000000000003E-2</v>
      </c>
      <c r="AF42" s="46">
        <f t="shared" si="19"/>
        <v>8.2000000000000003E-2</v>
      </c>
      <c r="AG42" s="46">
        <f t="shared" si="19"/>
        <v>8.2000000000000003E-2</v>
      </c>
      <c r="AH42" s="46">
        <f t="shared" si="19"/>
        <v>8.2000000000000003E-2</v>
      </c>
    </row>
    <row r="43" spans="1:34" x14ac:dyDescent="0.3">
      <c r="A43" s="37" t="s">
        <v>180</v>
      </c>
      <c r="B43" s="37" t="s">
        <v>171</v>
      </c>
      <c r="C43" s="37" t="s">
        <v>159</v>
      </c>
      <c r="D43" s="37" t="s">
        <v>172</v>
      </c>
      <c r="E43" s="39" t="s">
        <v>169</v>
      </c>
      <c r="F43" s="45" t="s">
        <v>181</v>
      </c>
      <c r="G43" s="36">
        <v>20</v>
      </c>
      <c r="H43" s="36">
        <f>G43</f>
        <v>20</v>
      </c>
      <c r="I43" s="36">
        <f t="shared" si="19"/>
        <v>20</v>
      </c>
      <c r="J43" s="36">
        <f t="shared" si="19"/>
        <v>20</v>
      </c>
      <c r="K43" s="36">
        <f t="shared" si="19"/>
        <v>20</v>
      </c>
      <c r="L43" s="36">
        <f t="shared" si="19"/>
        <v>20</v>
      </c>
      <c r="M43" s="36">
        <f t="shared" si="19"/>
        <v>20</v>
      </c>
      <c r="N43" s="36">
        <f t="shared" si="19"/>
        <v>20</v>
      </c>
      <c r="O43" s="36">
        <f t="shared" si="19"/>
        <v>20</v>
      </c>
      <c r="P43" s="36">
        <f t="shared" si="19"/>
        <v>20</v>
      </c>
      <c r="Q43" s="36">
        <f t="shared" si="19"/>
        <v>20</v>
      </c>
      <c r="R43" s="36">
        <f t="shared" si="19"/>
        <v>20</v>
      </c>
      <c r="S43" s="36">
        <f t="shared" si="19"/>
        <v>20</v>
      </c>
      <c r="T43" s="36">
        <f t="shared" si="19"/>
        <v>20</v>
      </c>
      <c r="U43" s="36">
        <f t="shared" si="19"/>
        <v>20</v>
      </c>
      <c r="V43" s="36">
        <f t="shared" si="19"/>
        <v>20</v>
      </c>
      <c r="W43" s="36">
        <f t="shared" si="19"/>
        <v>20</v>
      </c>
      <c r="X43" s="36">
        <f t="shared" si="19"/>
        <v>20</v>
      </c>
      <c r="Y43" s="36">
        <f t="shared" si="19"/>
        <v>20</v>
      </c>
      <c r="Z43" s="36">
        <f t="shared" si="19"/>
        <v>20</v>
      </c>
      <c r="AA43" s="36">
        <f t="shared" si="19"/>
        <v>20</v>
      </c>
      <c r="AB43" s="36">
        <f t="shared" si="19"/>
        <v>20</v>
      </c>
      <c r="AC43" s="36">
        <f t="shared" si="19"/>
        <v>20</v>
      </c>
      <c r="AD43" s="36">
        <f t="shared" si="19"/>
        <v>20</v>
      </c>
      <c r="AE43" s="36">
        <f t="shared" si="19"/>
        <v>20</v>
      </c>
      <c r="AF43" s="36">
        <f t="shared" si="19"/>
        <v>20</v>
      </c>
      <c r="AG43" s="36">
        <f t="shared" si="19"/>
        <v>20</v>
      </c>
      <c r="AH43" s="36">
        <f t="shared" si="19"/>
        <v>20</v>
      </c>
    </row>
    <row r="44" spans="1:34" x14ac:dyDescent="0.3">
      <c r="A44" s="33" t="s">
        <v>180</v>
      </c>
      <c r="B44" s="33" t="s">
        <v>173</v>
      </c>
      <c r="C44" s="33"/>
      <c r="D44" s="33" t="s">
        <v>4</v>
      </c>
      <c r="E44" s="33" t="s">
        <v>167</v>
      </c>
      <c r="F44" s="45" t="s">
        <v>181</v>
      </c>
      <c r="G44" s="41">
        <f>G42/(1-1/(1+G42)^G43)</f>
        <v>0.10337277783471435</v>
      </c>
      <c r="H44" s="41">
        <f t="shared" ref="H44:AH44" si="20">H42/(1-1/(1+H42)^H43)</f>
        <v>0.10337277783471435</v>
      </c>
      <c r="I44" s="41">
        <f t="shared" si="20"/>
        <v>0.10337277783471435</v>
      </c>
      <c r="J44" s="41">
        <f t="shared" si="20"/>
        <v>0.10337277783471435</v>
      </c>
      <c r="K44" s="41">
        <f t="shared" si="20"/>
        <v>0.10337277783471435</v>
      </c>
      <c r="L44" s="41">
        <f t="shared" si="20"/>
        <v>0.10337277783471435</v>
      </c>
      <c r="M44" s="41">
        <f t="shared" si="20"/>
        <v>0.10337277783471435</v>
      </c>
      <c r="N44" s="41">
        <f t="shared" si="20"/>
        <v>0.10337277783471435</v>
      </c>
      <c r="O44" s="41">
        <f t="shared" si="20"/>
        <v>0.10337277783471435</v>
      </c>
      <c r="P44" s="41">
        <f t="shared" si="20"/>
        <v>0.10337277783471435</v>
      </c>
      <c r="Q44" s="41">
        <f t="shared" si="20"/>
        <v>0.10337277783471435</v>
      </c>
      <c r="R44" s="41">
        <f t="shared" si="20"/>
        <v>0.10337277783471435</v>
      </c>
      <c r="S44" s="41">
        <f t="shared" si="20"/>
        <v>0.10337277783471435</v>
      </c>
      <c r="T44" s="41">
        <f t="shared" si="20"/>
        <v>0.10337277783471435</v>
      </c>
      <c r="U44" s="41">
        <f t="shared" si="20"/>
        <v>0.10337277783471435</v>
      </c>
      <c r="V44" s="41">
        <f t="shared" si="20"/>
        <v>0.10337277783471435</v>
      </c>
      <c r="W44" s="41">
        <f t="shared" si="20"/>
        <v>0.10337277783471435</v>
      </c>
      <c r="X44" s="41">
        <f t="shared" si="20"/>
        <v>0.10337277783471435</v>
      </c>
      <c r="Y44" s="41">
        <f t="shared" si="20"/>
        <v>0.10337277783471435</v>
      </c>
      <c r="Z44" s="41">
        <f t="shared" si="20"/>
        <v>0.10337277783471435</v>
      </c>
      <c r="AA44" s="41">
        <f t="shared" si="20"/>
        <v>0.10337277783471435</v>
      </c>
      <c r="AB44" s="41">
        <f t="shared" si="20"/>
        <v>0.10337277783471435</v>
      </c>
      <c r="AC44" s="41">
        <f t="shared" si="20"/>
        <v>0.10337277783471435</v>
      </c>
      <c r="AD44" s="41">
        <f t="shared" si="20"/>
        <v>0.10337277783471435</v>
      </c>
      <c r="AE44" s="41">
        <f t="shared" si="20"/>
        <v>0.10337277783471435</v>
      </c>
      <c r="AF44" s="41">
        <f t="shared" si="20"/>
        <v>0.10337277783471435</v>
      </c>
      <c r="AG44" s="41">
        <f t="shared" si="20"/>
        <v>0.10337277783471435</v>
      </c>
      <c r="AH44" s="41">
        <f t="shared" si="20"/>
        <v>0.10337277783471435</v>
      </c>
    </row>
    <row r="45" spans="1:34" x14ac:dyDescent="0.3">
      <c r="A45" s="37" t="s">
        <v>180</v>
      </c>
      <c r="B45" s="37" t="s">
        <v>174</v>
      </c>
      <c r="C45" s="37" t="s">
        <v>159</v>
      </c>
      <c r="D45" s="37" t="s">
        <v>163</v>
      </c>
      <c r="E45" s="37" t="s">
        <v>167</v>
      </c>
      <c r="F45" s="45" t="s">
        <v>181</v>
      </c>
      <c r="G45" s="38">
        <f t="shared" ref="G45:AH45" si="21">G44*G41+G39</f>
        <v>2534.0144889630833</v>
      </c>
      <c r="H45" s="38">
        <f t="shared" si="21"/>
        <v>2534.0144889630833</v>
      </c>
      <c r="I45" s="38">
        <f t="shared" si="21"/>
        <v>2534.0144889630833</v>
      </c>
      <c r="J45" s="38">
        <f t="shared" si="21"/>
        <v>2534.0144889630833</v>
      </c>
      <c r="K45" s="38">
        <f t="shared" si="21"/>
        <v>2534.0144889630833</v>
      </c>
      <c r="L45" s="38">
        <f t="shared" si="21"/>
        <v>2534.0144889630833</v>
      </c>
      <c r="M45" s="38">
        <f t="shared" si="21"/>
        <v>2534.0144889630833</v>
      </c>
      <c r="N45" s="38">
        <f t="shared" si="21"/>
        <v>2534.0144889630833</v>
      </c>
      <c r="O45" s="38">
        <f t="shared" si="21"/>
        <v>2534.0144889630833</v>
      </c>
      <c r="P45" s="38">
        <f t="shared" si="21"/>
        <v>2534.0144889630833</v>
      </c>
      <c r="Q45" s="38">
        <f t="shared" si="21"/>
        <v>2534.0144889630833</v>
      </c>
      <c r="R45" s="38">
        <f t="shared" si="21"/>
        <v>2534.0144889630833</v>
      </c>
      <c r="S45" s="38">
        <f t="shared" si="21"/>
        <v>2534.0144889630833</v>
      </c>
      <c r="T45" s="38">
        <f t="shared" si="21"/>
        <v>2534.0144889630833</v>
      </c>
      <c r="U45" s="38">
        <f t="shared" si="21"/>
        <v>2534.0144889630833</v>
      </c>
      <c r="V45" s="38">
        <f t="shared" si="21"/>
        <v>2534.0144889630833</v>
      </c>
      <c r="W45" s="38">
        <f t="shared" si="21"/>
        <v>2534.0144889630833</v>
      </c>
      <c r="X45" s="38">
        <f t="shared" si="21"/>
        <v>2534.0144889630833</v>
      </c>
      <c r="Y45" s="38">
        <f t="shared" si="21"/>
        <v>2534.0144889630833</v>
      </c>
      <c r="Z45" s="38">
        <f t="shared" si="21"/>
        <v>2534.0144889630833</v>
      </c>
      <c r="AA45" s="38">
        <f t="shared" si="21"/>
        <v>2534.0144889630833</v>
      </c>
      <c r="AB45" s="38">
        <f t="shared" si="21"/>
        <v>2534.0144889630833</v>
      </c>
      <c r="AC45" s="38">
        <f t="shared" si="21"/>
        <v>2534.0144889630833</v>
      </c>
      <c r="AD45" s="38">
        <f t="shared" si="21"/>
        <v>2534.0144889630833</v>
      </c>
      <c r="AE45" s="38">
        <f t="shared" si="21"/>
        <v>2534.0144889630833</v>
      </c>
      <c r="AF45" s="38">
        <f t="shared" si="21"/>
        <v>2534.0144889630833</v>
      </c>
      <c r="AG45" s="38">
        <f t="shared" si="21"/>
        <v>2534.0144889630833</v>
      </c>
      <c r="AH45" s="38">
        <f t="shared" si="21"/>
        <v>2534.0144889630833</v>
      </c>
    </row>
    <row r="46" spans="1:34" x14ac:dyDescent="0.3">
      <c r="A46" s="33" t="s">
        <v>182</v>
      </c>
      <c r="B46" s="33" t="s">
        <v>158</v>
      </c>
      <c r="C46" s="33" t="s">
        <v>159</v>
      </c>
      <c r="D46" s="33" t="s">
        <v>160</v>
      </c>
      <c r="E46" s="34" t="s">
        <v>161</v>
      </c>
      <c r="F46" s="45" t="s">
        <v>181</v>
      </c>
      <c r="G46" s="36">
        <v>15615</v>
      </c>
      <c r="H46" s="36">
        <f>G46</f>
        <v>15615</v>
      </c>
      <c r="I46" s="36">
        <f t="shared" ref="I46:X51" si="22">H46</f>
        <v>15615</v>
      </c>
      <c r="J46" s="36">
        <f t="shared" si="22"/>
        <v>15615</v>
      </c>
      <c r="K46" s="36">
        <f t="shared" si="22"/>
        <v>15615</v>
      </c>
      <c r="L46" s="36">
        <f t="shared" si="22"/>
        <v>15615</v>
      </c>
      <c r="M46" s="36">
        <f t="shared" si="22"/>
        <v>15615</v>
      </c>
      <c r="N46" s="36">
        <f t="shared" si="22"/>
        <v>15615</v>
      </c>
      <c r="O46" s="36">
        <f t="shared" si="22"/>
        <v>15615</v>
      </c>
      <c r="P46" s="36">
        <f t="shared" si="22"/>
        <v>15615</v>
      </c>
      <c r="Q46" s="36">
        <f t="shared" si="22"/>
        <v>15615</v>
      </c>
      <c r="R46" s="36">
        <f t="shared" si="22"/>
        <v>15615</v>
      </c>
      <c r="S46" s="36">
        <f t="shared" si="22"/>
        <v>15615</v>
      </c>
      <c r="T46" s="36">
        <f t="shared" si="22"/>
        <v>15615</v>
      </c>
      <c r="U46" s="36">
        <f t="shared" si="22"/>
        <v>15615</v>
      </c>
      <c r="V46" s="36">
        <f t="shared" si="22"/>
        <v>15615</v>
      </c>
      <c r="W46" s="36">
        <f t="shared" si="22"/>
        <v>15615</v>
      </c>
      <c r="X46" s="36">
        <f t="shared" si="22"/>
        <v>15615</v>
      </c>
      <c r="Y46" s="36">
        <f t="shared" ref="Y46:AH51" si="23">X46</f>
        <v>15615</v>
      </c>
      <c r="Z46" s="36">
        <f t="shared" si="23"/>
        <v>15615</v>
      </c>
      <c r="AA46" s="36">
        <f t="shared" si="23"/>
        <v>15615</v>
      </c>
      <c r="AB46" s="36">
        <f t="shared" si="23"/>
        <v>15615</v>
      </c>
      <c r="AC46" s="36">
        <f t="shared" si="23"/>
        <v>15615</v>
      </c>
      <c r="AD46" s="36">
        <f t="shared" si="23"/>
        <v>15615</v>
      </c>
      <c r="AE46" s="36">
        <f t="shared" si="23"/>
        <v>15615</v>
      </c>
      <c r="AF46" s="36">
        <f t="shared" si="23"/>
        <v>15615</v>
      </c>
      <c r="AG46" s="36">
        <f t="shared" si="23"/>
        <v>15615</v>
      </c>
      <c r="AH46" s="36">
        <f t="shared" si="23"/>
        <v>15615</v>
      </c>
    </row>
    <row r="47" spans="1:34" x14ac:dyDescent="0.3">
      <c r="A47" s="37" t="s">
        <v>182</v>
      </c>
      <c r="B47" s="37" t="s">
        <v>162</v>
      </c>
      <c r="C47" s="37" t="s">
        <v>159</v>
      </c>
      <c r="D47" s="37" t="s">
        <v>163</v>
      </c>
      <c r="E47" s="34" t="s">
        <v>161</v>
      </c>
      <c r="F47" s="45" t="s">
        <v>181</v>
      </c>
      <c r="G47" s="36">
        <v>382</v>
      </c>
      <c r="H47" s="36">
        <f t="shared" ref="H47:H49" si="24">G47</f>
        <v>382</v>
      </c>
      <c r="I47" s="36">
        <f t="shared" si="22"/>
        <v>382</v>
      </c>
      <c r="J47" s="36">
        <f t="shared" si="22"/>
        <v>382</v>
      </c>
      <c r="K47" s="36">
        <f t="shared" si="22"/>
        <v>382</v>
      </c>
      <c r="L47" s="36">
        <f t="shared" si="22"/>
        <v>382</v>
      </c>
      <c r="M47" s="36">
        <f t="shared" si="22"/>
        <v>382</v>
      </c>
      <c r="N47" s="36">
        <f t="shared" si="22"/>
        <v>382</v>
      </c>
      <c r="O47" s="36">
        <f t="shared" si="22"/>
        <v>382</v>
      </c>
      <c r="P47" s="36">
        <f t="shared" si="22"/>
        <v>382</v>
      </c>
      <c r="Q47" s="36">
        <f t="shared" si="22"/>
        <v>382</v>
      </c>
      <c r="R47" s="36">
        <f t="shared" si="22"/>
        <v>382</v>
      </c>
      <c r="S47" s="36">
        <f t="shared" si="22"/>
        <v>382</v>
      </c>
      <c r="T47" s="36">
        <f t="shared" si="22"/>
        <v>382</v>
      </c>
      <c r="U47" s="36">
        <f t="shared" si="22"/>
        <v>382</v>
      </c>
      <c r="V47" s="36">
        <f t="shared" si="22"/>
        <v>382</v>
      </c>
      <c r="W47" s="36">
        <f t="shared" si="22"/>
        <v>382</v>
      </c>
      <c r="X47" s="36">
        <f t="shared" si="22"/>
        <v>382</v>
      </c>
      <c r="Y47" s="36">
        <f t="shared" si="23"/>
        <v>382</v>
      </c>
      <c r="Z47" s="36">
        <f t="shared" si="23"/>
        <v>382</v>
      </c>
      <c r="AA47" s="36">
        <f t="shared" si="23"/>
        <v>382</v>
      </c>
      <c r="AB47" s="36">
        <f t="shared" si="23"/>
        <v>382</v>
      </c>
      <c r="AC47" s="36">
        <f t="shared" si="23"/>
        <v>382</v>
      </c>
      <c r="AD47" s="36">
        <f t="shared" si="23"/>
        <v>382</v>
      </c>
      <c r="AE47" s="36">
        <f t="shared" si="23"/>
        <v>382</v>
      </c>
      <c r="AF47" s="36">
        <f t="shared" si="23"/>
        <v>382</v>
      </c>
      <c r="AG47" s="36">
        <f t="shared" si="23"/>
        <v>382</v>
      </c>
      <c r="AH47" s="36">
        <f t="shared" si="23"/>
        <v>382</v>
      </c>
    </row>
    <row r="48" spans="1:34" x14ac:dyDescent="0.3">
      <c r="A48" s="33" t="s">
        <v>182</v>
      </c>
      <c r="B48" s="33" t="s">
        <v>164</v>
      </c>
      <c r="C48" s="33" t="s">
        <v>159</v>
      </c>
      <c r="D48" s="33" t="s">
        <v>165</v>
      </c>
      <c r="E48" s="34" t="s">
        <v>161</v>
      </c>
      <c r="F48" s="45" t="s">
        <v>181</v>
      </c>
      <c r="G48" s="36">
        <v>0</v>
      </c>
      <c r="H48" s="36">
        <f t="shared" si="24"/>
        <v>0</v>
      </c>
      <c r="I48" s="36">
        <f t="shared" si="22"/>
        <v>0</v>
      </c>
      <c r="J48" s="36">
        <f t="shared" si="22"/>
        <v>0</v>
      </c>
      <c r="K48" s="36">
        <f t="shared" si="22"/>
        <v>0</v>
      </c>
      <c r="L48" s="36">
        <f t="shared" si="22"/>
        <v>0</v>
      </c>
      <c r="M48" s="36">
        <f t="shared" si="22"/>
        <v>0</v>
      </c>
      <c r="N48" s="36">
        <f t="shared" si="22"/>
        <v>0</v>
      </c>
      <c r="O48" s="36">
        <f t="shared" si="22"/>
        <v>0</v>
      </c>
      <c r="P48" s="36">
        <f t="shared" si="22"/>
        <v>0</v>
      </c>
      <c r="Q48" s="36">
        <f t="shared" si="22"/>
        <v>0</v>
      </c>
      <c r="R48" s="36">
        <f t="shared" si="22"/>
        <v>0</v>
      </c>
      <c r="S48" s="36">
        <f t="shared" si="22"/>
        <v>0</v>
      </c>
      <c r="T48" s="36">
        <f t="shared" si="22"/>
        <v>0</v>
      </c>
      <c r="U48" s="36">
        <f t="shared" si="22"/>
        <v>0</v>
      </c>
      <c r="V48" s="36">
        <f t="shared" si="22"/>
        <v>0</v>
      </c>
      <c r="W48" s="36">
        <f t="shared" si="22"/>
        <v>0</v>
      </c>
      <c r="X48" s="36">
        <f t="shared" si="22"/>
        <v>0</v>
      </c>
      <c r="Y48" s="36">
        <f t="shared" si="23"/>
        <v>0</v>
      </c>
      <c r="Z48" s="36">
        <f t="shared" si="23"/>
        <v>0</v>
      </c>
      <c r="AA48" s="36">
        <f t="shared" si="23"/>
        <v>0</v>
      </c>
      <c r="AB48" s="36">
        <f t="shared" si="23"/>
        <v>0</v>
      </c>
      <c r="AC48" s="36">
        <f t="shared" si="23"/>
        <v>0</v>
      </c>
      <c r="AD48" s="36">
        <f t="shared" si="23"/>
        <v>0</v>
      </c>
      <c r="AE48" s="36">
        <f t="shared" si="23"/>
        <v>0</v>
      </c>
      <c r="AF48" s="36">
        <f t="shared" si="23"/>
        <v>0</v>
      </c>
      <c r="AG48" s="36">
        <f t="shared" si="23"/>
        <v>0</v>
      </c>
      <c r="AH48" s="36">
        <f t="shared" si="23"/>
        <v>0</v>
      </c>
    </row>
    <row r="49" spans="1:34" x14ac:dyDescent="0.3">
      <c r="A49" s="37" t="s">
        <v>182</v>
      </c>
      <c r="B49" s="37" t="s">
        <v>166</v>
      </c>
      <c r="C49" s="37" t="s">
        <v>159</v>
      </c>
      <c r="D49" s="37" t="s">
        <v>160</v>
      </c>
      <c r="E49" s="37" t="s">
        <v>167</v>
      </c>
      <c r="F49" s="45" t="s">
        <v>181</v>
      </c>
      <c r="G49" s="33">
        <f>G46*[1]Assumptions!$D$66</f>
        <v>15615</v>
      </c>
      <c r="H49" s="38">
        <f t="shared" si="24"/>
        <v>15615</v>
      </c>
      <c r="I49" s="38">
        <f t="shared" si="22"/>
        <v>15615</v>
      </c>
      <c r="J49" s="38">
        <f t="shared" si="22"/>
        <v>15615</v>
      </c>
      <c r="K49" s="38">
        <f t="shared" si="22"/>
        <v>15615</v>
      </c>
      <c r="L49" s="38">
        <f t="shared" si="22"/>
        <v>15615</v>
      </c>
      <c r="M49" s="38">
        <f t="shared" si="22"/>
        <v>15615</v>
      </c>
      <c r="N49" s="38">
        <f t="shared" si="22"/>
        <v>15615</v>
      </c>
      <c r="O49" s="38">
        <f t="shared" si="22"/>
        <v>15615</v>
      </c>
      <c r="P49" s="38">
        <f t="shared" si="22"/>
        <v>15615</v>
      </c>
      <c r="Q49" s="38">
        <f t="shared" si="22"/>
        <v>15615</v>
      </c>
      <c r="R49" s="38">
        <f t="shared" si="22"/>
        <v>15615</v>
      </c>
      <c r="S49" s="38">
        <f t="shared" si="22"/>
        <v>15615</v>
      </c>
      <c r="T49" s="38">
        <f t="shared" si="22"/>
        <v>15615</v>
      </c>
      <c r="U49" s="38">
        <f t="shared" si="22"/>
        <v>15615</v>
      </c>
      <c r="V49" s="38">
        <f t="shared" si="22"/>
        <v>15615</v>
      </c>
      <c r="W49" s="38">
        <f t="shared" si="22"/>
        <v>15615</v>
      </c>
      <c r="X49" s="38">
        <f t="shared" si="22"/>
        <v>15615</v>
      </c>
      <c r="Y49" s="38">
        <f t="shared" si="23"/>
        <v>15615</v>
      </c>
      <c r="Z49" s="38">
        <f t="shared" si="23"/>
        <v>15615</v>
      </c>
      <c r="AA49" s="38">
        <f t="shared" si="23"/>
        <v>15615</v>
      </c>
      <c r="AB49" s="38">
        <f t="shared" si="23"/>
        <v>15615</v>
      </c>
      <c r="AC49" s="38">
        <f t="shared" si="23"/>
        <v>15615</v>
      </c>
      <c r="AD49" s="38">
        <f t="shared" si="23"/>
        <v>15615</v>
      </c>
      <c r="AE49" s="38">
        <f t="shared" si="23"/>
        <v>15615</v>
      </c>
      <c r="AF49" s="38">
        <f t="shared" si="23"/>
        <v>15615</v>
      </c>
      <c r="AG49" s="38">
        <f t="shared" si="23"/>
        <v>15615</v>
      </c>
      <c r="AH49" s="38">
        <f t="shared" si="23"/>
        <v>15615</v>
      </c>
    </row>
    <row r="50" spans="1:34" x14ac:dyDescent="0.3">
      <c r="A50" s="33" t="s">
        <v>182</v>
      </c>
      <c r="B50" s="33" t="s">
        <v>170</v>
      </c>
      <c r="C50" s="33" t="s">
        <v>159</v>
      </c>
      <c r="D50" s="33" t="s">
        <v>4</v>
      </c>
      <c r="E50" s="34" t="s">
        <v>161</v>
      </c>
      <c r="F50" s="45" t="s">
        <v>181</v>
      </c>
      <c r="G50" s="46">
        <v>8.2000000000000003E-2</v>
      </c>
      <c r="H50" s="46">
        <f>G50</f>
        <v>8.2000000000000003E-2</v>
      </c>
      <c r="I50" s="46">
        <f t="shared" si="22"/>
        <v>8.2000000000000003E-2</v>
      </c>
      <c r="J50" s="46">
        <f t="shared" si="22"/>
        <v>8.2000000000000003E-2</v>
      </c>
      <c r="K50" s="46">
        <f t="shared" si="22"/>
        <v>8.2000000000000003E-2</v>
      </c>
      <c r="L50" s="46">
        <f t="shared" si="22"/>
        <v>8.2000000000000003E-2</v>
      </c>
      <c r="M50" s="46">
        <f t="shared" si="22"/>
        <v>8.2000000000000003E-2</v>
      </c>
      <c r="N50" s="46">
        <f t="shared" si="22"/>
        <v>8.2000000000000003E-2</v>
      </c>
      <c r="O50" s="46">
        <f t="shared" si="22"/>
        <v>8.2000000000000003E-2</v>
      </c>
      <c r="P50" s="46">
        <f t="shared" si="22"/>
        <v>8.2000000000000003E-2</v>
      </c>
      <c r="Q50" s="46">
        <f t="shared" si="22"/>
        <v>8.2000000000000003E-2</v>
      </c>
      <c r="R50" s="46">
        <f t="shared" si="22"/>
        <v>8.2000000000000003E-2</v>
      </c>
      <c r="S50" s="46">
        <f t="shared" si="22"/>
        <v>8.2000000000000003E-2</v>
      </c>
      <c r="T50" s="46">
        <f t="shared" si="22"/>
        <v>8.2000000000000003E-2</v>
      </c>
      <c r="U50" s="46">
        <f t="shared" si="22"/>
        <v>8.2000000000000003E-2</v>
      </c>
      <c r="V50" s="46">
        <f t="shared" si="22"/>
        <v>8.2000000000000003E-2</v>
      </c>
      <c r="W50" s="46">
        <f t="shared" si="22"/>
        <v>8.2000000000000003E-2</v>
      </c>
      <c r="X50" s="46">
        <f t="shared" si="22"/>
        <v>8.2000000000000003E-2</v>
      </c>
      <c r="Y50" s="46">
        <f t="shared" si="23"/>
        <v>8.2000000000000003E-2</v>
      </c>
      <c r="Z50" s="46">
        <f t="shared" si="23"/>
        <v>8.2000000000000003E-2</v>
      </c>
      <c r="AA50" s="46">
        <f t="shared" si="23"/>
        <v>8.2000000000000003E-2</v>
      </c>
      <c r="AB50" s="46">
        <f t="shared" si="23"/>
        <v>8.2000000000000003E-2</v>
      </c>
      <c r="AC50" s="46">
        <f t="shared" si="23"/>
        <v>8.2000000000000003E-2</v>
      </c>
      <c r="AD50" s="46">
        <f t="shared" si="23"/>
        <v>8.2000000000000003E-2</v>
      </c>
      <c r="AE50" s="46">
        <f t="shared" si="23"/>
        <v>8.2000000000000003E-2</v>
      </c>
      <c r="AF50" s="46">
        <f t="shared" si="23"/>
        <v>8.2000000000000003E-2</v>
      </c>
      <c r="AG50" s="46">
        <f t="shared" si="23"/>
        <v>8.2000000000000003E-2</v>
      </c>
      <c r="AH50" s="46">
        <f t="shared" si="23"/>
        <v>8.2000000000000003E-2</v>
      </c>
    </row>
    <row r="51" spans="1:34" x14ac:dyDescent="0.3">
      <c r="A51" s="37" t="s">
        <v>182</v>
      </c>
      <c r="B51" s="37" t="s">
        <v>171</v>
      </c>
      <c r="C51" s="37" t="s">
        <v>159</v>
      </c>
      <c r="D51" s="37" t="s">
        <v>172</v>
      </c>
      <c r="E51" s="39" t="s">
        <v>169</v>
      </c>
      <c r="F51" s="45" t="s">
        <v>181</v>
      </c>
      <c r="G51" s="36">
        <v>20</v>
      </c>
      <c r="H51" s="36">
        <f>G51</f>
        <v>20</v>
      </c>
      <c r="I51" s="36">
        <f t="shared" si="22"/>
        <v>20</v>
      </c>
      <c r="J51" s="36">
        <f t="shared" si="22"/>
        <v>20</v>
      </c>
      <c r="K51" s="36">
        <f t="shared" si="22"/>
        <v>20</v>
      </c>
      <c r="L51" s="36">
        <f t="shared" si="22"/>
        <v>20</v>
      </c>
      <c r="M51" s="36">
        <f t="shared" si="22"/>
        <v>20</v>
      </c>
      <c r="N51" s="36">
        <f t="shared" si="22"/>
        <v>20</v>
      </c>
      <c r="O51" s="36">
        <f t="shared" si="22"/>
        <v>20</v>
      </c>
      <c r="P51" s="36">
        <f t="shared" si="22"/>
        <v>20</v>
      </c>
      <c r="Q51" s="36">
        <f t="shared" si="22"/>
        <v>20</v>
      </c>
      <c r="R51" s="36">
        <f t="shared" si="22"/>
        <v>20</v>
      </c>
      <c r="S51" s="36">
        <f t="shared" si="22"/>
        <v>20</v>
      </c>
      <c r="T51" s="36">
        <f t="shared" si="22"/>
        <v>20</v>
      </c>
      <c r="U51" s="36">
        <f t="shared" si="22"/>
        <v>20</v>
      </c>
      <c r="V51" s="36">
        <f t="shared" si="22"/>
        <v>20</v>
      </c>
      <c r="W51" s="36">
        <f t="shared" si="22"/>
        <v>20</v>
      </c>
      <c r="X51" s="36">
        <f t="shared" si="22"/>
        <v>20</v>
      </c>
      <c r="Y51" s="36">
        <f t="shared" si="23"/>
        <v>20</v>
      </c>
      <c r="Z51" s="36">
        <f t="shared" si="23"/>
        <v>20</v>
      </c>
      <c r="AA51" s="36">
        <f t="shared" si="23"/>
        <v>20</v>
      </c>
      <c r="AB51" s="36">
        <f t="shared" si="23"/>
        <v>20</v>
      </c>
      <c r="AC51" s="36">
        <f t="shared" si="23"/>
        <v>20</v>
      </c>
      <c r="AD51" s="36">
        <f t="shared" si="23"/>
        <v>20</v>
      </c>
      <c r="AE51" s="36">
        <f t="shared" si="23"/>
        <v>20</v>
      </c>
      <c r="AF51" s="36">
        <f t="shared" si="23"/>
        <v>20</v>
      </c>
      <c r="AG51" s="36">
        <f t="shared" si="23"/>
        <v>20</v>
      </c>
      <c r="AH51" s="36">
        <f t="shared" si="23"/>
        <v>20</v>
      </c>
    </row>
    <row r="52" spans="1:34" x14ac:dyDescent="0.3">
      <c r="A52" s="33" t="s">
        <v>182</v>
      </c>
      <c r="B52" s="33" t="s">
        <v>173</v>
      </c>
      <c r="C52" s="33"/>
      <c r="D52" s="33" t="s">
        <v>4</v>
      </c>
      <c r="E52" s="33" t="s">
        <v>167</v>
      </c>
      <c r="F52" s="45" t="s">
        <v>181</v>
      </c>
      <c r="G52" s="41">
        <f>G50/(1-1/(1+G50)^G51)</f>
        <v>0.10337277783471435</v>
      </c>
      <c r="H52" s="41">
        <f t="shared" ref="H52:AH52" si="25">H50/(1-1/(1+H50)^H51)</f>
        <v>0.10337277783471435</v>
      </c>
      <c r="I52" s="41">
        <f t="shared" si="25"/>
        <v>0.10337277783471435</v>
      </c>
      <c r="J52" s="41">
        <f t="shared" si="25"/>
        <v>0.10337277783471435</v>
      </c>
      <c r="K52" s="41">
        <f t="shared" si="25"/>
        <v>0.10337277783471435</v>
      </c>
      <c r="L52" s="41">
        <f t="shared" si="25"/>
        <v>0.10337277783471435</v>
      </c>
      <c r="M52" s="41">
        <f t="shared" si="25"/>
        <v>0.10337277783471435</v>
      </c>
      <c r="N52" s="41">
        <f t="shared" si="25"/>
        <v>0.10337277783471435</v>
      </c>
      <c r="O52" s="41">
        <f t="shared" si="25"/>
        <v>0.10337277783471435</v>
      </c>
      <c r="P52" s="41">
        <f t="shared" si="25"/>
        <v>0.10337277783471435</v>
      </c>
      <c r="Q52" s="41">
        <f t="shared" si="25"/>
        <v>0.10337277783471435</v>
      </c>
      <c r="R52" s="41">
        <f t="shared" si="25"/>
        <v>0.10337277783471435</v>
      </c>
      <c r="S52" s="41">
        <f t="shared" si="25"/>
        <v>0.10337277783471435</v>
      </c>
      <c r="T52" s="41">
        <f t="shared" si="25"/>
        <v>0.10337277783471435</v>
      </c>
      <c r="U52" s="41">
        <f t="shared" si="25"/>
        <v>0.10337277783471435</v>
      </c>
      <c r="V52" s="41">
        <f t="shared" si="25"/>
        <v>0.10337277783471435</v>
      </c>
      <c r="W52" s="41">
        <f t="shared" si="25"/>
        <v>0.10337277783471435</v>
      </c>
      <c r="X52" s="41">
        <f t="shared" si="25"/>
        <v>0.10337277783471435</v>
      </c>
      <c r="Y52" s="41">
        <f t="shared" si="25"/>
        <v>0.10337277783471435</v>
      </c>
      <c r="Z52" s="41">
        <f t="shared" si="25"/>
        <v>0.10337277783471435</v>
      </c>
      <c r="AA52" s="41">
        <f t="shared" si="25"/>
        <v>0.10337277783471435</v>
      </c>
      <c r="AB52" s="41">
        <f t="shared" si="25"/>
        <v>0.10337277783471435</v>
      </c>
      <c r="AC52" s="41">
        <f t="shared" si="25"/>
        <v>0.10337277783471435</v>
      </c>
      <c r="AD52" s="41">
        <f t="shared" si="25"/>
        <v>0.10337277783471435</v>
      </c>
      <c r="AE52" s="41">
        <f t="shared" si="25"/>
        <v>0.10337277783471435</v>
      </c>
      <c r="AF52" s="41">
        <f t="shared" si="25"/>
        <v>0.10337277783471435</v>
      </c>
      <c r="AG52" s="41">
        <f t="shared" si="25"/>
        <v>0.10337277783471435</v>
      </c>
      <c r="AH52" s="41">
        <f t="shared" si="25"/>
        <v>0.10337277783471435</v>
      </c>
    </row>
    <row r="53" spans="1:34" x14ac:dyDescent="0.3">
      <c r="A53" s="37" t="s">
        <v>182</v>
      </c>
      <c r="B53" s="37" t="s">
        <v>174</v>
      </c>
      <c r="C53" s="37" t="s">
        <v>159</v>
      </c>
      <c r="D53" s="37" t="s">
        <v>163</v>
      </c>
      <c r="E53" s="37" t="s">
        <v>167</v>
      </c>
      <c r="F53" s="45" t="s">
        <v>181</v>
      </c>
      <c r="G53" s="38">
        <f t="shared" ref="G53:AH53" si="26">G52*G49+G47</f>
        <v>1996.1659258890645</v>
      </c>
      <c r="H53" s="38">
        <f t="shared" si="26"/>
        <v>1996.1659258890645</v>
      </c>
      <c r="I53" s="38">
        <f t="shared" si="26"/>
        <v>1996.1659258890645</v>
      </c>
      <c r="J53" s="38">
        <f t="shared" si="26"/>
        <v>1996.1659258890645</v>
      </c>
      <c r="K53" s="38">
        <f t="shared" si="26"/>
        <v>1996.1659258890645</v>
      </c>
      <c r="L53" s="38">
        <f t="shared" si="26"/>
        <v>1996.1659258890645</v>
      </c>
      <c r="M53" s="38">
        <f t="shared" si="26"/>
        <v>1996.1659258890645</v>
      </c>
      <c r="N53" s="38">
        <f t="shared" si="26"/>
        <v>1996.1659258890645</v>
      </c>
      <c r="O53" s="38">
        <f t="shared" si="26"/>
        <v>1996.1659258890645</v>
      </c>
      <c r="P53" s="38">
        <f t="shared" si="26"/>
        <v>1996.1659258890645</v>
      </c>
      <c r="Q53" s="38">
        <f t="shared" si="26"/>
        <v>1996.1659258890645</v>
      </c>
      <c r="R53" s="38">
        <f t="shared" si="26"/>
        <v>1996.1659258890645</v>
      </c>
      <c r="S53" s="38">
        <f t="shared" si="26"/>
        <v>1996.1659258890645</v>
      </c>
      <c r="T53" s="38">
        <f t="shared" si="26"/>
        <v>1996.1659258890645</v>
      </c>
      <c r="U53" s="38">
        <f t="shared" si="26"/>
        <v>1996.1659258890645</v>
      </c>
      <c r="V53" s="38">
        <f t="shared" si="26"/>
        <v>1996.1659258890645</v>
      </c>
      <c r="W53" s="38">
        <f t="shared" si="26"/>
        <v>1996.1659258890645</v>
      </c>
      <c r="X53" s="38">
        <f t="shared" si="26"/>
        <v>1996.1659258890645</v>
      </c>
      <c r="Y53" s="38">
        <f t="shared" si="26"/>
        <v>1996.1659258890645</v>
      </c>
      <c r="Z53" s="38">
        <f t="shared" si="26"/>
        <v>1996.1659258890645</v>
      </c>
      <c r="AA53" s="38">
        <f t="shared" si="26"/>
        <v>1996.1659258890645</v>
      </c>
      <c r="AB53" s="38">
        <f t="shared" si="26"/>
        <v>1996.1659258890645</v>
      </c>
      <c r="AC53" s="38">
        <f t="shared" si="26"/>
        <v>1996.1659258890645</v>
      </c>
      <c r="AD53" s="38">
        <f t="shared" si="26"/>
        <v>1996.1659258890645</v>
      </c>
      <c r="AE53" s="38">
        <f t="shared" si="26"/>
        <v>1996.1659258890645</v>
      </c>
      <c r="AF53" s="38">
        <f t="shared" si="26"/>
        <v>1996.1659258890645</v>
      </c>
      <c r="AG53" s="38">
        <f t="shared" si="26"/>
        <v>1996.1659258890645</v>
      </c>
      <c r="AH53" s="38">
        <f t="shared" si="26"/>
        <v>1996.1659258890645</v>
      </c>
    </row>
    <row r="54" spans="1:34" x14ac:dyDescent="0.3">
      <c r="A54" s="33" t="s">
        <v>151</v>
      </c>
      <c r="B54" s="33" t="s">
        <v>158</v>
      </c>
      <c r="C54" s="33" t="s">
        <v>159</v>
      </c>
      <c r="D54" s="33" t="s">
        <v>160</v>
      </c>
      <c r="E54" s="34" t="s">
        <v>161</v>
      </c>
      <c r="F54" s="47" t="s">
        <v>151</v>
      </c>
      <c r="G54" s="36">
        <v>25500.06</v>
      </c>
      <c r="H54" s="36">
        <f>G54</f>
        <v>25500.06</v>
      </c>
      <c r="I54" s="36">
        <f t="shared" ref="I54:AH54" si="27">H54</f>
        <v>25500.06</v>
      </c>
      <c r="J54" s="36">
        <f t="shared" si="27"/>
        <v>25500.06</v>
      </c>
      <c r="K54" s="36">
        <f t="shared" si="27"/>
        <v>25500.06</v>
      </c>
      <c r="L54" s="36">
        <f t="shared" si="27"/>
        <v>25500.06</v>
      </c>
      <c r="M54" s="36">
        <f t="shared" si="27"/>
        <v>25500.06</v>
      </c>
      <c r="N54" s="36">
        <f t="shared" si="27"/>
        <v>25500.06</v>
      </c>
      <c r="O54" s="36">
        <f t="shared" si="27"/>
        <v>25500.06</v>
      </c>
      <c r="P54" s="36">
        <f t="shared" si="27"/>
        <v>25500.06</v>
      </c>
      <c r="Q54" s="36">
        <f t="shared" si="27"/>
        <v>25500.06</v>
      </c>
      <c r="R54" s="36">
        <f t="shared" si="27"/>
        <v>25500.06</v>
      </c>
      <c r="S54" s="36">
        <f t="shared" si="27"/>
        <v>25500.06</v>
      </c>
      <c r="T54" s="36">
        <f t="shared" si="27"/>
        <v>25500.06</v>
      </c>
      <c r="U54" s="36">
        <f t="shared" si="27"/>
        <v>25500.06</v>
      </c>
      <c r="V54" s="36">
        <f t="shared" si="27"/>
        <v>25500.06</v>
      </c>
      <c r="W54" s="36">
        <f t="shared" si="27"/>
        <v>25500.06</v>
      </c>
      <c r="X54" s="36">
        <f t="shared" si="27"/>
        <v>25500.06</v>
      </c>
      <c r="Y54" s="36">
        <f t="shared" si="27"/>
        <v>25500.06</v>
      </c>
      <c r="Z54" s="36">
        <f t="shared" si="27"/>
        <v>25500.06</v>
      </c>
      <c r="AA54" s="36">
        <f t="shared" si="27"/>
        <v>25500.06</v>
      </c>
      <c r="AB54" s="36">
        <f t="shared" si="27"/>
        <v>25500.06</v>
      </c>
      <c r="AC54" s="36">
        <f t="shared" si="27"/>
        <v>25500.06</v>
      </c>
      <c r="AD54" s="36">
        <f t="shared" si="27"/>
        <v>25500.06</v>
      </c>
      <c r="AE54" s="36">
        <f t="shared" si="27"/>
        <v>25500.06</v>
      </c>
      <c r="AF54" s="36">
        <f t="shared" si="27"/>
        <v>25500.06</v>
      </c>
      <c r="AG54" s="36">
        <f t="shared" si="27"/>
        <v>25500.06</v>
      </c>
      <c r="AH54" s="36">
        <f t="shared" si="27"/>
        <v>25500.06</v>
      </c>
    </row>
    <row r="55" spans="1:34" x14ac:dyDescent="0.3">
      <c r="A55" s="37" t="s">
        <v>151</v>
      </c>
      <c r="B55" s="37" t="s">
        <v>162</v>
      </c>
      <c r="C55" s="37" t="s">
        <v>159</v>
      </c>
      <c r="D55" s="37" t="s">
        <v>163</v>
      </c>
      <c r="E55" s="34" t="s">
        <v>161</v>
      </c>
      <c r="F55" s="47" t="s">
        <v>151</v>
      </c>
      <c r="G55" s="36">
        <v>327.16000000000003</v>
      </c>
      <c r="H55" s="36">
        <f t="shared" ref="H55:AH59" si="28">G55</f>
        <v>327.16000000000003</v>
      </c>
      <c r="I55" s="36">
        <f t="shared" si="28"/>
        <v>327.16000000000003</v>
      </c>
      <c r="J55" s="36">
        <f t="shared" si="28"/>
        <v>327.16000000000003</v>
      </c>
      <c r="K55" s="36">
        <f t="shared" si="28"/>
        <v>327.16000000000003</v>
      </c>
      <c r="L55" s="36">
        <f t="shared" si="28"/>
        <v>327.16000000000003</v>
      </c>
      <c r="M55" s="36">
        <f t="shared" si="28"/>
        <v>327.16000000000003</v>
      </c>
      <c r="N55" s="36">
        <f t="shared" si="28"/>
        <v>327.16000000000003</v>
      </c>
      <c r="O55" s="36">
        <f t="shared" si="28"/>
        <v>327.16000000000003</v>
      </c>
      <c r="P55" s="36">
        <f t="shared" si="28"/>
        <v>327.16000000000003</v>
      </c>
      <c r="Q55" s="36">
        <f t="shared" si="28"/>
        <v>327.16000000000003</v>
      </c>
      <c r="R55" s="36">
        <f t="shared" si="28"/>
        <v>327.16000000000003</v>
      </c>
      <c r="S55" s="36">
        <f t="shared" si="28"/>
        <v>327.16000000000003</v>
      </c>
      <c r="T55" s="36">
        <f t="shared" si="28"/>
        <v>327.16000000000003</v>
      </c>
      <c r="U55" s="36">
        <f t="shared" si="28"/>
        <v>327.16000000000003</v>
      </c>
      <c r="V55" s="36">
        <f t="shared" si="28"/>
        <v>327.16000000000003</v>
      </c>
      <c r="W55" s="36">
        <f t="shared" si="28"/>
        <v>327.16000000000003</v>
      </c>
      <c r="X55" s="36">
        <f t="shared" si="28"/>
        <v>327.16000000000003</v>
      </c>
      <c r="Y55" s="36">
        <f t="shared" si="28"/>
        <v>327.16000000000003</v>
      </c>
      <c r="Z55" s="36">
        <f t="shared" si="28"/>
        <v>327.16000000000003</v>
      </c>
      <c r="AA55" s="36">
        <f t="shared" si="28"/>
        <v>327.16000000000003</v>
      </c>
      <c r="AB55" s="36">
        <f t="shared" si="28"/>
        <v>327.16000000000003</v>
      </c>
      <c r="AC55" s="36">
        <f t="shared" si="28"/>
        <v>327.16000000000003</v>
      </c>
      <c r="AD55" s="36">
        <f t="shared" si="28"/>
        <v>327.16000000000003</v>
      </c>
      <c r="AE55" s="36">
        <f t="shared" si="28"/>
        <v>327.16000000000003</v>
      </c>
      <c r="AF55" s="36">
        <f t="shared" si="28"/>
        <v>327.16000000000003</v>
      </c>
      <c r="AG55" s="36">
        <f t="shared" si="28"/>
        <v>327.16000000000003</v>
      </c>
      <c r="AH55" s="36">
        <f t="shared" si="28"/>
        <v>327.16000000000003</v>
      </c>
    </row>
    <row r="56" spans="1:34" x14ac:dyDescent="0.3">
      <c r="A56" s="33" t="s">
        <v>151</v>
      </c>
      <c r="B56" s="33" t="s">
        <v>164</v>
      </c>
      <c r="C56" s="33" t="s">
        <v>159</v>
      </c>
      <c r="D56" s="33" t="s">
        <v>165</v>
      </c>
      <c r="E56" s="34" t="s">
        <v>161</v>
      </c>
      <c r="F56" s="47" t="s">
        <v>151</v>
      </c>
      <c r="G56" s="36">
        <v>544.73</v>
      </c>
      <c r="H56" s="36">
        <f t="shared" si="28"/>
        <v>544.73</v>
      </c>
      <c r="I56" s="36">
        <f t="shared" si="28"/>
        <v>544.73</v>
      </c>
      <c r="J56" s="36">
        <f t="shared" si="28"/>
        <v>544.73</v>
      </c>
      <c r="K56" s="36">
        <f t="shared" si="28"/>
        <v>544.73</v>
      </c>
      <c r="L56" s="36">
        <f t="shared" si="28"/>
        <v>544.73</v>
      </c>
      <c r="M56" s="36">
        <f t="shared" si="28"/>
        <v>544.73</v>
      </c>
      <c r="N56" s="36">
        <f t="shared" si="28"/>
        <v>544.73</v>
      </c>
      <c r="O56" s="36">
        <f t="shared" si="28"/>
        <v>544.73</v>
      </c>
      <c r="P56" s="36">
        <f t="shared" si="28"/>
        <v>544.73</v>
      </c>
      <c r="Q56" s="36">
        <f t="shared" si="28"/>
        <v>544.73</v>
      </c>
      <c r="R56" s="36">
        <f t="shared" si="28"/>
        <v>544.73</v>
      </c>
      <c r="S56" s="36">
        <f t="shared" si="28"/>
        <v>544.73</v>
      </c>
      <c r="T56" s="36">
        <f t="shared" si="28"/>
        <v>544.73</v>
      </c>
      <c r="U56" s="36">
        <f t="shared" si="28"/>
        <v>544.73</v>
      </c>
      <c r="V56" s="36">
        <f t="shared" si="28"/>
        <v>544.73</v>
      </c>
      <c r="W56" s="36">
        <f t="shared" si="28"/>
        <v>544.73</v>
      </c>
      <c r="X56" s="36">
        <f t="shared" si="28"/>
        <v>544.73</v>
      </c>
      <c r="Y56" s="36">
        <f t="shared" si="28"/>
        <v>544.73</v>
      </c>
      <c r="Z56" s="36">
        <f t="shared" si="28"/>
        <v>544.73</v>
      </c>
      <c r="AA56" s="36">
        <f t="shared" si="28"/>
        <v>544.73</v>
      </c>
      <c r="AB56" s="36">
        <f t="shared" si="28"/>
        <v>544.73</v>
      </c>
      <c r="AC56" s="36">
        <f t="shared" si="28"/>
        <v>544.73</v>
      </c>
      <c r="AD56" s="36">
        <f t="shared" si="28"/>
        <v>544.73</v>
      </c>
      <c r="AE56" s="36">
        <f t="shared" si="28"/>
        <v>544.73</v>
      </c>
      <c r="AF56" s="36">
        <f t="shared" si="28"/>
        <v>544.73</v>
      </c>
      <c r="AG56" s="36">
        <f t="shared" si="28"/>
        <v>544.73</v>
      </c>
      <c r="AH56" s="36">
        <f t="shared" si="28"/>
        <v>544.73</v>
      </c>
    </row>
    <row r="57" spans="1:34" x14ac:dyDescent="0.3">
      <c r="A57" s="37" t="s">
        <v>151</v>
      </c>
      <c r="B57" s="37" t="s">
        <v>166</v>
      </c>
      <c r="C57" s="37" t="s">
        <v>159</v>
      </c>
      <c r="D57" s="37" t="s">
        <v>160</v>
      </c>
      <c r="E57" s="37" t="s">
        <v>167</v>
      </c>
      <c r="F57" s="47" t="s">
        <v>151</v>
      </c>
      <c r="G57" s="38">
        <f>G54*[1]Assumptions!$J$66</f>
        <v>31799.98404567434</v>
      </c>
      <c r="H57" s="38">
        <f t="shared" si="28"/>
        <v>31799.98404567434</v>
      </c>
      <c r="I57" s="38">
        <f t="shared" si="28"/>
        <v>31799.98404567434</v>
      </c>
      <c r="J57" s="38">
        <f t="shared" si="28"/>
        <v>31799.98404567434</v>
      </c>
      <c r="K57" s="38">
        <f t="shared" si="28"/>
        <v>31799.98404567434</v>
      </c>
      <c r="L57" s="38">
        <f t="shared" si="28"/>
        <v>31799.98404567434</v>
      </c>
      <c r="M57" s="38">
        <f t="shared" si="28"/>
        <v>31799.98404567434</v>
      </c>
      <c r="N57" s="38">
        <f t="shared" si="28"/>
        <v>31799.98404567434</v>
      </c>
      <c r="O57" s="38">
        <f t="shared" si="28"/>
        <v>31799.98404567434</v>
      </c>
      <c r="P57" s="38">
        <f t="shared" si="28"/>
        <v>31799.98404567434</v>
      </c>
      <c r="Q57" s="38">
        <f t="shared" si="28"/>
        <v>31799.98404567434</v>
      </c>
      <c r="R57" s="38">
        <f t="shared" si="28"/>
        <v>31799.98404567434</v>
      </c>
      <c r="S57" s="38">
        <f t="shared" si="28"/>
        <v>31799.98404567434</v>
      </c>
      <c r="T57" s="38">
        <f t="shared" si="28"/>
        <v>31799.98404567434</v>
      </c>
      <c r="U57" s="38">
        <f t="shared" si="28"/>
        <v>31799.98404567434</v>
      </c>
      <c r="V57" s="38">
        <f t="shared" si="28"/>
        <v>31799.98404567434</v>
      </c>
      <c r="W57" s="38">
        <f t="shared" si="28"/>
        <v>31799.98404567434</v>
      </c>
      <c r="X57" s="38">
        <f t="shared" si="28"/>
        <v>31799.98404567434</v>
      </c>
      <c r="Y57" s="38">
        <f t="shared" si="28"/>
        <v>31799.98404567434</v>
      </c>
      <c r="Z57" s="38">
        <f t="shared" si="28"/>
        <v>31799.98404567434</v>
      </c>
      <c r="AA57" s="38">
        <f t="shared" si="28"/>
        <v>31799.98404567434</v>
      </c>
      <c r="AB57" s="38">
        <f t="shared" si="28"/>
        <v>31799.98404567434</v>
      </c>
      <c r="AC57" s="38">
        <f t="shared" si="28"/>
        <v>31799.98404567434</v>
      </c>
      <c r="AD57" s="38">
        <f t="shared" si="28"/>
        <v>31799.98404567434</v>
      </c>
      <c r="AE57" s="38">
        <f t="shared" si="28"/>
        <v>31799.98404567434</v>
      </c>
      <c r="AF57" s="38">
        <f t="shared" si="28"/>
        <v>31799.98404567434</v>
      </c>
      <c r="AG57" s="38">
        <f t="shared" si="28"/>
        <v>31799.98404567434</v>
      </c>
      <c r="AH57" s="38">
        <f t="shared" si="28"/>
        <v>31799.98404567434</v>
      </c>
    </row>
    <row r="58" spans="1:34" x14ac:dyDescent="0.3">
      <c r="A58" s="33" t="s">
        <v>151</v>
      </c>
      <c r="B58" s="33" t="s">
        <v>170</v>
      </c>
      <c r="C58" s="33" t="s">
        <v>159</v>
      </c>
      <c r="D58" s="33" t="s">
        <v>4</v>
      </c>
      <c r="E58" s="34" t="s">
        <v>161</v>
      </c>
      <c r="F58" s="47" t="s">
        <v>151</v>
      </c>
      <c r="G58" s="46">
        <v>8.2000000000000003E-2</v>
      </c>
      <c r="H58" s="46">
        <f>G58</f>
        <v>8.2000000000000003E-2</v>
      </c>
      <c r="I58" s="46">
        <f t="shared" si="28"/>
        <v>8.2000000000000003E-2</v>
      </c>
      <c r="J58" s="46">
        <f t="shared" si="28"/>
        <v>8.2000000000000003E-2</v>
      </c>
      <c r="K58" s="46">
        <f t="shared" si="28"/>
        <v>8.2000000000000003E-2</v>
      </c>
      <c r="L58" s="46">
        <f t="shared" si="28"/>
        <v>8.2000000000000003E-2</v>
      </c>
      <c r="M58" s="46">
        <f t="shared" si="28"/>
        <v>8.2000000000000003E-2</v>
      </c>
      <c r="N58" s="46">
        <f t="shared" si="28"/>
        <v>8.2000000000000003E-2</v>
      </c>
      <c r="O58" s="46">
        <f t="shared" si="28"/>
        <v>8.2000000000000003E-2</v>
      </c>
      <c r="P58" s="46">
        <f t="shared" si="28"/>
        <v>8.2000000000000003E-2</v>
      </c>
      <c r="Q58" s="46">
        <f t="shared" si="28"/>
        <v>8.2000000000000003E-2</v>
      </c>
      <c r="R58" s="46">
        <f t="shared" si="28"/>
        <v>8.2000000000000003E-2</v>
      </c>
      <c r="S58" s="46">
        <f t="shared" si="28"/>
        <v>8.2000000000000003E-2</v>
      </c>
      <c r="T58" s="46">
        <f t="shared" si="28"/>
        <v>8.2000000000000003E-2</v>
      </c>
      <c r="U58" s="46">
        <f t="shared" si="28"/>
        <v>8.2000000000000003E-2</v>
      </c>
      <c r="V58" s="46">
        <f t="shared" si="28"/>
        <v>8.2000000000000003E-2</v>
      </c>
      <c r="W58" s="46">
        <f t="shared" si="28"/>
        <v>8.2000000000000003E-2</v>
      </c>
      <c r="X58" s="46">
        <f t="shared" si="28"/>
        <v>8.2000000000000003E-2</v>
      </c>
      <c r="Y58" s="46">
        <f t="shared" si="28"/>
        <v>8.2000000000000003E-2</v>
      </c>
      <c r="Z58" s="46">
        <f t="shared" si="28"/>
        <v>8.2000000000000003E-2</v>
      </c>
      <c r="AA58" s="46">
        <f t="shared" si="28"/>
        <v>8.2000000000000003E-2</v>
      </c>
      <c r="AB58" s="46">
        <f t="shared" si="28"/>
        <v>8.2000000000000003E-2</v>
      </c>
      <c r="AC58" s="46">
        <f t="shared" si="28"/>
        <v>8.2000000000000003E-2</v>
      </c>
      <c r="AD58" s="46">
        <f t="shared" si="28"/>
        <v>8.2000000000000003E-2</v>
      </c>
      <c r="AE58" s="46">
        <f t="shared" si="28"/>
        <v>8.2000000000000003E-2</v>
      </c>
      <c r="AF58" s="46">
        <f t="shared" si="28"/>
        <v>8.2000000000000003E-2</v>
      </c>
      <c r="AG58" s="46">
        <f t="shared" si="28"/>
        <v>8.2000000000000003E-2</v>
      </c>
      <c r="AH58" s="46">
        <f t="shared" si="28"/>
        <v>8.2000000000000003E-2</v>
      </c>
    </row>
    <row r="59" spans="1:34" x14ac:dyDescent="0.3">
      <c r="A59" s="37" t="s">
        <v>151</v>
      </c>
      <c r="B59" s="37" t="s">
        <v>171</v>
      </c>
      <c r="C59" s="37" t="s">
        <v>159</v>
      </c>
      <c r="D59" s="37" t="s">
        <v>172</v>
      </c>
      <c r="E59" s="48" t="s">
        <v>183</v>
      </c>
      <c r="F59" s="47" t="s">
        <v>151</v>
      </c>
      <c r="G59" s="36">
        <v>50</v>
      </c>
      <c r="H59" s="36">
        <f>G59</f>
        <v>50</v>
      </c>
      <c r="I59" s="36">
        <f t="shared" si="28"/>
        <v>50</v>
      </c>
      <c r="J59" s="36">
        <f t="shared" si="28"/>
        <v>50</v>
      </c>
      <c r="K59" s="36">
        <f t="shared" si="28"/>
        <v>50</v>
      </c>
      <c r="L59" s="36">
        <f t="shared" si="28"/>
        <v>50</v>
      </c>
      <c r="M59" s="36">
        <f t="shared" si="28"/>
        <v>50</v>
      </c>
      <c r="N59" s="36">
        <f t="shared" si="28"/>
        <v>50</v>
      </c>
      <c r="O59" s="36">
        <f t="shared" si="28"/>
        <v>50</v>
      </c>
      <c r="P59" s="36">
        <f t="shared" si="28"/>
        <v>50</v>
      </c>
      <c r="Q59" s="36">
        <f t="shared" si="28"/>
        <v>50</v>
      </c>
      <c r="R59" s="36">
        <f t="shared" si="28"/>
        <v>50</v>
      </c>
      <c r="S59" s="36">
        <f t="shared" si="28"/>
        <v>50</v>
      </c>
      <c r="T59" s="36">
        <f t="shared" si="28"/>
        <v>50</v>
      </c>
      <c r="U59" s="36">
        <f t="shared" si="28"/>
        <v>50</v>
      </c>
      <c r="V59" s="36">
        <f t="shared" si="28"/>
        <v>50</v>
      </c>
      <c r="W59" s="36">
        <f t="shared" si="28"/>
        <v>50</v>
      </c>
      <c r="X59" s="36">
        <f t="shared" si="28"/>
        <v>50</v>
      </c>
      <c r="Y59" s="36">
        <f t="shared" si="28"/>
        <v>50</v>
      </c>
      <c r="Z59" s="36">
        <f t="shared" si="28"/>
        <v>50</v>
      </c>
      <c r="AA59" s="36">
        <f t="shared" si="28"/>
        <v>50</v>
      </c>
      <c r="AB59" s="36">
        <f t="shared" si="28"/>
        <v>50</v>
      </c>
      <c r="AC59" s="36">
        <f t="shared" si="28"/>
        <v>50</v>
      </c>
      <c r="AD59" s="36">
        <f t="shared" si="28"/>
        <v>50</v>
      </c>
      <c r="AE59" s="36">
        <f t="shared" si="28"/>
        <v>50</v>
      </c>
      <c r="AF59" s="36">
        <f t="shared" si="28"/>
        <v>50</v>
      </c>
      <c r="AG59" s="36">
        <f t="shared" si="28"/>
        <v>50</v>
      </c>
      <c r="AH59" s="36">
        <f t="shared" si="28"/>
        <v>50</v>
      </c>
    </row>
    <row r="60" spans="1:34" x14ac:dyDescent="0.3">
      <c r="A60" s="33" t="s">
        <v>151</v>
      </c>
      <c r="B60" s="33" t="s">
        <v>173</v>
      </c>
      <c r="C60" s="33"/>
      <c r="D60" s="33" t="s">
        <v>4</v>
      </c>
      <c r="E60" s="33" t="s">
        <v>167</v>
      </c>
      <c r="F60" s="47" t="s">
        <v>151</v>
      </c>
      <c r="G60" s="41">
        <f>G58/(1-1/(1+G58)^G59)</f>
        <v>8.3625456925535357E-2</v>
      </c>
      <c r="H60" s="41">
        <f t="shared" ref="H60:AH60" si="29">H58/(1-1/(1+H58)^H59)</f>
        <v>8.3625456925535357E-2</v>
      </c>
      <c r="I60" s="41">
        <f t="shared" si="29"/>
        <v>8.3625456925535357E-2</v>
      </c>
      <c r="J60" s="41">
        <f t="shared" si="29"/>
        <v>8.3625456925535357E-2</v>
      </c>
      <c r="K60" s="41">
        <f t="shared" si="29"/>
        <v>8.3625456925535357E-2</v>
      </c>
      <c r="L60" s="41">
        <f t="shared" si="29"/>
        <v>8.3625456925535357E-2</v>
      </c>
      <c r="M60" s="41">
        <f t="shared" si="29"/>
        <v>8.3625456925535357E-2</v>
      </c>
      <c r="N60" s="41">
        <f t="shared" si="29"/>
        <v>8.3625456925535357E-2</v>
      </c>
      <c r="O60" s="41">
        <f t="shared" si="29"/>
        <v>8.3625456925535357E-2</v>
      </c>
      <c r="P60" s="41">
        <f t="shared" si="29"/>
        <v>8.3625456925535357E-2</v>
      </c>
      <c r="Q60" s="41">
        <f t="shared" si="29"/>
        <v>8.3625456925535357E-2</v>
      </c>
      <c r="R60" s="41">
        <f t="shared" si="29"/>
        <v>8.3625456925535357E-2</v>
      </c>
      <c r="S60" s="41">
        <f t="shared" si="29"/>
        <v>8.3625456925535357E-2</v>
      </c>
      <c r="T60" s="41">
        <f t="shared" si="29"/>
        <v>8.3625456925535357E-2</v>
      </c>
      <c r="U60" s="41">
        <f t="shared" si="29"/>
        <v>8.3625456925535357E-2</v>
      </c>
      <c r="V60" s="41">
        <f t="shared" si="29"/>
        <v>8.3625456925535357E-2</v>
      </c>
      <c r="W60" s="41">
        <f t="shared" si="29"/>
        <v>8.3625456925535357E-2</v>
      </c>
      <c r="X60" s="41">
        <f t="shared" si="29"/>
        <v>8.3625456925535357E-2</v>
      </c>
      <c r="Y60" s="41">
        <f t="shared" si="29"/>
        <v>8.3625456925535357E-2</v>
      </c>
      <c r="Z60" s="41">
        <f t="shared" si="29"/>
        <v>8.3625456925535357E-2</v>
      </c>
      <c r="AA60" s="41">
        <f t="shared" si="29"/>
        <v>8.3625456925535357E-2</v>
      </c>
      <c r="AB60" s="41">
        <f t="shared" si="29"/>
        <v>8.3625456925535357E-2</v>
      </c>
      <c r="AC60" s="41">
        <f t="shared" si="29"/>
        <v>8.3625456925535357E-2</v>
      </c>
      <c r="AD60" s="41">
        <f t="shared" si="29"/>
        <v>8.3625456925535357E-2</v>
      </c>
      <c r="AE60" s="41">
        <f t="shared" si="29"/>
        <v>8.3625456925535357E-2</v>
      </c>
      <c r="AF60" s="41">
        <f t="shared" si="29"/>
        <v>8.3625456925535357E-2</v>
      </c>
      <c r="AG60" s="41">
        <f t="shared" si="29"/>
        <v>8.3625456925535357E-2</v>
      </c>
      <c r="AH60" s="41">
        <f t="shared" si="29"/>
        <v>8.3625456925535357E-2</v>
      </c>
    </row>
    <row r="61" spans="1:34" x14ac:dyDescent="0.3">
      <c r="A61" s="37" t="s">
        <v>151</v>
      </c>
      <c r="B61" s="37" t="s">
        <v>174</v>
      </c>
      <c r="C61" s="37" t="s">
        <v>159</v>
      </c>
      <c r="D61" s="37" t="s">
        <v>163</v>
      </c>
      <c r="E61" s="37" t="s">
        <v>167</v>
      </c>
      <c r="F61" s="47" t="s">
        <v>151</v>
      </c>
      <c r="G61" s="38">
        <f t="shared" ref="G61:AH61" si="30">G60*G57+G55</f>
        <v>2986.4481960442508</v>
      </c>
      <c r="H61" s="38">
        <f t="shared" si="30"/>
        <v>2986.4481960442508</v>
      </c>
      <c r="I61" s="38">
        <f t="shared" si="30"/>
        <v>2986.4481960442508</v>
      </c>
      <c r="J61" s="38">
        <f t="shared" si="30"/>
        <v>2986.4481960442508</v>
      </c>
      <c r="K61" s="38">
        <f t="shared" si="30"/>
        <v>2986.4481960442508</v>
      </c>
      <c r="L61" s="38">
        <f t="shared" si="30"/>
        <v>2986.4481960442508</v>
      </c>
      <c r="M61" s="38">
        <f t="shared" si="30"/>
        <v>2986.4481960442508</v>
      </c>
      <c r="N61" s="38">
        <f t="shared" si="30"/>
        <v>2986.4481960442508</v>
      </c>
      <c r="O61" s="38">
        <f t="shared" si="30"/>
        <v>2986.4481960442508</v>
      </c>
      <c r="P61" s="38">
        <f t="shared" si="30"/>
        <v>2986.4481960442508</v>
      </c>
      <c r="Q61" s="38">
        <f t="shared" si="30"/>
        <v>2986.4481960442508</v>
      </c>
      <c r="R61" s="38">
        <f t="shared" si="30"/>
        <v>2986.4481960442508</v>
      </c>
      <c r="S61" s="38">
        <f t="shared" si="30"/>
        <v>2986.4481960442508</v>
      </c>
      <c r="T61" s="38">
        <f t="shared" si="30"/>
        <v>2986.4481960442508</v>
      </c>
      <c r="U61" s="38">
        <f t="shared" si="30"/>
        <v>2986.4481960442508</v>
      </c>
      <c r="V61" s="38">
        <f t="shared" si="30"/>
        <v>2986.4481960442508</v>
      </c>
      <c r="W61" s="38">
        <f t="shared" si="30"/>
        <v>2986.4481960442508</v>
      </c>
      <c r="X61" s="38">
        <f t="shared" si="30"/>
        <v>2986.4481960442508</v>
      </c>
      <c r="Y61" s="38">
        <f t="shared" si="30"/>
        <v>2986.4481960442508</v>
      </c>
      <c r="Z61" s="38">
        <f t="shared" si="30"/>
        <v>2986.4481960442508</v>
      </c>
      <c r="AA61" s="38">
        <f t="shared" si="30"/>
        <v>2986.4481960442508</v>
      </c>
      <c r="AB61" s="38">
        <f t="shared" si="30"/>
        <v>2986.4481960442508</v>
      </c>
      <c r="AC61" s="38">
        <f t="shared" si="30"/>
        <v>2986.4481960442508</v>
      </c>
      <c r="AD61" s="38">
        <f t="shared" si="30"/>
        <v>2986.4481960442508</v>
      </c>
      <c r="AE61" s="38">
        <f t="shared" si="30"/>
        <v>2986.4481960442508</v>
      </c>
      <c r="AF61" s="38">
        <f t="shared" si="30"/>
        <v>2986.4481960442508</v>
      </c>
      <c r="AG61" s="38">
        <f t="shared" si="30"/>
        <v>2986.4481960442508</v>
      </c>
      <c r="AH61" s="38">
        <f t="shared" si="30"/>
        <v>2986.4481960442508</v>
      </c>
    </row>
    <row r="62" spans="1:34" x14ac:dyDescent="0.3">
      <c r="A62" s="33" t="s">
        <v>184</v>
      </c>
      <c r="B62" s="33" t="s">
        <v>158</v>
      </c>
      <c r="C62" s="33" t="s">
        <v>159</v>
      </c>
      <c r="D62" s="33" t="s">
        <v>160</v>
      </c>
      <c r="E62" s="34" t="s">
        <v>161</v>
      </c>
      <c r="F62" s="49" t="s">
        <v>184</v>
      </c>
      <c r="G62" s="36">
        <v>119365</v>
      </c>
      <c r="H62" s="36">
        <f>G62</f>
        <v>119365</v>
      </c>
      <c r="I62" s="36">
        <f t="shared" ref="I62:AH62" si="31">H62</f>
        <v>119365</v>
      </c>
      <c r="J62" s="36">
        <f t="shared" si="31"/>
        <v>119365</v>
      </c>
      <c r="K62" s="36">
        <f t="shared" si="31"/>
        <v>119365</v>
      </c>
      <c r="L62" s="36">
        <f t="shared" si="31"/>
        <v>119365</v>
      </c>
      <c r="M62" s="36">
        <f t="shared" si="31"/>
        <v>119365</v>
      </c>
      <c r="N62" s="36">
        <f t="shared" si="31"/>
        <v>119365</v>
      </c>
      <c r="O62" s="36">
        <f t="shared" si="31"/>
        <v>119365</v>
      </c>
      <c r="P62" s="36">
        <f t="shared" si="31"/>
        <v>119365</v>
      </c>
      <c r="Q62" s="36">
        <f t="shared" si="31"/>
        <v>119365</v>
      </c>
      <c r="R62" s="36">
        <f t="shared" si="31"/>
        <v>119365</v>
      </c>
      <c r="S62" s="36">
        <f t="shared" si="31"/>
        <v>119365</v>
      </c>
      <c r="T62" s="36">
        <f t="shared" si="31"/>
        <v>119365</v>
      </c>
      <c r="U62" s="36">
        <f t="shared" si="31"/>
        <v>119365</v>
      </c>
      <c r="V62" s="36">
        <f t="shared" si="31"/>
        <v>119365</v>
      </c>
      <c r="W62" s="36">
        <f t="shared" si="31"/>
        <v>119365</v>
      </c>
      <c r="X62" s="36">
        <f t="shared" si="31"/>
        <v>119365</v>
      </c>
      <c r="Y62" s="36">
        <f t="shared" si="31"/>
        <v>119365</v>
      </c>
      <c r="Z62" s="36">
        <f t="shared" si="31"/>
        <v>119365</v>
      </c>
      <c r="AA62" s="36">
        <f t="shared" si="31"/>
        <v>119365</v>
      </c>
      <c r="AB62" s="36">
        <f t="shared" si="31"/>
        <v>119365</v>
      </c>
      <c r="AC62" s="36">
        <f t="shared" si="31"/>
        <v>119365</v>
      </c>
      <c r="AD62" s="36">
        <f t="shared" si="31"/>
        <v>119365</v>
      </c>
      <c r="AE62" s="36">
        <f t="shared" si="31"/>
        <v>119365</v>
      </c>
      <c r="AF62" s="36">
        <f t="shared" si="31"/>
        <v>119365</v>
      </c>
      <c r="AG62" s="36">
        <f t="shared" si="31"/>
        <v>119365</v>
      </c>
      <c r="AH62" s="36">
        <f t="shared" si="31"/>
        <v>119365</v>
      </c>
    </row>
    <row r="63" spans="1:34" x14ac:dyDescent="0.3">
      <c r="A63" s="37" t="s">
        <v>184</v>
      </c>
      <c r="B63" s="37" t="s">
        <v>162</v>
      </c>
      <c r="C63" s="37" t="s">
        <v>159</v>
      </c>
      <c r="D63" s="37" t="s">
        <v>163</v>
      </c>
      <c r="E63" s="34" t="s">
        <v>161</v>
      </c>
      <c r="F63" s="49" t="s">
        <v>184</v>
      </c>
      <c r="G63" s="36">
        <v>977</v>
      </c>
      <c r="H63" s="36">
        <f t="shared" ref="H63:AH64" si="32">G63</f>
        <v>977</v>
      </c>
      <c r="I63" s="36">
        <f t="shared" si="32"/>
        <v>977</v>
      </c>
      <c r="J63" s="36">
        <f t="shared" si="32"/>
        <v>977</v>
      </c>
      <c r="K63" s="36">
        <f t="shared" si="32"/>
        <v>977</v>
      </c>
      <c r="L63" s="36">
        <f t="shared" si="32"/>
        <v>977</v>
      </c>
      <c r="M63" s="36">
        <f t="shared" si="32"/>
        <v>977</v>
      </c>
      <c r="N63" s="36">
        <f t="shared" si="32"/>
        <v>977</v>
      </c>
      <c r="O63" s="36">
        <f t="shared" si="32"/>
        <v>977</v>
      </c>
      <c r="P63" s="36">
        <f t="shared" si="32"/>
        <v>977</v>
      </c>
      <c r="Q63" s="36">
        <f t="shared" si="32"/>
        <v>977</v>
      </c>
      <c r="R63" s="36">
        <f t="shared" si="32"/>
        <v>977</v>
      </c>
      <c r="S63" s="36">
        <f t="shared" si="32"/>
        <v>977</v>
      </c>
      <c r="T63" s="36">
        <f t="shared" si="32"/>
        <v>977</v>
      </c>
      <c r="U63" s="36">
        <f t="shared" si="32"/>
        <v>977</v>
      </c>
      <c r="V63" s="36">
        <f t="shared" si="32"/>
        <v>977</v>
      </c>
      <c r="W63" s="36">
        <f t="shared" si="32"/>
        <v>977</v>
      </c>
      <c r="X63" s="36">
        <f t="shared" si="32"/>
        <v>977</v>
      </c>
      <c r="Y63" s="36">
        <f t="shared" si="32"/>
        <v>977</v>
      </c>
      <c r="Z63" s="36">
        <f t="shared" si="32"/>
        <v>977</v>
      </c>
      <c r="AA63" s="36">
        <f t="shared" si="32"/>
        <v>977</v>
      </c>
      <c r="AB63" s="36">
        <f t="shared" si="32"/>
        <v>977</v>
      </c>
      <c r="AC63" s="36">
        <f t="shared" si="32"/>
        <v>977</v>
      </c>
      <c r="AD63" s="36">
        <f t="shared" si="32"/>
        <v>977</v>
      </c>
      <c r="AE63" s="36">
        <f t="shared" si="32"/>
        <v>977</v>
      </c>
      <c r="AF63" s="36">
        <f t="shared" si="32"/>
        <v>977</v>
      </c>
      <c r="AG63" s="36">
        <f t="shared" si="32"/>
        <v>977</v>
      </c>
      <c r="AH63" s="36">
        <f t="shared" si="32"/>
        <v>977</v>
      </c>
    </row>
    <row r="64" spans="1:34" x14ac:dyDescent="0.3">
      <c r="A64" s="33" t="s">
        <v>184</v>
      </c>
      <c r="B64" s="33" t="s">
        <v>164</v>
      </c>
      <c r="C64" s="33" t="s">
        <v>159</v>
      </c>
      <c r="D64" s="33" t="s">
        <v>165</v>
      </c>
      <c r="E64" s="34" t="s">
        <v>161</v>
      </c>
      <c r="F64" s="49" t="s">
        <v>184</v>
      </c>
      <c r="G64" s="36">
        <v>0</v>
      </c>
      <c r="H64" s="36">
        <f t="shared" si="32"/>
        <v>0</v>
      </c>
      <c r="I64" s="36">
        <f t="shared" si="32"/>
        <v>0</v>
      </c>
      <c r="J64" s="36">
        <f t="shared" si="32"/>
        <v>0</v>
      </c>
      <c r="K64" s="36">
        <f t="shared" si="32"/>
        <v>0</v>
      </c>
      <c r="L64" s="36">
        <f t="shared" si="32"/>
        <v>0</v>
      </c>
      <c r="M64" s="36">
        <f t="shared" si="32"/>
        <v>0</v>
      </c>
      <c r="N64" s="36">
        <f t="shared" si="32"/>
        <v>0</v>
      </c>
      <c r="O64" s="36">
        <f t="shared" si="32"/>
        <v>0</v>
      </c>
      <c r="P64" s="36">
        <f t="shared" si="32"/>
        <v>0</v>
      </c>
      <c r="Q64" s="36">
        <f t="shared" si="32"/>
        <v>0</v>
      </c>
      <c r="R64" s="36">
        <f t="shared" si="32"/>
        <v>0</v>
      </c>
      <c r="S64" s="36">
        <f t="shared" si="32"/>
        <v>0</v>
      </c>
      <c r="T64" s="36">
        <f t="shared" si="32"/>
        <v>0</v>
      </c>
      <c r="U64" s="36">
        <f t="shared" si="32"/>
        <v>0</v>
      </c>
      <c r="V64" s="36">
        <f t="shared" si="32"/>
        <v>0</v>
      </c>
      <c r="W64" s="36">
        <f t="shared" si="32"/>
        <v>0</v>
      </c>
      <c r="X64" s="36">
        <f t="shared" si="32"/>
        <v>0</v>
      </c>
      <c r="Y64" s="36">
        <f t="shared" si="32"/>
        <v>0</v>
      </c>
      <c r="Z64" s="36">
        <f t="shared" si="32"/>
        <v>0</v>
      </c>
      <c r="AA64" s="36">
        <f t="shared" si="32"/>
        <v>0</v>
      </c>
      <c r="AB64" s="36">
        <f t="shared" si="32"/>
        <v>0</v>
      </c>
      <c r="AC64" s="36">
        <f t="shared" si="32"/>
        <v>0</v>
      </c>
      <c r="AD64" s="36">
        <f t="shared" si="32"/>
        <v>0</v>
      </c>
      <c r="AE64" s="36">
        <f t="shared" si="32"/>
        <v>0</v>
      </c>
      <c r="AF64" s="36">
        <f t="shared" si="32"/>
        <v>0</v>
      </c>
      <c r="AG64" s="36">
        <f t="shared" si="32"/>
        <v>0</v>
      </c>
      <c r="AH64" s="36">
        <f t="shared" si="32"/>
        <v>0</v>
      </c>
    </row>
    <row r="65" spans="1:34" x14ac:dyDescent="0.3">
      <c r="A65" s="37" t="s">
        <v>184</v>
      </c>
      <c r="B65" s="37" t="s">
        <v>166</v>
      </c>
      <c r="C65" s="37" t="s">
        <v>159</v>
      </c>
      <c r="D65" s="37" t="s">
        <v>160</v>
      </c>
      <c r="E65" s="37" t="s">
        <v>167</v>
      </c>
      <c r="F65" s="49" t="s">
        <v>184</v>
      </c>
      <c r="G65" s="38">
        <f>G62*[1]Assumptions!$E$66</f>
        <v>132047.92954713199</v>
      </c>
      <c r="H65" s="38">
        <f>H62*[1]Assumptions!$E$66</f>
        <v>132047.92954713199</v>
      </c>
      <c r="I65" s="38">
        <f>I62*[1]Assumptions!$E$66</f>
        <v>132047.92954713199</v>
      </c>
      <c r="J65" s="38">
        <f>J62*[1]Assumptions!$E$66</f>
        <v>132047.92954713199</v>
      </c>
      <c r="K65" s="38">
        <f>K62*[1]Assumptions!$E$66</f>
        <v>132047.92954713199</v>
      </c>
      <c r="L65" s="38">
        <f>L62*[1]Assumptions!$E$66</f>
        <v>132047.92954713199</v>
      </c>
      <c r="M65" s="38">
        <f>M62*[1]Assumptions!$E$66</f>
        <v>132047.92954713199</v>
      </c>
      <c r="N65" s="38">
        <f>N62*[1]Assumptions!$E$66</f>
        <v>132047.92954713199</v>
      </c>
      <c r="O65" s="38">
        <f>O62*[1]Assumptions!$E$66</f>
        <v>132047.92954713199</v>
      </c>
      <c r="P65" s="38">
        <f>P62*[1]Assumptions!$E$66</f>
        <v>132047.92954713199</v>
      </c>
      <c r="Q65" s="38">
        <f>Q62*[1]Assumptions!$E$66</f>
        <v>132047.92954713199</v>
      </c>
      <c r="R65" s="38">
        <f>R62*[1]Assumptions!$E$66</f>
        <v>132047.92954713199</v>
      </c>
      <c r="S65" s="38">
        <f>S62*[1]Assumptions!$E$66</f>
        <v>132047.92954713199</v>
      </c>
      <c r="T65" s="38">
        <f>T62*[1]Assumptions!$E$66</f>
        <v>132047.92954713199</v>
      </c>
      <c r="U65" s="38">
        <f>U62*[1]Assumptions!$E$66</f>
        <v>132047.92954713199</v>
      </c>
      <c r="V65" s="38">
        <f>V62*[1]Assumptions!$E$66</f>
        <v>132047.92954713199</v>
      </c>
      <c r="W65" s="38">
        <f>W62*[1]Assumptions!$E$66</f>
        <v>132047.92954713199</v>
      </c>
      <c r="X65" s="38">
        <f>X62*[1]Assumptions!$E$66</f>
        <v>132047.92954713199</v>
      </c>
      <c r="Y65" s="38">
        <f>Y62*[1]Assumptions!$E$66</f>
        <v>132047.92954713199</v>
      </c>
      <c r="Z65" s="38">
        <f>Z62*[1]Assumptions!$E$66</f>
        <v>132047.92954713199</v>
      </c>
      <c r="AA65" s="38">
        <f>AA62*[1]Assumptions!$E$66</f>
        <v>132047.92954713199</v>
      </c>
      <c r="AB65" s="38">
        <f>AB62*[1]Assumptions!$E$66</f>
        <v>132047.92954713199</v>
      </c>
      <c r="AC65" s="38">
        <f>AC62*[1]Assumptions!$E$66</f>
        <v>132047.92954713199</v>
      </c>
      <c r="AD65" s="38">
        <f>AD62*[1]Assumptions!$E$66</f>
        <v>132047.92954713199</v>
      </c>
      <c r="AE65" s="38">
        <f>AE62*[1]Assumptions!$E$66</f>
        <v>132047.92954713199</v>
      </c>
      <c r="AF65" s="38">
        <f>AF62*[1]Assumptions!$E$66</f>
        <v>132047.92954713199</v>
      </c>
      <c r="AG65" s="38">
        <f>AG62*[1]Assumptions!$E$66</f>
        <v>132047.92954713199</v>
      </c>
      <c r="AH65" s="38">
        <f>AH62*[1]Assumptions!$E$66</f>
        <v>132047.92954713199</v>
      </c>
    </row>
    <row r="66" spans="1:34" x14ac:dyDescent="0.3">
      <c r="A66" s="33" t="s">
        <v>184</v>
      </c>
      <c r="B66" s="33" t="s">
        <v>168</v>
      </c>
      <c r="C66" s="33" t="s">
        <v>159</v>
      </c>
      <c r="D66" s="33" t="s">
        <v>4</v>
      </c>
      <c r="E66" s="39" t="s">
        <v>169</v>
      </c>
      <c r="F66" s="49" t="s">
        <v>184</v>
      </c>
      <c r="G66" s="40">
        <v>0.32500000000000001</v>
      </c>
      <c r="H66" s="40">
        <f>G66</f>
        <v>0.32500000000000001</v>
      </c>
      <c r="I66" s="40">
        <f>H66</f>
        <v>0.32500000000000001</v>
      </c>
      <c r="J66" s="40">
        <f t="shared" ref="J66:AH67" si="33">I66</f>
        <v>0.32500000000000001</v>
      </c>
      <c r="K66" s="40">
        <f t="shared" si="33"/>
        <v>0.32500000000000001</v>
      </c>
      <c r="L66" s="40">
        <f t="shared" si="33"/>
        <v>0.32500000000000001</v>
      </c>
      <c r="M66" s="40">
        <f t="shared" si="33"/>
        <v>0.32500000000000001</v>
      </c>
      <c r="N66" s="40">
        <f t="shared" si="33"/>
        <v>0.32500000000000001</v>
      </c>
      <c r="O66" s="40">
        <f t="shared" si="33"/>
        <v>0.32500000000000001</v>
      </c>
      <c r="P66" s="40">
        <f t="shared" si="33"/>
        <v>0.32500000000000001</v>
      </c>
      <c r="Q66" s="40">
        <f t="shared" si="33"/>
        <v>0.32500000000000001</v>
      </c>
      <c r="R66" s="40">
        <f t="shared" si="33"/>
        <v>0.32500000000000001</v>
      </c>
      <c r="S66" s="40">
        <f t="shared" si="33"/>
        <v>0.32500000000000001</v>
      </c>
      <c r="T66" s="40">
        <f t="shared" si="33"/>
        <v>0.32500000000000001</v>
      </c>
      <c r="U66" s="40">
        <f t="shared" si="33"/>
        <v>0.32500000000000001</v>
      </c>
      <c r="V66" s="40">
        <f t="shared" si="33"/>
        <v>0.32500000000000001</v>
      </c>
      <c r="W66" s="40">
        <f t="shared" si="33"/>
        <v>0.32500000000000001</v>
      </c>
      <c r="X66" s="40">
        <f t="shared" si="33"/>
        <v>0.32500000000000001</v>
      </c>
      <c r="Y66" s="40">
        <f t="shared" si="33"/>
        <v>0.32500000000000001</v>
      </c>
      <c r="Z66" s="40">
        <f t="shared" si="33"/>
        <v>0.32500000000000001</v>
      </c>
      <c r="AA66" s="40">
        <f t="shared" si="33"/>
        <v>0.32500000000000001</v>
      </c>
      <c r="AB66" s="40">
        <f t="shared" si="33"/>
        <v>0.32500000000000001</v>
      </c>
      <c r="AC66" s="40">
        <f t="shared" si="33"/>
        <v>0.32500000000000001</v>
      </c>
      <c r="AD66" s="40">
        <f t="shared" si="33"/>
        <v>0.32500000000000001</v>
      </c>
      <c r="AE66" s="40">
        <f t="shared" si="33"/>
        <v>0.32500000000000001</v>
      </c>
      <c r="AF66" s="40">
        <f t="shared" si="33"/>
        <v>0.32500000000000001</v>
      </c>
      <c r="AG66" s="40">
        <f t="shared" si="33"/>
        <v>0.32500000000000001</v>
      </c>
      <c r="AH66" s="40">
        <f t="shared" si="33"/>
        <v>0.32500000000000001</v>
      </c>
    </row>
    <row r="67" spans="1:34" x14ac:dyDescent="0.3">
      <c r="A67" s="37" t="s">
        <v>184</v>
      </c>
      <c r="B67" s="37" t="s">
        <v>170</v>
      </c>
      <c r="C67" s="37" t="s">
        <v>159</v>
      </c>
      <c r="D67" s="37" t="s">
        <v>172</v>
      </c>
      <c r="E67" s="34" t="s">
        <v>161</v>
      </c>
      <c r="F67" s="49" t="s">
        <v>184</v>
      </c>
      <c r="G67" s="40">
        <v>8.2000000000000003E-2</v>
      </c>
      <c r="H67" s="40">
        <f>G67</f>
        <v>8.2000000000000003E-2</v>
      </c>
      <c r="I67" s="40">
        <f>H67</f>
        <v>8.2000000000000003E-2</v>
      </c>
      <c r="J67" s="40">
        <f t="shared" si="33"/>
        <v>8.2000000000000003E-2</v>
      </c>
      <c r="K67" s="40">
        <f t="shared" si="33"/>
        <v>8.2000000000000003E-2</v>
      </c>
      <c r="L67" s="40">
        <f t="shared" si="33"/>
        <v>8.2000000000000003E-2</v>
      </c>
      <c r="M67" s="40">
        <f t="shared" si="33"/>
        <v>8.2000000000000003E-2</v>
      </c>
      <c r="N67" s="40">
        <f t="shared" si="33"/>
        <v>8.2000000000000003E-2</v>
      </c>
      <c r="O67" s="40">
        <f t="shared" si="33"/>
        <v>8.2000000000000003E-2</v>
      </c>
      <c r="P67" s="40">
        <f t="shared" si="33"/>
        <v>8.2000000000000003E-2</v>
      </c>
      <c r="Q67" s="40">
        <f t="shared" si="33"/>
        <v>8.2000000000000003E-2</v>
      </c>
      <c r="R67" s="40">
        <f t="shared" si="33"/>
        <v>8.2000000000000003E-2</v>
      </c>
      <c r="S67" s="40">
        <f t="shared" si="33"/>
        <v>8.2000000000000003E-2</v>
      </c>
      <c r="T67" s="40">
        <f t="shared" si="33"/>
        <v>8.2000000000000003E-2</v>
      </c>
      <c r="U67" s="40">
        <f t="shared" si="33"/>
        <v>8.2000000000000003E-2</v>
      </c>
      <c r="V67" s="40">
        <f t="shared" si="33"/>
        <v>8.2000000000000003E-2</v>
      </c>
      <c r="W67" s="40">
        <f t="shared" si="33"/>
        <v>8.2000000000000003E-2</v>
      </c>
      <c r="X67" s="40">
        <f t="shared" si="33"/>
        <v>8.2000000000000003E-2</v>
      </c>
      <c r="Y67" s="40">
        <f t="shared" si="33"/>
        <v>8.2000000000000003E-2</v>
      </c>
      <c r="Z67" s="40">
        <f t="shared" si="33"/>
        <v>8.2000000000000003E-2</v>
      </c>
      <c r="AA67" s="40">
        <f t="shared" si="33"/>
        <v>8.2000000000000003E-2</v>
      </c>
      <c r="AB67" s="40">
        <f t="shared" si="33"/>
        <v>8.2000000000000003E-2</v>
      </c>
      <c r="AC67" s="40">
        <f t="shared" si="33"/>
        <v>8.2000000000000003E-2</v>
      </c>
      <c r="AD67" s="40">
        <f t="shared" si="33"/>
        <v>8.2000000000000003E-2</v>
      </c>
      <c r="AE67" s="40">
        <f t="shared" si="33"/>
        <v>8.2000000000000003E-2</v>
      </c>
      <c r="AF67" s="40">
        <f t="shared" si="33"/>
        <v>8.2000000000000003E-2</v>
      </c>
      <c r="AG67" s="40">
        <f t="shared" si="33"/>
        <v>8.2000000000000003E-2</v>
      </c>
      <c r="AH67" s="40">
        <f t="shared" si="33"/>
        <v>8.2000000000000003E-2</v>
      </c>
    </row>
    <row r="68" spans="1:34" x14ac:dyDescent="0.3">
      <c r="A68" s="33" t="s">
        <v>184</v>
      </c>
      <c r="B68" s="33" t="s">
        <v>171</v>
      </c>
      <c r="C68" s="33"/>
      <c r="D68" s="33" t="s">
        <v>172</v>
      </c>
      <c r="E68" s="39" t="s">
        <v>169</v>
      </c>
      <c r="F68" s="49" t="s">
        <v>184</v>
      </c>
      <c r="G68" s="23">
        <v>30</v>
      </c>
      <c r="H68" s="36">
        <f t="shared" ref="H68:AH68" si="34">G68</f>
        <v>30</v>
      </c>
      <c r="I68" s="36">
        <f t="shared" si="34"/>
        <v>30</v>
      </c>
      <c r="J68" s="36">
        <f t="shared" si="34"/>
        <v>30</v>
      </c>
      <c r="K68" s="36">
        <f t="shared" si="34"/>
        <v>30</v>
      </c>
      <c r="L68" s="36">
        <f t="shared" si="34"/>
        <v>30</v>
      </c>
      <c r="M68" s="36">
        <f t="shared" si="34"/>
        <v>30</v>
      </c>
      <c r="N68" s="36">
        <f t="shared" si="34"/>
        <v>30</v>
      </c>
      <c r="O68" s="36">
        <f t="shared" si="34"/>
        <v>30</v>
      </c>
      <c r="P68" s="36">
        <f t="shared" si="34"/>
        <v>30</v>
      </c>
      <c r="Q68" s="36">
        <f t="shared" si="34"/>
        <v>30</v>
      </c>
      <c r="R68" s="36">
        <f t="shared" si="34"/>
        <v>30</v>
      </c>
      <c r="S68" s="36">
        <f t="shared" si="34"/>
        <v>30</v>
      </c>
      <c r="T68" s="36">
        <f t="shared" si="34"/>
        <v>30</v>
      </c>
      <c r="U68" s="36">
        <f t="shared" si="34"/>
        <v>30</v>
      </c>
      <c r="V68" s="36">
        <f t="shared" si="34"/>
        <v>30</v>
      </c>
      <c r="W68" s="36">
        <f t="shared" si="34"/>
        <v>30</v>
      </c>
      <c r="X68" s="36">
        <f t="shared" si="34"/>
        <v>30</v>
      </c>
      <c r="Y68" s="36">
        <f t="shared" si="34"/>
        <v>30</v>
      </c>
      <c r="Z68" s="36">
        <f t="shared" si="34"/>
        <v>30</v>
      </c>
      <c r="AA68" s="36">
        <f t="shared" si="34"/>
        <v>30</v>
      </c>
      <c r="AB68" s="36">
        <f t="shared" si="34"/>
        <v>30</v>
      </c>
      <c r="AC68" s="36">
        <f t="shared" si="34"/>
        <v>30</v>
      </c>
      <c r="AD68" s="36">
        <f t="shared" si="34"/>
        <v>30</v>
      </c>
      <c r="AE68" s="36">
        <f t="shared" si="34"/>
        <v>30</v>
      </c>
      <c r="AF68" s="36">
        <f t="shared" si="34"/>
        <v>30</v>
      </c>
      <c r="AG68" s="36">
        <f t="shared" si="34"/>
        <v>30</v>
      </c>
      <c r="AH68" s="36">
        <f t="shared" si="34"/>
        <v>30</v>
      </c>
    </row>
    <row r="69" spans="1:34" x14ac:dyDescent="0.3">
      <c r="A69" s="37" t="s">
        <v>184</v>
      </c>
      <c r="B69" s="37" t="s">
        <v>173</v>
      </c>
      <c r="C69" s="37"/>
      <c r="D69" s="37" t="s">
        <v>4</v>
      </c>
      <c r="E69" s="37" t="s">
        <v>167</v>
      </c>
      <c r="F69" s="49" t="s">
        <v>184</v>
      </c>
      <c r="G69" s="41">
        <f>G67/(1-1/(1+G67)^G68)</f>
        <v>9.0508900949959309E-2</v>
      </c>
      <c r="H69" s="41">
        <f t="shared" ref="H69:AH69" si="35">H67/(1-1/(1+H67)^H68)</f>
        <v>9.0508900949959309E-2</v>
      </c>
      <c r="I69" s="41">
        <f t="shared" si="35"/>
        <v>9.0508900949959309E-2</v>
      </c>
      <c r="J69" s="41">
        <f t="shared" si="35"/>
        <v>9.0508900949959309E-2</v>
      </c>
      <c r="K69" s="41">
        <f t="shared" si="35"/>
        <v>9.0508900949959309E-2</v>
      </c>
      <c r="L69" s="41">
        <f t="shared" si="35"/>
        <v>9.0508900949959309E-2</v>
      </c>
      <c r="M69" s="41">
        <f t="shared" si="35"/>
        <v>9.0508900949959309E-2</v>
      </c>
      <c r="N69" s="41">
        <f t="shared" si="35"/>
        <v>9.0508900949959309E-2</v>
      </c>
      <c r="O69" s="41">
        <f t="shared" si="35"/>
        <v>9.0508900949959309E-2</v>
      </c>
      <c r="P69" s="41">
        <f t="shared" si="35"/>
        <v>9.0508900949959309E-2</v>
      </c>
      <c r="Q69" s="41">
        <f t="shared" si="35"/>
        <v>9.0508900949959309E-2</v>
      </c>
      <c r="R69" s="41">
        <f t="shared" si="35"/>
        <v>9.0508900949959309E-2</v>
      </c>
      <c r="S69" s="41">
        <f t="shared" si="35"/>
        <v>9.0508900949959309E-2</v>
      </c>
      <c r="T69" s="41">
        <f t="shared" si="35"/>
        <v>9.0508900949959309E-2</v>
      </c>
      <c r="U69" s="41">
        <f t="shared" si="35"/>
        <v>9.0508900949959309E-2</v>
      </c>
      <c r="V69" s="41">
        <f t="shared" si="35"/>
        <v>9.0508900949959309E-2</v>
      </c>
      <c r="W69" s="41">
        <f t="shared" si="35"/>
        <v>9.0508900949959309E-2</v>
      </c>
      <c r="X69" s="41">
        <f t="shared" si="35"/>
        <v>9.0508900949959309E-2</v>
      </c>
      <c r="Y69" s="41">
        <f t="shared" si="35"/>
        <v>9.0508900949959309E-2</v>
      </c>
      <c r="Z69" s="41">
        <f t="shared" si="35"/>
        <v>9.0508900949959309E-2</v>
      </c>
      <c r="AA69" s="41">
        <f t="shared" si="35"/>
        <v>9.0508900949959309E-2</v>
      </c>
      <c r="AB69" s="41">
        <f t="shared" si="35"/>
        <v>9.0508900949959309E-2</v>
      </c>
      <c r="AC69" s="41">
        <f t="shared" si="35"/>
        <v>9.0508900949959309E-2</v>
      </c>
      <c r="AD69" s="41">
        <f t="shared" si="35"/>
        <v>9.0508900949959309E-2</v>
      </c>
      <c r="AE69" s="41">
        <f t="shared" si="35"/>
        <v>9.0508900949959309E-2</v>
      </c>
      <c r="AF69" s="41">
        <f t="shared" si="35"/>
        <v>9.0508900949959309E-2</v>
      </c>
      <c r="AG69" s="41">
        <f t="shared" si="35"/>
        <v>9.0508900949959309E-2</v>
      </c>
      <c r="AH69" s="41">
        <f t="shared" si="35"/>
        <v>9.0508900949959309E-2</v>
      </c>
    </row>
    <row r="70" spans="1:34" x14ac:dyDescent="0.3">
      <c r="A70" s="33" t="s">
        <v>184</v>
      </c>
      <c r="B70" s="33" t="s">
        <v>174</v>
      </c>
      <c r="C70" s="33" t="s">
        <v>159</v>
      </c>
      <c r="D70" s="33" t="s">
        <v>163</v>
      </c>
      <c r="E70" s="33" t="s">
        <v>167</v>
      </c>
      <c r="F70" s="49" t="s">
        <v>184</v>
      </c>
      <c r="G70" s="42">
        <f t="shared" ref="G70:AH70" si="36">G69*G65+G63</f>
        <v>12928.512976028574</v>
      </c>
      <c r="H70" s="42">
        <f t="shared" si="36"/>
        <v>12928.512976028574</v>
      </c>
      <c r="I70" s="42">
        <f t="shared" si="36"/>
        <v>12928.512976028574</v>
      </c>
      <c r="J70" s="42">
        <f t="shared" si="36"/>
        <v>12928.512976028574</v>
      </c>
      <c r="K70" s="42">
        <f t="shared" si="36"/>
        <v>12928.512976028574</v>
      </c>
      <c r="L70" s="42">
        <f t="shared" si="36"/>
        <v>12928.512976028574</v>
      </c>
      <c r="M70" s="42">
        <f t="shared" si="36"/>
        <v>12928.512976028574</v>
      </c>
      <c r="N70" s="42">
        <f t="shared" si="36"/>
        <v>12928.512976028574</v>
      </c>
      <c r="O70" s="42">
        <f t="shared" si="36"/>
        <v>12928.512976028574</v>
      </c>
      <c r="P70" s="42">
        <f t="shared" si="36"/>
        <v>12928.512976028574</v>
      </c>
      <c r="Q70" s="42">
        <f t="shared" si="36"/>
        <v>12928.512976028574</v>
      </c>
      <c r="R70" s="42">
        <f t="shared" si="36"/>
        <v>12928.512976028574</v>
      </c>
      <c r="S70" s="42">
        <f t="shared" si="36"/>
        <v>12928.512976028574</v>
      </c>
      <c r="T70" s="42">
        <f t="shared" si="36"/>
        <v>12928.512976028574</v>
      </c>
      <c r="U70" s="42">
        <f t="shared" si="36"/>
        <v>12928.512976028574</v>
      </c>
      <c r="V70" s="42">
        <f t="shared" si="36"/>
        <v>12928.512976028574</v>
      </c>
      <c r="W70" s="42">
        <f t="shared" si="36"/>
        <v>12928.512976028574</v>
      </c>
      <c r="X70" s="42">
        <f t="shared" si="36"/>
        <v>12928.512976028574</v>
      </c>
      <c r="Y70" s="42">
        <f t="shared" si="36"/>
        <v>12928.512976028574</v>
      </c>
      <c r="Z70" s="42">
        <f t="shared" si="36"/>
        <v>12928.512976028574</v>
      </c>
      <c r="AA70" s="42">
        <f t="shared" si="36"/>
        <v>12928.512976028574</v>
      </c>
      <c r="AB70" s="42">
        <f t="shared" si="36"/>
        <v>12928.512976028574</v>
      </c>
      <c r="AC70" s="42">
        <f t="shared" si="36"/>
        <v>12928.512976028574</v>
      </c>
      <c r="AD70" s="42">
        <f t="shared" si="36"/>
        <v>12928.512976028574</v>
      </c>
      <c r="AE70" s="42">
        <f t="shared" si="36"/>
        <v>12928.512976028574</v>
      </c>
      <c r="AF70" s="42">
        <f t="shared" si="36"/>
        <v>12928.512976028574</v>
      </c>
      <c r="AG70" s="42">
        <f t="shared" si="36"/>
        <v>12928.512976028574</v>
      </c>
      <c r="AH70" s="42">
        <f t="shared" si="36"/>
        <v>12928.512976028574</v>
      </c>
    </row>
    <row r="71" spans="1:34" x14ac:dyDescent="0.3">
      <c r="A71" s="37" t="s">
        <v>184</v>
      </c>
      <c r="B71" s="37" t="s">
        <v>175</v>
      </c>
      <c r="C71" s="37" t="s">
        <v>159</v>
      </c>
      <c r="D71" s="37" t="s">
        <v>165</v>
      </c>
      <c r="E71" s="37" t="s">
        <v>167</v>
      </c>
      <c r="F71" s="49" t="s">
        <v>184</v>
      </c>
      <c r="G71" s="43">
        <f>G70/(G66*8760)+G64</f>
        <v>4.5411004482011155</v>
      </c>
      <c r="H71" s="43">
        <f t="shared" ref="H71:AH72" si="37">G71</f>
        <v>4.5411004482011155</v>
      </c>
      <c r="I71" s="43">
        <f t="shared" si="37"/>
        <v>4.5411004482011155</v>
      </c>
      <c r="J71" s="43">
        <f t="shared" si="37"/>
        <v>4.5411004482011155</v>
      </c>
      <c r="K71" s="43">
        <f t="shared" si="37"/>
        <v>4.5411004482011155</v>
      </c>
      <c r="L71" s="43">
        <f t="shared" si="37"/>
        <v>4.5411004482011155</v>
      </c>
      <c r="M71" s="43">
        <f t="shared" si="37"/>
        <v>4.5411004482011155</v>
      </c>
      <c r="N71" s="43">
        <f t="shared" si="37"/>
        <v>4.5411004482011155</v>
      </c>
      <c r="O71" s="43">
        <f t="shared" si="37"/>
        <v>4.5411004482011155</v>
      </c>
      <c r="P71" s="43">
        <f t="shared" si="37"/>
        <v>4.5411004482011155</v>
      </c>
      <c r="Q71" s="43">
        <f t="shared" si="37"/>
        <v>4.5411004482011155</v>
      </c>
      <c r="R71" s="43">
        <f t="shared" si="37"/>
        <v>4.5411004482011155</v>
      </c>
      <c r="S71" s="43">
        <f t="shared" si="37"/>
        <v>4.5411004482011155</v>
      </c>
      <c r="T71" s="43">
        <f t="shared" si="37"/>
        <v>4.5411004482011155</v>
      </c>
      <c r="U71" s="43">
        <f t="shared" si="37"/>
        <v>4.5411004482011155</v>
      </c>
      <c r="V71" s="43">
        <f t="shared" si="37"/>
        <v>4.5411004482011155</v>
      </c>
      <c r="W71" s="43">
        <f t="shared" si="37"/>
        <v>4.5411004482011155</v>
      </c>
      <c r="X71" s="43">
        <f t="shared" si="37"/>
        <v>4.5411004482011155</v>
      </c>
      <c r="Y71" s="43">
        <f t="shared" si="37"/>
        <v>4.5411004482011155</v>
      </c>
      <c r="Z71" s="43">
        <f t="shared" si="37"/>
        <v>4.5411004482011155</v>
      </c>
      <c r="AA71" s="43">
        <f t="shared" si="37"/>
        <v>4.5411004482011155</v>
      </c>
      <c r="AB71" s="43">
        <f t="shared" si="37"/>
        <v>4.5411004482011155</v>
      </c>
      <c r="AC71" s="43">
        <f t="shared" si="37"/>
        <v>4.5411004482011155</v>
      </c>
      <c r="AD71" s="43">
        <f t="shared" si="37"/>
        <v>4.5411004482011155</v>
      </c>
      <c r="AE71" s="43">
        <f t="shared" si="37"/>
        <v>4.5411004482011155</v>
      </c>
      <c r="AF71" s="43">
        <f t="shared" si="37"/>
        <v>4.5411004482011155</v>
      </c>
      <c r="AG71" s="43">
        <f t="shared" si="37"/>
        <v>4.5411004482011155</v>
      </c>
      <c r="AH71" s="43">
        <f t="shared" si="37"/>
        <v>4.5411004482011155</v>
      </c>
    </row>
    <row r="72" spans="1:34" x14ac:dyDescent="0.3">
      <c r="A72" s="33" t="s">
        <v>185</v>
      </c>
      <c r="B72" s="33" t="s">
        <v>158</v>
      </c>
      <c r="C72" s="33" t="s">
        <v>159</v>
      </c>
      <c r="D72" s="33" t="s">
        <v>160</v>
      </c>
      <c r="E72" s="34" t="s">
        <v>161</v>
      </c>
      <c r="F72" s="49" t="s">
        <v>185</v>
      </c>
      <c r="G72" s="36">
        <v>146086</v>
      </c>
      <c r="H72" s="36">
        <f>G72</f>
        <v>146086</v>
      </c>
      <c r="I72" s="36">
        <f t="shared" si="37"/>
        <v>146086</v>
      </c>
      <c r="J72" s="36">
        <f t="shared" si="37"/>
        <v>146086</v>
      </c>
      <c r="K72" s="36">
        <f t="shared" si="37"/>
        <v>146086</v>
      </c>
      <c r="L72" s="36">
        <f t="shared" si="37"/>
        <v>146086</v>
      </c>
      <c r="M72" s="36">
        <f t="shared" si="37"/>
        <v>146086</v>
      </c>
      <c r="N72" s="36">
        <f t="shared" si="37"/>
        <v>146086</v>
      </c>
      <c r="O72" s="36">
        <f t="shared" si="37"/>
        <v>146086</v>
      </c>
      <c r="P72" s="36">
        <f t="shared" si="37"/>
        <v>146086</v>
      </c>
      <c r="Q72" s="36">
        <f t="shared" si="37"/>
        <v>146086</v>
      </c>
      <c r="R72" s="36">
        <f t="shared" si="37"/>
        <v>146086</v>
      </c>
      <c r="S72" s="36">
        <f t="shared" si="37"/>
        <v>146086</v>
      </c>
      <c r="T72" s="36">
        <f t="shared" si="37"/>
        <v>146086</v>
      </c>
      <c r="U72" s="36">
        <f t="shared" si="37"/>
        <v>146086</v>
      </c>
      <c r="V72" s="36">
        <f t="shared" si="37"/>
        <v>146086</v>
      </c>
      <c r="W72" s="36">
        <f t="shared" si="37"/>
        <v>146086</v>
      </c>
      <c r="X72" s="36">
        <f t="shared" si="37"/>
        <v>146086</v>
      </c>
      <c r="Y72" s="36">
        <f t="shared" si="37"/>
        <v>146086</v>
      </c>
      <c r="Z72" s="36">
        <f t="shared" si="37"/>
        <v>146086</v>
      </c>
      <c r="AA72" s="36">
        <f t="shared" si="37"/>
        <v>146086</v>
      </c>
      <c r="AB72" s="36">
        <f t="shared" si="37"/>
        <v>146086</v>
      </c>
      <c r="AC72" s="36">
        <f t="shared" si="37"/>
        <v>146086</v>
      </c>
      <c r="AD72" s="36">
        <f t="shared" si="37"/>
        <v>146086</v>
      </c>
      <c r="AE72" s="36">
        <f t="shared" si="37"/>
        <v>146086</v>
      </c>
      <c r="AF72" s="36">
        <f t="shared" si="37"/>
        <v>146086</v>
      </c>
      <c r="AG72" s="36">
        <f t="shared" si="37"/>
        <v>146086</v>
      </c>
      <c r="AH72" s="36">
        <f t="shared" si="37"/>
        <v>146086</v>
      </c>
    </row>
    <row r="73" spans="1:34" x14ac:dyDescent="0.3">
      <c r="A73" s="37" t="s">
        <v>185</v>
      </c>
      <c r="B73" s="37" t="s">
        <v>162</v>
      </c>
      <c r="C73" s="37" t="s">
        <v>159</v>
      </c>
      <c r="D73" s="37" t="s">
        <v>163</v>
      </c>
      <c r="E73" s="34" t="s">
        <v>161</v>
      </c>
      <c r="F73" s="49" t="s">
        <v>185</v>
      </c>
      <c r="G73" s="36">
        <v>1003</v>
      </c>
      <c r="H73" s="36">
        <f t="shared" ref="H73:AH77" si="38">G73</f>
        <v>1003</v>
      </c>
      <c r="I73" s="36">
        <f t="shared" si="38"/>
        <v>1003</v>
      </c>
      <c r="J73" s="36">
        <f t="shared" si="38"/>
        <v>1003</v>
      </c>
      <c r="K73" s="36">
        <f t="shared" si="38"/>
        <v>1003</v>
      </c>
      <c r="L73" s="36">
        <f t="shared" si="38"/>
        <v>1003</v>
      </c>
      <c r="M73" s="36">
        <f t="shared" si="38"/>
        <v>1003</v>
      </c>
      <c r="N73" s="36">
        <f t="shared" si="38"/>
        <v>1003</v>
      </c>
      <c r="O73" s="36">
        <f t="shared" si="38"/>
        <v>1003</v>
      </c>
      <c r="P73" s="36">
        <f t="shared" si="38"/>
        <v>1003</v>
      </c>
      <c r="Q73" s="36">
        <f t="shared" si="38"/>
        <v>1003</v>
      </c>
      <c r="R73" s="36">
        <f t="shared" si="38"/>
        <v>1003</v>
      </c>
      <c r="S73" s="36">
        <f t="shared" si="38"/>
        <v>1003</v>
      </c>
      <c r="T73" s="36">
        <f t="shared" si="38"/>
        <v>1003</v>
      </c>
      <c r="U73" s="36">
        <f t="shared" si="38"/>
        <v>1003</v>
      </c>
      <c r="V73" s="36">
        <f t="shared" si="38"/>
        <v>1003</v>
      </c>
      <c r="W73" s="36">
        <f t="shared" si="38"/>
        <v>1003</v>
      </c>
      <c r="X73" s="36">
        <f t="shared" si="38"/>
        <v>1003</v>
      </c>
      <c r="Y73" s="36">
        <f t="shared" si="38"/>
        <v>1003</v>
      </c>
      <c r="Z73" s="36">
        <f t="shared" si="38"/>
        <v>1003</v>
      </c>
      <c r="AA73" s="36">
        <f t="shared" si="38"/>
        <v>1003</v>
      </c>
      <c r="AB73" s="36">
        <f t="shared" si="38"/>
        <v>1003</v>
      </c>
      <c r="AC73" s="36">
        <f t="shared" si="38"/>
        <v>1003</v>
      </c>
      <c r="AD73" s="36">
        <f t="shared" si="38"/>
        <v>1003</v>
      </c>
      <c r="AE73" s="36">
        <f t="shared" si="38"/>
        <v>1003</v>
      </c>
      <c r="AF73" s="36">
        <f t="shared" si="38"/>
        <v>1003</v>
      </c>
      <c r="AG73" s="36">
        <f t="shared" si="38"/>
        <v>1003</v>
      </c>
      <c r="AH73" s="36">
        <f t="shared" si="38"/>
        <v>1003</v>
      </c>
    </row>
    <row r="74" spans="1:34" x14ac:dyDescent="0.3">
      <c r="A74" s="33" t="s">
        <v>185</v>
      </c>
      <c r="B74" s="33" t="s">
        <v>164</v>
      </c>
      <c r="C74" s="33" t="s">
        <v>159</v>
      </c>
      <c r="D74" s="33" t="s">
        <v>165</v>
      </c>
      <c r="E74" s="34" t="s">
        <v>161</v>
      </c>
      <c r="F74" s="49" t="s">
        <v>185</v>
      </c>
      <c r="G74" s="36">
        <v>0</v>
      </c>
      <c r="H74" s="36">
        <f t="shared" si="38"/>
        <v>0</v>
      </c>
      <c r="I74" s="36">
        <f t="shared" si="38"/>
        <v>0</v>
      </c>
      <c r="J74" s="36">
        <f t="shared" si="38"/>
        <v>0</v>
      </c>
      <c r="K74" s="36">
        <f t="shared" si="38"/>
        <v>0</v>
      </c>
      <c r="L74" s="36">
        <f t="shared" si="38"/>
        <v>0</v>
      </c>
      <c r="M74" s="36">
        <f t="shared" si="38"/>
        <v>0</v>
      </c>
      <c r="N74" s="36">
        <f t="shared" si="38"/>
        <v>0</v>
      </c>
      <c r="O74" s="36">
        <f t="shared" si="38"/>
        <v>0</v>
      </c>
      <c r="P74" s="36">
        <f t="shared" si="38"/>
        <v>0</v>
      </c>
      <c r="Q74" s="36">
        <f t="shared" si="38"/>
        <v>0</v>
      </c>
      <c r="R74" s="36">
        <f t="shared" si="38"/>
        <v>0</v>
      </c>
      <c r="S74" s="36">
        <f t="shared" si="38"/>
        <v>0</v>
      </c>
      <c r="T74" s="36">
        <f t="shared" si="38"/>
        <v>0</v>
      </c>
      <c r="U74" s="36">
        <f t="shared" si="38"/>
        <v>0</v>
      </c>
      <c r="V74" s="36">
        <f t="shared" si="38"/>
        <v>0</v>
      </c>
      <c r="W74" s="36">
        <f t="shared" si="38"/>
        <v>0</v>
      </c>
      <c r="X74" s="36">
        <f t="shared" si="38"/>
        <v>0</v>
      </c>
      <c r="Y74" s="36">
        <f t="shared" si="38"/>
        <v>0</v>
      </c>
      <c r="Z74" s="36">
        <f t="shared" si="38"/>
        <v>0</v>
      </c>
      <c r="AA74" s="36">
        <f t="shared" si="38"/>
        <v>0</v>
      </c>
      <c r="AB74" s="36">
        <f t="shared" si="38"/>
        <v>0</v>
      </c>
      <c r="AC74" s="36">
        <f t="shared" si="38"/>
        <v>0</v>
      </c>
      <c r="AD74" s="36">
        <f t="shared" si="38"/>
        <v>0</v>
      </c>
      <c r="AE74" s="36">
        <f t="shared" si="38"/>
        <v>0</v>
      </c>
      <c r="AF74" s="36">
        <f t="shared" si="38"/>
        <v>0</v>
      </c>
      <c r="AG74" s="36">
        <f t="shared" si="38"/>
        <v>0</v>
      </c>
      <c r="AH74" s="36">
        <f t="shared" si="38"/>
        <v>0</v>
      </c>
    </row>
    <row r="75" spans="1:34" x14ac:dyDescent="0.3">
      <c r="A75" s="37" t="s">
        <v>185</v>
      </c>
      <c r="B75" s="37" t="s">
        <v>166</v>
      </c>
      <c r="C75" s="37" t="s">
        <v>159</v>
      </c>
      <c r="D75" s="37" t="s">
        <v>160</v>
      </c>
      <c r="E75" s="37" t="s">
        <v>167</v>
      </c>
      <c r="F75" s="49" t="s">
        <v>185</v>
      </c>
      <c r="G75" s="38">
        <f>G72*[1]Assumptions!$E$66</f>
        <v>161608.1249597648</v>
      </c>
      <c r="H75" s="38">
        <f t="shared" si="38"/>
        <v>161608.1249597648</v>
      </c>
      <c r="I75" s="38">
        <f t="shared" si="38"/>
        <v>161608.1249597648</v>
      </c>
      <c r="J75" s="38">
        <f t="shared" si="38"/>
        <v>161608.1249597648</v>
      </c>
      <c r="K75" s="38">
        <f t="shared" si="38"/>
        <v>161608.1249597648</v>
      </c>
      <c r="L75" s="38">
        <f t="shared" si="38"/>
        <v>161608.1249597648</v>
      </c>
      <c r="M75" s="38">
        <f t="shared" si="38"/>
        <v>161608.1249597648</v>
      </c>
      <c r="N75" s="38">
        <f t="shared" si="38"/>
        <v>161608.1249597648</v>
      </c>
      <c r="O75" s="38">
        <f t="shared" si="38"/>
        <v>161608.1249597648</v>
      </c>
      <c r="P75" s="38">
        <f t="shared" si="38"/>
        <v>161608.1249597648</v>
      </c>
      <c r="Q75" s="38">
        <f t="shared" si="38"/>
        <v>161608.1249597648</v>
      </c>
      <c r="R75" s="38">
        <f t="shared" si="38"/>
        <v>161608.1249597648</v>
      </c>
      <c r="S75" s="38">
        <f t="shared" si="38"/>
        <v>161608.1249597648</v>
      </c>
      <c r="T75" s="38">
        <f t="shared" si="38"/>
        <v>161608.1249597648</v>
      </c>
      <c r="U75" s="38">
        <f t="shared" si="38"/>
        <v>161608.1249597648</v>
      </c>
      <c r="V75" s="38">
        <f t="shared" si="38"/>
        <v>161608.1249597648</v>
      </c>
      <c r="W75" s="38">
        <f t="shared" si="38"/>
        <v>161608.1249597648</v>
      </c>
      <c r="X75" s="38">
        <f t="shared" si="38"/>
        <v>161608.1249597648</v>
      </c>
      <c r="Y75" s="38">
        <f t="shared" si="38"/>
        <v>161608.1249597648</v>
      </c>
      <c r="Z75" s="38">
        <f t="shared" si="38"/>
        <v>161608.1249597648</v>
      </c>
      <c r="AA75" s="38">
        <f t="shared" si="38"/>
        <v>161608.1249597648</v>
      </c>
      <c r="AB75" s="38">
        <f t="shared" si="38"/>
        <v>161608.1249597648</v>
      </c>
      <c r="AC75" s="38">
        <f t="shared" si="38"/>
        <v>161608.1249597648</v>
      </c>
      <c r="AD75" s="38">
        <f t="shared" si="38"/>
        <v>161608.1249597648</v>
      </c>
      <c r="AE75" s="38">
        <f t="shared" si="38"/>
        <v>161608.1249597648</v>
      </c>
      <c r="AF75" s="38">
        <f t="shared" si="38"/>
        <v>161608.1249597648</v>
      </c>
      <c r="AG75" s="38">
        <f t="shared" si="38"/>
        <v>161608.1249597648</v>
      </c>
      <c r="AH75" s="38">
        <f t="shared" si="38"/>
        <v>161608.1249597648</v>
      </c>
    </row>
    <row r="76" spans="1:34" x14ac:dyDescent="0.3">
      <c r="A76" s="33" t="s">
        <v>185</v>
      </c>
      <c r="B76" s="33" t="s">
        <v>168</v>
      </c>
      <c r="C76" s="33" t="s">
        <v>159</v>
      </c>
      <c r="D76" s="33" t="s">
        <v>4</v>
      </c>
      <c r="E76" s="39" t="s">
        <v>169</v>
      </c>
      <c r="F76" s="49" t="s">
        <v>185</v>
      </c>
      <c r="G76" s="40">
        <v>0.38</v>
      </c>
      <c r="H76" s="40">
        <f>G76</f>
        <v>0.38</v>
      </c>
      <c r="I76" s="40">
        <f>H76</f>
        <v>0.38</v>
      </c>
      <c r="J76" s="40">
        <f t="shared" si="38"/>
        <v>0.38</v>
      </c>
      <c r="K76" s="40">
        <f t="shared" si="38"/>
        <v>0.38</v>
      </c>
      <c r="L76" s="40">
        <f t="shared" si="38"/>
        <v>0.38</v>
      </c>
      <c r="M76" s="40">
        <f t="shared" si="38"/>
        <v>0.38</v>
      </c>
      <c r="N76" s="40">
        <f t="shared" si="38"/>
        <v>0.38</v>
      </c>
      <c r="O76" s="40">
        <f t="shared" si="38"/>
        <v>0.38</v>
      </c>
      <c r="P76" s="40">
        <f t="shared" si="38"/>
        <v>0.38</v>
      </c>
      <c r="Q76" s="40">
        <f t="shared" si="38"/>
        <v>0.38</v>
      </c>
      <c r="R76" s="40">
        <f t="shared" si="38"/>
        <v>0.38</v>
      </c>
      <c r="S76" s="40">
        <f t="shared" si="38"/>
        <v>0.38</v>
      </c>
      <c r="T76" s="40">
        <f t="shared" si="38"/>
        <v>0.38</v>
      </c>
      <c r="U76" s="40">
        <f t="shared" si="38"/>
        <v>0.38</v>
      </c>
      <c r="V76" s="40">
        <f t="shared" si="38"/>
        <v>0.38</v>
      </c>
      <c r="W76" s="40">
        <f t="shared" si="38"/>
        <v>0.38</v>
      </c>
      <c r="X76" s="40">
        <f t="shared" si="38"/>
        <v>0.38</v>
      </c>
      <c r="Y76" s="40">
        <f t="shared" si="38"/>
        <v>0.38</v>
      </c>
      <c r="Z76" s="40">
        <f t="shared" si="38"/>
        <v>0.38</v>
      </c>
      <c r="AA76" s="40">
        <f t="shared" si="38"/>
        <v>0.38</v>
      </c>
      <c r="AB76" s="40">
        <f t="shared" si="38"/>
        <v>0.38</v>
      </c>
      <c r="AC76" s="40">
        <f t="shared" si="38"/>
        <v>0.38</v>
      </c>
      <c r="AD76" s="40">
        <f t="shared" si="38"/>
        <v>0.38</v>
      </c>
      <c r="AE76" s="40">
        <f t="shared" si="38"/>
        <v>0.38</v>
      </c>
      <c r="AF76" s="40">
        <f t="shared" si="38"/>
        <v>0.38</v>
      </c>
      <c r="AG76" s="40">
        <f t="shared" si="38"/>
        <v>0.38</v>
      </c>
      <c r="AH76" s="40">
        <f t="shared" si="38"/>
        <v>0.38</v>
      </c>
    </row>
    <row r="77" spans="1:34" x14ac:dyDescent="0.3">
      <c r="A77" s="37" t="s">
        <v>185</v>
      </c>
      <c r="B77" s="37" t="s">
        <v>170</v>
      </c>
      <c r="C77" s="37" t="s">
        <v>159</v>
      </c>
      <c r="D77" s="37" t="s">
        <v>172</v>
      </c>
      <c r="E77" s="34" t="s">
        <v>161</v>
      </c>
      <c r="F77" s="49" t="s">
        <v>185</v>
      </c>
      <c r="G77" s="40">
        <v>8.2000000000000003E-2</v>
      </c>
      <c r="H77" s="40">
        <f>G77</f>
        <v>8.2000000000000003E-2</v>
      </c>
      <c r="I77" s="40">
        <f>H77</f>
        <v>8.2000000000000003E-2</v>
      </c>
      <c r="J77" s="40">
        <f t="shared" si="38"/>
        <v>8.2000000000000003E-2</v>
      </c>
      <c r="K77" s="40">
        <f t="shared" si="38"/>
        <v>8.2000000000000003E-2</v>
      </c>
      <c r="L77" s="40">
        <f t="shared" si="38"/>
        <v>8.2000000000000003E-2</v>
      </c>
      <c r="M77" s="40">
        <f t="shared" si="38"/>
        <v>8.2000000000000003E-2</v>
      </c>
      <c r="N77" s="40">
        <f t="shared" si="38"/>
        <v>8.2000000000000003E-2</v>
      </c>
      <c r="O77" s="40">
        <f t="shared" si="38"/>
        <v>8.2000000000000003E-2</v>
      </c>
      <c r="P77" s="40">
        <f t="shared" si="38"/>
        <v>8.2000000000000003E-2</v>
      </c>
      <c r="Q77" s="40">
        <f t="shared" si="38"/>
        <v>8.2000000000000003E-2</v>
      </c>
      <c r="R77" s="40">
        <f t="shared" si="38"/>
        <v>8.2000000000000003E-2</v>
      </c>
      <c r="S77" s="40">
        <f t="shared" si="38"/>
        <v>8.2000000000000003E-2</v>
      </c>
      <c r="T77" s="40">
        <f t="shared" si="38"/>
        <v>8.2000000000000003E-2</v>
      </c>
      <c r="U77" s="40">
        <f t="shared" si="38"/>
        <v>8.2000000000000003E-2</v>
      </c>
      <c r="V77" s="40">
        <f t="shared" si="38"/>
        <v>8.2000000000000003E-2</v>
      </c>
      <c r="W77" s="40">
        <f t="shared" si="38"/>
        <v>8.2000000000000003E-2</v>
      </c>
      <c r="X77" s="40">
        <f t="shared" si="38"/>
        <v>8.2000000000000003E-2</v>
      </c>
      <c r="Y77" s="40">
        <f t="shared" si="38"/>
        <v>8.2000000000000003E-2</v>
      </c>
      <c r="Z77" s="40">
        <f t="shared" si="38"/>
        <v>8.2000000000000003E-2</v>
      </c>
      <c r="AA77" s="40">
        <f t="shared" si="38"/>
        <v>8.2000000000000003E-2</v>
      </c>
      <c r="AB77" s="40">
        <f t="shared" si="38"/>
        <v>8.2000000000000003E-2</v>
      </c>
      <c r="AC77" s="40">
        <f t="shared" si="38"/>
        <v>8.2000000000000003E-2</v>
      </c>
      <c r="AD77" s="40">
        <f t="shared" si="38"/>
        <v>8.2000000000000003E-2</v>
      </c>
      <c r="AE77" s="40">
        <f t="shared" si="38"/>
        <v>8.2000000000000003E-2</v>
      </c>
      <c r="AF77" s="40">
        <f t="shared" si="38"/>
        <v>8.2000000000000003E-2</v>
      </c>
      <c r="AG77" s="40">
        <f t="shared" si="38"/>
        <v>8.2000000000000003E-2</v>
      </c>
      <c r="AH77" s="40">
        <f t="shared" si="38"/>
        <v>8.2000000000000003E-2</v>
      </c>
    </row>
    <row r="78" spans="1:34" x14ac:dyDescent="0.3">
      <c r="A78" s="33" t="s">
        <v>185</v>
      </c>
      <c r="B78" s="33" t="s">
        <v>171</v>
      </c>
      <c r="C78" s="33"/>
      <c r="D78" s="33" t="s">
        <v>172</v>
      </c>
      <c r="E78" s="39" t="s">
        <v>169</v>
      </c>
      <c r="F78" s="49" t="s">
        <v>185</v>
      </c>
      <c r="G78" s="23">
        <v>30</v>
      </c>
      <c r="H78" s="36">
        <f t="shared" ref="H78:AH78" si="39">G78</f>
        <v>30</v>
      </c>
      <c r="I78" s="36">
        <f t="shared" si="39"/>
        <v>30</v>
      </c>
      <c r="J78" s="36">
        <f t="shared" si="39"/>
        <v>30</v>
      </c>
      <c r="K78" s="36">
        <f t="shared" si="39"/>
        <v>30</v>
      </c>
      <c r="L78" s="36">
        <f t="shared" si="39"/>
        <v>30</v>
      </c>
      <c r="M78" s="36">
        <f t="shared" si="39"/>
        <v>30</v>
      </c>
      <c r="N78" s="36">
        <f t="shared" si="39"/>
        <v>30</v>
      </c>
      <c r="O78" s="36">
        <f t="shared" si="39"/>
        <v>30</v>
      </c>
      <c r="P78" s="36">
        <f t="shared" si="39"/>
        <v>30</v>
      </c>
      <c r="Q78" s="36">
        <f t="shared" si="39"/>
        <v>30</v>
      </c>
      <c r="R78" s="36">
        <f t="shared" si="39"/>
        <v>30</v>
      </c>
      <c r="S78" s="36">
        <f t="shared" si="39"/>
        <v>30</v>
      </c>
      <c r="T78" s="36">
        <f t="shared" si="39"/>
        <v>30</v>
      </c>
      <c r="U78" s="36">
        <f t="shared" si="39"/>
        <v>30</v>
      </c>
      <c r="V78" s="36">
        <f t="shared" si="39"/>
        <v>30</v>
      </c>
      <c r="W78" s="36">
        <f t="shared" si="39"/>
        <v>30</v>
      </c>
      <c r="X78" s="36">
        <f t="shared" si="39"/>
        <v>30</v>
      </c>
      <c r="Y78" s="36">
        <f t="shared" si="39"/>
        <v>30</v>
      </c>
      <c r="Z78" s="36">
        <f t="shared" si="39"/>
        <v>30</v>
      </c>
      <c r="AA78" s="36">
        <f t="shared" si="39"/>
        <v>30</v>
      </c>
      <c r="AB78" s="36">
        <f t="shared" si="39"/>
        <v>30</v>
      </c>
      <c r="AC78" s="36">
        <f t="shared" si="39"/>
        <v>30</v>
      </c>
      <c r="AD78" s="36">
        <f t="shared" si="39"/>
        <v>30</v>
      </c>
      <c r="AE78" s="36">
        <f t="shared" si="39"/>
        <v>30</v>
      </c>
      <c r="AF78" s="36">
        <f t="shared" si="39"/>
        <v>30</v>
      </c>
      <c r="AG78" s="36">
        <f t="shared" si="39"/>
        <v>30</v>
      </c>
      <c r="AH78" s="36">
        <f t="shared" si="39"/>
        <v>30</v>
      </c>
    </row>
    <row r="79" spans="1:34" x14ac:dyDescent="0.3">
      <c r="A79" s="37" t="s">
        <v>185</v>
      </c>
      <c r="B79" s="37" t="s">
        <v>173</v>
      </c>
      <c r="C79" s="37"/>
      <c r="D79" s="37" t="s">
        <v>4</v>
      </c>
      <c r="E79" s="37" t="s">
        <v>167</v>
      </c>
      <c r="F79" s="49" t="s">
        <v>185</v>
      </c>
      <c r="G79" s="41">
        <f>G77/(1-1/(1+G77)^G78)</f>
        <v>9.0508900949959309E-2</v>
      </c>
      <c r="H79" s="41">
        <f t="shared" ref="H79:AH79" si="40">H77/(1-1/(1+H77)^H78)</f>
        <v>9.0508900949959309E-2</v>
      </c>
      <c r="I79" s="41">
        <f t="shared" si="40"/>
        <v>9.0508900949959309E-2</v>
      </c>
      <c r="J79" s="41">
        <f t="shared" si="40"/>
        <v>9.0508900949959309E-2</v>
      </c>
      <c r="K79" s="41">
        <f t="shared" si="40"/>
        <v>9.0508900949959309E-2</v>
      </c>
      <c r="L79" s="41">
        <f t="shared" si="40"/>
        <v>9.0508900949959309E-2</v>
      </c>
      <c r="M79" s="41">
        <f t="shared" si="40"/>
        <v>9.0508900949959309E-2</v>
      </c>
      <c r="N79" s="41">
        <f t="shared" si="40"/>
        <v>9.0508900949959309E-2</v>
      </c>
      <c r="O79" s="41">
        <f t="shared" si="40"/>
        <v>9.0508900949959309E-2</v>
      </c>
      <c r="P79" s="41">
        <f t="shared" si="40"/>
        <v>9.0508900949959309E-2</v>
      </c>
      <c r="Q79" s="41">
        <f t="shared" si="40"/>
        <v>9.0508900949959309E-2</v>
      </c>
      <c r="R79" s="41">
        <f t="shared" si="40"/>
        <v>9.0508900949959309E-2</v>
      </c>
      <c r="S79" s="41">
        <f t="shared" si="40"/>
        <v>9.0508900949959309E-2</v>
      </c>
      <c r="T79" s="41">
        <f t="shared" si="40"/>
        <v>9.0508900949959309E-2</v>
      </c>
      <c r="U79" s="41">
        <f t="shared" si="40"/>
        <v>9.0508900949959309E-2</v>
      </c>
      <c r="V79" s="41">
        <f t="shared" si="40"/>
        <v>9.0508900949959309E-2</v>
      </c>
      <c r="W79" s="41">
        <f t="shared" si="40"/>
        <v>9.0508900949959309E-2</v>
      </c>
      <c r="X79" s="41">
        <f t="shared" si="40"/>
        <v>9.0508900949959309E-2</v>
      </c>
      <c r="Y79" s="41">
        <f t="shared" si="40"/>
        <v>9.0508900949959309E-2</v>
      </c>
      <c r="Z79" s="41">
        <f t="shared" si="40"/>
        <v>9.0508900949959309E-2</v>
      </c>
      <c r="AA79" s="41">
        <f t="shared" si="40"/>
        <v>9.0508900949959309E-2</v>
      </c>
      <c r="AB79" s="41">
        <f t="shared" si="40"/>
        <v>9.0508900949959309E-2</v>
      </c>
      <c r="AC79" s="41">
        <f t="shared" si="40"/>
        <v>9.0508900949959309E-2</v>
      </c>
      <c r="AD79" s="41">
        <f t="shared" si="40"/>
        <v>9.0508900949959309E-2</v>
      </c>
      <c r="AE79" s="41">
        <f t="shared" si="40"/>
        <v>9.0508900949959309E-2</v>
      </c>
      <c r="AF79" s="41">
        <f t="shared" si="40"/>
        <v>9.0508900949959309E-2</v>
      </c>
      <c r="AG79" s="41">
        <f t="shared" si="40"/>
        <v>9.0508900949959309E-2</v>
      </c>
      <c r="AH79" s="41">
        <f t="shared" si="40"/>
        <v>9.0508900949959309E-2</v>
      </c>
    </row>
    <row r="80" spans="1:34" x14ac:dyDescent="0.3">
      <c r="A80" s="33" t="s">
        <v>185</v>
      </c>
      <c r="B80" s="33" t="s">
        <v>174</v>
      </c>
      <c r="C80" s="33" t="s">
        <v>159</v>
      </c>
      <c r="D80" s="33" t="s">
        <v>163</v>
      </c>
      <c r="E80" s="33" t="s">
        <v>167</v>
      </c>
      <c r="F80" s="49" t="s">
        <v>185</v>
      </c>
      <c r="G80" s="42">
        <f t="shared" ref="G80:AH80" si="41">G79*G75+G73</f>
        <v>15629.973774691998</v>
      </c>
      <c r="H80" s="42">
        <f t="shared" si="41"/>
        <v>15629.973774691998</v>
      </c>
      <c r="I80" s="42">
        <f t="shared" si="41"/>
        <v>15629.973774691998</v>
      </c>
      <c r="J80" s="42">
        <f t="shared" si="41"/>
        <v>15629.973774691998</v>
      </c>
      <c r="K80" s="42">
        <f t="shared" si="41"/>
        <v>15629.973774691998</v>
      </c>
      <c r="L80" s="42">
        <f t="shared" si="41"/>
        <v>15629.973774691998</v>
      </c>
      <c r="M80" s="42">
        <f t="shared" si="41"/>
        <v>15629.973774691998</v>
      </c>
      <c r="N80" s="42">
        <f t="shared" si="41"/>
        <v>15629.973774691998</v>
      </c>
      <c r="O80" s="42">
        <f t="shared" si="41"/>
        <v>15629.973774691998</v>
      </c>
      <c r="P80" s="42">
        <f t="shared" si="41"/>
        <v>15629.973774691998</v>
      </c>
      <c r="Q80" s="42">
        <f t="shared" si="41"/>
        <v>15629.973774691998</v>
      </c>
      <c r="R80" s="42">
        <f t="shared" si="41"/>
        <v>15629.973774691998</v>
      </c>
      <c r="S80" s="42">
        <f t="shared" si="41"/>
        <v>15629.973774691998</v>
      </c>
      <c r="T80" s="42">
        <f t="shared" si="41"/>
        <v>15629.973774691998</v>
      </c>
      <c r="U80" s="42">
        <f t="shared" si="41"/>
        <v>15629.973774691998</v>
      </c>
      <c r="V80" s="42">
        <f t="shared" si="41"/>
        <v>15629.973774691998</v>
      </c>
      <c r="W80" s="42">
        <f t="shared" si="41"/>
        <v>15629.973774691998</v>
      </c>
      <c r="X80" s="42">
        <f t="shared" si="41"/>
        <v>15629.973774691998</v>
      </c>
      <c r="Y80" s="42">
        <f t="shared" si="41"/>
        <v>15629.973774691998</v>
      </c>
      <c r="Z80" s="42">
        <f t="shared" si="41"/>
        <v>15629.973774691998</v>
      </c>
      <c r="AA80" s="42">
        <f t="shared" si="41"/>
        <v>15629.973774691998</v>
      </c>
      <c r="AB80" s="42">
        <f t="shared" si="41"/>
        <v>15629.973774691998</v>
      </c>
      <c r="AC80" s="42">
        <f t="shared" si="41"/>
        <v>15629.973774691998</v>
      </c>
      <c r="AD80" s="42">
        <f t="shared" si="41"/>
        <v>15629.973774691998</v>
      </c>
      <c r="AE80" s="42">
        <f t="shared" si="41"/>
        <v>15629.973774691998</v>
      </c>
      <c r="AF80" s="42">
        <f t="shared" si="41"/>
        <v>15629.973774691998</v>
      </c>
      <c r="AG80" s="42">
        <f t="shared" si="41"/>
        <v>15629.973774691998</v>
      </c>
      <c r="AH80" s="42">
        <f t="shared" si="41"/>
        <v>15629.973774691998</v>
      </c>
    </row>
    <row r="81" spans="1:34" x14ac:dyDescent="0.3">
      <c r="A81" s="37" t="s">
        <v>185</v>
      </c>
      <c r="B81" s="37" t="s">
        <v>175</v>
      </c>
      <c r="C81" s="37" t="s">
        <v>159</v>
      </c>
      <c r="D81" s="37" t="s">
        <v>165</v>
      </c>
      <c r="E81" s="37" t="s">
        <v>167</v>
      </c>
      <c r="F81" s="49" t="s">
        <v>185</v>
      </c>
      <c r="G81" s="43">
        <f>G80/(G76*8760)+G74</f>
        <v>4.6953778462785376</v>
      </c>
      <c r="H81" s="43">
        <f t="shared" ref="H81:AH82" si="42">G81</f>
        <v>4.6953778462785376</v>
      </c>
      <c r="I81" s="43">
        <f t="shared" si="42"/>
        <v>4.6953778462785376</v>
      </c>
      <c r="J81" s="43">
        <f t="shared" si="42"/>
        <v>4.6953778462785376</v>
      </c>
      <c r="K81" s="43">
        <f t="shared" si="42"/>
        <v>4.6953778462785376</v>
      </c>
      <c r="L81" s="43">
        <f t="shared" si="42"/>
        <v>4.6953778462785376</v>
      </c>
      <c r="M81" s="43">
        <f t="shared" si="42"/>
        <v>4.6953778462785376</v>
      </c>
      <c r="N81" s="43">
        <f t="shared" si="42"/>
        <v>4.6953778462785376</v>
      </c>
      <c r="O81" s="43">
        <f t="shared" si="42"/>
        <v>4.6953778462785376</v>
      </c>
      <c r="P81" s="43">
        <f t="shared" si="42"/>
        <v>4.6953778462785376</v>
      </c>
      <c r="Q81" s="43">
        <f t="shared" si="42"/>
        <v>4.6953778462785376</v>
      </c>
      <c r="R81" s="43">
        <f t="shared" si="42"/>
        <v>4.6953778462785376</v>
      </c>
      <c r="S81" s="43">
        <f t="shared" si="42"/>
        <v>4.6953778462785376</v>
      </c>
      <c r="T81" s="43">
        <f t="shared" si="42"/>
        <v>4.6953778462785376</v>
      </c>
      <c r="U81" s="43">
        <f t="shared" si="42"/>
        <v>4.6953778462785376</v>
      </c>
      <c r="V81" s="43">
        <f t="shared" si="42"/>
        <v>4.6953778462785376</v>
      </c>
      <c r="W81" s="43">
        <f t="shared" si="42"/>
        <v>4.6953778462785376</v>
      </c>
      <c r="X81" s="43">
        <f t="shared" si="42"/>
        <v>4.6953778462785376</v>
      </c>
      <c r="Y81" s="43">
        <f t="shared" si="42"/>
        <v>4.6953778462785376</v>
      </c>
      <c r="Z81" s="43">
        <f t="shared" si="42"/>
        <v>4.6953778462785376</v>
      </c>
      <c r="AA81" s="43">
        <f t="shared" si="42"/>
        <v>4.6953778462785376</v>
      </c>
      <c r="AB81" s="43">
        <f t="shared" si="42"/>
        <v>4.6953778462785376</v>
      </c>
      <c r="AC81" s="43">
        <f t="shared" si="42"/>
        <v>4.6953778462785376</v>
      </c>
      <c r="AD81" s="43">
        <f t="shared" si="42"/>
        <v>4.6953778462785376</v>
      </c>
      <c r="AE81" s="43">
        <f t="shared" si="42"/>
        <v>4.6953778462785376</v>
      </c>
      <c r="AF81" s="43">
        <f t="shared" si="42"/>
        <v>4.6953778462785376</v>
      </c>
      <c r="AG81" s="43">
        <f t="shared" si="42"/>
        <v>4.6953778462785376</v>
      </c>
      <c r="AH81" s="43">
        <f t="shared" si="42"/>
        <v>4.6953778462785376</v>
      </c>
    </row>
    <row r="82" spans="1:34" x14ac:dyDescent="0.3">
      <c r="A82" s="33" t="s">
        <v>186</v>
      </c>
      <c r="B82" s="33" t="s">
        <v>158</v>
      </c>
      <c r="C82" s="33" t="s">
        <v>159</v>
      </c>
      <c r="D82" s="33" t="s">
        <v>160</v>
      </c>
      <c r="E82" s="34" t="s">
        <v>161</v>
      </c>
      <c r="F82" s="49" t="s">
        <v>186</v>
      </c>
      <c r="G82" s="36">
        <v>177881</v>
      </c>
      <c r="H82" s="36">
        <f>G82</f>
        <v>177881</v>
      </c>
      <c r="I82" s="36">
        <f t="shared" si="42"/>
        <v>177881</v>
      </c>
      <c r="J82" s="36">
        <f t="shared" si="42"/>
        <v>177881</v>
      </c>
      <c r="K82" s="36">
        <f t="shared" si="42"/>
        <v>177881</v>
      </c>
      <c r="L82" s="36">
        <f t="shared" si="42"/>
        <v>177881</v>
      </c>
      <c r="M82" s="36">
        <f t="shared" si="42"/>
        <v>177881</v>
      </c>
      <c r="N82" s="36">
        <f t="shared" si="42"/>
        <v>177881</v>
      </c>
      <c r="O82" s="36">
        <f t="shared" si="42"/>
        <v>177881</v>
      </c>
      <c r="P82" s="36">
        <f t="shared" si="42"/>
        <v>177881</v>
      </c>
      <c r="Q82" s="36">
        <f t="shared" si="42"/>
        <v>177881</v>
      </c>
      <c r="R82" s="36">
        <f t="shared" si="42"/>
        <v>177881</v>
      </c>
      <c r="S82" s="36">
        <f t="shared" si="42"/>
        <v>177881</v>
      </c>
      <c r="T82" s="36">
        <f t="shared" si="42"/>
        <v>177881</v>
      </c>
      <c r="U82" s="36">
        <f t="shared" si="42"/>
        <v>177881</v>
      </c>
      <c r="V82" s="36">
        <f t="shared" si="42"/>
        <v>177881</v>
      </c>
      <c r="W82" s="36">
        <f t="shared" si="42"/>
        <v>177881</v>
      </c>
      <c r="X82" s="36">
        <f t="shared" si="42"/>
        <v>177881</v>
      </c>
      <c r="Y82" s="36">
        <f t="shared" si="42"/>
        <v>177881</v>
      </c>
      <c r="Z82" s="36">
        <f t="shared" si="42"/>
        <v>177881</v>
      </c>
      <c r="AA82" s="36">
        <f t="shared" si="42"/>
        <v>177881</v>
      </c>
      <c r="AB82" s="36">
        <f t="shared" si="42"/>
        <v>177881</v>
      </c>
      <c r="AC82" s="36">
        <f t="shared" si="42"/>
        <v>177881</v>
      </c>
      <c r="AD82" s="36">
        <f t="shared" si="42"/>
        <v>177881</v>
      </c>
      <c r="AE82" s="36">
        <f t="shared" si="42"/>
        <v>177881</v>
      </c>
      <c r="AF82" s="36">
        <f t="shared" si="42"/>
        <v>177881</v>
      </c>
      <c r="AG82" s="36">
        <f t="shared" si="42"/>
        <v>177881</v>
      </c>
      <c r="AH82" s="36">
        <f t="shared" si="42"/>
        <v>177881</v>
      </c>
    </row>
    <row r="83" spans="1:34" x14ac:dyDescent="0.3">
      <c r="A83" s="37" t="s">
        <v>186</v>
      </c>
      <c r="B83" s="37" t="s">
        <v>162</v>
      </c>
      <c r="C83" s="37" t="s">
        <v>159</v>
      </c>
      <c r="D83" s="37" t="s">
        <v>163</v>
      </c>
      <c r="E83" s="34" t="s">
        <v>161</v>
      </c>
      <c r="F83" s="49" t="s">
        <v>186</v>
      </c>
      <c r="G83" s="36">
        <v>1027</v>
      </c>
      <c r="H83" s="36">
        <f t="shared" ref="H83:AH87" si="43">G83</f>
        <v>1027</v>
      </c>
      <c r="I83" s="36">
        <f t="shared" si="43"/>
        <v>1027</v>
      </c>
      <c r="J83" s="36">
        <f t="shared" si="43"/>
        <v>1027</v>
      </c>
      <c r="K83" s="36">
        <f t="shared" si="43"/>
        <v>1027</v>
      </c>
      <c r="L83" s="36">
        <f t="shared" si="43"/>
        <v>1027</v>
      </c>
      <c r="M83" s="36">
        <f t="shared" si="43"/>
        <v>1027</v>
      </c>
      <c r="N83" s="36">
        <f t="shared" si="43"/>
        <v>1027</v>
      </c>
      <c r="O83" s="36">
        <f t="shared" si="43"/>
        <v>1027</v>
      </c>
      <c r="P83" s="36">
        <f t="shared" si="43"/>
        <v>1027</v>
      </c>
      <c r="Q83" s="36">
        <f t="shared" si="43"/>
        <v>1027</v>
      </c>
      <c r="R83" s="36">
        <f t="shared" si="43"/>
        <v>1027</v>
      </c>
      <c r="S83" s="36">
        <f t="shared" si="43"/>
        <v>1027</v>
      </c>
      <c r="T83" s="36">
        <f t="shared" si="43"/>
        <v>1027</v>
      </c>
      <c r="U83" s="36">
        <f t="shared" si="43"/>
        <v>1027</v>
      </c>
      <c r="V83" s="36">
        <f t="shared" si="43"/>
        <v>1027</v>
      </c>
      <c r="W83" s="36">
        <f t="shared" si="43"/>
        <v>1027</v>
      </c>
      <c r="X83" s="36">
        <f t="shared" si="43"/>
        <v>1027</v>
      </c>
      <c r="Y83" s="36">
        <f t="shared" si="43"/>
        <v>1027</v>
      </c>
      <c r="Z83" s="36">
        <f t="shared" si="43"/>
        <v>1027</v>
      </c>
      <c r="AA83" s="36">
        <f t="shared" si="43"/>
        <v>1027</v>
      </c>
      <c r="AB83" s="36">
        <f t="shared" si="43"/>
        <v>1027</v>
      </c>
      <c r="AC83" s="36">
        <f t="shared" si="43"/>
        <v>1027</v>
      </c>
      <c r="AD83" s="36">
        <f t="shared" si="43"/>
        <v>1027</v>
      </c>
      <c r="AE83" s="36">
        <f t="shared" si="43"/>
        <v>1027</v>
      </c>
      <c r="AF83" s="36">
        <f t="shared" si="43"/>
        <v>1027</v>
      </c>
      <c r="AG83" s="36">
        <f t="shared" si="43"/>
        <v>1027</v>
      </c>
      <c r="AH83" s="36">
        <f t="shared" si="43"/>
        <v>1027</v>
      </c>
    </row>
    <row r="84" spans="1:34" x14ac:dyDescent="0.3">
      <c r="A84" s="33" t="s">
        <v>186</v>
      </c>
      <c r="B84" s="33" t="s">
        <v>164</v>
      </c>
      <c r="C84" s="33" t="s">
        <v>159</v>
      </c>
      <c r="D84" s="33" t="s">
        <v>165</v>
      </c>
      <c r="E84" s="34" t="s">
        <v>161</v>
      </c>
      <c r="F84" s="49" t="s">
        <v>186</v>
      </c>
      <c r="G84" s="36">
        <v>0</v>
      </c>
      <c r="H84" s="36">
        <f t="shared" si="43"/>
        <v>0</v>
      </c>
      <c r="I84" s="36">
        <f t="shared" si="43"/>
        <v>0</v>
      </c>
      <c r="J84" s="36">
        <f t="shared" si="43"/>
        <v>0</v>
      </c>
      <c r="K84" s="36">
        <f t="shared" si="43"/>
        <v>0</v>
      </c>
      <c r="L84" s="36">
        <f t="shared" si="43"/>
        <v>0</v>
      </c>
      <c r="M84" s="36">
        <f t="shared" si="43"/>
        <v>0</v>
      </c>
      <c r="N84" s="36">
        <f t="shared" si="43"/>
        <v>0</v>
      </c>
      <c r="O84" s="36">
        <f t="shared" si="43"/>
        <v>0</v>
      </c>
      <c r="P84" s="36">
        <f t="shared" si="43"/>
        <v>0</v>
      </c>
      <c r="Q84" s="36">
        <f t="shared" si="43"/>
        <v>0</v>
      </c>
      <c r="R84" s="36">
        <f t="shared" si="43"/>
        <v>0</v>
      </c>
      <c r="S84" s="36">
        <f t="shared" si="43"/>
        <v>0</v>
      </c>
      <c r="T84" s="36">
        <f t="shared" si="43"/>
        <v>0</v>
      </c>
      <c r="U84" s="36">
        <f t="shared" si="43"/>
        <v>0</v>
      </c>
      <c r="V84" s="36">
        <f t="shared" si="43"/>
        <v>0</v>
      </c>
      <c r="W84" s="36">
        <f t="shared" si="43"/>
        <v>0</v>
      </c>
      <c r="X84" s="36">
        <f t="shared" si="43"/>
        <v>0</v>
      </c>
      <c r="Y84" s="36">
        <f t="shared" si="43"/>
        <v>0</v>
      </c>
      <c r="Z84" s="36">
        <f t="shared" si="43"/>
        <v>0</v>
      </c>
      <c r="AA84" s="36">
        <f t="shared" si="43"/>
        <v>0</v>
      </c>
      <c r="AB84" s="36">
        <f t="shared" si="43"/>
        <v>0</v>
      </c>
      <c r="AC84" s="36">
        <f t="shared" si="43"/>
        <v>0</v>
      </c>
      <c r="AD84" s="36">
        <f t="shared" si="43"/>
        <v>0</v>
      </c>
      <c r="AE84" s="36">
        <f t="shared" si="43"/>
        <v>0</v>
      </c>
      <c r="AF84" s="36">
        <f t="shared" si="43"/>
        <v>0</v>
      </c>
      <c r="AG84" s="36">
        <f t="shared" si="43"/>
        <v>0</v>
      </c>
      <c r="AH84" s="36">
        <f t="shared" si="43"/>
        <v>0</v>
      </c>
    </row>
    <row r="85" spans="1:34" x14ac:dyDescent="0.3">
      <c r="A85" s="37" t="s">
        <v>186</v>
      </c>
      <c r="B85" s="37" t="s">
        <v>166</v>
      </c>
      <c r="C85" s="37" t="s">
        <v>159</v>
      </c>
      <c r="D85" s="37" t="s">
        <v>160</v>
      </c>
      <c r="E85" s="37" t="s">
        <v>167</v>
      </c>
      <c r="F85" s="49" t="s">
        <v>186</v>
      </c>
      <c r="G85" s="38">
        <f>G82*[1]Assumptions!$E$66</f>
        <v>196781.44980332081</v>
      </c>
      <c r="H85" s="38">
        <f t="shared" si="43"/>
        <v>196781.44980332081</v>
      </c>
      <c r="I85" s="38">
        <f t="shared" si="43"/>
        <v>196781.44980332081</v>
      </c>
      <c r="J85" s="38">
        <f t="shared" si="43"/>
        <v>196781.44980332081</v>
      </c>
      <c r="K85" s="38">
        <f t="shared" si="43"/>
        <v>196781.44980332081</v>
      </c>
      <c r="L85" s="38">
        <f t="shared" si="43"/>
        <v>196781.44980332081</v>
      </c>
      <c r="M85" s="38">
        <f t="shared" si="43"/>
        <v>196781.44980332081</v>
      </c>
      <c r="N85" s="38">
        <f t="shared" si="43"/>
        <v>196781.44980332081</v>
      </c>
      <c r="O85" s="38">
        <f t="shared" si="43"/>
        <v>196781.44980332081</v>
      </c>
      <c r="P85" s="38">
        <f t="shared" si="43"/>
        <v>196781.44980332081</v>
      </c>
      <c r="Q85" s="38">
        <f t="shared" si="43"/>
        <v>196781.44980332081</v>
      </c>
      <c r="R85" s="38">
        <f t="shared" si="43"/>
        <v>196781.44980332081</v>
      </c>
      <c r="S85" s="38">
        <f t="shared" si="43"/>
        <v>196781.44980332081</v>
      </c>
      <c r="T85" s="38">
        <f t="shared" si="43"/>
        <v>196781.44980332081</v>
      </c>
      <c r="U85" s="38">
        <f t="shared" si="43"/>
        <v>196781.44980332081</v>
      </c>
      <c r="V85" s="38">
        <f t="shared" si="43"/>
        <v>196781.44980332081</v>
      </c>
      <c r="W85" s="38">
        <f t="shared" si="43"/>
        <v>196781.44980332081</v>
      </c>
      <c r="X85" s="38">
        <f t="shared" si="43"/>
        <v>196781.44980332081</v>
      </c>
      <c r="Y85" s="38">
        <f t="shared" si="43"/>
        <v>196781.44980332081</v>
      </c>
      <c r="Z85" s="38">
        <f t="shared" si="43"/>
        <v>196781.44980332081</v>
      </c>
      <c r="AA85" s="38">
        <f t="shared" si="43"/>
        <v>196781.44980332081</v>
      </c>
      <c r="AB85" s="38">
        <f t="shared" si="43"/>
        <v>196781.44980332081</v>
      </c>
      <c r="AC85" s="38">
        <f t="shared" si="43"/>
        <v>196781.44980332081</v>
      </c>
      <c r="AD85" s="38">
        <f t="shared" si="43"/>
        <v>196781.44980332081</v>
      </c>
      <c r="AE85" s="38">
        <f t="shared" si="43"/>
        <v>196781.44980332081</v>
      </c>
      <c r="AF85" s="38">
        <f t="shared" si="43"/>
        <v>196781.44980332081</v>
      </c>
      <c r="AG85" s="38">
        <f t="shared" si="43"/>
        <v>196781.44980332081</v>
      </c>
      <c r="AH85" s="38">
        <f t="shared" si="43"/>
        <v>196781.44980332081</v>
      </c>
    </row>
    <row r="86" spans="1:34" x14ac:dyDescent="0.3">
      <c r="A86" s="33" t="s">
        <v>186</v>
      </c>
      <c r="B86" s="33" t="s">
        <v>168</v>
      </c>
      <c r="C86" s="33" t="s">
        <v>159</v>
      </c>
      <c r="D86" s="33" t="s">
        <v>4</v>
      </c>
      <c r="E86" s="39" t="s">
        <v>169</v>
      </c>
      <c r="F86" s="49" t="s">
        <v>186</v>
      </c>
      <c r="G86" s="40">
        <v>0.45600000000000002</v>
      </c>
      <c r="H86" s="40">
        <f>G86</f>
        <v>0.45600000000000002</v>
      </c>
      <c r="I86" s="40">
        <f>H86</f>
        <v>0.45600000000000002</v>
      </c>
      <c r="J86" s="40">
        <f t="shared" si="43"/>
        <v>0.45600000000000002</v>
      </c>
      <c r="K86" s="40">
        <f t="shared" si="43"/>
        <v>0.45600000000000002</v>
      </c>
      <c r="L86" s="40">
        <f t="shared" si="43"/>
        <v>0.45600000000000002</v>
      </c>
      <c r="M86" s="40">
        <f t="shared" si="43"/>
        <v>0.45600000000000002</v>
      </c>
      <c r="N86" s="40">
        <f t="shared" si="43"/>
        <v>0.45600000000000002</v>
      </c>
      <c r="O86" s="40">
        <f t="shared" si="43"/>
        <v>0.45600000000000002</v>
      </c>
      <c r="P86" s="40">
        <f t="shared" si="43"/>
        <v>0.45600000000000002</v>
      </c>
      <c r="Q86" s="40">
        <f t="shared" si="43"/>
        <v>0.45600000000000002</v>
      </c>
      <c r="R86" s="40">
        <f t="shared" si="43"/>
        <v>0.45600000000000002</v>
      </c>
      <c r="S86" s="40">
        <f t="shared" si="43"/>
        <v>0.45600000000000002</v>
      </c>
      <c r="T86" s="40">
        <f t="shared" si="43"/>
        <v>0.45600000000000002</v>
      </c>
      <c r="U86" s="40">
        <f t="shared" si="43"/>
        <v>0.45600000000000002</v>
      </c>
      <c r="V86" s="40">
        <f t="shared" si="43"/>
        <v>0.45600000000000002</v>
      </c>
      <c r="W86" s="40">
        <f t="shared" si="43"/>
        <v>0.45600000000000002</v>
      </c>
      <c r="X86" s="40">
        <f t="shared" si="43"/>
        <v>0.45600000000000002</v>
      </c>
      <c r="Y86" s="40">
        <f t="shared" si="43"/>
        <v>0.45600000000000002</v>
      </c>
      <c r="Z86" s="40">
        <f t="shared" si="43"/>
        <v>0.45600000000000002</v>
      </c>
      <c r="AA86" s="40">
        <f t="shared" si="43"/>
        <v>0.45600000000000002</v>
      </c>
      <c r="AB86" s="40">
        <f t="shared" si="43"/>
        <v>0.45600000000000002</v>
      </c>
      <c r="AC86" s="40">
        <f t="shared" si="43"/>
        <v>0.45600000000000002</v>
      </c>
      <c r="AD86" s="40">
        <f t="shared" si="43"/>
        <v>0.45600000000000002</v>
      </c>
      <c r="AE86" s="40">
        <f t="shared" si="43"/>
        <v>0.45600000000000002</v>
      </c>
      <c r="AF86" s="40">
        <f t="shared" si="43"/>
        <v>0.45600000000000002</v>
      </c>
      <c r="AG86" s="40">
        <f t="shared" si="43"/>
        <v>0.45600000000000002</v>
      </c>
      <c r="AH86" s="40">
        <f t="shared" si="43"/>
        <v>0.45600000000000002</v>
      </c>
    </row>
    <row r="87" spans="1:34" x14ac:dyDescent="0.3">
      <c r="A87" s="37" t="s">
        <v>186</v>
      </c>
      <c r="B87" s="37" t="s">
        <v>170</v>
      </c>
      <c r="C87" s="37" t="s">
        <v>159</v>
      </c>
      <c r="D87" s="37" t="s">
        <v>172</v>
      </c>
      <c r="E87" s="34" t="s">
        <v>161</v>
      </c>
      <c r="F87" s="49" t="s">
        <v>186</v>
      </c>
      <c r="G87" s="40">
        <v>8.2000000000000003E-2</v>
      </c>
      <c r="H87" s="40">
        <f>G87</f>
        <v>8.2000000000000003E-2</v>
      </c>
      <c r="I87" s="40">
        <f>H87</f>
        <v>8.2000000000000003E-2</v>
      </c>
      <c r="J87" s="40">
        <f t="shared" si="43"/>
        <v>8.2000000000000003E-2</v>
      </c>
      <c r="K87" s="40">
        <f t="shared" si="43"/>
        <v>8.2000000000000003E-2</v>
      </c>
      <c r="L87" s="40">
        <f t="shared" si="43"/>
        <v>8.2000000000000003E-2</v>
      </c>
      <c r="M87" s="40">
        <f t="shared" si="43"/>
        <v>8.2000000000000003E-2</v>
      </c>
      <c r="N87" s="40">
        <f t="shared" si="43"/>
        <v>8.2000000000000003E-2</v>
      </c>
      <c r="O87" s="40">
        <f t="shared" si="43"/>
        <v>8.2000000000000003E-2</v>
      </c>
      <c r="P87" s="40">
        <f t="shared" si="43"/>
        <v>8.2000000000000003E-2</v>
      </c>
      <c r="Q87" s="40">
        <f t="shared" si="43"/>
        <v>8.2000000000000003E-2</v>
      </c>
      <c r="R87" s="40">
        <f t="shared" si="43"/>
        <v>8.2000000000000003E-2</v>
      </c>
      <c r="S87" s="40">
        <f t="shared" si="43"/>
        <v>8.2000000000000003E-2</v>
      </c>
      <c r="T87" s="40">
        <f t="shared" si="43"/>
        <v>8.2000000000000003E-2</v>
      </c>
      <c r="U87" s="40">
        <f t="shared" si="43"/>
        <v>8.2000000000000003E-2</v>
      </c>
      <c r="V87" s="40">
        <f t="shared" si="43"/>
        <v>8.2000000000000003E-2</v>
      </c>
      <c r="W87" s="40">
        <f t="shared" si="43"/>
        <v>8.2000000000000003E-2</v>
      </c>
      <c r="X87" s="40">
        <f t="shared" si="43"/>
        <v>8.2000000000000003E-2</v>
      </c>
      <c r="Y87" s="40">
        <f t="shared" si="43"/>
        <v>8.2000000000000003E-2</v>
      </c>
      <c r="Z87" s="40">
        <f t="shared" si="43"/>
        <v>8.2000000000000003E-2</v>
      </c>
      <c r="AA87" s="40">
        <f t="shared" si="43"/>
        <v>8.2000000000000003E-2</v>
      </c>
      <c r="AB87" s="40">
        <f t="shared" si="43"/>
        <v>8.2000000000000003E-2</v>
      </c>
      <c r="AC87" s="40">
        <f t="shared" si="43"/>
        <v>8.2000000000000003E-2</v>
      </c>
      <c r="AD87" s="40">
        <f t="shared" si="43"/>
        <v>8.2000000000000003E-2</v>
      </c>
      <c r="AE87" s="40">
        <f t="shared" si="43"/>
        <v>8.2000000000000003E-2</v>
      </c>
      <c r="AF87" s="40">
        <f t="shared" si="43"/>
        <v>8.2000000000000003E-2</v>
      </c>
      <c r="AG87" s="40">
        <f t="shared" si="43"/>
        <v>8.2000000000000003E-2</v>
      </c>
      <c r="AH87" s="40">
        <f t="shared" si="43"/>
        <v>8.2000000000000003E-2</v>
      </c>
    </row>
    <row r="88" spans="1:34" x14ac:dyDescent="0.3">
      <c r="A88" s="33" t="s">
        <v>186</v>
      </c>
      <c r="B88" s="33" t="s">
        <v>171</v>
      </c>
      <c r="C88" s="33"/>
      <c r="D88" s="33" t="s">
        <v>172</v>
      </c>
      <c r="E88" s="39" t="s">
        <v>169</v>
      </c>
      <c r="F88" s="49" t="s">
        <v>186</v>
      </c>
      <c r="G88" s="23">
        <v>30</v>
      </c>
      <c r="H88" s="36">
        <f t="shared" ref="H88:AH88" si="44">G88</f>
        <v>30</v>
      </c>
      <c r="I88" s="36">
        <f t="shared" si="44"/>
        <v>30</v>
      </c>
      <c r="J88" s="36">
        <f t="shared" si="44"/>
        <v>30</v>
      </c>
      <c r="K88" s="36">
        <f t="shared" si="44"/>
        <v>30</v>
      </c>
      <c r="L88" s="36">
        <f t="shared" si="44"/>
        <v>30</v>
      </c>
      <c r="M88" s="36">
        <f t="shared" si="44"/>
        <v>30</v>
      </c>
      <c r="N88" s="36">
        <f t="shared" si="44"/>
        <v>30</v>
      </c>
      <c r="O88" s="36">
        <f t="shared" si="44"/>
        <v>30</v>
      </c>
      <c r="P88" s="36">
        <f t="shared" si="44"/>
        <v>30</v>
      </c>
      <c r="Q88" s="36">
        <f t="shared" si="44"/>
        <v>30</v>
      </c>
      <c r="R88" s="36">
        <f t="shared" si="44"/>
        <v>30</v>
      </c>
      <c r="S88" s="36">
        <f t="shared" si="44"/>
        <v>30</v>
      </c>
      <c r="T88" s="36">
        <f t="shared" si="44"/>
        <v>30</v>
      </c>
      <c r="U88" s="36">
        <f t="shared" si="44"/>
        <v>30</v>
      </c>
      <c r="V88" s="36">
        <f t="shared" si="44"/>
        <v>30</v>
      </c>
      <c r="W88" s="36">
        <f t="shared" si="44"/>
        <v>30</v>
      </c>
      <c r="X88" s="36">
        <f t="shared" si="44"/>
        <v>30</v>
      </c>
      <c r="Y88" s="36">
        <f t="shared" si="44"/>
        <v>30</v>
      </c>
      <c r="Z88" s="36">
        <f t="shared" si="44"/>
        <v>30</v>
      </c>
      <c r="AA88" s="36">
        <f t="shared" si="44"/>
        <v>30</v>
      </c>
      <c r="AB88" s="36">
        <f t="shared" si="44"/>
        <v>30</v>
      </c>
      <c r="AC88" s="36">
        <f t="shared" si="44"/>
        <v>30</v>
      </c>
      <c r="AD88" s="36">
        <f t="shared" si="44"/>
        <v>30</v>
      </c>
      <c r="AE88" s="36">
        <f t="shared" si="44"/>
        <v>30</v>
      </c>
      <c r="AF88" s="36">
        <f t="shared" si="44"/>
        <v>30</v>
      </c>
      <c r="AG88" s="36">
        <f t="shared" si="44"/>
        <v>30</v>
      </c>
      <c r="AH88" s="36">
        <f t="shared" si="44"/>
        <v>30</v>
      </c>
    </row>
    <row r="89" spans="1:34" x14ac:dyDescent="0.3">
      <c r="A89" s="37" t="s">
        <v>186</v>
      </c>
      <c r="B89" s="37" t="s">
        <v>173</v>
      </c>
      <c r="C89" s="37"/>
      <c r="D89" s="37" t="s">
        <v>4</v>
      </c>
      <c r="E89" s="37" t="s">
        <v>167</v>
      </c>
      <c r="F89" s="49" t="s">
        <v>186</v>
      </c>
      <c r="G89" s="41">
        <f>G87/(1-1/(1+G87)^G88)</f>
        <v>9.0508900949959309E-2</v>
      </c>
      <c r="H89" s="41">
        <f t="shared" ref="H89:AH89" si="45">H87/(1-1/(1+H87)^H88)</f>
        <v>9.0508900949959309E-2</v>
      </c>
      <c r="I89" s="41">
        <f t="shared" si="45"/>
        <v>9.0508900949959309E-2</v>
      </c>
      <c r="J89" s="41">
        <f t="shared" si="45"/>
        <v>9.0508900949959309E-2</v>
      </c>
      <c r="K89" s="41">
        <f t="shared" si="45"/>
        <v>9.0508900949959309E-2</v>
      </c>
      <c r="L89" s="41">
        <f t="shared" si="45"/>
        <v>9.0508900949959309E-2</v>
      </c>
      <c r="M89" s="41">
        <f t="shared" si="45"/>
        <v>9.0508900949959309E-2</v>
      </c>
      <c r="N89" s="41">
        <f t="shared" si="45"/>
        <v>9.0508900949959309E-2</v>
      </c>
      <c r="O89" s="41">
        <f t="shared" si="45"/>
        <v>9.0508900949959309E-2</v>
      </c>
      <c r="P89" s="41">
        <f t="shared" si="45"/>
        <v>9.0508900949959309E-2</v>
      </c>
      <c r="Q89" s="41">
        <f t="shared" si="45"/>
        <v>9.0508900949959309E-2</v>
      </c>
      <c r="R89" s="41">
        <f t="shared" si="45"/>
        <v>9.0508900949959309E-2</v>
      </c>
      <c r="S89" s="41">
        <f t="shared" si="45"/>
        <v>9.0508900949959309E-2</v>
      </c>
      <c r="T89" s="41">
        <f t="shared" si="45"/>
        <v>9.0508900949959309E-2</v>
      </c>
      <c r="U89" s="41">
        <f t="shared" si="45"/>
        <v>9.0508900949959309E-2</v>
      </c>
      <c r="V89" s="41">
        <f t="shared" si="45"/>
        <v>9.0508900949959309E-2</v>
      </c>
      <c r="W89" s="41">
        <f t="shared" si="45"/>
        <v>9.0508900949959309E-2</v>
      </c>
      <c r="X89" s="41">
        <f t="shared" si="45"/>
        <v>9.0508900949959309E-2</v>
      </c>
      <c r="Y89" s="41">
        <f t="shared" si="45"/>
        <v>9.0508900949959309E-2</v>
      </c>
      <c r="Z89" s="41">
        <f t="shared" si="45"/>
        <v>9.0508900949959309E-2</v>
      </c>
      <c r="AA89" s="41">
        <f t="shared" si="45"/>
        <v>9.0508900949959309E-2</v>
      </c>
      <c r="AB89" s="41">
        <f t="shared" si="45"/>
        <v>9.0508900949959309E-2</v>
      </c>
      <c r="AC89" s="41">
        <f t="shared" si="45"/>
        <v>9.0508900949959309E-2</v>
      </c>
      <c r="AD89" s="41">
        <f t="shared" si="45"/>
        <v>9.0508900949959309E-2</v>
      </c>
      <c r="AE89" s="41">
        <f t="shared" si="45"/>
        <v>9.0508900949959309E-2</v>
      </c>
      <c r="AF89" s="41">
        <f t="shared" si="45"/>
        <v>9.0508900949959309E-2</v>
      </c>
      <c r="AG89" s="41">
        <f t="shared" si="45"/>
        <v>9.0508900949959309E-2</v>
      </c>
      <c r="AH89" s="41">
        <f t="shared" si="45"/>
        <v>9.0508900949959309E-2</v>
      </c>
    </row>
    <row r="90" spans="1:34" x14ac:dyDescent="0.3">
      <c r="A90" s="33" t="s">
        <v>186</v>
      </c>
      <c r="B90" s="33" t="s">
        <v>174</v>
      </c>
      <c r="C90" s="33" t="s">
        <v>159</v>
      </c>
      <c r="D90" s="33" t="s">
        <v>163</v>
      </c>
      <c r="E90" s="33" t="s">
        <v>167</v>
      </c>
      <c r="F90" s="49" t="s">
        <v>186</v>
      </c>
      <c r="G90" s="42">
        <f t="shared" ref="G90:AH90" si="46">G89*G85+G83</f>
        <v>18837.472749038152</v>
      </c>
      <c r="H90" s="42">
        <f t="shared" si="46"/>
        <v>18837.472749038152</v>
      </c>
      <c r="I90" s="42">
        <f t="shared" si="46"/>
        <v>18837.472749038152</v>
      </c>
      <c r="J90" s="42">
        <f t="shared" si="46"/>
        <v>18837.472749038152</v>
      </c>
      <c r="K90" s="42">
        <f t="shared" si="46"/>
        <v>18837.472749038152</v>
      </c>
      <c r="L90" s="42">
        <f t="shared" si="46"/>
        <v>18837.472749038152</v>
      </c>
      <c r="M90" s="42">
        <f t="shared" si="46"/>
        <v>18837.472749038152</v>
      </c>
      <c r="N90" s="42">
        <f t="shared" si="46"/>
        <v>18837.472749038152</v>
      </c>
      <c r="O90" s="42">
        <f t="shared" si="46"/>
        <v>18837.472749038152</v>
      </c>
      <c r="P90" s="42">
        <f t="shared" si="46"/>
        <v>18837.472749038152</v>
      </c>
      <c r="Q90" s="42">
        <f t="shared" si="46"/>
        <v>18837.472749038152</v>
      </c>
      <c r="R90" s="42">
        <f t="shared" si="46"/>
        <v>18837.472749038152</v>
      </c>
      <c r="S90" s="42">
        <f t="shared" si="46"/>
        <v>18837.472749038152</v>
      </c>
      <c r="T90" s="42">
        <f t="shared" si="46"/>
        <v>18837.472749038152</v>
      </c>
      <c r="U90" s="42">
        <f t="shared" si="46"/>
        <v>18837.472749038152</v>
      </c>
      <c r="V90" s="42">
        <f t="shared" si="46"/>
        <v>18837.472749038152</v>
      </c>
      <c r="W90" s="42">
        <f t="shared" si="46"/>
        <v>18837.472749038152</v>
      </c>
      <c r="X90" s="42">
        <f t="shared" si="46"/>
        <v>18837.472749038152</v>
      </c>
      <c r="Y90" s="42">
        <f t="shared" si="46"/>
        <v>18837.472749038152</v>
      </c>
      <c r="Z90" s="42">
        <f t="shared" si="46"/>
        <v>18837.472749038152</v>
      </c>
      <c r="AA90" s="42">
        <f t="shared" si="46"/>
        <v>18837.472749038152</v>
      </c>
      <c r="AB90" s="42">
        <f t="shared" si="46"/>
        <v>18837.472749038152</v>
      </c>
      <c r="AC90" s="42">
        <f t="shared" si="46"/>
        <v>18837.472749038152</v>
      </c>
      <c r="AD90" s="42">
        <f t="shared" si="46"/>
        <v>18837.472749038152</v>
      </c>
      <c r="AE90" s="42">
        <f t="shared" si="46"/>
        <v>18837.472749038152</v>
      </c>
      <c r="AF90" s="42">
        <f t="shared" si="46"/>
        <v>18837.472749038152</v>
      </c>
      <c r="AG90" s="42">
        <f t="shared" si="46"/>
        <v>18837.472749038152</v>
      </c>
      <c r="AH90" s="42">
        <f t="shared" si="46"/>
        <v>18837.472749038152</v>
      </c>
    </row>
    <row r="91" spans="1:34" x14ac:dyDescent="0.3">
      <c r="A91" s="37" t="s">
        <v>186</v>
      </c>
      <c r="B91" s="37" t="s">
        <v>175</v>
      </c>
      <c r="C91" s="37" t="s">
        <v>159</v>
      </c>
      <c r="D91" s="37" t="s">
        <v>165</v>
      </c>
      <c r="E91" s="37" t="s">
        <v>167</v>
      </c>
      <c r="F91" s="49" t="s">
        <v>186</v>
      </c>
      <c r="G91" s="43">
        <f>G90/(G86*8760)+G84</f>
        <v>4.7157816503039518</v>
      </c>
      <c r="H91" s="43">
        <f t="shared" ref="H91:AH92" si="47">G91</f>
        <v>4.7157816503039518</v>
      </c>
      <c r="I91" s="43">
        <f t="shared" si="47"/>
        <v>4.7157816503039518</v>
      </c>
      <c r="J91" s="43">
        <f t="shared" si="47"/>
        <v>4.7157816503039518</v>
      </c>
      <c r="K91" s="43">
        <f t="shared" si="47"/>
        <v>4.7157816503039518</v>
      </c>
      <c r="L91" s="43">
        <f t="shared" si="47"/>
        <v>4.7157816503039518</v>
      </c>
      <c r="M91" s="43">
        <f t="shared" si="47"/>
        <v>4.7157816503039518</v>
      </c>
      <c r="N91" s="43">
        <f t="shared" si="47"/>
        <v>4.7157816503039518</v>
      </c>
      <c r="O91" s="43">
        <f t="shared" si="47"/>
        <v>4.7157816503039518</v>
      </c>
      <c r="P91" s="43">
        <f t="shared" si="47"/>
        <v>4.7157816503039518</v>
      </c>
      <c r="Q91" s="43">
        <f t="shared" si="47"/>
        <v>4.7157816503039518</v>
      </c>
      <c r="R91" s="43">
        <f t="shared" si="47"/>
        <v>4.7157816503039518</v>
      </c>
      <c r="S91" s="43">
        <f t="shared" si="47"/>
        <v>4.7157816503039518</v>
      </c>
      <c r="T91" s="43">
        <f t="shared" si="47"/>
        <v>4.7157816503039518</v>
      </c>
      <c r="U91" s="43">
        <f t="shared" si="47"/>
        <v>4.7157816503039518</v>
      </c>
      <c r="V91" s="43">
        <f t="shared" si="47"/>
        <v>4.7157816503039518</v>
      </c>
      <c r="W91" s="43">
        <f t="shared" si="47"/>
        <v>4.7157816503039518</v>
      </c>
      <c r="X91" s="43">
        <f t="shared" si="47"/>
        <v>4.7157816503039518</v>
      </c>
      <c r="Y91" s="43">
        <f t="shared" si="47"/>
        <v>4.7157816503039518</v>
      </c>
      <c r="Z91" s="43">
        <f t="shared" si="47"/>
        <v>4.7157816503039518</v>
      </c>
      <c r="AA91" s="43">
        <f t="shared" si="47"/>
        <v>4.7157816503039518</v>
      </c>
      <c r="AB91" s="43">
        <f t="shared" si="47"/>
        <v>4.7157816503039518</v>
      </c>
      <c r="AC91" s="43">
        <f t="shared" si="47"/>
        <v>4.7157816503039518</v>
      </c>
      <c r="AD91" s="43">
        <f t="shared" si="47"/>
        <v>4.7157816503039518</v>
      </c>
      <c r="AE91" s="43">
        <f t="shared" si="47"/>
        <v>4.7157816503039518</v>
      </c>
      <c r="AF91" s="43">
        <f t="shared" si="47"/>
        <v>4.7157816503039518</v>
      </c>
      <c r="AG91" s="43">
        <f t="shared" si="47"/>
        <v>4.7157816503039518</v>
      </c>
      <c r="AH91" s="43">
        <f t="shared" si="47"/>
        <v>4.7157816503039518</v>
      </c>
    </row>
    <row r="92" spans="1:34" x14ac:dyDescent="0.3">
      <c r="A92" s="33" t="s">
        <v>187</v>
      </c>
      <c r="B92" s="33" t="s">
        <v>158</v>
      </c>
      <c r="C92" s="33" t="s">
        <v>159</v>
      </c>
      <c r="D92" s="33" t="s">
        <v>160</v>
      </c>
      <c r="E92" s="34" t="s">
        <v>161</v>
      </c>
      <c r="F92" s="49" t="s">
        <v>187</v>
      </c>
      <c r="G92" s="36">
        <v>114936</v>
      </c>
      <c r="H92" s="36">
        <f>G92</f>
        <v>114936</v>
      </c>
      <c r="I92" s="36">
        <f t="shared" si="47"/>
        <v>114936</v>
      </c>
      <c r="J92" s="36">
        <f t="shared" si="47"/>
        <v>114936</v>
      </c>
      <c r="K92" s="36">
        <f t="shared" si="47"/>
        <v>114936</v>
      </c>
      <c r="L92" s="36">
        <f t="shared" si="47"/>
        <v>114936</v>
      </c>
      <c r="M92" s="36">
        <f t="shared" si="47"/>
        <v>114936</v>
      </c>
      <c r="N92" s="36">
        <f t="shared" si="47"/>
        <v>114936</v>
      </c>
      <c r="O92" s="36">
        <f t="shared" si="47"/>
        <v>114936</v>
      </c>
      <c r="P92" s="36">
        <f t="shared" si="47"/>
        <v>114936</v>
      </c>
      <c r="Q92" s="36">
        <f t="shared" si="47"/>
        <v>114936</v>
      </c>
      <c r="R92" s="36">
        <f t="shared" si="47"/>
        <v>114936</v>
      </c>
      <c r="S92" s="36">
        <f t="shared" si="47"/>
        <v>114936</v>
      </c>
      <c r="T92" s="36">
        <f t="shared" si="47"/>
        <v>114936</v>
      </c>
      <c r="U92" s="36">
        <f t="shared" si="47"/>
        <v>114936</v>
      </c>
      <c r="V92" s="36">
        <f t="shared" si="47"/>
        <v>114936</v>
      </c>
      <c r="W92" s="36">
        <f t="shared" si="47"/>
        <v>114936</v>
      </c>
      <c r="X92" s="36">
        <f t="shared" si="47"/>
        <v>114936</v>
      </c>
      <c r="Y92" s="36">
        <f t="shared" si="47"/>
        <v>114936</v>
      </c>
      <c r="Z92" s="36">
        <f t="shared" si="47"/>
        <v>114936</v>
      </c>
      <c r="AA92" s="36">
        <f t="shared" si="47"/>
        <v>114936</v>
      </c>
      <c r="AB92" s="36">
        <f t="shared" si="47"/>
        <v>114936</v>
      </c>
      <c r="AC92" s="36">
        <f t="shared" si="47"/>
        <v>114936</v>
      </c>
      <c r="AD92" s="36">
        <f t="shared" si="47"/>
        <v>114936</v>
      </c>
      <c r="AE92" s="36">
        <f t="shared" si="47"/>
        <v>114936</v>
      </c>
      <c r="AF92" s="36">
        <f t="shared" si="47"/>
        <v>114936</v>
      </c>
      <c r="AG92" s="36">
        <f t="shared" si="47"/>
        <v>114936</v>
      </c>
      <c r="AH92" s="36">
        <f t="shared" si="47"/>
        <v>114936</v>
      </c>
    </row>
    <row r="93" spans="1:34" x14ac:dyDescent="0.3">
      <c r="A93" s="37" t="s">
        <v>187</v>
      </c>
      <c r="B93" s="37" t="s">
        <v>162</v>
      </c>
      <c r="C93" s="37" t="s">
        <v>159</v>
      </c>
      <c r="D93" s="37" t="s">
        <v>163</v>
      </c>
      <c r="E93" s="34" t="s">
        <v>161</v>
      </c>
      <c r="F93" s="49" t="s">
        <v>187</v>
      </c>
      <c r="G93" s="36">
        <v>898</v>
      </c>
      <c r="H93" s="36">
        <f t="shared" ref="H93:AH97" si="48">G93</f>
        <v>898</v>
      </c>
      <c r="I93" s="36">
        <f t="shared" si="48"/>
        <v>898</v>
      </c>
      <c r="J93" s="36">
        <f t="shared" si="48"/>
        <v>898</v>
      </c>
      <c r="K93" s="36">
        <f t="shared" si="48"/>
        <v>898</v>
      </c>
      <c r="L93" s="36">
        <f t="shared" si="48"/>
        <v>898</v>
      </c>
      <c r="M93" s="36">
        <f t="shared" si="48"/>
        <v>898</v>
      </c>
      <c r="N93" s="36">
        <f t="shared" si="48"/>
        <v>898</v>
      </c>
      <c r="O93" s="36">
        <f t="shared" si="48"/>
        <v>898</v>
      </c>
      <c r="P93" s="36">
        <f t="shared" si="48"/>
        <v>898</v>
      </c>
      <c r="Q93" s="36">
        <f t="shared" si="48"/>
        <v>898</v>
      </c>
      <c r="R93" s="36">
        <f t="shared" si="48"/>
        <v>898</v>
      </c>
      <c r="S93" s="36">
        <f t="shared" si="48"/>
        <v>898</v>
      </c>
      <c r="T93" s="36">
        <f t="shared" si="48"/>
        <v>898</v>
      </c>
      <c r="U93" s="36">
        <f t="shared" si="48"/>
        <v>898</v>
      </c>
      <c r="V93" s="36">
        <f t="shared" si="48"/>
        <v>898</v>
      </c>
      <c r="W93" s="36">
        <f t="shared" si="48"/>
        <v>898</v>
      </c>
      <c r="X93" s="36">
        <f t="shared" si="48"/>
        <v>898</v>
      </c>
      <c r="Y93" s="36">
        <f t="shared" si="48"/>
        <v>898</v>
      </c>
      <c r="Z93" s="36">
        <f t="shared" si="48"/>
        <v>898</v>
      </c>
      <c r="AA93" s="36">
        <f t="shared" si="48"/>
        <v>898</v>
      </c>
      <c r="AB93" s="36">
        <f t="shared" si="48"/>
        <v>898</v>
      </c>
      <c r="AC93" s="36">
        <f t="shared" si="48"/>
        <v>898</v>
      </c>
      <c r="AD93" s="36">
        <f t="shared" si="48"/>
        <v>898</v>
      </c>
      <c r="AE93" s="36">
        <f t="shared" si="48"/>
        <v>898</v>
      </c>
      <c r="AF93" s="36">
        <f t="shared" si="48"/>
        <v>898</v>
      </c>
      <c r="AG93" s="36">
        <f t="shared" si="48"/>
        <v>898</v>
      </c>
      <c r="AH93" s="36">
        <f t="shared" si="48"/>
        <v>898</v>
      </c>
    </row>
    <row r="94" spans="1:34" x14ac:dyDescent="0.3">
      <c r="A94" s="33" t="s">
        <v>187</v>
      </c>
      <c r="B94" s="33" t="s">
        <v>164</v>
      </c>
      <c r="C94" s="33" t="s">
        <v>159</v>
      </c>
      <c r="D94" s="33" t="s">
        <v>165</v>
      </c>
      <c r="E94" s="34" t="s">
        <v>161</v>
      </c>
      <c r="F94" s="49" t="s">
        <v>187</v>
      </c>
      <c r="G94" s="36">
        <v>0</v>
      </c>
      <c r="H94" s="36">
        <f t="shared" si="48"/>
        <v>0</v>
      </c>
      <c r="I94" s="36">
        <f t="shared" si="48"/>
        <v>0</v>
      </c>
      <c r="J94" s="36">
        <f t="shared" si="48"/>
        <v>0</v>
      </c>
      <c r="K94" s="36">
        <f t="shared" si="48"/>
        <v>0</v>
      </c>
      <c r="L94" s="36">
        <f t="shared" si="48"/>
        <v>0</v>
      </c>
      <c r="M94" s="36">
        <f t="shared" si="48"/>
        <v>0</v>
      </c>
      <c r="N94" s="36">
        <f t="shared" si="48"/>
        <v>0</v>
      </c>
      <c r="O94" s="36">
        <f t="shared" si="48"/>
        <v>0</v>
      </c>
      <c r="P94" s="36">
        <f t="shared" si="48"/>
        <v>0</v>
      </c>
      <c r="Q94" s="36">
        <f t="shared" si="48"/>
        <v>0</v>
      </c>
      <c r="R94" s="36">
        <f t="shared" si="48"/>
        <v>0</v>
      </c>
      <c r="S94" s="36">
        <f t="shared" si="48"/>
        <v>0</v>
      </c>
      <c r="T94" s="36">
        <f t="shared" si="48"/>
        <v>0</v>
      </c>
      <c r="U94" s="36">
        <f t="shared" si="48"/>
        <v>0</v>
      </c>
      <c r="V94" s="36">
        <f t="shared" si="48"/>
        <v>0</v>
      </c>
      <c r="W94" s="36">
        <f t="shared" si="48"/>
        <v>0</v>
      </c>
      <c r="X94" s="36">
        <f t="shared" si="48"/>
        <v>0</v>
      </c>
      <c r="Y94" s="36">
        <f t="shared" si="48"/>
        <v>0</v>
      </c>
      <c r="Z94" s="36">
        <f t="shared" si="48"/>
        <v>0</v>
      </c>
      <c r="AA94" s="36">
        <f t="shared" si="48"/>
        <v>0</v>
      </c>
      <c r="AB94" s="36">
        <f t="shared" si="48"/>
        <v>0</v>
      </c>
      <c r="AC94" s="36">
        <f t="shared" si="48"/>
        <v>0</v>
      </c>
      <c r="AD94" s="36">
        <f t="shared" si="48"/>
        <v>0</v>
      </c>
      <c r="AE94" s="36">
        <f t="shared" si="48"/>
        <v>0</v>
      </c>
      <c r="AF94" s="36">
        <f t="shared" si="48"/>
        <v>0</v>
      </c>
      <c r="AG94" s="36">
        <f t="shared" si="48"/>
        <v>0</v>
      </c>
      <c r="AH94" s="36">
        <f t="shared" si="48"/>
        <v>0</v>
      </c>
    </row>
    <row r="95" spans="1:34" x14ac:dyDescent="0.3">
      <c r="A95" s="37" t="s">
        <v>187</v>
      </c>
      <c r="B95" s="37" t="s">
        <v>166</v>
      </c>
      <c r="C95" s="37" t="s">
        <v>159</v>
      </c>
      <c r="D95" s="37" t="s">
        <v>160</v>
      </c>
      <c r="E95" s="37" t="s">
        <v>167</v>
      </c>
      <c r="F95" s="49" t="s">
        <v>187</v>
      </c>
      <c r="G95" s="38">
        <f>G92*[1]Assumptions!$E$66</f>
        <v>127148.33351844481</v>
      </c>
      <c r="H95" s="38">
        <f t="shared" si="48"/>
        <v>127148.33351844481</v>
      </c>
      <c r="I95" s="38">
        <f t="shared" si="48"/>
        <v>127148.33351844481</v>
      </c>
      <c r="J95" s="38">
        <f t="shared" si="48"/>
        <v>127148.33351844481</v>
      </c>
      <c r="K95" s="38">
        <f t="shared" si="48"/>
        <v>127148.33351844481</v>
      </c>
      <c r="L95" s="38">
        <f t="shared" si="48"/>
        <v>127148.33351844481</v>
      </c>
      <c r="M95" s="38">
        <f t="shared" si="48"/>
        <v>127148.33351844481</v>
      </c>
      <c r="N95" s="38">
        <f t="shared" si="48"/>
        <v>127148.33351844481</v>
      </c>
      <c r="O95" s="38">
        <f t="shared" si="48"/>
        <v>127148.33351844481</v>
      </c>
      <c r="P95" s="38">
        <f t="shared" si="48"/>
        <v>127148.33351844481</v>
      </c>
      <c r="Q95" s="38">
        <f t="shared" si="48"/>
        <v>127148.33351844481</v>
      </c>
      <c r="R95" s="38">
        <f t="shared" si="48"/>
        <v>127148.33351844481</v>
      </c>
      <c r="S95" s="38">
        <f t="shared" si="48"/>
        <v>127148.33351844481</v>
      </c>
      <c r="T95" s="38">
        <f t="shared" si="48"/>
        <v>127148.33351844481</v>
      </c>
      <c r="U95" s="38">
        <f t="shared" si="48"/>
        <v>127148.33351844481</v>
      </c>
      <c r="V95" s="38">
        <f t="shared" si="48"/>
        <v>127148.33351844481</v>
      </c>
      <c r="W95" s="38">
        <f t="shared" si="48"/>
        <v>127148.33351844481</v>
      </c>
      <c r="X95" s="38">
        <f t="shared" si="48"/>
        <v>127148.33351844481</v>
      </c>
      <c r="Y95" s="38">
        <f t="shared" si="48"/>
        <v>127148.33351844481</v>
      </c>
      <c r="Z95" s="38">
        <f t="shared" si="48"/>
        <v>127148.33351844481</v>
      </c>
      <c r="AA95" s="38">
        <f t="shared" si="48"/>
        <v>127148.33351844481</v>
      </c>
      <c r="AB95" s="38">
        <f t="shared" si="48"/>
        <v>127148.33351844481</v>
      </c>
      <c r="AC95" s="38">
        <f t="shared" si="48"/>
        <v>127148.33351844481</v>
      </c>
      <c r="AD95" s="38">
        <f t="shared" si="48"/>
        <v>127148.33351844481</v>
      </c>
      <c r="AE95" s="38">
        <f t="shared" si="48"/>
        <v>127148.33351844481</v>
      </c>
      <c r="AF95" s="38">
        <f t="shared" si="48"/>
        <v>127148.33351844481</v>
      </c>
      <c r="AG95" s="38">
        <f t="shared" si="48"/>
        <v>127148.33351844481</v>
      </c>
      <c r="AH95" s="38">
        <f t="shared" si="48"/>
        <v>127148.33351844481</v>
      </c>
    </row>
    <row r="96" spans="1:34" x14ac:dyDescent="0.3">
      <c r="A96" s="33" t="s">
        <v>187</v>
      </c>
      <c r="B96" s="33" t="s">
        <v>168</v>
      </c>
      <c r="C96" s="33" t="s">
        <v>159</v>
      </c>
      <c r="D96" s="33" t="s">
        <v>4</v>
      </c>
      <c r="E96" s="39" t="s">
        <v>169</v>
      </c>
      <c r="F96" s="49" t="s">
        <v>187</v>
      </c>
      <c r="G96" s="40">
        <v>0.39500000000000002</v>
      </c>
      <c r="H96" s="40">
        <f>G96</f>
        <v>0.39500000000000002</v>
      </c>
      <c r="I96" s="40">
        <f>H96</f>
        <v>0.39500000000000002</v>
      </c>
      <c r="J96" s="40">
        <f t="shared" si="48"/>
        <v>0.39500000000000002</v>
      </c>
      <c r="K96" s="40">
        <f t="shared" si="48"/>
        <v>0.39500000000000002</v>
      </c>
      <c r="L96" s="40">
        <f t="shared" si="48"/>
        <v>0.39500000000000002</v>
      </c>
      <c r="M96" s="40">
        <f t="shared" si="48"/>
        <v>0.39500000000000002</v>
      </c>
      <c r="N96" s="40">
        <f t="shared" si="48"/>
        <v>0.39500000000000002</v>
      </c>
      <c r="O96" s="40">
        <f t="shared" si="48"/>
        <v>0.39500000000000002</v>
      </c>
      <c r="P96" s="40">
        <f t="shared" si="48"/>
        <v>0.39500000000000002</v>
      </c>
      <c r="Q96" s="40">
        <f t="shared" si="48"/>
        <v>0.39500000000000002</v>
      </c>
      <c r="R96" s="40">
        <f t="shared" si="48"/>
        <v>0.39500000000000002</v>
      </c>
      <c r="S96" s="40">
        <f t="shared" si="48"/>
        <v>0.39500000000000002</v>
      </c>
      <c r="T96" s="40">
        <f t="shared" si="48"/>
        <v>0.39500000000000002</v>
      </c>
      <c r="U96" s="40">
        <f t="shared" si="48"/>
        <v>0.39500000000000002</v>
      </c>
      <c r="V96" s="40">
        <f t="shared" si="48"/>
        <v>0.39500000000000002</v>
      </c>
      <c r="W96" s="40">
        <f t="shared" si="48"/>
        <v>0.39500000000000002</v>
      </c>
      <c r="X96" s="40">
        <f t="shared" si="48"/>
        <v>0.39500000000000002</v>
      </c>
      <c r="Y96" s="40">
        <f t="shared" si="48"/>
        <v>0.39500000000000002</v>
      </c>
      <c r="Z96" s="40">
        <f t="shared" si="48"/>
        <v>0.39500000000000002</v>
      </c>
      <c r="AA96" s="40">
        <f t="shared" si="48"/>
        <v>0.39500000000000002</v>
      </c>
      <c r="AB96" s="40">
        <f t="shared" si="48"/>
        <v>0.39500000000000002</v>
      </c>
      <c r="AC96" s="40">
        <f t="shared" si="48"/>
        <v>0.39500000000000002</v>
      </c>
      <c r="AD96" s="40">
        <f t="shared" si="48"/>
        <v>0.39500000000000002</v>
      </c>
      <c r="AE96" s="40">
        <f t="shared" si="48"/>
        <v>0.39500000000000002</v>
      </c>
      <c r="AF96" s="40">
        <f t="shared" si="48"/>
        <v>0.39500000000000002</v>
      </c>
      <c r="AG96" s="40">
        <f t="shared" si="48"/>
        <v>0.39500000000000002</v>
      </c>
      <c r="AH96" s="40">
        <f t="shared" si="48"/>
        <v>0.39500000000000002</v>
      </c>
    </row>
    <row r="97" spans="1:34" x14ac:dyDescent="0.3">
      <c r="A97" s="37" t="s">
        <v>187</v>
      </c>
      <c r="B97" s="37" t="s">
        <v>170</v>
      </c>
      <c r="C97" s="37" t="s">
        <v>159</v>
      </c>
      <c r="D97" s="37" t="s">
        <v>172</v>
      </c>
      <c r="E97" s="34" t="s">
        <v>161</v>
      </c>
      <c r="F97" s="49" t="s">
        <v>187</v>
      </c>
      <c r="G97" s="40">
        <v>8.2000000000000003E-2</v>
      </c>
      <c r="H97" s="40">
        <f>G97</f>
        <v>8.2000000000000003E-2</v>
      </c>
      <c r="I97" s="40">
        <f>H97</f>
        <v>8.2000000000000003E-2</v>
      </c>
      <c r="J97" s="40">
        <f t="shared" si="48"/>
        <v>8.2000000000000003E-2</v>
      </c>
      <c r="K97" s="40">
        <f t="shared" si="48"/>
        <v>8.2000000000000003E-2</v>
      </c>
      <c r="L97" s="40">
        <f t="shared" si="48"/>
        <v>8.2000000000000003E-2</v>
      </c>
      <c r="M97" s="40">
        <f t="shared" si="48"/>
        <v>8.2000000000000003E-2</v>
      </c>
      <c r="N97" s="40">
        <f t="shared" si="48"/>
        <v>8.2000000000000003E-2</v>
      </c>
      <c r="O97" s="40">
        <f t="shared" si="48"/>
        <v>8.2000000000000003E-2</v>
      </c>
      <c r="P97" s="40">
        <f t="shared" si="48"/>
        <v>8.2000000000000003E-2</v>
      </c>
      <c r="Q97" s="40">
        <f t="shared" si="48"/>
        <v>8.2000000000000003E-2</v>
      </c>
      <c r="R97" s="40">
        <f t="shared" si="48"/>
        <v>8.2000000000000003E-2</v>
      </c>
      <c r="S97" s="40">
        <f t="shared" si="48"/>
        <v>8.2000000000000003E-2</v>
      </c>
      <c r="T97" s="40">
        <f t="shared" si="48"/>
        <v>8.2000000000000003E-2</v>
      </c>
      <c r="U97" s="40">
        <f t="shared" si="48"/>
        <v>8.2000000000000003E-2</v>
      </c>
      <c r="V97" s="40">
        <f t="shared" si="48"/>
        <v>8.2000000000000003E-2</v>
      </c>
      <c r="W97" s="40">
        <f t="shared" si="48"/>
        <v>8.2000000000000003E-2</v>
      </c>
      <c r="X97" s="40">
        <f t="shared" si="48"/>
        <v>8.2000000000000003E-2</v>
      </c>
      <c r="Y97" s="40">
        <f t="shared" si="48"/>
        <v>8.2000000000000003E-2</v>
      </c>
      <c r="Z97" s="40">
        <f t="shared" si="48"/>
        <v>8.2000000000000003E-2</v>
      </c>
      <c r="AA97" s="40">
        <f t="shared" si="48"/>
        <v>8.2000000000000003E-2</v>
      </c>
      <c r="AB97" s="40">
        <f t="shared" si="48"/>
        <v>8.2000000000000003E-2</v>
      </c>
      <c r="AC97" s="40">
        <f t="shared" si="48"/>
        <v>8.2000000000000003E-2</v>
      </c>
      <c r="AD97" s="40">
        <f t="shared" si="48"/>
        <v>8.2000000000000003E-2</v>
      </c>
      <c r="AE97" s="40">
        <f t="shared" si="48"/>
        <v>8.2000000000000003E-2</v>
      </c>
      <c r="AF97" s="40">
        <f t="shared" si="48"/>
        <v>8.2000000000000003E-2</v>
      </c>
      <c r="AG97" s="40">
        <f t="shared" si="48"/>
        <v>8.2000000000000003E-2</v>
      </c>
      <c r="AH97" s="40">
        <f t="shared" si="48"/>
        <v>8.2000000000000003E-2</v>
      </c>
    </row>
    <row r="98" spans="1:34" x14ac:dyDescent="0.3">
      <c r="A98" s="33" t="s">
        <v>187</v>
      </c>
      <c r="B98" s="33" t="s">
        <v>171</v>
      </c>
      <c r="C98" s="33"/>
      <c r="D98" s="33" t="s">
        <v>172</v>
      </c>
      <c r="E98" s="39" t="s">
        <v>169</v>
      </c>
      <c r="F98" s="49" t="s">
        <v>187</v>
      </c>
      <c r="G98" s="23">
        <v>30</v>
      </c>
      <c r="H98" s="36">
        <f t="shared" ref="H98:AH98" si="49">G98</f>
        <v>30</v>
      </c>
      <c r="I98" s="36">
        <f t="shared" si="49"/>
        <v>30</v>
      </c>
      <c r="J98" s="36">
        <f t="shared" si="49"/>
        <v>30</v>
      </c>
      <c r="K98" s="36">
        <f t="shared" si="49"/>
        <v>30</v>
      </c>
      <c r="L98" s="36">
        <f t="shared" si="49"/>
        <v>30</v>
      </c>
      <c r="M98" s="36">
        <f t="shared" si="49"/>
        <v>30</v>
      </c>
      <c r="N98" s="36">
        <f t="shared" si="49"/>
        <v>30</v>
      </c>
      <c r="O98" s="36">
        <f t="shared" si="49"/>
        <v>30</v>
      </c>
      <c r="P98" s="36">
        <f t="shared" si="49"/>
        <v>30</v>
      </c>
      <c r="Q98" s="36">
        <f t="shared" si="49"/>
        <v>30</v>
      </c>
      <c r="R98" s="36">
        <f t="shared" si="49"/>
        <v>30</v>
      </c>
      <c r="S98" s="36">
        <f t="shared" si="49"/>
        <v>30</v>
      </c>
      <c r="T98" s="36">
        <f t="shared" si="49"/>
        <v>30</v>
      </c>
      <c r="U98" s="36">
        <f t="shared" si="49"/>
        <v>30</v>
      </c>
      <c r="V98" s="36">
        <f t="shared" si="49"/>
        <v>30</v>
      </c>
      <c r="W98" s="36">
        <f t="shared" si="49"/>
        <v>30</v>
      </c>
      <c r="X98" s="36">
        <f t="shared" si="49"/>
        <v>30</v>
      </c>
      <c r="Y98" s="36">
        <f t="shared" si="49"/>
        <v>30</v>
      </c>
      <c r="Z98" s="36">
        <f t="shared" si="49"/>
        <v>30</v>
      </c>
      <c r="AA98" s="36">
        <f t="shared" si="49"/>
        <v>30</v>
      </c>
      <c r="AB98" s="36">
        <f t="shared" si="49"/>
        <v>30</v>
      </c>
      <c r="AC98" s="36">
        <f t="shared" si="49"/>
        <v>30</v>
      </c>
      <c r="AD98" s="36">
        <f t="shared" si="49"/>
        <v>30</v>
      </c>
      <c r="AE98" s="36">
        <f t="shared" si="49"/>
        <v>30</v>
      </c>
      <c r="AF98" s="36">
        <f t="shared" si="49"/>
        <v>30</v>
      </c>
      <c r="AG98" s="36">
        <f t="shared" si="49"/>
        <v>30</v>
      </c>
      <c r="AH98" s="36">
        <f t="shared" si="49"/>
        <v>30</v>
      </c>
    </row>
    <row r="99" spans="1:34" x14ac:dyDescent="0.3">
      <c r="A99" s="37" t="s">
        <v>187</v>
      </c>
      <c r="B99" s="37" t="s">
        <v>173</v>
      </c>
      <c r="C99" s="37"/>
      <c r="D99" s="37" t="s">
        <v>4</v>
      </c>
      <c r="E99" s="37" t="s">
        <v>167</v>
      </c>
      <c r="F99" s="49" t="s">
        <v>187</v>
      </c>
      <c r="G99" s="41">
        <f>G97/(1-1/(1+G97)^G98)</f>
        <v>9.0508900949959309E-2</v>
      </c>
      <c r="H99" s="41">
        <f t="shared" ref="H99:AH99" si="50">H97/(1-1/(1+H97)^H98)</f>
        <v>9.0508900949959309E-2</v>
      </c>
      <c r="I99" s="41">
        <f t="shared" si="50"/>
        <v>9.0508900949959309E-2</v>
      </c>
      <c r="J99" s="41">
        <f t="shared" si="50"/>
        <v>9.0508900949959309E-2</v>
      </c>
      <c r="K99" s="41">
        <f t="shared" si="50"/>
        <v>9.0508900949959309E-2</v>
      </c>
      <c r="L99" s="41">
        <f t="shared" si="50"/>
        <v>9.0508900949959309E-2</v>
      </c>
      <c r="M99" s="41">
        <f t="shared" si="50"/>
        <v>9.0508900949959309E-2</v>
      </c>
      <c r="N99" s="41">
        <f t="shared" si="50"/>
        <v>9.0508900949959309E-2</v>
      </c>
      <c r="O99" s="41">
        <f t="shared" si="50"/>
        <v>9.0508900949959309E-2</v>
      </c>
      <c r="P99" s="41">
        <f t="shared" si="50"/>
        <v>9.0508900949959309E-2</v>
      </c>
      <c r="Q99" s="41">
        <f t="shared" si="50"/>
        <v>9.0508900949959309E-2</v>
      </c>
      <c r="R99" s="41">
        <f t="shared" si="50"/>
        <v>9.0508900949959309E-2</v>
      </c>
      <c r="S99" s="41">
        <f t="shared" si="50"/>
        <v>9.0508900949959309E-2</v>
      </c>
      <c r="T99" s="41">
        <f t="shared" si="50"/>
        <v>9.0508900949959309E-2</v>
      </c>
      <c r="U99" s="41">
        <f t="shared" si="50"/>
        <v>9.0508900949959309E-2</v>
      </c>
      <c r="V99" s="41">
        <f t="shared" si="50"/>
        <v>9.0508900949959309E-2</v>
      </c>
      <c r="W99" s="41">
        <f t="shared" si="50"/>
        <v>9.0508900949959309E-2</v>
      </c>
      <c r="X99" s="41">
        <f t="shared" si="50"/>
        <v>9.0508900949959309E-2</v>
      </c>
      <c r="Y99" s="41">
        <f t="shared" si="50"/>
        <v>9.0508900949959309E-2</v>
      </c>
      <c r="Z99" s="41">
        <f t="shared" si="50"/>
        <v>9.0508900949959309E-2</v>
      </c>
      <c r="AA99" s="41">
        <f t="shared" si="50"/>
        <v>9.0508900949959309E-2</v>
      </c>
      <c r="AB99" s="41">
        <f t="shared" si="50"/>
        <v>9.0508900949959309E-2</v>
      </c>
      <c r="AC99" s="41">
        <f t="shared" si="50"/>
        <v>9.0508900949959309E-2</v>
      </c>
      <c r="AD99" s="41">
        <f t="shared" si="50"/>
        <v>9.0508900949959309E-2</v>
      </c>
      <c r="AE99" s="41">
        <f t="shared" si="50"/>
        <v>9.0508900949959309E-2</v>
      </c>
      <c r="AF99" s="41">
        <f t="shared" si="50"/>
        <v>9.0508900949959309E-2</v>
      </c>
      <c r="AG99" s="41">
        <f t="shared" si="50"/>
        <v>9.0508900949959309E-2</v>
      </c>
      <c r="AH99" s="41">
        <f t="shared" si="50"/>
        <v>9.0508900949959309E-2</v>
      </c>
    </row>
    <row r="100" spans="1:34" x14ac:dyDescent="0.3">
      <c r="A100" s="33" t="s">
        <v>187</v>
      </c>
      <c r="B100" s="33" t="s">
        <v>174</v>
      </c>
      <c r="C100" s="33" t="s">
        <v>159</v>
      </c>
      <c r="D100" s="33" t="s">
        <v>163</v>
      </c>
      <c r="E100" s="33" t="s">
        <v>167</v>
      </c>
      <c r="F100" s="49" t="s">
        <v>187</v>
      </c>
      <c r="G100" s="42">
        <f t="shared" ref="G100:AH100" si="51">G99*G95+G93</f>
        <v>12406.055924373311</v>
      </c>
      <c r="H100" s="42">
        <f t="shared" si="51"/>
        <v>12406.055924373311</v>
      </c>
      <c r="I100" s="42">
        <f t="shared" si="51"/>
        <v>12406.055924373311</v>
      </c>
      <c r="J100" s="42">
        <f t="shared" si="51"/>
        <v>12406.055924373311</v>
      </c>
      <c r="K100" s="42">
        <f t="shared" si="51"/>
        <v>12406.055924373311</v>
      </c>
      <c r="L100" s="42">
        <f t="shared" si="51"/>
        <v>12406.055924373311</v>
      </c>
      <c r="M100" s="42">
        <f t="shared" si="51"/>
        <v>12406.055924373311</v>
      </c>
      <c r="N100" s="42">
        <f t="shared" si="51"/>
        <v>12406.055924373311</v>
      </c>
      <c r="O100" s="42">
        <f t="shared" si="51"/>
        <v>12406.055924373311</v>
      </c>
      <c r="P100" s="42">
        <f t="shared" si="51"/>
        <v>12406.055924373311</v>
      </c>
      <c r="Q100" s="42">
        <f t="shared" si="51"/>
        <v>12406.055924373311</v>
      </c>
      <c r="R100" s="42">
        <f t="shared" si="51"/>
        <v>12406.055924373311</v>
      </c>
      <c r="S100" s="42">
        <f t="shared" si="51"/>
        <v>12406.055924373311</v>
      </c>
      <c r="T100" s="42">
        <f t="shared" si="51"/>
        <v>12406.055924373311</v>
      </c>
      <c r="U100" s="42">
        <f t="shared" si="51"/>
        <v>12406.055924373311</v>
      </c>
      <c r="V100" s="42">
        <f t="shared" si="51"/>
        <v>12406.055924373311</v>
      </c>
      <c r="W100" s="42">
        <f t="shared" si="51"/>
        <v>12406.055924373311</v>
      </c>
      <c r="X100" s="42">
        <f t="shared" si="51"/>
        <v>12406.055924373311</v>
      </c>
      <c r="Y100" s="42">
        <f t="shared" si="51"/>
        <v>12406.055924373311</v>
      </c>
      <c r="Z100" s="42">
        <f t="shared" si="51"/>
        <v>12406.055924373311</v>
      </c>
      <c r="AA100" s="42">
        <f t="shared" si="51"/>
        <v>12406.055924373311</v>
      </c>
      <c r="AB100" s="42">
        <f t="shared" si="51"/>
        <v>12406.055924373311</v>
      </c>
      <c r="AC100" s="42">
        <f t="shared" si="51"/>
        <v>12406.055924373311</v>
      </c>
      <c r="AD100" s="42">
        <f t="shared" si="51"/>
        <v>12406.055924373311</v>
      </c>
      <c r="AE100" s="42">
        <f t="shared" si="51"/>
        <v>12406.055924373311</v>
      </c>
      <c r="AF100" s="42">
        <f t="shared" si="51"/>
        <v>12406.055924373311</v>
      </c>
      <c r="AG100" s="42">
        <f t="shared" si="51"/>
        <v>12406.055924373311</v>
      </c>
      <c r="AH100" s="42">
        <f t="shared" si="51"/>
        <v>12406.055924373311</v>
      </c>
    </row>
    <row r="101" spans="1:34" x14ac:dyDescent="0.3">
      <c r="A101" s="37" t="s">
        <v>187</v>
      </c>
      <c r="B101" s="37" t="s">
        <v>175</v>
      </c>
      <c r="C101" s="37" t="s">
        <v>159</v>
      </c>
      <c r="D101" s="37" t="s">
        <v>165</v>
      </c>
      <c r="E101" s="37" t="s">
        <v>167</v>
      </c>
      <c r="F101" s="49" t="s">
        <v>187</v>
      </c>
      <c r="G101" s="43">
        <f>G100/(G96*8760)+G94</f>
        <v>3.5853580499315965</v>
      </c>
      <c r="H101" s="43">
        <f t="shared" ref="H101:AH102" si="52">G101</f>
        <v>3.5853580499315965</v>
      </c>
      <c r="I101" s="43">
        <f t="shared" si="52"/>
        <v>3.5853580499315965</v>
      </c>
      <c r="J101" s="43">
        <f t="shared" si="52"/>
        <v>3.5853580499315965</v>
      </c>
      <c r="K101" s="43">
        <f t="shared" si="52"/>
        <v>3.5853580499315965</v>
      </c>
      <c r="L101" s="43">
        <f t="shared" si="52"/>
        <v>3.5853580499315965</v>
      </c>
      <c r="M101" s="43">
        <f t="shared" si="52"/>
        <v>3.5853580499315965</v>
      </c>
      <c r="N101" s="43">
        <f t="shared" si="52"/>
        <v>3.5853580499315965</v>
      </c>
      <c r="O101" s="43">
        <f t="shared" si="52"/>
        <v>3.5853580499315965</v>
      </c>
      <c r="P101" s="43">
        <f t="shared" si="52"/>
        <v>3.5853580499315965</v>
      </c>
      <c r="Q101" s="43">
        <f t="shared" si="52"/>
        <v>3.5853580499315965</v>
      </c>
      <c r="R101" s="43">
        <f t="shared" si="52"/>
        <v>3.5853580499315965</v>
      </c>
      <c r="S101" s="43">
        <f t="shared" si="52"/>
        <v>3.5853580499315965</v>
      </c>
      <c r="T101" s="43">
        <f t="shared" si="52"/>
        <v>3.5853580499315965</v>
      </c>
      <c r="U101" s="43">
        <f t="shared" si="52"/>
        <v>3.5853580499315965</v>
      </c>
      <c r="V101" s="43">
        <f t="shared" si="52"/>
        <v>3.5853580499315965</v>
      </c>
      <c r="W101" s="43">
        <f t="shared" si="52"/>
        <v>3.5853580499315965</v>
      </c>
      <c r="X101" s="43">
        <f t="shared" si="52"/>
        <v>3.5853580499315965</v>
      </c>
      <c r="Y101" s="43">
        <f t="shared" si="52"/>
        <v>3.5853580499315965</v>
      </c>
      <c r="Z101" s="43">
        <f t="shared" si="52"/>
        <v>3.5853580499315965</v>
      </c>
      <c r="AA101" s="43">
        <f t="shared" si="52"/>
        <v>3.5853580499315965</v>
      </c>
      <c r="AB101" s="43">
        <f t="shared" si="52"/>
        <v>3.5853580499315965</v>
      </c>
      <c r="AC101" s="43">
        <f t="shared" si="52"/>
        <v>3.5853580499315965</v>
      </c>
      <c r="AD101" s="43">
        <f t="shared" si="52"/>
        <v>3.5853580499315965</v>
      </c>
      <c r="AE101" s="43">
        <f t="shared" si="52"/>
        <v>3.5853580499315965</v>
      </c>
      <c r="AF101" s="43">
        <f t="shared" si="52"/>
        <v>3.5853580499315965</v>
      </c>
      <c r="AG101" s="43">
        <f t="shared" si="52"/>
        <v>3.5853580499315965</v>
      </c>
      <c r="AH101" s="43">
        <f t="shared" si="52"/>
        <v>3.5853580499315965</v>
      </c>
    </row>
    <row r="102" spans="1:34" x14ac:dyDescent="0.3">
      <c r="A102" s="33" t="s">
        <v>188</v>
      </c>
      <c r="B102" s="33" t="s">
        <v>158</v>
      </c>
      <c r="C102" s="33" t="s">
        <v>159</v>
      </c>
      <c r="D102" s="33" t="s">
        <v>160</v>
      </c>
      <c r="E102" s="34" t="s">
        <v>161</v>
      </c>
      <c r="F102" s="49" t="s">
        <v>188</v>
      </c>
      <c r="G102" s="36">
        <v>139324</v>
      </c>
      <c r="H102" s="36">
        <f>G102</f>
        <v>139324</v>
      </c>
      <c r="I102" s="36">
        <f t="shared" si="52"/>
        <v>139324</v>
      </c>
      <c r="J102" s="36">
        <f t="shared" si="52"/>
        <v>139324</v>
      </c>
      <c r="K102" s="36">
        <f t="shared" si="52"/>
        <v>139324</v>
      </c>
      <c r="L102" s="36">
        <f t="shared" si="52"/>
        <v>139324</v>
      </c>
      <c r="M102" s="36">
        <f t="shared" si="52"/>
        <v>139324</v>
      </c>
      <c r="N102" s="36">
        <f t="shared" si="52"/>
        <v>139324</v>
      </c>
      <c r="O102" s="36">
        <f t="shared" si="52"/>
        <v>139324</v>
      </c>
      <c r="P102" s="36">
        <f t="shared" si="52"/>
        <v>139324</v>
      </c>
      <c r="Q102" s="36">
        <f t="shared" si="52"/>
        <v>139324</v>
      </c>
      <c r="R102" s="36">
        <f t="shared" si="52"/>
        <v>139324</v>
      </c>
      <c r="S102" s="36">
        <f t="shared" si="52"/>
        <v>139324</v>
      </c>
      <c r="T102" s="36">
        <f t="shared" si="52"/>
        <v>139324</v>
      </c>
      <c r="U102" s="36">
        <f t="shared" si="52"/>
        <v>139324</v>
      </c>
      <c r="V102" s="36">
        <f t="shared" si="52"/>
        <v>139324</v>
      </c>
      <c r="W102" s="36">
        <f t="shared" si="52"/>
        <v>139324</v>
      </c>
      <c r="X102" s="36">
        <f t="shared" si="52"/>
        <v>139324</v>
      </c>
      <c r="Y102" s="36">
        <f t="shared" si="52"/>
        <v>139324</v>
      </c>
      <c r="Z102" s="36">
        <f t="shared" si="52"/>
        <v>139324</v>
      </c>
      <c r="AA102" s="36">
        <f t="shared" si="52"/>
        <v>139324</v>
      </c>
      <c r="AB102" s="36">
        <f t="shared" si="52"/>
        <v>139324</v>
      </c>
      <c r="AC102" s="36">
        <f t="shared" si="52"/>
        <v>139324</v>
      </c>
      <c r="AD102" s="36">
        <f t="shared" si="52"/>
        <v>139324</v>
      </c>
      <c r="AE102" s="36">
        <f t="shared" si="52"/>
        <v>139324</v>
      </c>
      <c r="AF102" s="36">
        <f t="shared" si="52"/>
        <v>139324</v>
      </c>
      <c r="AG102" s="36">
        <f t="shared" si="52"/>
        <v>139324</v>
      </c>
      <c r="AH102" s="36">
        <f t="shared" si="52"/>
        <v>139324</v>
      </c>
    </row>
    <row r="103" spans="1:34" x14ac:dyDescent="0.3">
      <c r="A103" s="37" t="s">
        <v>188</v>
      </c>
      <c r="B103" s="37" t="s">
        <v>162</v>
      </c>
      <c r="C103" s="37" t="s">
        <v>159</v>
      </c>
      <c r="D103" s="37" t="s">
        <v>163</v>
      </c>
      <c r="E103" s="34" t="s">
        <v>161</v>
      </c>
      <c r="F103" s="49" t="s">
        <v>188</v>
      </c>
      <c r="G103" s="36">
        <v>938</v>
      </c>
      <c r="H103" s="36">
        <f t="shared" ref="H103:AH107" si="53">G103</f>
        <v>938</v>
      </c>
      <c r="I103" s="36">
        <f t="shared" si="53"/>
        <v>938</v>
      </c>
      <c r="J103" s="36">
        <f t="shared" si="53"/>
        <v>938</v>
      </c>
      <c r="K103" s="36">
        <f t="shared" si="53"/>
        <v>938</v>
      </c>
      <c r="L103" s="36">
        <f t="shared" si="53"/>
        <v>938</v>
      </c>
      <c r="M103" s="36">
        <f t="shared" si="53"/>
        <v>938</v>
      </c>
      <c r="N103" s="36">
        <f t="shared" si="53"/>
        <v>938</v>
      </c>
      <c r="O103" s="36">
        <f t="shared" si="53"/>
        <v>938</v>
      </c>
      <c r="P103" s="36">
        <f t="shared" si="53"/>
        <v>938</v>
      </c>
      <c r="Q103" s="36">
        <f t="shared" si="53"/>
        <v>938</v>
      </c>
      <c r="R103" s="36">
        <f t="shared" si="53"/>
        <v>938</v>
      </c>
      <c r="S103" s="36">
        <f t="shared" si="53"/>
        <v>938</v>
      </c>
      <c r="T103" s="36">
        <f t="shared" si="53"/>
        <v>938</v>
      </c>
      <c r="U103" s="36">
        <f t="shared" si="53"/>
        <v>938</v>
      </c>
      <c r="V103" s="36">
        <f t="shared" si="53"/>
        <v>938</v>
      </c>
      <c r="W103" s="36">
        <f t="shared" si="53"/>
        <v>938</v>
      </c>
      <c r="X103" s="36">
        <f t="shared" si="53"/>
        <v>938</v>
      </c>
      <c r="Y103" s="36">
        <f t="shared" si="53"/>
        <v>938</v>
      </c>
      <c r="Z103" s="36">
        <f t="shared" si="53"/>
        <v>938</v>
      </c>
      <c r="AA103" s="36">
        <f t="shared" si="53"/>
        <v>938</v>
      </c>
      <c r="AB103" s="36">
        <f t="shared" si="53"/>
        <v>938</v>
      </c>
      <c r="AC103" s="36">
        <f t="shared" si="53"/>
        <v>938</v>
      </c>
      <c r="AD103" s="36">
        <f t="shared" si="53"/>
        <v>938</v>
      </c>
      <c r="AE103" s="36">
        <f t="shared" si="53"/>
        <v>938</v>
      </c>
      <c r="AF103" s="36">
        <f t="shared" si="53"/>
        <v>938</v>
      </c>
      <c r="AG103" s="36">
        <f t="shared" si="53"/>
        <v>938</v>
      </c>
      <c r="AH103" s="36">
        <f t="shared" si="53"/>
        <v>938</v>
      </c>
    </row>
    <row r="104" spans="1:34" x14ac:dyDescent="0.3">
      <c r="A104" s="33" t="s">
        <v>188</v>
      </c>
      <c r="B104" s="33" t="s">
        <v>164</v>
      </c>
      <c r="C104" s="33" t="s">
        <v>159</v>
      </c>
      <c r="D104" s="33" t="s">
        <v>165</v>
      </c>
      <c r="E104" s="34" t="s">
        <v>161</v>
      </c>
      <c r="F104" s="49" t="s">
        <v>188</v>
      </c>
      <c r="G104" s="36">
        <v>0</v>
      </c>
      <c r="H104" s="36">
        <f t="shared" si="53"/>
        <v>0</v>
      </c>
      <c r="I104" s="36">
        <f t="shared" si="53"/>
        <v>0</v>
      </c>
      <c r="J104" s="36">
        <f t="shared" si="53"/>
        <v>0</v>
      </c>
      <c r="K104" s="36">
        <f t="shared" si="53"/>
        <v>0</v>
      </c>
      <c r="L104" s="36">
        <f t="shared" si="53"/>
        <v>0</v>
      </c>
      <c r="M104" s="36">
        <f t="shared" si="53"/>
        <v>0</v>
      </c>
      <c r="N104" s="36">
        <f t="shared" si="53"/>
        <v>0</v>
      </c>
      <c r="O104" s="36">
        <f t="shared" si="53"/>
        <v>0</v>
      </c>
      <c r="P104" s="36">
        <f t="shared" si="53"/>
        <v>0</v>
      </c>
      <c r="Q104" s="36">
        <f t="shared" si="53"/>
        <v>0</v>
      </c>
      <c r="R104" s="36">
        <f t="shared" si="53"/>
        <v>0</v>
      </c>
      <c r="S104" s="36">
        <f t="shared" si="53"/>
        <v>0</v>
      </c>
      <c r="T104" s="36">
        <f t="shared" si="53"/>
        <v>0</v>
      </c>
      <c r="U104" s="36">
        <f t="shared" si="53"/>
        <v>0</v>
      </c>
      <c r="V104" s="36">
        <f t="shared" si="53"/>
        <v>0</v>
      </c>
      <c r="W104" s="36">
        <f t="shared" si="53"/>
        <v>0</v>
      </c>
      <c r="X104" s="36">
        <f t="shared" si="53"/>
        <v>0</v>
      </c>
      <c r="Y104" s="36">
        <f t="shared" si="53"/>
        <v>0</v>
      </c>
      <c r="Z104" s="36">
        <f t="shared" si="53"/>
        <v>0</v>
      </c>
      <c r="AA104" s="36">
        <f t="shared" si="53"/>
        <v>0</v>
      </c>
      <c r="AB104" s="36">
        <f t="shared" si="53"/>
        <v>0</v>
      </c>
      <c r="AC104" s="36">
        <f t="shared" si="53"/>
        <v>0</v>
      </c>
      <c r="AD104" s="36">
        <f t="shared" si="53"/>
        <v>0</v>
      </c>
      <c r="AE104" s="36">
        <f t="shared" si="53"/>
        <v>0</v>
      </c>
      <c r="AF104" s="36">
        <f t="shared" si="53"/>
        <v>0</v>
      </c>
      <c r="AG104" s="36">
        <f t="shared" si="53"/>
        <v>0</v>
      </c>
      <c r="AH104" s="36">
        <f t="shared" si="53"/>
        <v>0</v>
      </c>
    </row>
    <row r="105" spans="1:34" x14ac:dyDescent="0.3">
      <c r="A105" s="37" t="s">
        <v>188</v>
      </c>
      <c r="B105" s="37" t="s">
        <v>166</v>
      </c>
      <c r="C105" s="37" t="s">
        <v>159</v>
      </c>
      <c r="D105" s="37" t="s">
        <v>160</v>
      </c>
      <c r="E105" s="37" t="s">
        <v>167</v>
      </c>
      <c r="F105" s="49" t="s">
        <v>188</v>
      </c>
      <c r="G105" s="38">
        <f>G102*[1]Assumptions!$E$66</f>
        <v>154127.63989632321</v>
      </c>
      <c r="H105" s="38">
        <f t="shared" si="53"/>
        <v>154127.63989632321</v>
      </c>
      <c r="I105" s="38">
        <f t="shared" si="53"/>
        <v>154127.63989632321</v>
      </c>
      <c r="J105" s="38">
        <f t="shared" si="53"/>
        <v>154127.63989632321</v>
      </c>
      <c r="K105" s="38">
        <f t="shared" si="53"/>
        <v>154127.63989632321</v>
      </c>
      <c r="L105" s="38">
        <f t="shared" si="53"/>
        <v>154127.63989632321</v>
      </c>
      <c r="M105" s="38">
        <f t="shared" si="53"/>
        <v>154127.63989632321</v>
      </c>
      <c r="N105" s="38">
        <f t="shared" si="53"/>
        <v>154127.63989632321</v>
      </c>
      <c r="O105" s="38">
        <f t="shared" si="53"/>
        <v>154127.63989632321</v>
      </c>
      <c r="P105" s="38">
        <f t="shared" si="53"/>
        <v>154127.63989632321</v>
      </c>
      <c r="Q105" s="38">
        <f t="shared" si="53"/>
        <v>154127.63989632321</v>
      </c>
      <c r="R105" s="38">
        <f t="shared" si="53"/>
        <v>154127.63989632321</v>
      </c>
      <c r="S105" s="38">
        <f t="shared" si="53"/>
        <v>154127.63989632321</v>
      </c>
      <c r="T105" s="38">
        <f t="shared" si="53"/>
        <v>154127.63989632321</v>
      </c>
      <c r="U105" s="38">
        <f t="shared" si="53"/>
        <v>154127.63989632321</v>
      </c>
      <c r="V105" s="38">
        <f t="shared" si="53"/>
        <v>154127.63989632321</v>
      </c>
      <c r="W105" s="38">
        <f t="shared" si="53"/>
        <v>154127.63989632321</v>
      </c>
      <c r="X105" s="38">
        <f t="shared" si="53"/>
        <v>154127.63989632321</v>
      </c>
      <c r="Y105" s="38">
        <f t="shared" si="53"/>
        <v>154127.63989632321</v>
      </c>
      <c r="Z105" s="38">
        <f t="shared" si="53"/>
        <v>154127.63989632321</v>
      </c>
      <c r="AA105" s="38">
        <f t="shared" si="53"/>
        <v>154127.63989632321</v>
      </c>
      <c r="AB105" s="38">
        <f t="shared" si="53"/>
        <v>154127.63989632321</v>
      </c>
      <c r="AC105" s="38">
        <f t="shared" si="53"/>
        <v>154127.63989632321</v>
      </c>
      <c r="AD105" s="38">
        <f t="shared" si="53"/>
        <v>154127.63989632321</v>
      </c>
      <c r="AE105" s="38">
        <f t="shared" si="53"/>
        <v>154127.63989632321</v>
      </c>
      <c r="AF105" s="38">
        <f t="shared" si="53"/>
        <v>154127.63989632321</v>
      </c>
      <c r="AG105" s="38">
        <f t="shared" si="53"/>
        <v>154127.63989632321</v>
      </c>
      <c r="AH105" s="38">
        <f t="shared" si="53"/>
        <v>154127.63989632321</v>
      </c>
    </row>
    <row r="106" spans="1:34" x14ac:dyDescent="0.3">
      <c r="A106" s="33" t="s">
        <v>188</v>
      </c>
      <c r="B106" s="33" t="s">
        <v>168</v>
      </c>
      <c r="C106" s="33" t="s">
        <v>159</v>
      </c>
      <c r="D106" s="33" t="s">
        <v>4</v>
      </c>
      <c r="E106" s="39" t="s">
        <v>169</v>
      </c>
      <c r="F106" s="49" t="s">
        <v>188</v>
      </c>
      <c r="G106" s="40">
        <v>0.51</v>
      </c>
      <c r="H106" s="40">
        <f>G106</f>
        <v>0.51</v>
      </c>
      <c r="I106" s="40">
        <f>H106</f>
        <v>0.51</v>
      </c>
      <c r="J106" s="40">
        <f t="shared" si="53"/>
        <v>0.51</v>
      </c>
      <c r="K106" s="40">
        <f t="shared" si="53"/>
        <v>0.51</v>
      </c>
      <c r="L106" s="40">
        <f t="shared" si="53"/>
        <v>0.51</v>
      </c>
      <c r="M106" s="40">
        <f t="shared" si="53"/>
        <v>0.51</v>
      </c>
      <c r="N106" s="40">
        <f t="shared" si="53"/>
        <v>0.51</v>
      </c>
      <c r="O106" s="40">
        <f t="shared" si="53"/>
        <v>0.51</v>
      </c>
      <c r="P106" s="40">
        <f t="shared" si="53"/>
        <v>0.51</v>
      </c>
      <c r="Q106" s="40">
        <f t="shared" si="53"/>
        <v>0.51</v>
      </c>
      <c r="R106" s="40">
        <f t="shared" si="53"/>
        <v>0.51</v>
      </c>
      <c r="S106" s="40">
        <f t="shared" si="53"/>
        <v>0.51</v>
      </c>
      <c r="T106" s="40">
        <f t="shared" si="53"/>
        <v>0.51</v>
      </c>
      <c r="U106" s="40">
        <f t="shared" si="53"/>
        <v>0.51</v>
      </c>
      <c r="V106" s="40">
        <f t="shared" si="53"/>
        <v>0.51</v>
      </c>
      <c r="W106" s="40">
        <f t="shared" si="53"/>
        <v>0.51</v>
      </c>
      <c r="X106" s="40">
        <f t="shared" si="53"/>
        <v>0.51</v>
      </c>
      <c r="Y106" s="40">
        <f t="shared" si="53"/>
        <v>0.51</v>
      </c>
      <c r="Z106" s="40">
        <f t="shared" si="53"/>
        <v>0.51</v>
      </c>
      <c r="AA106" s="40">
        <f t="shared" si="53"/>
        <v>0.51</v>
      </c>
      <c r="AB106" s="40">
        <f t="shared" si="53"/>
        <v>0.51</v>
      </c>
      <c r="AC106" s="40">
        <f t="shared" si="53"/>
        <v>0.51</v>
      </c>
      <c r="AD106" s="40">
        <f t="shared" si="53"/>
        <v>0.51</v>
      </c>
      <c r="AE106" s="40">
        <f t="shared" si="53"/>
        <v>0.51</v>
      </c>
      <c r="AF106" s="40">
        <f t="shared" si="53"/>
        <v>0.51</v>
      </c>
      <c r="AG106" s="40">
        <f t="shared" si="53"/>
        <v>0.51</v>
      </c>
      <c r="AH106" s="40">
        <f t="shared" si="53"/>
        <v>0.51</v>
      </c>
    </row>
    <row r="107" spans="1:34" x14ac:dyDescent="0.3">
      <c r="A107" s="37" t="s">
        <v>188</v>
      </c>
      <c r="B107" s="37" t="s">
        <v>170</v>
      </c>
      <c r="C107" s="37" t="s">
        <v>159</v>
      </c>
      <c r="D107" s="37" t="s">
        <v>172</v>
      </c>
      <c r="E107" s="34" t="s">
        <v>161</v>
      </c>
      <c r="F107" s="49" t="s">
        <v>188</v>
      </c>
      <c r="G107" s="40">
        <v>8.2000000000000003E-2</v>
      </c>
      <c r="H107" s="40">
        <f>G107</f>
        <v>8.2000000000000003E-2</v>
      </c>
      <c r="I107" s="40">
        <f>H107</f>
        <v>8.2000000000000003E-2</v>
      </c>
      <c r="J107" s="40">
        <f t="shared" si="53"/>
        <v>8.2000000000000003E-2</v>
      </c>
      <c r="K107" s="40">
        <f t="shared" si="53"/>
        <v>8.2000000000000003E-2</v>
      </c>
      <c r="L107" s="40">
        <f t="shared" si="53"/>
        <v>8.2000000000000003E-2</v>
      </c>
      <c r="M107" s="40">
        <f t="shared" si="53"/>
        <v>8.2000000000000003E-2</v>
      </c>
      <c r="N107" s="40">
        <f t="shared" si="53"/>
        <v>8.2000000000000003E-2</v>
      </c>
      <c r="O107" s="40">
        <f t="shared" si="53"/>
        <v>8.2000000000000003E-2</v>
      </c>
      <c r="P107" s="40">
        <f t="shared" si="53"/>
        <v>8.2000000000000003E-2</v>
      </c>
      <c r="Q107" s="40">
        <f t="shared" si="53"/>
        <v>8.2000000000000003E-2</v>
      </c>
      <c r="R107" s="40">
        <f t="shared" si="53"/>
        <v>8.2000000000000003E-2</v>
      </c>
      <c r="S107" s="40">
        <f t="shared" si="53"/>
        <v>8.2000000000000003E-2</v>
      </c>
      <c r="T107" s="40">
        <f t="shared" si="53"/>
        <v>8.2000000000000003E-2</v>
      </c>
      <c r="U107" s="40">
        <f t="shared" si="53"/>
        <v>8.2000000000000003E-2</v>
      </c>
      <c r="V107" s="40">
        <f t="shared" si="53"/>
        <v>8.2000000000000003E-2</v>
      </c>
      <c r="W107" s="40">
        <f t="shared" si="53"/>
        <v>8.2000000000000003E-2</v>
      </c>
      <c r="X107" s="40">
        <f t="shared" si="53"/>
        <v>8.2000000000000003E-2</v>
      </c>
      <c r="Y107" s="40">
        <f t="shared" si="53"/>
        <v>8.2000000000000003E-2</v>
      </c>
      <c r="Z107" s="40">
        <f t="shared" si="53"/>
        <v>8.2000000000000003E-2</v>
      </c>
      <c r="AA107" s="40">
        <f t="shared" si="53"/>
        <v>8.2000000000000003E-2</v>
      </c>
      <c r="AB107" s="40">
        <f t="shared" si="53"/>
        <v>8.2000000000000003E-2</v>
      </c>
      <c r="AC107" s="40">
        <f t="shared" si="53"/>
        <v>8.2000000000000003E-2</v>
      </c>
      <c r="AD107" s="40">
        <f t="shared" si="53"/>
        <v>8.2000000000000003E-2</v>
      </c>
      <c r="AE107" s="40">
        <f t="shared" si="53"/>
        <v>8.2000000000000003E-2</v>
      </c>
      <c r="AF107" s="40">
        <f t="shared" si="53"/>
        <v>8.2000000000000003E-2</v>
      </c>
      <c r="AG107" s="40">
        <f t="shared" si="53"/>
        <v>8.2000000000000003E-2</v>
      </c>
      <c r="AH107" s="40">
        <f t="shared" si="53"/>
        <v>8.2000000000000003E-2</v>
      </c>
    </row>
    <row r="108" spans="1:34" x14ac:dyDescent="0.3">
      <c r="A108" s="33" t="s">
        <v>188</v>
      </c>
      <c r="B108" s="33" t="s">
        <v>171</v>
      </c>
      <c r="C108" s="33"/>
      <c r="D108" s="33" t="s">
        <v>172</v>
      </c>
      <c r="E108" s="39" t="s">
        <v>169</v>
      </c>
      <c r="F108" s="49" t="s">
        <v>188</v>
      </c>
      <c r="G108" s="23">
        <v>30</v>
      </c>
      <c r="H108" s="36">
        <f t="shared" ref="H108:AH108" si="54">G108</f>
        <v>30</v>
      </c>
      <c r="I108" s="36">
        <f t="shared" si="54"/>
        <v>30</v>
      </c>
      <c r="J108" s="36">
        <f t="shared" si="54"/>
        <v>30</v>
      </c>
      <c r="K108" s="36">
        <f t="shared" si="54"/>
        <v>30</v>
      </c>
      <c r="L108" s="36">
        <f t="shared" si="54"/>
        <v>30</v>
      </c>
      <c r="M108" s="36">
        <f t="shared" si="54"/>
        <v>30</v>
      </c>
      <c r="N108" s="36">
        <f t="shared" si="54"/>
        <v>30</v>
      </c>
      <c r="O108" s="36">
        <f t="shared" si="54"/>
        <v>30</v>
      </c>
      <c r="P108" s="36">
        <f t="shared" si="54"/>
        <v>30</v>
      </c>
      <c r="Q108" s="36">
        <f t="shared" si="54"/>
        <v>30</v>
      </c>
      <c r="R108" s="36">
        <f t="shared" si="54"/>
        <v>30</v>
      </c>
      <c r="S108" s="36">
        <f t="shared" si="54"/>
        <v>30</v>
      </c>
      <c r="T108" s="36">
        <f t="shared" si="54"/>
        <v>30</v>
      </c>
      <c r="U108" s="36">
        <f t="shared" si="54"/>
        <v>30</v>
      </c>
      <c r="V108" s="36">
        <f t="shared" si="54"/>
        <v>30</v>
      </c>
      <c r="W108" s="36">
        <f t="shared" si="54"/>
        <v>30</v>
      </c>
      <c r="X108" s="36">
        <f t="shared" si="54"/>
        <v>30</v>
      </c>
      <c r="Y108" s="36">
        <f t="shared" si="54"/>
        <v>30</v>
      </c>
      <c r="Z108" s="36">
        <f t="shared" si="54"/>
        <v>30</v>
      </c>
      <c r="AA108" s="36">
        <f t="shared" si="54"/>
        <v>30</v>
      </c>
      <c r="AB108" s="36">
        <f t="shared" si="54"/>
        <v>30</v>
      </c>
      <c r="AC108" s="36">
        <f t="shared" si="54"/>
        <v>30</v>
      </c>
      <c r="AD108" s="36">
        <f t="shared" si="54"/>
        <v>30</v>
      </c>
      <c r="AE108" s="36">
        <f t="shared" si="54"/>
        <v>30</v>
      </c>
      <c r="AF108" s="36">
        <f t="shared" si="54"/>
        <v>30</v>
      </c>
      <c r="AG108" s="36">
        <f t="shared" si="54"/>
        <v>30</v>
      </c>
      <c r="AH108" s="36">
        <f t="shared" si="54"/>
        <v>30</v>
      </c>
    </row>
    <row r="109" spans="1:34" x14ac:dyDescent="0.3">
      <c r="A109" s="37" t="s">
        <v>188</v>
      </c>
      <c r="B109" s="37" t="s">
        <v>173</v>
      </c>
      <c r="C109" s="37"/>
      <c r="D109" s="37" t="s">
        <v>4</v>
      </c>
      <c r="E109" s="37" t="s">
        <v>167</v>
      </c>
      <c r="F109" s="49" t="s">
        <v>188</v>
      </c>
      <c r="G109" s="41">
        <f>G107/(1-1/(1+G107)^G108)</f>
        <v>9.0508900949959309E-2</v>
      </c>
      <c r="H109" s="41">
        <f t="shared" ref="H109:AH109" si="55">H107/(1-1/(1+H107)^H108)</f>
        <v>9.0508900949959309E-2</v>
      </c>
      <c r="I109" s="41">
        <f t="shared" si="55"/>
        <v>9.0508900949959309E-2</v>
      </c>
      <c r="J109" s="41">
        <f t="shared" si="55"/>
        <v>9.0508900949959309E-2</v>
      </c>
      <c r="K109" s="41">
        <f t="shared" si="55"/>
        <v>9.0508900949959309E-2</v>
      </c>
      <c r="L109" s="41">
        <f t="shared" si="55"/>
        <v>9.0508900949959309E-2</v>
      </c>
      <c r="M109" s="41">
        <f t="shared" si="55"/>
        <v>9.0508900949959309E-2</v>
      </c>
      <c r="N109" s="41">
        <f t="shared" si="55"/>
        <v>9.0508900949959309E-2</v>
      </c>
      <c r="O109" s="41">
        <f t="shared" si="55"/>
        <v>9.0508900949959309E-2</v>
      </c>
      <c r="P109" s="41">
        <f t="shared" si="55"/>
        <v>9.0508900949959309E-2</v>
      </c>
      <c r="Q109" s="41">
        <f t="shared" si="55"/>
        <v>9.0508900949959309E-2</v>
      </c>
      <c r="R109" s="41">
        <f t="shared" si="55"/>
        <v>9.0508900949959309E-2</v>
      </c>
      <c r="S109" s="41">
        <f t="shared" si="55"/>
        <v>9.0508900949959309E-2</v>
      </c>
      <c r="T109" s="41">
        <f t="shared" si="55"/>
        <v>9.0508900949959309E-2</v>
      </c>
      <c r="U109" s="41">
        <f t="shared" si="55"/>
        <v>9.0508900949959309E-2</v>
      </c>
      <c r="V109" s="41">
        <f t="shared" si="55"/>
        <v>9.0508900949959309E-2</v>
      </c>
      <c r="W109" s="41">
        <f t="shared" si="55"/>
        <v>9.0508900949959309E-2</v>
      </c>
      <c r="X109" s="41">
        <f t="shared" si="55"/>
        <v>9.0508900949959309E-2</v>
      </c>
      <c r="Y109" s="41">
        <f t="shared" si="55"/>
        <v>9.0508900949959309E-2</v>
      </c>
      <c r="Z109" s="41">
        <f t="shared" si="55"/>
        <v>9.0508900949959309E-2</v>
      </c>
      <c r="AA109" s="41">
        <f t="shared" si="55"/>
        <v>9.0508900949959309E-2</v>
      </c>
      <c r="AB109" s="41">
        <f t="shared" si="55"/>
        <v>9.0508900949959309E-2</v>
      </c>
      <c r="AC109" s="41">
        <f t="shared" si="55"/>
        <v>9.0508900949959309E-2</v>
      </c>
      <c r="AD109" s="41">
        <f t="shared" si="55"/>
        <v>9.0508900949959309E-2</v>
      </c>
      <c r="AE109" s="41">
        <f t="shared" si="55"/>
        <v>9.0508900949959309E-2</v>
      </c>
      <c r="AF109" s="41">
        <f t="shared" si="55"/>
        <v>9.0508900949959309E-2</v>
      </c>
      <c r="AG109" s="41">
        <f t="shared" si="55"/>
        <v>9.0508900949959309E-2</v>
      </c>
      <c r="AH109" s="41">
        <f t="shared" si="55"/>
        <v>9.0508900949959309E-2</v>
      </c>
    </row>
    <row r="110" spans="1:34" x14ac:dyDescent="0.3">
      <c r="A110" s="33" t="s">
        <v>188</v>
      </c>
      <c r="B110" s="33" t="s">
        <v>174</v>
      </c>
      <c r="C110" s="33" t="s">
        <v>159</v>
      </c>
      <c r="D110" s="33" t="s">
        <v>163</v>
      </c>
      <c r="E110" s="33" t="s">
        <v>167</v>
      </c>
      <c r="F110" s="49" t="s">
        <v>188</v>
      </c>
      <c r="G110" s="42">
        <f t="shared" ref="G110:AH110" si="56">G109*G105+G103</f>
        <v>14887.923293027314</v>
      </c>
      <c r="H110" s="42">
        <f t="shared" si="56"/>
        <v>14887.923293027314</v>
      </c>
      <c r="I110" s="42">
        <f t="shared" si="56"/>
        <v>14887.923293027314</v>
      </c>
      <c r="J110" s="42">
        <f t="shared" si="56"/>
        <v>14887.923293027314</v>
      </c>
      <c r="K110" s="42">
        <f t="shared" si="56"/>
        <v>14887.923293027314</v>
      </c>
      <c r="L110" s="42">
        <f t="shared" si="56"/>
        <v>14887.923293027314</v>
      </c>
      <c r="M110" s="42">
        <f t="shared" si="56"/>
        <v>14887.923293027314</v>
      </c>
      <c r="N110" s="42">
        <f t="shared" si="56"/>
        <v>14887.923293027314</v>
      </c>
      <c r="O110" s="42">
        <f t="shared" si="56"/>
        <v>14887.923293027314</v>
      </c>
      <c r="P110" s="42">
        <f t="shared" si="56"/>
        <v>14887.923293027314</v>
      </c>
      <c r="Q110" s="42">
        <f t="shared" si="56"/>
        <v>14887.923293027314</v>
      </c>
      <c r="R110" s="42">
        <f t="shared" si="56"/>
        <v>14887.923293027314</v>
      </c>
      <c r="S110" s="42">
        <f t="shared" si="56"/>
        <v>14887.923293027314</v>
      </c>
      <c r="T110" s="42">
        <f t="shared" si="56"/>
        <v>14887.923293027314</v>
      </c>
      <c r="U110" s="42">
        <f t="shared" si="56"/>
        <v>14887.923293027314</v>
      </c>
      <c r="V110" s="42">
        <f t="shared" si="56"/>
        <v>14887.923293027314</v>
      </c>
      <c r="W110" s="42">
        <f t="shared" si="56"/>
        <v>14887.923293027314</v>
      </c>
      <c r="X110" s="42">
        <f t="shared" si="56"/>
        <v>14887.923293027314</v>
      </c>
      <c r="Y110" s="42">
        <f t="shared" si="56"/>
        <v>14887.923293027314</v>
      </c>
      <c r="Z110" s="42">
        <f t="shared" si="56"/>
        <v>14887.923293027314</v>
      </c>
      <c r="AA110" s="42">
        <f t="shared" si="56"/>
        <v>14887.923293027314</v>
      </c>
      <c r="AB110" s="42">
        <f t="shared" si="56"/>
        <v>14887.923293027314</v>
      </c>
      <c r="AC110" s="42">
        <f t="shared" si="56"/>
        <v>14887.923293027314</v>
      </c>
      <c r="AD110" s="42">
        <f t="shared" si="56"/>
        <v>14887.923293027314</v>
      </c>
      <c r="AE110" s="42">
        <f t="shared" si="56"/>
        <v>14887.923293027314</v>
      </c>
      <c r="AF110" s="42">
        <f t="shared" si="56"/>
        <v>14887.923293027314</v>
      </c>
      <c r="AG110" s="42">
        <f t="shared" si="56"/>
        <v>14887.923293027314</v>
      </c>
      <c r="AH110" s="42">
        <f t="shared" si="56"/>
        <v>14887.923293027314</v>
      </c>
    </row>
    <row r="111" spans="1:34" x14ac:dyDescent="0.3">
      <c r="A111" s="37" t="s">
        <v>188</v>
      </c>
      <c r="B111" s="37" t="s">
        <v>175</v>
      </c>
      <c r="C111" s="37" t="s">
        <v>159</v>
      </c>
      <c r="D111" s="37" t="s">
        <v>165</v>
      </c>
      <c r="E111" s="37" t="s">
        <v>167</v>
      </c>
      <c r="F111" s="49" t="s">
        <v>188</v>
      </c>
      <c r="G111" s="43">
        <f>G110/(G106*8760)+G104</f>
        <v>3.3324208284151027</v>
      </c>
      <c r="H111" s="43">
        <f t="shared" ref="H111:AH112" si="57">G111</f>
        <v>3.3324208284151027</v>
      </c>
      <c r="I111" s="43">
        <f t="shared" si="57"/>
        <v>3.3324208284151027</v>
      </c>
      <c r="J111" s="43">
        <f t="shared" si="57"/>
        <v>3.3324208284151027</v>
      </c>
      <c r="K111" s="43">
        <f t="shared" si="57"/>
        <v>3.3324208284151027</v>
      </c>
      <c r="L111" s="43">
        <f t="shared" si="57"/>
        <v>3.3324208284151027</v>
      </c>
      <c r="M111" s="43">
        <f t="shared" si="57"/>
        <v>3.3324208284151027</v>
      </c>
      <c r="N111" s="43">
        <f t="shared" si="57"/>
        <v>3.3324208284151027</v>
      </c>
      <c r="O111" s="43">
        <f t="shared" si="57"/>
        <v>3.3324208284151027</v>
      </c>
      <c r="P111" s="43">
        <f t="shared" si="57"/>
        <v>3.3324208284151027</v>
      </c>
      <c r="Q111" s="43">
        <f t="shared" si="57"/>
        <v>3.3324208284151027</v>
      </c>
      <c r="R111" s="43">
        <f t="shared" si="57"/>
        <v>3.3324208284151027</v>
      </c>
      <c r="S111" s="43">
        <f t="shared" si="57"/>
        <v>3.3324208284151027</v>
      </c>
      <c r="T111" s="43">
        <f t="shared" si="57"/>
        <v>3.3324208284151027</v>
      </c>
      <c r="U111" s="43">
        <f t="shared" si="57"/>
        <v>3.3324208284151027</v>
      </c>
      <c r="V111" s="43">
        <f t="shared" si="57"/>
        <v>3.3324208284151027</v>
      </c>
      <c r="W111" s="43">
        <f t="shared" si="57"/>
        <v>3.3324208284151027</v>
      </c>
      <c r="X111" s="43">
        <f t="shared" si="57"/>
        <v>3.3324208284151027</v>
      </c>
      <c r="Y111" s="43">
        <f t="shared" si="57"/>
        <v>3.3324208284151027</v>
      </c>
      <c r="Z111" s="43">
        <f t="shared" si="57"/>
        <v>3.3324208284151027</v>
      </c>
      <c r="AA111" s="43">
        <f t="shared" si="57"/>
        <v>3.3324208284151027</v>
      </c>
      <c r="AB111" s="43">
        <f t="shared" si="57"/>
        <v>3.3324208284151027</v>
      </c>
      <c r="AC111" s="43">
        <f t="shared" si="57"/>
        <v>3.3324208284151027</v>
      </c>
      <c r="AD111" s="43">
        <f t="shared" si="57"/>
        <v>3.3324208284151027</v>
      </c>
      <c r="AE111" s="43">
        <f t="shared" si="57"/>
        <v>3.3324208284151027</v>
      </c>
      <c r="AF111" s="43">
        <f t="shared" si="57"/>
        <v>3.3324208284151027</v>
      </c>
      <c r="AG111" s="43">
        <f t="shared" si="57"/>
        <v>3.3324208284151027</v>
      </c>
      <c r="AH111" s="43">
        <f t="shared" si="57"/>
        <v>3.3324208284151027</v>
      </c>
    </row>
    <row r="112" spans="1:34" x14ac:dyDescent="0.3">
      <c r="A112" s="33" t="s">
        <v>189</v>
      </c>
      <c r="B112" s="33" t="s">
        <v>158</v>
      </c>
      <c r="C112" s="33" t="s">
        <v>159</v>
      </c>
      <c r="D112" s="33" t="s">
        <v>160</v>
      </c>
      <c r="E112" s="34" t="s">
        <v>161</v>
      </c>
      <c r="F112" s="49" t="s">
        <v>189</v>
      </c>
      <c r="G112" s="36">
        <v>157346</v>
      </c>
      <c r="H112" s="36">
        <f>G112</f>
        <v>157346</v>
      </c>
      <c r="I112" s="36">
        <f t="shared" si="57"/>
        <v>157346</v>
      </c>
      <c r="J112" s="36">
        <f t="shared" si="57"/>
        <v>157346</v>
      </c>
      <c r="K112" s="36">
        <f t="shared" si="57"/>
        <v>157346</v>
      </c>
      <c r="L112" s="36">
        <f t="shared" si="57"/>
        <v>157346</v>
      </c>
      <c r="M112" s="36">
        <f t="shared" si="57"/>
        <v>157346</v>
      </c>
      <c r="N112" s="36">
        <f t="shared" si="57"/>
        <v>157346</v>
      </c>
      <c r="O112" s="36">
        <f t="shared" si="57"/>
        <v>157346</v>
      </c>
      <c r="P112" s="36">
        <f t="shared" si="57"/>
        <v>157346</v>
      </c>
      <c r="Q112" s="36">
        <f t="shared" si="57"/>
        <v>157346</v>
      </c>
      <c r="R112" s="36">
        <f t="shared" si="57"/>
        <v>157346</v>
      </c>
      <c r="S112" s="36">
        <f t="shared" si="57"/>
        <v>157346</v>
      </c>
      <c r="T112" s="36">
        <f t="shared" si="57"/>
        <v>157346</v>
      </c>
      <c r="U112" s="36">
        <f t="shared" si="57"/>
        <v>157346</v>
      </c>
      <c r="V112" s="36">
        <f t="shared" si="57"/>
        <v>157346</v>
      </c>
      <c r="W112" s="36">
        <f t="shared" si="57"/>
        <v>157346</v>
      </c>
      <c r="X112" s="36">
        <f t="shared" si="57"/>
        <v>157346</v>
      </c>
      <c r="Y112" s="36">
        <f t="shared" si="57"/>
        <v>157346</v>
      </c>
      <c r="Z112" s="36">
        <f t="shared" si="57"/>
        <v>157346</v>
      </c>
      <c r="AA112" s="36">
        <f t="shared" si="57"/>
        <v>157346</v>
      </c>
      <c r="AB112" s="36">
        <f t="shared" si="57"/>
        <v>157346</v>
      </c>
      <c r="AC112" s="36">
        <f t="shared" si="57"/>
        <v>157346</v>
      </c>
      <c r="AD112" s="36">
        <f t="shared" si="57"/>
        <v>157346</v>
      </c>
      <c r="AE112" s="36">
        <f t="shared" si="57"/>
        <v>157346</v>
      </c>
      <c r="AF112" s="36">
        <f t="shared" si="57"/>
        <v>157346</v>
      </c>
      <c r="AG112" s="36">
        <f t="shared" si="57"/>
        <v>157346</v>
      </c>
      <c r="AH112" s="36">
        <f t="shared" si="57"/>
        <v>157346</v>
      </c>
    </row>
    <row r="113" spans="1:34" x14ac:dyDescent="0.3">
      <c r="A113" s="37" t="s">
        <v>189</v>
      </c>
      <c r="B113" s="37" t="s">
        <v>162</v>
      </c>
      <c r="C113" s="37" t="s">
        <v>159</v>
      </c>
      <c r="D113" s="37" t="s">
        <v>163</v>
      </c>
      <c r="E113" s="34" t="s">
        <v>161</v>
      </c>
      <c r="F113" s="49" t="s">
        <v>189</v>
      </c>
      <c r="G113" s="36">
        <v>965</v>
      </c>
      <c r="H113" s="36">
        <f t="shared" ref="H113:AH117" si="58">G113</f>
        <v>965</v>
      </c>
      <c r="I113" s="36">
        <f t="shared" si="58"/>
        <v>965</v>
      </c>
      <c r="J113" s="36">
        <f t="shared" si="58"/>
        <v>965</v>
      </c>
      <c r="K113" s="36">
        <f t="shared" si="58"/>
        <v>965</v>
      </c>
      <c r="L113" s="36">
        <f t="shared" si="58"/>
        <v>965</v>
      </c>
      <c r="M113" s="36">
        <f t="shared" si="58"/>
        <v>965</v>
      </c>
      <c r="N113" s="36">
        <f t="shared" si="58"/>
        <v>965</v>
      </c>
      <c r="O113" s="36">
        <f t="shared" si="58"/>
        <v>965</v>
      </c>
      <c r="P113" s="36">
        <f t="shared" si="58"/>
        <v>965</v>
      </c>
      <c r="Q113" s="36">
        <f t="shared" si="58"/>
        <v>965</v>
      </c>
      <c r="R113" s="36">
        <f t="shared" si="58"/>
        <v>965</v>
      </c>
      <c r="S113" s="36">
        <f t="shared" si="58"/>
        <v>965</v>
      </c>
      <c r="T113" s="36">
        <f t="shared" si="58"/>
        <v>965</v>
      </c>
      <c r="U113" s="36">
        <f t="shared" si="58"/>
        <v>965</v>
      </c>
      <c r="V113" s="36">
        <f t="shared" si="58"/>
        <v>965</v>
      </c>
      <c r="W113" s="36">
        <f t="shared" si="58"/>
        <v>965</v>
      </c>
      <c r="X113" s="36">
        <f t="shared" si="58"/>
        <v>965</v>
      </c>
      <c r="Y113" s="36">
        <f t="shared" si="58"/>
        <v>965</v>
      </c>
      <c r="Z113" s="36">
        <f t="shared" si="58"/>
        <v>965</v>
      </c>
      <c r="AA113" s="36">
        <f t="shared" si="58"/>
        <v>965</v>
      </c>
      <c r="AB113" s="36">
        <f t="shared" si="58"/>
        <v>965</v>
      </c>
      <c r="AC113" s="36">
        <f t="shared" si="58"/>
        <v>965</v>
      </c>
      <c r="AD113" s="36">
        <f t="shared" si="58"/>
        <v>965</v>
      </c>
      <c r="AE113" s="36">
        <f t="shared" si="58"/>
        <v>965</v>
      </c>
      <c r="AF113" s="36">
        <f t="shared" si="58"/>
        <v>965</v>
      </c>
      <c r="AG113" s="36">
        <f t="shared" si="58"/>
        <v>965</v>
      </c>
      <c r="AH113" s="36">
        <f t="shared" si="58"/>
        <v>965</v>
      </c>
    </row>
    <row r="114" spans="1:34" x14ac:dyDescent="0.3">
      <c r="A114" s="33" t="s">
        <v>189</v>
      </c>
      <c r="B114" s="33" t="s">
        <v>164</v>
      </c>
      <c r="C114" s="33" t="s">
        <v>159</v>
      </c>
      <c r="D114" s="33" t="s">
        <v>165</v>
      </c>
      <c r="E114" s="34" t="s">
        <v>161</v>
      </c>
      <c r="F114" s="49" t="s">
        <v>189</v>
      </c>
      <c r="G114" s="36">
        <v>0</v>
      </c>
      <c r="H114" s="36">
        <f t="shared" si="58"/>
        <v>0</v>
      </c>
      <c r="I114" s="36">
        <f t="shared" si="58"/>
        <v>0</v>
      </c>
      <c r="J114" s="36">
        <f t="shared" si="58"/>
        <v>0</v>
      </c>
      <c r="K114" s="36">
        <f t="shared" si="58"/>
        <v>0</v>
      </c>
      <c r="L114" s="36">
        <f t="shared" si="58"/>
        <v>0</v>
      </c>
      <c r="M114" s="36">
        <f t="shared" si="58"/>
        <v>0</v>
      </c>
      <c r="N114" s="36">
        <f t="shared" si="58"/>
        <v>0</v>
      </c>
      <c r="O114" s="36">
        <f t="shared" si="58"/>
        <v>0</v>
      </c>
      <c r="P114" s="36">
        <f t="shared" si="58"/>
        <v>0</v>
      </c>
      <c r="Q114" s="36">
        <f t="shared" si="58"/>
        <v>0</v>
      </c>
      <c r="R114" s="36">
        <f t="shared" si="58"/>
        <v>0</v>
      </c>
      <c r="S114" s="36">
        <f t="shared" si="58"/>
        <v>0</v>
      </c>
      <c r="T114" s="36">
        <f t="shared" si="58"/>
        <v>0</v>
      </c>
      <c r="U114" s="36">
        <f t="shared" si="58"/>
        <v>0</v>
      </c>
      <c r="V114" s="36">
        <f t="shared" si="58"/>
        <v>0</v>
      </c>
      <c r="W114" s="36">
        <f t="shared" si="58"/>
        <v>0</v>
      </c>
      <c r="X114" s="36">
        <f t="shared" si="58"/>
        <v>0</v>
      </c>
      <c r="Y114" s="36">
        <f t="shared" si="58"/>
        <v>0</v>
      </c>
      <c r="Z114" s="36">
        <f t="shared" si="58"/>
        <v>0</v>
      </c>
      <c r="AA114" s="36">
        <f t="shared" si="58"/>
        <v>0</v>
      </c>
      <c r="AB114" s="36">
        <f t="shared" si="58"/>
        <v>0</v>
      </c>
      <c r="AC114" s="36">
        <f t="shared" si="58"/>
        <v>0</v>
      </c>
      <c r="AD114" s="36">
        <f t="shared" si="58"/>
        <v>0</v>
      </c>
      <c r="AE114" s="36">
        <f t="shared" si="58"/>
        <v>0</v>
      </c>
      <c r="AF114" s="36">
        <f t="shared" si="58"/>
        <v>0</v>
      </c>
      <c r="AG114" s="36">
        <f t="shared" si="58"/>
        <v>0</v>
      </c>
      <c r="AH114" s="36">
        <f t="shared" si="58"/>
        <v>0</v>
      </c>
    </row>
    <row r="115" spans="1:34" x14ac:dyDescent="0.3">
      <c r="A115" s="37" t="s">
        <v>189</v>
      </c>
      <c r="B115" s="37" t="s">
        <v>166</v>
      </c>
      <c r="C115" s="37" t="s">
        <v>159</v>
      </c>
      <c r="D115" s="37" t="s">
        <v>160</v>
      </c>
      <c r="E115" s="37" t="s">
        <v>167</v>
      </c>
      <c r="F115" s="49" t="s">
        <v>189</v>
      </c>
      <c r="G115" s="38">
        <f>G112*[1]Assumptions!$E$66</f>
        <v>174064.53753213282</v>
      </c>
      <c r="H115" s="38">
        <f t="shared" si="58"/>
        <v>174064.53753213282</v>
      </c>
      <c r="I115" s="38">
        <f t="shared" si="58"/>
        <v>174064.53753213282</v>
      </c>
      <c r="J115" s="38">
        <f t="shared" si="58"/>
        <v>174064.53753213282</v>
      </c>
      <c r="K115" s="38">
        <f t="shared" si="58"/>
        <v>174064.53753213282</v>
      </c>
      <c r="L115" s="38">
        <f t="shared" si="58"/>
        <v>174064.53753213282</v>
      </c>
      <c r="M115" s="38">
        <f t="shared" si="58"/>
        <v>174064.53753213282</v>
      </c>
      <c r="N115" s="38">
        <f t="shared" si="58"/>
        <v>174064.53753213282</v>
      </c>
      <c r="O115" s="38">
        <f t="shared" si="58"/>
        <v>174064.53753213282</v>
      </c>
      <c r="P115" s="38">
        <f t="shared" si="58"/>
        <v>174064.53753213282</v>
      </c>
      <c r="Q115" s="38">
        <f t="shared" si="58"/>
        <v>174064.53753213282</v>
      </c>
      <c r="R115" s="38">
        <f t="shared" si="58"/>
        <v>174064.53753213282</v>
      </c>
      <c r="S115" s="38">
        <f t="shared" si="58"/>
        <v>174064.53753213282</v>
      </c>
      <c r="T115" s="38">
        <f t="shared" si="58"/>
        <v>174064.53753213282</v>
      </c>
      <c r="U115" s="38">
        <f t="shared" si="58"/>
        <v>174064.53753213282</v>
      </c>
      <c r="V115" s="38">
        <f t="shared" si="58"/>
        <v>174064.53753213282</v>
      </c>
      <c r="W115" s="38">
        <f t="shared" si="58"/>
        <v>174064.53753213282</v>
      </c>
      <c r="X115" s="38">
        <f t="shared" si="58"/>
        <v>174064.53753213282</v>
      </c>
      <c r="Y115" s="38">
        <f t="shared" si="58"/>
        <v>174064.53753213282</v>
      </c>
      <c r="Z115" s="38">
        <f t="shared" si="58"/>
        <v>174064.53753213282</v>
      </c>
      <c r="AA115" s="38">
        <f t="shared" si="58"/>
        <v>174064.53753213282</v>
      </c>
      <c r="AB115" s="38">
        <f t="shared" si="58"/>
        <v>174064.53753213282</v>
      </c>
      <c r="AC115" s="38">
        <f t="shared" si="58"/>
        <v>174064.53753213282</v>
      </c>
      <c r="AD115" s="38">
        <f t="shared" si="58"/>
        <v>174064.53753213282</v>
      </c>
      <c r="AE115" s="38">
        <f t="shared" si="58"/>
        <v>174064.53753213282</v>
      </c>
      <c r="AF115" s="38">
        <f t="shared" si="58"/>
        <v>174064.53753213282</v>
      </c>
      <c r="AG115" s="38">
        <f t="shared" si="58"/>
        <v>174064.53753213282</v>
      </c>
      <c r="AH115" s="38">
        <f t="shared" si="58"/>
        <v>174064.53753213282</v>
      </c>
    </row>
    <row r="116" spans="1:34" x14ac:dyDescent="0.3">
      <c r="A116" s="33" t="s">
        <v>189</v>
      </c>
      <c r="B116" s="33" t="s">
        <v>168</v>
      </c>
      <c r="C116" s="33" t="s">
        <v>159</v>
      </c>
      <c r="D116" s="33" t="s">
        <v>4</v>
      </c>
      <c r="E116" s="39" t="s">
        <v>169</v>
      </c>
      <c r="F116" s="49" t="s">
        <v>189</v>
      </c>
      <c r="G116" s="40">
        <v>0.60299999999999998</v>
      </c>
      <c r="H116" s="40">
        <f>G116</f>
        <v>0.60299999999999998</v>
      </c>
      <c r="I116" s="40">
        <f>H116</f>
        <v>0.60299999999999998</v>
      </c>
      <c r="J116" s="40">
        <f t="shared" si="58"/>
        <v>0.60299999999999998</v>
      </c>
      <c r="K116" s="40">
        <f t="shared" si="58"/>
        <v>0.60299999999999998</v>
      </c>
      <c r="L116" s="40">
        <f t="shared" si="58"/>
        <v>0.60299999999999998</v>
      </c>
      <c r="M116" s="40">
        <f t="shared" si="58"/>
        <v>0.60299999999999998</v>
      </c>
      <c r="N116" s="40">
        <f t="shared" si="58"/>
        <v>0.60299999999999998</v>
      </c>
      <c r="O116" s="40">
        <f t="shared" si="58"/>
        <v>0.60299999999999998</v>
      </c>
      <c r="P116" s="40">
        <f t="shared" si="58"/>
        <v>0.60299999999999998</v>
      </c>
      <c r="Q116" s="40">
        <f t="shared" si="58"/>
        <v>0.60299999999999998</v>
      </c>
      <c r="R116" s="40">
        <f t="shared" si="58"/>
        <v>0.60299999999999998</v>
      </c>
      <c r="S116" s="40">
        <f t="shared" si="58"/>
        <v>0.60299999999999998</v>
      </c>
      <c r="T116" s="40">
        <f t="shared" si="58"/>
        <v>0.60299999999999998</v>
      </c>
      <c r="U116" s="40">
        <f t="shared" si="58"/>
        <v>0.60299999999999998</v>
      </c>
      <c r="V116" s="40">
        <f t="shared" si="58"/>
        <v>0.60299999999999998</v>
      </c>
      <c r="W116" s="40">
        <f t="shared" si="58"/>
        <v>0.60299999999999998</v>
      </c>
      <c r="X116" s="40">
        <f t="shared" si="58"/>
        <v>0.60299999999999998</v>
      </c>
      <c r="Y116" s="40">
        <f t="shared" si="58"/>
        <v>0.60299999999999998</v>
      </c>
      <c r="Z116" s="40">
        <f t="shared" si="58"/>
        <v>0.60299999999999998</v>
      </c>
      <c r="AA116" s="40">
        <f t="shared" si="58"/>
        <v>0.60299999999999998</v>
      </c>
      <c r="AB116" s="40">
        <f t="shared" si="58"/>
        <v>0.60299999999999998</v>
      </c>
      <c r="AC116" s="40">
        <f t="shared" si="58"/>
        <v>0.60299999999999998</v>
      </c>
      <c r="AD116" s="40">
        <f t="shared" si="58"/>
        <v>0.60299999999999998</v>
      </c>
      <c r="AE116" s="40">
        <f t="shared" si="58"/>
        <v>0.60299999999999998</v>
      </c>
      <c r="AF116" s="40">
        <f t="shared" si="58"/>
        <v>0.60299999999999998</v>
      </c>
      <c r="AG116" s="40">
        <f t="shared" si="58"/>
        <v>0.60299999999999998</v>
      </c>
      <c r="AH116" s="40">
        <f t="shared" si="58"/>
        <v>0.60299999999999998</v>
      </c>
    </row>
    <row r="117" spans="1:34" x14ac:dyDescent="0.3">
      <c r="A117" s="37" t="s">
        <v>189</v>
      </c>
      <c r="B117" s="37" t="s">
        <v>170</v>
      </c>
      <c r="C117" s="37" t="s">
        <v>159</v>
      </c>
      <c r="D117" s="37" t="s">
        <v>172</v>
      </c>
      <c r="E117" s="34" t="s">
        <v>161</v>
      </c>
      <c r="F117" s="49" t="s">
        <v>189</v>
      </c>
      <c r="G117" s="40">
        <v>8.2000000000000003E-2</v>
      </c>
      <c r="H117" s="40">
        <f>G117</f>
        <v>8.2000000000000003E-2</v>
      </c>
      <c r="I117" s="40">
        <f>H117</f>
        <v>8.2000000000000003E-2</v>
      </c>
      <c r="J117" s="40">
        <f t="shared" si="58"/>
        <v>8.2000000000000003E-2</v>
      </c>
      <c r="K117" s="40">
        <f t="shared" si="58"/>
        <v>8.2000000000000003E-2</v>
      </c>
      <c r="L117" s="40">
        <f t="shared" si="58"/>
        <v>8.2000000000000003E-2</v>
      </c>
      <c r="M117" s="40">
        <f t="shared" si="58"/>
        <v>8.2000000000000003E-2</v>
      </c>
      <c r="N117" s="40">
        <f t="shared" si="58"/>
        <v>8.2000000000000003E-2</v>
      </c>
      <c r="O117" s="40">
        <f t="shared" si="58"/>
        <v>8.2000000000000003E-2</v>
      </c>
      <c r="P117" s="40">
        <f t="shared" si="58"/>
        <v>8.2000000000000003E-2</v>
      </c>
      <c r="Q117" s="40">
        <f t="shared" si="58"/>
        <v>8.2000000000000003E-2</v>
      </c>
      <c r="R117" s="40">
        <f t="shared" si="58"/>
        <v>8.2000000000000003E-2</v>
      </c>
      <c r="S117" s="40">
        <f t="shared" si="58"/>
        <v>8.2000000000000003E-2</v>
      </c>
      <c r="T117" s="40">
        <f t="shared" si="58"/>
        <v>8.2000000000000003E-2</v>
      </c>
      <c r="U117" s="40">
        <f t="shared" si="58"/>
        <v>8.2000000000000003E-2</v>
      </c>
      <c r="V117" s="40">
        <f t="shared" si="58"/>
        <v>8.2000000000000003E-2</v>
      </c>
      <c r="W117" s="40">
        <f t="shared" si="58"/>
        <v>8.2000000000000003E-2</v>
      </c>
      <c r="X117" s="40">
        <f t="shared" si="58"/>
        <v>8.2000000000000003E-2</v>
      </c>
      <c r="Y117" s="40">
        <f t="shared" si="58"/>
        <v>8.2000000000000003E-2</v>
      </c>
      <c r="Z117" s="40">
        <f t="shared" si="58"/>
        <v>8.2000000000000003E-2</v>
      </c>
      <c r="AA117" s="40">
        <f t="shared" si="58"/>
        <v>8.2000000000000003E-2</v>
      </c>
      <c r="AB117" s="40">
        <f t="shared" si="58"/>
        <v>8.2000000000000003E-2</v>
      </c>
      <c r="AC117" s="40">
        <f t="shared" si="58"/>
        <v>8.2000000000000003E-2</v>
      </c>
      <c r="AD117" s="40">
        <f t="shared" si="58"/>
        <v>8.2000000000000003E-2</v>
      </c>
      <c r="AE117" s="40">
        <f t="shared" si="58"/>
        <v>8.2000000000000003E-2</v>
      </c>
      <c r="AF117" s="40">
        <f t="shared" si="58"/>
        <v>8.2000000000000003E-2</v>
      </c>
      <c r="AG117" s="40">
        <f t="shared" si="58"/>
        <v>8.2000000000000003E-2</v>
      </c>
      <c r="AH117" s="40">
        <f t="shared" si="58"/>
        <v>8.2000000000000003E-2</v>
      </c>
    </row>
    <row r="118" spans="1:34" x14ac:dyDescent="0.3">
      <c r="A118" s="33" t="s">
        <v>189</v>
      </c>
      <c r="B118" s="33" t="s">
        <v>171</v>
      </c>
      <c r="C118" s="33"/>
      <c r="D118" s="33" t="s">
        <v>172</v>
      </c>
      <c r="E118" s="39" t="s">
        <v>169</v>
      </c>
      <c r="F118" s="49" t="s">
        <v>189</v>
      </c>
      <c r="G118" s="23">
        <v>30</v>
      </c>
      <c r="H118" s="36">
        <f t="shared" ref="H118:AH118" si="59">G118</f>
        <v>30</v>
      </c>
      <c r="I118" s="36">
        <f t="shared" si="59"/>
        <v>30</v>
      </c>
      <c r="J118" s="36">
        <f t="shared" si="59"/>
        <v>30</v>
      </c>
      <c r="K118" s="36">
        <f t="shared" si="59"/>
        <v>30</v>
      </c>
      <c r="L118" s="36">
        <f t="shared" si="59"/>
        <v>30</v>
      </c>
      <c r="M118" s="36">
        <f t="shared" si="59"/>
        <v>30</v>
      </c>
      <c r="N118" s="36">
        <f t="shared" si="59"/>
        <v>30</v>
      </c>
      <c r="O118" s="36">
        <f t="shared" si="59"/>
        <v>30</v>
      </c>
      <c r="P118" s="36">
        <f t="shared" si="59"/>
        <v>30</v>
      </c>
      <c r="Q118" s="36">
        <f t="shared" si="59"/>
        <v>30</v>
      </c>
      <c r="R118" s="36">
        <f t="shared" si="59"/>
        <v>30</v>
      </c>
      <c r="S118" s="36">
        <f t="shared" si="59"/>
        <v>30</v>
      </c>
      <c r="T118" s="36">
        <f t="shared" si="59"/>
        <v>30</v>
      </c>
      <c r="U118" s="36">
        <f t="shared" si="59"/>
        <v>30</v>
      </c>
      <c r="V118" s="36">
        <f t="shared" si="59"/>
        <v>30</v>
      </c>
      <c r="W118" s="36">
        <f t="shared" si="59"/>
        <v>30</v>
      </c>
      <c r="X118" s="36">
        <f t="shared" si="59"/>
        <v>30</v>
      </c>
      <c r="Y118" s="36">
        <f t="shared" si="59"/>
        <v>30</v>
      </c>
      <c r="Z118" s="36">
        <f t="shared" si="59"/>
        <v>30</v>
      </c>
      <c r="AA118" s="36">
        <f t="shared" si="59"/>
        <v>30</v>
      </c>
      <c r="AB118" s="36">
        <f t="shared" si="59"/>
        <v>30</v>
      </c>
      <c r="AC118" s="36">
        <f t="shared" si="59"/>
        <v>30</v>
      </c>
      <c r="AD118" s="36">
        <f t="shared" si="59"/>
        <v>30</v>
      </c>
      <c r="AE118" s="36">
        <f t="shared" si="59"/>
        <v>30</v>
      </c>
      <c r="AF118" s="36">
        <f t="shared" si="59"/>
        <v>30</v>
      </c>
      <c r="AG118" s="36">
        <f t="shared" si="59"/>
        <v>30</v>
      </c>
      <c r="AH118" s="36">
        <f t="shared" si="59"/>
        <v>30</v>
      </c>
    </row>
    <row r="119" spans="1:34" x14ac:dyDescent="0.3">
      <c r="A119" s="37" t="s">
        <v>189</v>
      </c>
      <c r="B119" s="37" t="s">
        <v>173</v>
      </c>
      <c r="C119" s="37"/>
      <c r="D119" s="37" t="s">
        <v>4</v>
      </c>
      <c r="E119" s="37" t="s">
        <v>167</v>
      </c>
      <c r="F119" s="49" t="s">
        <v>189</v>
      </c>
      <c r="G119" s="41">
        <f>G117/(1-1/(1+G117)^G118)</f>
        <v>9.0508900949959309E-2</v>
      </c>
      <c r="H119" s="41">
        <f t="shared" ref="H119:AH119" si="60">H117/(1-1/(1+H117)^H118)</f>
        <v>9.0508900949959309E-2</v>
      </c>
      <c r="I119" s="41">
        <f t="shared" si="60"/>
        <v>9.0508900949959309E-2</v>
      </c>
      <c r="J119" s="41">
        <f t="shared" si="60"/>
        <v>9.0508900949959309E-2</v>
      </c>
      <c r="K119" s="41">
        <f t="shared" si="60"/>
        <v>9.0508900949959309E-2</v>
      </c>
      <c r="L119" s="41">
        <f t="shared" si="60"/>
        <v>9.0508900949959309E-2</v>
      </c>
      <c r="M119" s="41">
        <f t="shared" si="60"/>
        <v>9.0508900949959309E-2</v>
      </c>
      <c r="N119" s="41">
        <f t="shared" si="60"/>
        <v>9.0508900949959309E-2</v>
      </c>
      <c r="O119" s="41">
        <f t="shared" si="60"/>
        <v>9.0508900949959309E-2</v>
      </c>
      <c r="P119" s="41">
        <f t="shared" si="60"/>
        <v>9.0508900949959309E-2</v>
      </c>
      <c r="Q119" s="41">
        <f t="shared" si="60"/>
        <v>9.0508900949959309E-2</v>
      </c>
      <c r="R119" s="41">
        <f t="shared" si="60"/>
        <v>9.0508900949959309E-2</v>
      </c>
      <c r="S119" s="41">
        <f t="shared" si="60"/>
        <v>9.0508900949959309E-2</v>
      </c>
      <c r="T119" s="41">
        <f t="shared" si="60"/>
        <v>9.0508900949959309E-2</v>
      </c>
      <c r="U119" s="41">
        <f t="shared" si="60"/>
        <v>9.0508900949959309E-2</v>
      </c>
      <c r="V119" s="41">
        <f t="shared" si="60"/>
        <v>9.0508900949959309E-2</v>
      </c>
      <c r="W119" s="41">
        <f t="shared" si="60"/>
        <v>9.0508900949959309E-2</v>
      </c>
      <c r="X119" s="41">
        <f t="shared" si="60"/>
        <v>9.0508900949959309E-2</v>
      </c>
      <c r="Y119" s="41">
        <f t="shared" si="60"/>
        <v>9.0508900949959309E-2</v>
      </c>
      <c r="Z119" s="41">
        <f t="shared" si="60"/>
        <v>9.0508900949959309E-2</v>
      </c>
      <c r="AA119" s="41">
        <f t="shared" si="60"/>
        <v>9.0508900949959309E-2</v>
      </c>
      <c r="AB119" s="41">
        <f t="shared" si="60"/>
        <v>9.0508900949959309E-2</v>
      </c>
      <c r="AC119" s="41">
        <f t="shared" si="60"/>
        <v>9.0508900949959309E-2</v>
      </c>
      <c r="AD119" s="41">
        <f t="shared" si="60"/>
        <v>9.0508900949959309E-2</v>
      </c>
      <c r="AE119" s="41">
        <f t="shared" si="60"/>
        <v>9.0508900949959309E-2</v>
      </c>
      <c r="AF119" s="41">
        <f t="shared" si="60"/>
        <v>9.0508900949959309E-2</v>
      </c>
      <c r="AG119" s="41">
        <f t="shared" si="60"/>
        <v>9.0508900949959309E-2</v>
      </c>
      <c r="AH119" s="41">
        <f t="shared" si="60"/>
        <v>9.0508900949959309E-2</v>
      </c>
    </row>
    <row r="120" spans="1:34" x14ac:dyDescent="0.3">
      <c r="A120" s="33" t="s">
        <v>189</v>
      </c>
      <c r="B120" s="33" t="s">
        <v>174</v>
      </c>
      <c r="C120" s="33" t="s">
        <v>159</v>
      </c>
      <c r="D120" s="33" t="s">
        <v>163</v>
      </c>
      <c r="E120" s="33" t="s">
        <v>167</v>
      </c>
      <c r="F120" s="49" t="s">
        <v>189</v>
      </c>
      <c r="G120" s="42">
        <f t="shared" ref="G120:AH120" si="61">G119*G115+G113</f>
        <v>16719.389986396283</v>
      </c>
      <c r="H120" s="42">
        <f t="shared" si="61"/>
        <v>16719.389986396283</v>
      </c>
      <c r="I120" s="42">
        <f t="shared" si="61"/>
        <v>16719.389986396283</v>
      </c>
      <c r="J120" s="42">
        <f t="shared" si="61"/>
        <v>16719.389986396283</v>
      </c>
      <c r="K120" s="42">
        <f t="shared" si="61"/>
        <v>16719.389986396283</v>
      </c>
      <c r="L120" s="42">
        <f t="shared" si="61"/>
        <v>16719.389986396283</v>
      </c>
      <c r="M120" s="42">
        <f t="shared" si="61"/>
        <v>16719.389986396283</v>
      </c>
      <c r="N120" s="42">
        <f t="shared" si="61"/>
        <v>16719.389986396283</v>
      </c>
      <c r="O120" s="42">
        <f t="shared" si="61"/>
        <v>16719.389986396283</v>
      </c>
      <c r="P120" s="42">
        <f t="shared" si="61"/>
        <v>16719.389986396283</v>
      </c>
      <c r="Q120" s="42">
        <f t="shared" si="61"/>
        <v>16719.389986396283</v>
      </c>
      <c r="R120" s="42">
        <f t="shared" si="61"/>
        <v>16719.389986396283</v>
      </c>
      <c r="S120" s="42">
        <f t="shared" si="61"/>
        <v>16719.389986396283</v>
      </c>
      <c r="T120" s="42">
        <f t="shared" si="61"/>
        <v>16719.389986396283</v>
      </c>
      <c r="U120" s="42">
        <f t="shared" si="61"/>
        <v>16719.389986396283</v>
      </c>
      <c r="V120" s="42">
        <f t="shared" si="61"/>
        <v>16719.389986396283</v>
      </c>
      <c r="W120" s="42">
        <f t="shared" si="61"/>
        <v>16719.389986396283</v>
      </c>
      <c r="X120" s="42">
        <f t="shared" si="61"/>
        <v>16719.389986396283</v>
      </c>
      <c r="Y120" s="42">
        <f t="shared" si="61"/>
        <v>16719.389986396283</v>
      </c>
      <c r="Z120" s="42">
        <f t="shared" si="61"/>
        <v>16719.389986396283</v>
      </c>
      <c r="AA120" s="42">
        <f t="shared" si="61"/>
        <v>16719.389986396283</v>
      </c>
      <c r="AB120" s="42">
        <f t="shared" si="61"/>
        <v>16719.389986396283</v>
      </c>
      <c r="AC120" s="42">
        <f t="shared" si="61"/>
        <v>16719.389986396283</v>
      </c>
      <c r="AD120" s="42">
        <f t="shared" si="61"/>
        <v>16719.389986396283</v>
      </c>
      <c r="AE120" s="42">
        <f t="shared" si="61"/>
        <v>16719.389986396283</v>
      </c>
      <c r="AF120" s="42">
        <f t="shared" si="61"/>
        <v>16719.389986396283</v>
      </c>
      <c r="AG120" s="42">
        <f t="shared" si="61"/>
        <v>16719.389986396283</v>
      </c>
      <c r="AH120" s="42">
        <f t="shared" si="61"/>
        <v>16719.389986396283</v>
      </c>
    </row>
    <row r="121" spans="1:34" x14ac:dyDescent="0.3">
      <c r="A121" s="37" t="s">
        <v>189</v>
      </c>
      <c r="B121" s="37" t="s">
        <v>175</v>
      </c>
      <c r="C121" s="37" t="s">
        <v>159</v>
      </c>
      <c r="D121" s="37" t="s">
        <v>165</v>
      </c>
      <c r="E121" s="37" t="s">
        <v>167</v>
      </c>
      <c r="F121" s="49" t="s">
        <v>189</v>
      </c>
      <c r="G121" s="43">
        <f>G120/(G116*8760)+G114</f>
        <v>3.1651843496361955</v>
      </c>
      <c r="H121" s="43">
        <f t="shared" ref="H121:AH122" si="62">G121</f>
        <v>3.1651843496361955</v>
      </c>
      <c r="I121" s="43">
        <f t="shared" si="62"/>
        <v>3.1651843496361955</v>
      </c>
      <c r="J121" s="43">
        <f t="shared" si="62"/>
        <v>3.1651843496361955</v>
      </c>
      <c r="K121" s="43">
        <f t="shared" si="62"/>
        <v>3.1651843496361955</v>
      </c>
      <c r="L121" s="43">
        <f t="shared" si="62"/>
        <v>3.1651843496361955</v>
      </c>
      <c r="M121" s="43">
        <f t="shared" si="62"/>
        <v>3.1651843496361955</v>
      </c>
      <c r="N121" s="43">
        <f t="shared" si="62"/>
        <v>3.1651843496361955</v>
      </c>
      <c r="O121" s="43">
        <f t="shared" si="62"/>
        <v>3.1651843496361955</v>
      </c>
      <c r="P121" s="43">
        <f t="shared" si="62"/>
        <v>3.1651843496361955</v>
      </c>
      <c r="Q121" s="43">
        <f t="shared" si="62"/>
        <v>3.1651843496361955</v>
      </c>
      <c r="R121" s="43">
        <f t="shared" si="62"/>
        <v>3.1651843496361955</v>
      </c>
      <c r="S121" s="43">
        <f t="shared" si="62"/>
        <v>3.1651843496361955</v>
      </c>
      <c r="T121" s="43">
        <f t="shared" si="62"/>
        <v>3.1651843496361955</v>
      </c>
      <c r="U121" s="43">
        <f t="shared" si="62"/>
        <v>3.1651843496361955</v>
      </c>
      <c r="V121" s="43">
        <f t="shared" si="62"/>
        <v>3.1651843496361955</v>
      </c>
      <c r="W121" s="43">
        <f t="shared" si="62"/>
        <v>3.1651843496361955</v>
      </c>
      <c r="X121" s="43">
        <f t="shared" si="62"/>
        <v>3.1651843496361955</v>
      </c>
      <c r="Y121" s="43">
        <f t="shared" si="62"/>
        <v>3.1651843496361955</v>
      </c>
      <c r="Z121" s="43">
        <f t="shared" si="62"/>
        <v>3.1651843496361955</v>
      </c>
      <c r="AA121" s="43">
        <f t="shared" si="62"/>
        <v>3.1651843496361955</v>
      </c>
      <c r="AB121" s="43">
        <f t="shared" si="62"/>
        <v>3.1651843496361955</v>
      </c>
      <c r="AC121" s="43">
        <f t="shared" si="62"/>
        <v>3.1651843496361955</v>
      </c>
      <c r="AD121" s="43">
        <f t="shared" si="62"/>
        <v>3.1651843496361955</v>
      </c>
      <c r="AE121" s="43">
        <f t="shared" si="62"/>
        <v>3.1651843496361955</v>
      </c>
      <c r="AF121" s="43">
        <f t="shared" si="62"/>
        <v>3.1651843496361955</v>
      </c>
      <c r="AG121" s="43">
        <f t="shared" si="62"/>
        <v>3.1651843496361955</v>
      </c>
      <c r="AH121" s="43">
        <f t="shared" si="62"/>
        <v>3.1651843496361955</v>
      </c>
    </row>
    <row r="122" spans="1:34" x14ac:dyDescent="0.3">
      <c r="A122" s="33" t="s">
        <v>190</v>
      </c>
      <c r="B122" s="33" t="s">
        <v>158</v>
      </c>
      <c r="C122" s="33" t="s">
        <v>159</v>
      </c>
      <c r="D122" s="33" t="s">
        <v>160</v>
      </c>
      <c r="E122" s="34" t="s">
        <v>161</v>
      </c>
      <c r="F122" s="33" t="s">
        <v>191</v>
      </c>
      <c r="G122" s="36">
        <v>22001</v>
      </c>
      <c r="H122" s="36">
        <f>G122</f>
        <v>22001</v>
      </c>
      <c r="I122" s="36">
        <f t="shared" si="62"/>
        <v>22001</v>
      </c>
      <c r="J122" s="36">
        <f t="shared" si="62"/>
        <v>22001</v>
      </c>
      <c r="K122" s="36">
        <f t="shared" si="62"/>
        <v>22001</v>
      </c>
      <c r="L122" s="36">
        <f t="shared" si="62"/>
        <v>22001</v>
      </c>
      <c r="M122" s="36">
        <f t="shared" si="62"/>
        <v>22001</v>
      </c>
      <c r="N122" s="36">
        <f t="shared" si="62"/>
        <v>22001</v>
      </c>
      <c r="O122" s="36">
        <f t="shared" si="62"/>
        <v>22001</v>
      </c>
      <c r="P122" s="36">
        <f t="shared" si="62"/>
        <v>22001</v>
      </c>
      <c r="Q122" s="36">
        <f t="shared" si="62"/>
        <v>22001</v>
      </c>
      <c r="R122" s="36">
        <f t="shared" si="62"/>
        <v>22001</v>
      </c>
      <c r="S122" s="36">
        <f t="shared" si="62"/>
        <v>22001</v>
      </c>
      <c r="T122" s="36">
        <f t="shared" si="62"/>
        <v>22001</v>
      </c>
      <c r="U122" s="36">
        <f t="shared" si="62"/>
        <v>22001</v>
      </c>
      <c r="V122" s="36">
        <f t="shared" si="62"/>
        <v>22001</v>
      </c>
      <c r="W122" s="36">
        <f t="shared" si="62"/>
        <v>22001</v>
      </c>
      <c r="X122" s="36">
        <f t="shared" si="62"/>
        <v>22001</v>
      </c>
      <c r="Y122" s="36">
        <f t="shared" si="62"/>
        <v>22001</v>
      </c>
      <c r="Z122" s="36">
        <f t="shared" si="62"/>
        <v>22001</v>
      </c>
      <c r="AA122" s="36">
        <f t="shared" si="62"/>
        <v>22001</v>
      </c>
      <c r="AB122" s="36">
        <f t="shared" si="62"/>
        <v>22001</v>
      </c>
      <c r="AC122" s="36">
        <f t="shared" si="62"/>
        <v>22001</v>
      </c>
      <c r="AD122" s="36">
        <f t="shared" si="62"/>
        <v>22001</v>
      </c>
      <c r="AE122" s="36">
        <f t="shared" si="62"/>
        <v>22001</v>
      </c>
      <c r="AF122" s="36">
        <f t="shared" si="62"/>
        <v>22001</v>
      </c>
      <c r="AG122" s="36">
        <f t="shared" si="62"/>
        <v>22001</v>
      </c>
      <c r="AH122" s="36">
        <f t="shared" si="62"/>
        <v>22001</v>
      </c>
    </row>
    <row r="123" spans="1:34" x14ac:dyDescent="0.3">
      <c r="A123" s="37" t="s">
        <v>190</v>
      </c>
      <c r="B123" s="37" t="s">
        <v>162</v>
      </c>
      <c r="C123" s="37" t="s">
        <v>159</v>
      </c>
      <c r="D123" s="37" t="s">
        <v>163</v>
      </c>
      <c r="E123" s="34" t="s">
        <v>161</v>
      </c>
      <c r="F123" s="33" t="s">
        <v>191</v>
      </c>
      <c r="G123" s="36">
        <v>169</v>
      </c>
      <c r="H123" s="36">
        <f t="shared" ref="H123:AH126" si="63">G123</f>
        <v>169</v>
      </c>
      <c r="I123" s="36">
        <f t="shared" si="63"/>
        <v>169</v>
      </c>
      <c r="J123" s="36">
        <f t="shared" si="63"/>
        <v>169</v>
      </c>
      <c r="K123" s="36">
        <f t="shared" si="63"/>
        <v>169</v>
      </c>
      <c r="L123" s="36">
        <f t="shared" si="63"/>
        <v>169</v>
      </c>
      <c r="M123" s="36">
        <f t="shared" si="63"/>
        <v>169</v>
      </c>
      <c r="N123" s="36">
        <f t="shared" si="63"/>
        <v>169</v>
      </c>
      <c r="O123" s="36">
        <f t="shared" si="63"/>
        <v>169</v>
      </c>
      <c r="P123" s="36">
        <f t="shared" si="63"/>
        <v>169</v>
      </c>
      <c r="Q123" s="36">
        <f t="shared" si="63"/>
        <v>169</v>
      </c>
      <c r="R123" s="36">
        <f t="shared" si="63"/>
        <v>169</v>
      </c>
      <c r="S123" s="36">
        <f t="shared" si="63"/>
        <v>169</v>
      </c>
      <c r="T123" s="36">
        <f t="shared" si="63"/>
        <v>169</v>
      </c>
      <c r="U123" s="36">
        <f t="shared" si="63"/>
        <v>169</v>
      </c>
      <c r="V123" s="36">
        <f t="shared" si="63"/>
        <v>169</v>
      </c>
      <c r="W123" s="36">
        <f t="shared" si="63"/>
        <v>169</v>
      </c>
      <c r="X123" s="36">
        <f t="shared" si="63"/>
        <v>169</v>
      </c>
      <c r="Y123" s="36">
        <f t="shared" si="63"/>
        <v>169</v>
      </c>
      <c r="Z123" s="36">
        <f t="shared" si="63"/>
        <v>169</v>
      </c>
      <c r="AA123" s="36">
        <f t="shared" si="63"/>
        <v>169</v>
      </c>
      <c r="AB123" s="36">
        <f t="shared" si="63"/>
        <v>169</v>
      </c>
      <c r="AC123" s="36">
        <f t="shared" si="63"/>
        <v>169</v>
      </c>
      <c r="AD123" s="36">
        <f t="shared" si="63"/>
        <v>169</v>
      </c>
      <c r="AE123" s="36">
        <f t="shared" si="63"/>
        <v>169</v>
      </c>
      <c r="AF123" s="36">
        <f t="shared" si="63"/>
        <v>169</v>
      </c>
      <c r="AG123" s="36">
        <f t="shared" si="63"/>
        <v>169</v>
      </c>
      <c r="AH123" s="36">
        <f t="shared" si="63"/>
        <v>169</v>
      </c>
    </row>
    <row r="124" spans="1:34" x14ac:dyDescent="0.3">
      <c r="A124" s="33" t="s">
        <v>190</v>
      </c>
      <c r="B124" s="33" t="s">
        <v>164</v>
      </c>
      <c r="C124" s="33" t="s">
        <v>159</v>
      </c>
      <c r="D124" s="33" t="s">
        <v>165</v>
      </c>
      <c r="E124" s="34" t="s">
        <v>161</v>
      </c>
      <c r="F124" s="33" t="s">
        <v>191</v>
      </c>
      <c r="G124" s="50">
        <v>7.5999999999999998E-2</v>
      </c>
      <c r="H124" s="50">
        <f t="shared" si="63"/>
        <v>7.5999999999999998E-2</v>
      </c>
      <c r="I124" s="50">
        <f t="shared" si="63"/>
        <v>7.5999999999999998E-2</v>
      </c>
      <c r="J124" s="50">
        <f t="shared" si="63"/>
        <v>7.5999999999999998E-2</v>
      </c>
      <c r="K124" s="50">
        <f t="shared" si="63"/>
        <v>7.5999999999999998E-2</v>
      </c>
      <c r="L124" s="50">
        <f t="shared" si="63"/>
        <v>7.5999999999999998E-2</v>
      </c>
      <c r="M124" s="50">
        <f t="shared" si="63"/>
        <v>7.5999999999999998E-2</v>
      </c>
      <c r="N124" s="50">
        <f t="shared" si="63"/>
        <v>7.5999999999999998E-2</v>
      </c>
      <c r="O124" s="50">
        <f t="shared" si="63"/>
        <v>7.5999999999999998E-2</v>
      </c>
      <c r="P124" s="50">
        <f t="shared" si="63"/>
        <v>7.5999999999999998E-2</v>
      </c>
      <c r="Q124" s="50">
        <f t="shared" si="63"/>
        <v>7.5999999999999998E-2</v>
      </c>
      <c r="R124" s="50">
        <f t="shared" si="63"/>
        <v>7.5999999999999998E-2</v>
      </c>
      <c r="S124" s="50">
        <f t="shared" si="63"/>
        <v>7.5999999999999998E-2</v>
      </c>
      <c r="T124" s="50">
        <f t="shared" si="63"/>
        <v>7.5999999999999998E-2</v>
      </c>
      <c r="U124" s="50">
        <f t="shared" si="63"/>
        <v>7.5999999999999998E-2</v>
      </c>
      <c r="V124" s="50">
        <f t="shared" si="63"/>
        <v>7.5999999999999998E-2</v>
      </c>
      <c r="W124" s="50">
        <f t="shared" si="63"/>
        <v>7.5999999999999998E-2</v>
      </c>
      <c r="X124" s="50">
        <f t="shared" si="63"/>
        <v>7.5999999999999998E-2</v>
      </c>
      <c r="Y124" s="50">
        <f t="shared" si="63"/>
        <v>7.5999999999999998E-2</v>
      </c>
      <c r="Z124" s="50">
        <f t="shared" si="63"/>
        <v>7.5999999999999998E-2</v>
      </c>
      <c r="AA124" s="50">
        <f t="shared" si="63"/>
        <v>7.5999999999999998E-2</v>
      </c>
      <c r="AB124" s="50">
        <f t="shared" si="63"/>
        <v>7.5999999999999998E-2</v>
      </c>
      <c r="AC124" s="50">
        <f t="shared" si="63"/>
        <v>7.5999999999999998E-2</v>
      </c>
      <c r="AD124" s="50">
        <f t="shared" si="63"/>
        <v>7.5999999999999998E-2</v>
      </c>
      <c r="AE124" s="50">
        <f t="shared" si="63"/>
        <v>7.5999999999999998E-2</v>
      </c>
      <c r="AF124" s="50">
        <f t="shared" si="63"/>
        <v>7.5999999999999998E-2</v>
      </c>
      <c r="AG124" s="50">
        <f t="shared" si="63"/>
        <v>7.5999999999999998E-2</v>
      </c>
      <c r="AH124" s="50">
        <f t="shared" si="63"/>
        <v>7.5999999999999998E-2</v>
      </c>
    </row>
    <row r="125" spans="1:34" x14ac:dyDescent="0.3">
      <c r="A125" s="37" t="s">
        <v>190</v>
      </c>
      <c r="B125" s="37" t="s">
        <v>192</v>
      </c>
      <c r="C125" s="37"/>
      <c r="D125" s="37" t="s">
        <v>193</v>
      </c>
      <c r="E125" s="39" t="s">
        <v>169</v>
      </c>
      <c r="F125" s="33" t="s">
        <v>191</v>
      </c>
      <c r="G125" s="36">
        <v>6942</v>
      </c>
      <c r="H125" s="36">
        <f>G125</f>
        <v>6942</v>
      </c>
      <c r="I125" s="36">
        <f t="shared" si="63"/>
        <v>6942</v>
      </c>
      <c r="J125" s="36">
        <f t="shared" si="63"/>
        <v>6942</v>
      </c>
      <c r="K125" s="36">
        <f t="shared" si="63"/>
        <v>6942</v>
      </c>
      <c r="L125" s="36">
        <f t="shared" si="63"/>
        <v>6942</v>
      </c>
      <c r="M125" s="36">
        <f t="shared" si="63"/>
        <v>6942</v>
      </c>
      <c r="N125" s="36">
        <f t="shared" si="63"/>
        <v>6942</v>
      </c>
      <c r="O125" s="36">
        <f t="shared" si="63"/>
        <v>6942</v>
      </c>
      <c r="P125" s="36">
        <f t="shared" si="63"/>
        <v>6942</v>
      </c>
      <c r="Q125" s="36">
        <f t="shared" si="63"/>
        <v>6942</v>
      </c>
      <c r="R125" s="36">
        <f t="shared" si="63"/>
        <v>6942</v>
      </c>
      <c r="S125" s="36">
        <f t="shared" si="63"/>
        <v>6942</v>
      </c>
      <c r="T125" s="36">
        <f t="shared" si="63"/>
        <v>6942</v>
      </c>
      <c r="U125" s="36">
        <f t="shared" si="63"/>
        <v>6942</v>
      </c>
      <c r="V125" s="36">
        <f t="shared" si="63"/>
        <v>6942</v>
      </c>
      <c r="W125" s="36">
        <f t="shared" si="63"/>
        <v>6942</v>
      </c>
      <c r="X125" s="36">
        <f t="shared" si="63"/>
        <v>6942</v>
      </c>
      <c r="Y125" s="36">
        <f t="shared" si="63"/>
        <v>6942</v>
      </c>
      <c r="Z125" s="36">
        <f t="shared" si="63"/>
        <v>6942</v>
      </c>
      <c r="AA125" s="36">
        <f t="shared" si="63"/>
        <v>6942</v>
      </c>
      <c r="AB125" s="36">
        <f t="shared" si="63"/>
        <v>6942</v>
      </c>
      <c r="AC125" s="36">
        <f t="shared" si="63"/>
        <v>6942</v>
      </c>
      <c r="AD125" s="36">
        <f t="shared" si="63"/>
        <v>6942</v>
      </c>
      <c r="AE125" s="36">
        <f t="shared" si="63"/>
        <v>6942</v>
      </c>
      <c r="AF125" s="36">
        <f t="shared" si="63"/>
        <v>6942</v>
      </c>
      <c r="AG125" s="36">
        <f t="shared" si="63"/>
        <v>6942</v>
      </c>
      <c r="AH125" s="36">
        <f t="shared" si="63"/>
        <v>6942</v>
      </c>
    </row>
    <row r="126" spans="1:34" x14ac:dyDescent="0.3">
      <c r="A126" s="33" t="s">
        <v>190</v>
      </c>
      <c r="B126" s="33" t="s">
        <v>194</v>
      </c>
      <c r="C126" s="33" t="s">
        <v>159</v>
      </c>
      <c r="D126" s="33" t="s">
        <v>129</v>
      </c>
      <c r="E126" s="34" t="s">
        <v>161</v>
      </c>
      <c r="F126" s="33" t="s">
        <v>191</v>
      </c>
      <c r="G126" s="36">
        <f>[1]Assumptions!$J$2</f>
        <v>271.95</v>
      </c>
      <c r="H126" s="36">
        <f>G126</f>
        <v>271.95</v>
      </c>
      <c r="I126" s="36">
        <f t="shared" si="63"/>
        <v>271.95</v>
      </c>
      <c r="J126" s="36">
        <f t="shared" si="63"/>
        <v>271.95</v>
      </c>
      <c r="K126" s="36">
        <f t="shared" si="63"/>
        <v>271.95</v>
      </c>
      <c r="L126" s="36">
        <f t="shared" si="63"/>
        <v>271.95</v>
      </c>
      <c r="M126" s="36">
        <f t="shared" si="63"/>
        <v>271.95</v>
      </c>
      <c r="N126" s="36">
        <f t="shared" si="63"/>
        <v>271.95</v>
      </c>
      <c r="O126" s="36">
        <f t="shared" si="63"/>
        <v>271.95</v>
      </c>
      <c r="P126" s="36">
        <f t="shared" si="63"/>
        <v>271.95</v>
      </c>
      <c r="Q126" s="36">
        <f t="shared" si="63"/>
        <v>271.95</v>
      </c>
      <c r="R126" s="36">
        <f t="shared" si="63"/>
        <v>271.95</v>
      </c>
      <c r="S126" s="36">
        <f t="shared" si="63"/>
        <v>271.95</v>
      </c>
      <c r="T126" s="36">
        <f t="shared" si="63"/>
        <v>271.95</v>
      </c>
      <c r="U126" s="36">
        <f t="shared" si="63"/>
        <v>271.95</v>
      </c>
      <c r="V126" s="36">
        <f t="shared" si="63"/>
        <v>271.95</v>
      </c>
      <c r="W126" s="36">
        <f t="shared" si="63"/>
        <v>271.95</v>
      </c>
      <c r="X126" s="36">
        <f t="shared" si="63"/>
        <v>271.95</v>
      </c>
      <c r="Y126" s="36">
        <f t="shared" si="63"/>
        <v>271.95</v>
      </c>
      <c r="Z126" s="36">
        <f t="shared" si="63"/>
        <v>271.95</v>
      </c>
      <c r="AA126" s="36">
        <f t="shared" si="63"/>
        <v>271.95</v>
      </c>
      <c r="AB126" s="36">
        <f t="shared" si="63"/>
        <v>271.95</v>
      </c>
      <c r="AC126" s="36">
        <f t="shared" si="63"/>
        <v>271.95</v>
      </c>
      <c r="AD126" s="36">
        <f t="shared" si="63"/>
        <v>271.95</v>
      </c>
      <c r="AE126" s="36">
        <f t="shared" si="63"/>
        <v>271.95</v>
      </c>
      <c r="AF126" s="36">
        <f t="shared" si="63"/>
        <v>271.95</v>
      </c>
      <c r="AG126" s="36">
        <f t="shared" si="63"/>
        <v>271.95</v>
      </c>
      <c r="AH126" s="36">
        <f t="shared" si="63"/>
        <v>271.95</v>
      </c>
    </row>
    <row r="127" spans="1:34" x14ac:dyDescent="0.3">
      <c r="A127" s="37" t="s">
        <v>190</v>
      </c>
      <c r="B127" s="37" t="s">
        <v>195</v>
      </c>
      <c r="C127" s="37" t="s">
        <v>159</v>
      </c>
      <c r="D127" s="37" t="s">
        <v>165</v>
      </c>
      <c r="E127" s="34" t="s">
        <v>161</v>
      </c>
      <c r="F127" s="33" t="s">
        <v>191</v>
      </c>
      <c r="G127" s="24">
        <f t="shared" ref="G127:AH127" si="64">G126*G125/1000000</f>
        <v>1.8878769</v>
      </c>
      <c r="H127" s="24">
        <f t="shared" si="64"/>
        <v>1.8878769</v>
      </c>
      <c r="I127" s="24">
        <f t="shared" si="64"/>
        <v>1.8878769</v>
      </c>
      <c r="J127" s="24">
        <f t="shared" si="64"/>
        <v>1.8878769</v>
      </c>
      <c r="K127" s="24">
        <f t="shared" si="64"/>
        <v>1.8878769</v>
      </c>
      <c r="L127" s="24">
        <f t="shared" si="64"/>
        <v>1.8878769</v>
      </c>
      <c r="M127" s="24">
        <f t="shared" si="64"/>
        <v>1.8878769</v>
      </c>
      <c r="N127" s="24">
        <f t="shared" si="64"/>
        <v>1.8878769</v>
      </c>
      <c r="O127" s="24">
        <f t="shared" si="64"/>
        <v>1.8878769</v>
      </c>
      <c r="P127" s="24">
        <f t="shared" si="64"/>
        <v>1.8878769</v>
      </c>
      <c r="Q127" s="24">
        <f t="shared" si="64"/>
        <v>1.8878769</v>
      </c>
      <c r="R127" s="24">
        <f t="shared" si="64"/>
        <v>1.8878769</v>
      </c>
      <c r="S127" s="24">
        <f t="shared" si="64"/>
        <v>1.8878769</v>
      </c>
      <c r="T127" s="24">
        <f t="shared" si="64"/>
        <v>1.8878769</v>
      </c>
      <c r="U127" s="24">
        <f t="shared" si="64"/>
        <v>1.8878769</v>
      </c>
      <c r="V127" s="24">
        <f t="shared" si="64"/>
        <v>1.8878769</v>
      </c>
      <c r="W127" s="24">
        <f t="shared" si="64"/>
        <v>1.8878769</v>
      </c>
      <c r="X127" s="24">
        <f t="shared" si="64"/>
        <v>1.8878769</v>
      </c>
      <c r="Y127" s="24">
        <f t="shared" si="64"/>
        <v>1.8878769</v>
      </c>
      <c r="Z127" s="24">
        <f t="shared" si="64"/>
        <v>1.8878769</v>
      </c>
      <c r="AA127" s="24">
        <f t="shared" si="64"/>
        <v>1.8878769</v>
      </c>
      <c r="AB127" s="24">
        <f t="shared" si="64"/>
        <v>1.8878769</v>
      </c>
      <c r="AC127" s="24">
        <f t="shared" si="64"/>
        <v>1.8878769</v>
      </c>
      <c r="AD127" s="24">
        <f t="shared" si="64"/>
        <v>1.8878769</v>
      </c>
      <c r="AE127" s="24">
        <f t="shared" si="64"/>
        <v>1.8878769</v>
      </c>
      <c r="AF127" s="24">
        <f t="shared" si="64"/>
        <v>1.8878769</v>
      </c>
      <c r="AG127" s="24">
        <f t="shared" si="64"/>
        <v>1.8878769</v>
      </c>
      <c r="AH127" s="24">
        <f t="shared" si="64"/>
        <v>1.8878769</v>
      </c>
    </row>
    <row r="128" spans="1:34" x14ac:dyDescent="0.3">
      <c r="A128" s="33" t="s">
        <v>190</v>
      </c>
      <c r="B128" s="33" t="s">
        <v>166</v>
      </c>
      <c r="C128" s="33" t="s">
        <v>159</v>
      </c>
      <c r="D128" s="33" t="s">
        <v>160</v>
      </c>
      <c r="E128" s="33" t="s">
        <v>167</v>
      </c>
      <c r="F128" s="33" t="s">
        <v>191</v>
      </c>
      <c r="G128" s="38">
        <f>G122*[1]Assumptions!$I$66</f>
        <v>24405.480489600006</v>
      </c>
      <c r="H128" s="38">
        <f t="shared" ref="H128:AH130" si="65">G128</f>
        <v>24405.480489600006</v>
      </c>
      <c r="I128" s="38">
        <f t="shared" si="65"/>
        <v>24405.480489600006</v>
      </c>
      <c r="J128" s="38">
        <f t="shared" si="65"/>
        <v>24405.480489600006</v>
      </c>
      <c r="K128" s="38">
        <f t="shared" si="65"/>
        <v>24405.480489600006</v>
      </c>
      <c r="L128" s="38">
        <f t="shared" si="65"/>
        <v>24405.480489600006</v>
      </c>
      <c r="M128" s="38">
        <f t="shared" si="65"/>
        <v>24405.480489600006</v>
      </c>
      <c r="N128" s="38">
        <f t="shared" si="65"/>
        <v>24405.480489600006</v>
      </c>
      <c r="O128" s="38">
        <f t="shared" si="65"/>
        <v>24405.480489600006</v>
      </c>
      <c r="P128" s="38">
        <f t="shared" si="65"/>
        <v>24405.480489600006</v>
      </c>
      <c r="Q128" s="38">
        <f t="shared" si="65"/>
        <v>24405.480489600006</v>
      </c>
      <c r="R128" s="38">
        <f t="shared" si="65"/>
        <v>24405.480489600006</v>
      </c>
      <c r="S128" s="38">
        <f t="shared" si="65"/>
        <v>24405.480489600006</v>
      </c>
      <c r="T128" s="38">
        <f t="shared" si="65"/>
        <v>24405.480489600006</v>
      </c>
      <c r="U128" s="38">
        <f t="shared" si="65"/>
        <v>24405.480489600006</v>
      </c>
      <c r="V128" s="38">
        <f t="shared" si="65"/>
        <v>24405.480489600006</v>
      </c>
      <c r="W128" s="38">
        <f t="shared" si="65"/>
        <v>24405.480489600006</v>
      </c>
      <c r="X128" s="38">
        <f t="shared" si="65"/>
        <v>24405.480489600006</v>
      </c>
      <c r="Y128" s="38">
        <f t="shared" si="65"/>
        <v>24405.480489600006</v>
      </c>
      <c r="Z128" s="38">
        <f t="shared" si="65"/>
        <v>24405.480489600006</v>
      </c>
      <c r="AA128" s="38">
        <f t="shared" si="65"/>
        <v>24405.480489600006</v>
      </c>
      <c r="AB128" s="38">
        <f t="shared" si="65"/>
        <v>24405.480489600006</v>
      </c>
      <c r="AC128" s="38">
        <f t="shared" si="65"/>
        <v>24405.480489600006</v>
      </c>
      <c r="AD128" s="38">
        <f t="shared" si="65"/>
        <v>24405.480489600006</v>
      </c>
      <c r="AE128" s="38">
        <f t="shared" si="65"/>
        <v>24405.480489600006</v>
      </c>
      <c r="AF128" s="38">
        <f t="shared" si="65"/>
        <v>24405.480489600006</v>
      </c>
      <c r="AG128" s="38">
        <f t="shared" si="65"/>
        <v>24405.480489600006</v>
      </c>
      <c r="AH128" s="38">
        <f t="shared" si="65"/>
        <v>24405.480489600006</v>
      </c>
    </row>
    <row r="129" spans="1:34" x14ac:dyDescent="0.3">
      <c r="A129" s="37" t="s">
        <v>190</v>
      </c>
      <c r="B129" s="37" t="s">
        <v>168</v>
      </c>
      <c r="C129" s="37" t="s">
        <v>159</v>
      </c>
      <c r="D129" s="37" t="s">
        <v>4</v>
      </c>
      <c r="E129" s="39" t="s">
        <v>169</v>
      </c>
      <c r="F129" s="33" t="s">
        <v>191</v>
      </c>
      <c r="G129" s="40">
        <v>0.5</v>
      </c>
      <c r="H129" s="40">
        <f>G129</f>
        <v>0.5</v>
      </c>
      <c r="I129" s="40">
        <f>H129</f>
        <v>0.5</v>
      </c>
      <c r="J129" s="40">
        <f t="shared" si="65"/>
        <v>0.5</v>
      </c>
      <c r="K129" s="40">
        <f t="shared" si="65"/>
        <v>0.5</v>
      </c>
      <c r="L129" s="40">
        <f t="shared" si="65"/>
        <v>0.5</v>
      </c>
      <c r="M129" s="40">
        <f t="shared" si="65"/>
        <v>0.5</v>
      </c>
      <c r="N129" s="40">
        <f t="shared" si="65"/>
        <v>0.5</v>
      </c>
      <c r="O129" s="40">
        <f t="shared" si="65"/>
        <v>0.5</v>
      </c>
      <c r="P129" s="40">
        <f t="shared" si="65"/>
        <v>0.5</v>
      </c>
      <c r="Q129" s="40">
        <f t="shared" si="65"/>
        <v>0.5</v>
      </c>
      <c r="R129" s="40">
        <f t="shared" si="65"/>
        <v>0.5</v>
      </c>
      <c r="S129" s="40">
        <f t="shared" si="65"/>
        <v>0.5</v>
      </c>
      <c r="T129" s="40">
        <f t="shared" si="65"/>
        <v>0.5</v>
      </c>
      <c r="U129" s="40">
        <f t="shared" si="65"/>
        <v>0.5</v>
      </c>
      <c r="V129" s="40">
        <f t="shared" si="65"/>
        <v>0.5</v>
      </c>
      <c r="W129" s="40">
        <f t="shared" si="65"/>
        <v>0.5</v>
      </c>
      <c r="X129" s="40">
        <f t="shared" si="65"/>
        <v>0.5</v>
      </c>
      <c r="Y129" s="40">
        <f t="shared" si="65"/>
        <v>0.5</v>
      </c>
      <c r="Z129" s="40">
        <f t="shared" si="65"/>
        <v>0.5</v>
      </c>
      <c r="AA129" s="40">
        <f t="shared" si="65"/>
        <v>0.5</v>
      </c>
      <c r="AB129" s="40">
        <f t="shared" si="65"/>
        <v>0.5</v>
      </c>
      <c r="AC129" s="40">
        <f t="shared" si="65"/>
        <v>0.5</v>
      </c>
      <c r="AD129" s="40">
        <f t="shared" si="65"/>
        <v>0.5</v>
      </c>
      <c r="AE129" s="40">
        <f t="shared" si="65"/>
        <v>0.5</v>
      </c>
      <c r="AF129" s="40">
        <f t="shared" si="65"/>
        <v>0.5</v>
      </c>
      <c r="AG129" s="40">
        <f t="shared" si="65"/>
        <v>0.5</v>
      </c>
      <c r="AH129" s="40">
        <f t="shared" si="65"/>
        <v>0.5</v>
      </c>
    </row>
    <row r="130" spans="1:34" x14ac:dyDescent="0.3">
      <c r="A130" s="33" t="s">
        <v>190</v>
      </c>
      <c r="B130" s="33" t="s">
        <v>170</v>
      </c>
      <c r="C130" s="33" t="s">
        <v>159</v>
      </c>
      <c r="D130" s="33" t="s">
        <v>172</v>
      </c>
      <c r="E130" s="34" t="s">
        <v>161</v>
      </c>
      <c r="F130" s="33" t="s">
        <v>191</v>
      </c>
      <c r="G130" s="40">
        <v>8.2000000000000003E-2</v>
      </c>
      <c r="H130" s="40">
        <f>G130</f>
        <v>8.2000000000000003E-2</v>
      </c>
      <c r="I130" s="40">
        <f>H130</f>
        <v>8.2000000000000003E-2</v>
      </c>
      <c r="J130" s="40">
        <f t="shared" si="65"/>
        <v>8.2000000000000003E-2</v>
      </c>
      <c r="K130" s="40">
        <f t="shared" si="65"/>
        <v>8.2000000000000003E-2</v>
      </c>
      <c r="L130" s="40">
        <f t="shared" si="65"/>
        <v>8.2000000000000003E-2</v>
      </c>
      <c r="M130" s="40">
        <f t="shared" si="65"/>
        <v>8.2000000000000003E-2</v>
      </c>
      <c r="N130" s="40">
        <f t="shared" si="65"/>
        <v>8.2000000000000003E-2</v>
      </c>
      <c r="O130" s="40">
        <f t="shared" si="65"/>
        <v>8.2000000000000003E-2</v>
      </c>
      <c r="P130" s="40">
        <f t="shared" si="65"/>
        <v>8.2000000000000003E-2</v>
      </c>
      <c r="Q130" s="40">
        <f t="shared" si="65"/>
        <v>8.2000000000000003E-2</v>
      </c>
      <c r="R130" s="40">
        <f t="shared" si="65"/>
        <v>8.2000000000000003E-2</v>
      </c>
      <c r="S130" s="40">
        <f t="shared" si="65"/>
        <v>8.2000000000000003E-2</v>
      </c>
      <c r="T130" s="40">
        <f t="shared" si="65"/>
        <v>8.2000000000000003E-2</v>
      </c>
      <c r="U130" s="40">
        <f t="shared" si="65"/>
        <v>8.2000000000000003E-2</v>
      </c>
      <c r="V130" s="40">
        <f t="shared" si="65"/>
        <v>8.2000000000000003E-2</v>
      </c>
      <c r="W130" s="40">
        <f t="shared" si="65"/>
        <v>8.2000000000000003E-2</v>
      </c>
      <c r="X130" s="40">
        <f t="shared" si="65"/>
        <v>8.2000000000000003E-2</v>
      </c>
      <c r="Y130" s="40">
        <f t="shared" si="65"/>
        <v>8.2000000000000003E-2</v>
      </c>
      <c r="Z130" s="40">
        <f t="shared" si="65"/>
        <v>8.2000000000000003E-2</v>
      </c>
      <c r="AA130" s="40">
        <f t="shared" si="65"/>
        <v>8.2000000000000003E-2</v>
      </c>
      <c r="AB130" s="40">
        <f t="shared" si="65"/>
        <v>8.2000000000000003E-2</v>
      </c>
      <c r="AC130" s="40">
        <f t="shared" si="65"/>
        <v>8.2000000000000003E-2</v>
      </c>
      <c r="AD130" s="40">
        <f t="shared" si="65"/>
        <v>8.2000000000000003E-2</v>
      </c>
      <c r="AE130" s="40">
        <f t="shared" si="65"/>
        <v>8.2000000000000003E-2</v>
      </c>
      <c r="AF130" s="40">
        <f t="shared" si="65"/>
        <v>8.2000000000000003E-2</v>
      </c>
      <c r="AG130" s="40">
        <f t="shared" si="65"/>
        <v>8.2000000000000003E-2</v>
      </c>
      <c r="AH130" s="40">
        <f t="shared" si="65"/>
        <v>8.2000000000000003E-2</v>
      </c>
    </row>
    <row r="131" spans="1:34" x14ac:dyDescent="0.3">
      <c r="A131" s="37" t="s">
        <v>190</v>
      </c>
      <c r="B131" s="37" t="s">
        <v>171</v>
      </c>
      <c r="C131" s="37"/>
      <c r="D131" s="37" t="s">
        <v>172</v>
      </c>
      <c r="E131" s="39" t="s">
        <v>169</v>
      </c>
      <c r="F131" s="33" t="s">
        <v>191</v>
      </c>
      <c r="G131" s="23">
        <v>30</v>
      </c>
      <c r="H131" s="36">
        <f t="shared" ref="H131:AH131" si="66">G131</f>
        <v>30</v>
      </c>
      <c r="I131" s="36">
        <f t="shared" si="66"/>
        <v>30</v>
      </c>
      <c r="J131" s="36">
        <f t="shared" si="66"/>
        <v>30</v>
      </c>
      <c r="K131" s="36">
        <f t="shared" si="66"/>
        <v>30</v>
      </c>
      <c r="L131" s="36">
        <f t="shared" si="66"/>
        <v>30</v>
      </c>
      <c r="M131" s="36">
        <f t="shared" si="66"/>
        <v>30</v>
      </c>
      <c r="N131" s="36">
        <f t="shared" si="66"/>
        <v>30</v>
      </c>
      <c r="O131" s="36">
        <f t="shared" si="66"/>
        <v>30</v>
      </c>
      <c r="P131" s="36">
        <f t="shared" si="66"/>
        <v>30</v>
      </c>
      <c r="Q131" s="36">
        <f t="shared" si="66"/>
        <v>30</v>
      </c>
      <c r="R131" s="36">
        <f t="shared" si="66"/>
        <v>30</v>
      </c>
      <c r="S131" s="36">
        <f t="shared" si="66"/>
        <v>30</v>
      </c>
      <c r="T131" s="36">
        <f t="shared" si="66"/>
        <v>30</v>
      </c>
      <c r="U131" s="36">
        <f t="shared" si="66"/>
        <v>30</v>
      </c>
      <c r="V131" s="36">
        <f t="shared" si="66"/>
        <v>30</v>
      </c>
      <c r="W131" s="36">
        <f t="shared" si="66"/>
        <v>30</v>
      </c>
      <c r="X131" s="36">
        <f t="shared" si="66"/>
        <v>30</v>
      </c>
      <c r="Y131" s="36">
        <f t="shared" si="66"/>
        <v>30</v>
      </c>
      <c r="Z131" s="36">
        <f t="shared" si="66"/>
        <v>30</v>
      </c>
      <c r="AA131" s="36">
        <f t="shared" si="66"/>
        <v>30</v>
      </c>
      <c r="AB131" s="36">
        <f t="shared" si="66"/>
        <v>30</v>
      </c>
      <c r="AC131" s="36">
        <f t="shared" si="66"/>
        <v>30</v>
      </c>
      <c r="AD131" s="36">
        <f t="shared" si="66"/>
        <v>30</v>
      </c>
      <c r="AE131" s="36">
        <f t="shared" si="66"/>
        <v>30</v>
      </c>
      <c r="AF131" s="36">
        <f t="shared" si="66"/>
        <v>30</v>
      </c>
      <c r="AG131" s="36">
        <f t="shared" si="66"/>
        <v>30</v>
      </c>
      <c r="AH131" s="36">
        <f t="shared" si="66"/>
        <v>30</v>
      </c>
    </row>
    <row r="132" spans="1:34" x14ac:dyDescent="0.3">
      <c r="A132" s="33" t="s">
        <v>190</v>
      </c>
      <c r="B132" s="33" t="s">
        <v>173</v>
      </c>
      <c r="C132" s="33"/>
      <c r="D132" s="33" t="s">
        <v>4</v>
      </c>
      <c r="E132" s="33" t="s">
        <v>167</v>
      </c>
      <c r="F132" s="33" t="s">
        <v>191</v>
      </c>
      <c r="G132" s="41">
        <f>G130/(1-1/(1+G130)^G131)</f>
        <v>9.0508900949959309E-2</v>
      </c>
      <c r="H132" s="41">
        <f t="shared" ref="H132:AH132" si="67">H130/(1-1/(1+H130)^H131)</f>
        <v>9.0508900949959309E-2</v>
      </c>
      <c r="I132" s="41">
        <f t="shared" si="67"/>
        <v>9.0508900949959309E-2</v>
      </c>
      <c r="J132" s="41">
        <f t="shared" si="67"/>
        <v>9.0508900949959309E-2</v>
      </c>
      <c r="K132" s="41">
        <f t="shared" si="67"/>
        <v>9.0508900949959309E-2</v>
      </c>
      <c r="L132" s="41">
        <f t="shared" si="67"/>
        <v>9.0508900949959309E-2</v>
      </c>
      <c r="M132" s="41">
        <f t="shared" si="67"/>
        <v>9.0508900949959309E-2</v>
      </c>
      <c r="N132" s="41">
        <f t="shared" si="67"/>
        <v>9.0508900949959309E-2</v>
      </c>
      <c r="O132" s="41">
        <f t="shared" si="67"/>
        <v>9.0508900949959309E-2</v>
      </c>
      <c r="P132" s="41">
        <f t="shared" si="67"/>
        <v>9.0508900949959309E-2</v>
      </c>
      <c r="Q132" s="41">
        <f t="shared" si="67"/>
        <v>9.0508900949959309E-2</v>
      </c>
      <c r="R132" s="41">
        <f t="shared" si="67"/>
        <v>9.0508900949959309E-2</v>
      </c>
      <c r="S132" s="41">
        <f t="shared" si="67"/>
        <v>9.0508900949959309E-2</v>
      </c>
      <c r="T132" s="41">
        <f t="shared" si="67"/>
        <v>9.0508900949959309E-2</v>
      </c>
      <c r="U132" s="41">
        <f t="shared" si="67"/>
        <v>9.0508900949959309E-2</v>
      </c>
      <c r="V132" s="41">
        <f t="shared" si="67"/>
        <v>9.0508900949959309E-2</v>
      </c>
      <c r="W132" s="41">
        <f t="shared" si="67"/>
        <v>9.0508900949959309E-2</v>
      </c>
      <c r="X132" s="41">
        <f t="shared" si="67"/>
        <v>9.0508900949959309E-2</v>
      </c>
      <c r="Y132" s="41">
        <f t="shared" si="67"/>
        <v>9.0508900949959309E-2</v>
      </c>
      <c r="Z132" s="41">
        <f t="shared" si="67"/>
        <v>9.0508900949959309E-2</v>
      </c>
      <c r="AA132" s="41">
        <f t="shared" si="67"/>
        <v>9.0508900949959309E-2</v>
      </c>
      <c r="AB132" s="41">
        <f t="shared" si="67"/>
        <v>9.0508900949959309E-2</v>
      </c>
      <c r="AC132" s="41">
        <f t="shared" si="67"/>
        <v>9.0508900949959309E-2</v>
      </c>
      <c r="AD132" s="41">
        <f t="shared" si="67"/>
        <v>9.0508900949959309E-2</v>
      </c>
      <c r="AE132" s="41">
        <f t="shared" si="67"/>
        <v>9.0508900949959309E-2</v>
      </c>
      <c r="AF132" s="41">
        <f t="shared" si="67"/>
        <v>9.0508900949959309E-2</v>
      </c>
      <c r="AG132" s="41">
        <f t="shared" si="67"/>
        <v>9.0508900949959309E-2</v>
      </c>
      <c r="AH132" s="41">
        <f t="shared" si="67"/>
        <v>9.0508900949959309E-2</v>
      </c>
    </row>
    <row r="133" spans="1:34" x14ac:dyDescent="0.3">
      <c r="A133" s="37" t="s">
        <v>190</v>
      </c>
      <c r="B133" s="37" t="s">
        <v>174</v>
      </c>
      <c r="C133" s="37" t="s">
        <v>159</v>
      </c>
      <c r="D133" s="37" t="s">
        <v>163</v>
      </c>
      <c r="E133" s="37" t="s">
        <v>167</v>
      </c>
      <c r="F133" s="33" t="s">
        <v>191</v>
      </c>
      <c r="G133" s="42">
        <f t="shared" ref="G133:AH133" si="68">G132*G128+G123</f>
        <v>2377.9132162693713</v>
      </c>
      <c r="H133" s="42">
        <f t="shared" si="68"/>
        <v>2377.9132162693713</v>
      </c>
      <c r="I133" s="42">
        <f t="shared" si="68"/>
        <v>2377.9132162693713</v>
      </c>
      <c r="J133" s="42">
        <f t="shared" si="68"/>
        <v>2377.9132162693713</v>
      </c>
      <c r="K133" s="42">
        <f t="shared" si="68"/>
        <v>2377.9132162693713</v>
      </c>
      <c r="L133" s="42">
        <f t="shared" si="68"/>
        <v>2377.9132162693713</v>
      </c>
      <c r="M133" s="42">
        <f t="shared" si="68"/>
        <v>2377.9132162693713</v>
      </c>
      <c r="N133" s="42">
        <f t="shared" si="68"/>
        <v>2377.9132162693713</v>
      </c>
      <c r="O133" s="42">
        <f t="shared" si="68"/>
        <v>2377.9132162693713</v>
      </c>
      <c r="P133" s="42">
        <f t="shared" si="68"/>
        <v>2377.9132162693713</v>
      </c>
      <c r="Q133" s="42">
        <f t="shared" si="68"/>
        <v>2377.9132162693713</v>
      </c>
      <c r="R133" s="42">
        <f t="shared" si="68"/>
        <v>2377.9132162693713</v>
      </c>
      <c r="S133" s="42">
        <f t="shared" si="68"/>
        <v>2377.9132162693713</v>
      </c>
      <c r="T133" s="42">
        <f t="shared" si="68"/>
        <v>2377.9132162693713</v>
      </c>
      <c r="U133" s="42">
        <f t="shared" si="68"/>
        <v>2377.9132162693713</v>
      </c>
      <c r="V133" s="42">
        <f t="shared" si="68"/>
        <v>2377.9132162693713</v>
      </c>
      <c r="W133" s="42">
        <f t="shared" si="68"/>
        <v>2377.9132162693713</v>
      </c>
      <c r="X133" s="42">
        <f t="shared" si="68"/>
        <v>2377.9132162693713</v>
      </c>
      <c r="Y133" s="42">
        <f t="shared" si="68"/>
        <v>2377.9132162693713</v>
      </c>
      <c r="Z133" s="42">
        <f t="shared" si="68"/>
        <v>2377.9132162693713</v>
      </c>
      <c r="AA133" s="42">
        <f t="shared" si="68"/>
        <v>2377.9132162693713</v>
      </c>
      <c r="AB133" s="42">
        <f t="shared" si="68"/>
        <v>2377.9132162693713</v>
      </c>
      <c r="AC133" s="42">
        <f t="shared" si="68"/>
        <v>2377.9132162693713</v>
      </c>
      <c r="AD133" s="42">
        <f t="shared" si="68"/>
        <v>2377.9132162693713</v>
      </c>
      <c r="AE133" s="42">
        <f t="shared" si="68"/>
        <v>2377.9132162693713</v>
      </c>
      <c r="AF133" s="42">
        <f t="shared" si="68"/>
        <v>2377.9132162693713</v>
      </c>
      <c r="AG133" s="42">
        <f t="shared" si="68"/>
        <v>2377.9132162693713</v>
      </c>
      <c r="AH133" s="42">
        <f t="shared" si="68"/>
        <v>2377.9132162693713</v>
      </c>
    </row>
    <row r="134" spans="1:34" x14ac:dyDescent="0.3">
      <c r="A134" s="33" t="s">
        <v>190</v>
      </c>
      <c r="B134" s="33" t="s">
        <v>175</v>
      </c>
      <c r="C134" s="33" t="s">
        <v>159</v>
      </c>
      <c r="D134" s="33" t="s">
        <v>165</v>
      </c>
      <c r="E134" s="33" t="s">
        <v>167</v>
      </c>
      <c r="F134" s="33" t="s">
        <v>191</v>
      </c>
      <c r="G134" s="43">
        <f>G133/(G129*8760)+G124+G127</f>
        <v>2.5067794607920937</v>
      </c>
      <c r="H134" s="43">
        <f t="shared" ref="H134:AH135" si="69">G134</f>
        <v>2.5067794607920937</v>
      </c>
      <c r="I134" s="43">
        <f t="shared" si="69"/>
        <v>2.5067794607920937</v>
      </c>
      <c r="J134" s="43">
        <f t="shared" si="69"/>
        <v>2.5067794607920937</v>
      </c>
      <c r="K134" s="43">
        <f t="shared" si="69"/>
        <v>2.5067794607920937</v>
      </c>
      <c r="L134" s="43">
        <f t="shared" si="69"/>
        <v>2.5067794607920937</v>
      </c>
      <c r="M134" s="43">
        <f t="shared" si="69"/>
        <v>2.5067794607920937</v>
      </c>
      <c r="N134" s="43">
        <f t="shared" si="69"/>
        <v>2.5067794607920937</v>
      </c>
      <c r="O134" s="43">
        <f t="shared" si="69"/>
        <v>2.5067794607920937</v>
      </c>
      <c r="P134" s="43">
        <f t="shared" si="69"/>
        <v>2.5067794607920937</v>
      </c>
      <c r="Q134" s="43">
        <f t="shared" si="69"/>
        <v>2.5067794607920937</v>
      </c>
      <c r="R134" s="43">
        <f t="shared" si="69"/>
        <v>2.5067794607920937</v>
      </c>
      <c r="S134" s="43">
        <f t="shared" si="69"/>
        <v>2.5067794607920937</v>
      </c>
      <c r="T134" s="43">
        <f t="shared" si="69"/>
        <v>2.5067794607920937</v>
      </c>
      <c r="U134" s="43">
        <f t="shared" si="69"/>
        <v>2.5067794607920937</v>
      </c>
      <c r="V134" s="43">
        <f t="shared" si="69"/>
        <v>2.5067794607920937</v>
      </c>
      <c r="W134" s="43">
        <f t="shared" si="69"/>
        <v>2.5067794607920937</v>
      </c>
      <c r="X134" s="43">
        <f t="shared" si="69"/>
        <v>2.5067794607920937</v>
      </c>
      <c r="Y134" s="43">
        <f t="shared" si="69"/>
        <v>2.5067794607920937</v>
      </c>
      <c r="Z134" s="43">
        <f t="shared" si="69"/>
        <v>2.5067794607920937</v>
      </c>
      <c r="AA134" s="43">
        <f t="shared" si="69"/>
        <v>2.5067794607920937</v>
      </c>
      <c r="AB134" s="43">
        <f t="shared" si="69"/>
        <v>2.5067794607920937</v>
      </c>
      <c r="AC134" s="43">
        <f t="shared" si="69"/>
        <v>2.5067794607920937</v>
      </c>
      <c r="AD134" s="43">
        <f t="shared" si="69"/>
        <v>2.5067794607920937</v>
      </c>
      <c r="AE134" s="43">
        <f t="shared" si="69"/>
        <v>2.5067794607920937</v>
      </c>
      <c r="AF134" s="43">
        <f t="shared" si="69"/>
        <v>2.5067794607920937</v>
      </c>
      <c r="AG134" s="43">
        <f t="shared" si="69"/>
        <v>2.5067794607920937</v>
      </c>
      <c r="AH134" s="43">
        <f t="shared" si="69"/>
        <v>2.5067794607920937</v>
      </c>
    </row>
    <row r="135" spans="1:34" x14ac:dyDescent="0.3">
      <c r="A135" s="37" t="s">
        <v>196</v>
      </c>
      <c r="B135" s="37" t="s">
        <v>158</v>
      </c>
      <c r="C135" s="37" t="s">
        <v>159</v>
      </c>
      <c r="D135" s="37" t="s">
        <v>160</v>
      </c>
      <c r="E135" s="34" t="s">
        <v>161</v>
      </c>
      <c r="F135" s="33" t="s">
        <v>197</v>
      </c>
      <c r="G135" s="36">
        <v>16501</v>
      </c>
      <c r="H135" s="36">
        <f>G135</f>
        <v>16501</v>
      </c>
      <c r="I135" s="36">
        <f t="shared" si="69"/>
        <v>16501</v>
      </c>
      <c r="J135" s="36">
        <f t="shared" si="69"/>
        <v>16501</v>
      </c>
      <c r="K135" s="36">
        <f t="shared" si="69"/>
        <v>16501</v>
      </c>
      <c r="L135" s="36">
        <f t="shared" si="69"/>
        <v>16501</v>
      </c>
      <c r="M135" s="36">
        <f t="shared" si="69"/>
        <v>16501</v>
      </c>
      <c r="N135" s="36">
        <f t="shared" si="69"/>
        <v>16501</v>
      </c>
      <c r="O135" s="36">
        <f t="shared" si="69"/>
        <v>16501</v>
      </c>
      <c r="P135" s="36">
        <f t="shared" si="69"/>
        <v>16501</v>
      </c>
      <c r="Q135" s="36">
        <f t="shared" si="69"/>
        <v>16501</v>
      </c>
      <c r="R135" s="36">
        <f t="shared" si="69"/>
        <v>16501</v>
      </c>
      <c r="S135" s="36">
        <f t="shared" si="69"/>
        <v>16501</v>
      </c>
      <c r="T135" s="36">
        <f t="shared" si="69"/>
        <v>16501</v>
      </c>
      <c r="U135" s="36">
        <f t="shared" si="69"/>
        <v>16501</v>
      </c>
      <c r="V135" s="36">
        <f t="shared" si="69"/>
        <v>16501</v>
      </c>
      <c r="W135" s="36">
        <f t="shared" si="69"/>
        <v>16501</v>
      </c>
      <c r="X135" s="36">
        <f t="shared" si="69"/>
        <v>16501</v>
      </c>
      <c r="Y135" s="36">
        <f t="shared" si="69"/>
        <v>16501</v>
      </c>
      <c r="Z135" s="36">
        <f t="shared" si="69"/>
        <v>16501</v>
      </c>
      <c r="AA135" s="36">
        <f t="shared" si="69"/>
        <v>16501</v>
      </c>
      <c r="AB135" s="36">
        <f t="shared" si="69"/>
        <v>16501</v>
      </c>
      <c r="AC135" s="36">
        <f t="shared" si="69"/>
        <v>16501</v>
      </c>
      <c r="AD135" s="36">
        <f t="shared" si="69"/>
        <v>16501</v>
      </c>
      <c r="AE135" s="36">
        <f t="shared" si="69"/>
        <v>16501</v>
      </c>
      <c r="AF135" s="36">
        <f t="shared" si="69"/>
        <v>16501</v>
      </c>
      <c r="AG135" s="36">
        <f t="shared" si="69"/>
        <v>16501</v>
      </c>
      <c r="AH135" s="36">
        <f t="shared" si="69"/>
        <v>16501</v>
      </c>
    </row>
    <row r="136" spans="1:34" x14ac:dyDescent="0.3">
      <c r="A136" s="33" t="s">
        <v>196</v>
      </c>
      <c r="B136" s="33" t="s">
        <v>162</v>
      </c>
      <c r="C136" s="33" t="s">
        <v>159</v>
      </c>
      <c r="D136" s="33" t="s">
        <v>163</v>
      </c>
      <c r="E136" s="34" t="s">
        <v>161</v>
      </c>
      <c r="F136" s="33" t="s">
        <v>197</v>
      </c>
      <c r="G136" s="36">
        <v>96</v>
      </c>
      <c r="H136" s="36">
        <f t="shared" ref="H136:AH139" si="70">G136</f>
        <v>96</v>
      </c>
      <c r="I136" s="36">
        <f t="shared" si="70"/>
        <v>96</v>
      </c>
      <c r="J136" s="36">
        <f t="shared" si="70"/>
        <v>96</v>
      </c>
      <c r="K136" s="36">
        <f t="shared" si="70"/>
        <v>96</v>
      </c>
      <c r="L136" s="36">
        <f t="shared" si="70"/>
        <v>96</v>
      </c>
      <c r="M136" s="36">
        <f t="shared" si="70"/>
        <v>96</v>
      </c>
      <c r="N136" s="36">
        <f t="shared" si="70"/>
        <v>96</v>
      </c>
      <c r="O136" s="36">
        <f t="shared" si="70"/>
        <v>96</v>
      </c>
      <c r="P136" s="36">
        <f t="shared" si="70"/>
        <v>96</v>
      </c>
      <c r="Q136" s="36">
        <f t="shared" si="70"/>
        <v>96</v>
      </c>
      <c r="R136" s="36">
        <f t="shared" si="70"/>
        <v>96</v>
      </c>
      <c r="S136" s="36">
        <f t="shared" si="70"/>
        <v>96</v>
      </c>
      <c r="T136" s="36">
        <f t="shared" si="70"/>
        <v>96</v>
      </c>
      <c r="U136" s="36">
        <f t="shared" si="70"/>
        <v>96</v>
      </c>
      <c r="V136" s="36">
        <f t="shared" si="70"/>
        <v>96</v>
      </c>
      <c r="W136" s="36">
        <f t="shared" si="70"/>
        <v>96</v>
      </c>
      <c r="X136" s="36">
        <f t="shared" si="70"/>
        <v>96</v>
      </c>
      <c r="Y136" s="36">
        <f t="shared" si="70"/>
        <v>96</v>
      </c>
      <c r="Z136" s="36">
        <f t="shared" si="70"/>
        <v>96</v>
      </c>
      <c r="AA136" s="36">
        <f t="shared" si="70"/>
        <v>96</v>
      </c>
      <c r="AB136" s="36">
        <f t="shared" si="70"/>
        <v>96</v>
      </c>
      <c r="AC136" s="36">
        <f t="shared" si="70"/>
        <v>96</v>
      </c>
      <c r="AD136" s="36">
        <f t="shared" si="70"/>
        <v>96</v>
      </c>
      <c r="AE136" s="36">
        <f t="shared" si="70"/>
        <v>96</v>
      </c>
      <c r="AF136" s="36">
        <f t="shared" si="70"/>
        <v>96</v>
      </c>
      <c r="AG136" s="36">
        <f t="shared" si="70"/>
        <v>96</v>
      </c>
      <c r="AH136" s="36">
        <f t="shared" si="70"/>
        <v>96</v>
      </c>
    </row>
    <row r="137" spans="1:34" x14ac:dyDescent="0.3">
      <c r="A137" s="37" t="s">
        <v>196</v>
      </c>
      <c r="B137" s="37" t="s">
        <v>164</v>
      </c>
      <c r="C137" s="37" t="s">
        <v>159</v>
      </c>
      <c r="D137" s="37" t="s">
        <v>165</v>
      </c>
      <c r="E137" s="34" t="s">
        <v>161</v>
      </c>
      <c r="F137" s="33" t="s">
        <v>197</v>
      </c>
      <c r="G137" s="50">
        <v>6.4000000000000001E-2</v>
      </c>
      <c r="H137" s="50">
        <f t="shared" si="70"/>
        <v>6.4000000000000001E-2</v>
      </c>
      <c r="I137" s="50">
        <f t="shared" si="70"/>
        <v>6.4000000000000001E-2</v>
      </c>
      <c r="J137" s="50">
        <f t="shared" si="70"/>
        <v>6.4000000000000001E-2</v>
      </c>
      <c r="K137" s="50">
        <f t="shared" si="70"/>
        <v>6.4000000000000001E-2</v>
      </c>
      <c r="L137" s="50">
        <f t="shared" si="70"/>
        <v>6.4000000000000001E-2</v>
      </c>
      <c r="M137" s="50">
        <f t="shared" si="70"/>
        <v>6.4000000000000001E-2</v>
      </c>
      <c r="N137" s="50">
        <f t="shared" si="70"/>
        <v>6.4000000000000001E-2</v>
      </c>
      <c r="O137" s="50">
        <f t="shared" si="70"/>
        <v>6.4000000000000001E-2</v>
      </c>
      <c r="P137" s="50">
        <f t="shared" si="70"/>
        <v>6.4000000000000001E-2</v>
      </c>
      <c r="Q137" s="50">
        <f t="shared" si="70"/>
        <v>6.4000000000000001E-2</v>
      </c>
      <c r="R137" s="50">
        <f t="shared" si="70"/>
        <v>6.4000000000000001E-2</v>
      </c>
      <c r="S137" s="50">
        <f t="shared" si="70"/>
        <v>6.4000000000000001E-2</v>
      </c>
      <c r="T137" s="50">
        <f t="shared" si="70"/>
        <v>6.4000000000000001E-2</v>
      </c>
      <c r="U137" s="50">
        <f t="shared" si="70"/>
        <v>6.4000000000000001E-2</v>
      </c>
      <c r="V137" s="50">
        <f t="shared" si="70"/>
        <v>6.4000000000000001E-2</v>
      </c>
      <c r="W137" s="50">
        <f t="shared" si="70"/>
        <v>6.4000000000000001E-2</v>
      </c>
      <c r="X137" s="50">
        <f t="shared" si="70"/>
        <v>6.4000000000000001E-2</v>
      </c>
      <c r="Y137" s="50">
        <f t="shared" si="70"/>
        <v>6.4000000000000001E-2</v>
      </c>
      <c r="Z137" s="50">
        <f t="shared" si="70"/>
        <v>6.4000000000000001E-2</v>
      </c>
      <c r="AA137" s="50">
        <f t="shared" si="70"/>
        <v>6.4000000000000001E-2</v>
      </c>
      <c r="AB137" s="50">
        <f t="shared" si="70"/>
        <v>6.4000000000000001E-2</v>
      </c>
      <c r="AC137" s="50">
        <f t="shared" si="70"/>
        <v>6.4000000000000001E-2</v>
      </c>
      <c r="AD137" s="50">
        <f t="shared" si="70"/>
        <v>6.4000000000000001E-2</v>
      </c>
      <c r="AE137" s="50">
        <f t="shared" si="70"/>
        <v>6.4000000000000001E-2</v>
      </c>
      <c r="AF137" s="50">
        <f t="shared" si="70"/>
        <v>6.4000000000000001E-2</v>
      </c>
      <c r="AG137" s="50">
        <f t="shared" si="70"/>
        <v>6.4000000000000001E-2</v>
      </c>
      <c r="AH137" s="50">
        <f t="shared" si="70"/>
        <v>6.4000000000000001E-2</v>
      </c>
    </row>
    <row r="138" spans="1:34" x14ac:dyDescent="0.3">
      <c r="A138" s="33" t="s">
        <v>196</v>
      </c>
      <c r="B138" s="33" t="s">
        <v>192</v>
      </c>
      <c r="C138" s="33"/>
      <c r="D138" s="37" t="s">
        <v>193</v>
      </c>
      <c r="E138" s="39" t="s">
        <v>169</v>
      </c>
      <c r="F138" s="33" t="s">
        <v>197</v>
      </c>
      <c r="G138" s="36">
        <v>6900</v>
      </c>
      <c r="H138" s="36">
        <f>G138</f>
        <v>6900</v>
      </c>
      <c r="I138" s="36">
        <f t="shared" si="70"/>
        <v>6900</v>
      </c>
      <c r="J138" s="36">
        <f t="shared" si="70"/>
        <v>6900</v>
      </c>
      <c r="K138" s="36">
        <f t="shared" si="70"/>
        <v>6900</v>
      </c>
      <c r="L138" s="36">
        <f t="shared" si="70"/>
        <v>6900</v>
      </c>
      <c r="M138" s="36">
        <f t="shared" si="70"/>
        <v>6900</v>
      </c>
      <c r="N138" s="36">
        <f t="shared" si="70"/>
        <v>6900</v>
      </c>
      <c r="O138" s="36">
        <f t="shared" si="70"/>
        <v>6900</v>
      </c>
      <c r="P138" s="36">
        <f t="shared" si="70"/>
        <v>6900</v>
      </c>
      <c r="Q138" s="36">
        <f t="shared" si="70"/>
        <v>6900</v>
      </c>
      <c r="R138" s="36">
        <f t="shared" si="70"/>
        <v>6900</v>
      </c>
      <c r="S138" s="36">
        <f t="shared" si="70"/>
        <v>6900</v>
      </c>
      <c r="T138" s="36">
        <f t="shared" si="70"/>
        <v>6900</v>
      </c>
      <c r="U138" s="36">
        <f t="shared" si="70"/>
        <v>6900</v>
      </c>
      <c r="V138" s="36">
        <f t="shared" si="70"/>
        <v>6900</v>
      </c>
      <c r="W138" s="36">
        <f t="shared" si="70"/>
        <v>6900</v>
      </c>
      <c r="X138" s="36">
        <f t="shared" si="70"/>
        <v>6900</v>
      </c>
      <c r="Y138" s="36">
        <f t="shared" si="70"/>
        <v>6900</v>
      </c>
      <c r="Z138" s="36">
        <f t="shared" si="70"/>
        <v>6900</v>
      </c>
      <c r="AA138" s="36">
        <f t="shared" si="70"/>
        <v>6900</v>
      </c>
      <c r="AB138" s="36">
        <f t="shared" si="70"/>
        <v>6900</v>
      </c>
      <c r="AC138" s="36">
        <f t="shared" si="70"/>
        <v>6900</v>
      </c>
      <c r="AD138" s="36">
        <f t="shared" si="70"/>
        <v>6900</v>
      </c>
      <c r="AE138" s="36">
        <f t="shared" si="70"/>
        <v>6900</v>
      </c>
      <c r="AF138" s="36">
        <f t="shared" si="70"/>
        <v>6900</v>
      </c>
      <c r="AG138" s="36">
        <f t="shared" si="70"/>
        <v>6900</v>
      </c>
      <c r="AH138" s="36">
        <f t="shared" si="70"/>
        <v>6900</v>
      </c>
    </row>
    <row r="139" spans="1:34" x14ac:dyDescent="0.3">
      <c r="A139" s="37" t="s">
        <v>196</v>
      </c>
      <c r="B139" s="37" t="s">
        <v>194</v>
      </c>
      <c r="C139" s="37" t="s">
        <v>159</v>
      </c>
      <c r="D139" s="37" t="s">
        <v>129</v>
      </c>
      <c r="E139" s="34" t="s">
        <v>161</v>
      </c>
      <c r="F139" s="33" t="s">
        <v>197</v>
      </c>
      <c r="G139" s="36">
        <f>[1]Assumptions!$J$2</f>
        <v>271.95</v>
      </c>
      <c r="H139" s="36">
        <f>G139</f>
        <v>271.95</v>
      </c>
      <c r="I139" s="36">
        <f t="shared" si="70"/>
        <v>271.95</v>
      </c>
      <c r="J139" s="36">
        <f t="shared" si="70"/>
        <v>271.95</v>
      </c>
      <c r="K139" s="36">
        <f t="shared" si="70"/>
        <v>271.95</v>
      </c>
      <c r="L139" s="36">
        <f t="shared" si="70"/>
        <v>271.95</v>
      </c>
      <c r="M139" s="36">
        <f t="shared" si="70"/>
        <v>271.95</v>
      </c>
      <c r="N139" s="36">
        <f t="shared" si="70"/>
        <v>271.95</v>
      </c>
      <c r="O139" s="36">
        <f t="shared" si="70"/>
        <v>271.95</v>
      </c>
      <c r="P139" s="36">
        <f t="shared" si="70"/>
        <v>271.95</v>
      </c>
      <c r="Q139" s="36">
        <f t="shared" si="70"/>
        <v>271.95</v>
      </c>
      <c r="R139" s="36">
        <f t="shared" si="70"/>
        <v>271.95</v>
      </c>
      <c r="S139" s="36">
        <f t="shared" si="70"/>
        <v>271.95</v>
      </c>
      <c r="T139" s="36">
        <f t="shared" si="70"/>
        <v>271.95</v>
      </c>
      <c r="U139" s="36">
        <f t="shared" si="70"/>
        <v>271.95</v>
      </c>
      <c r="V139" s="36">
        <f t="shared" si="70"/>
        <v>271.95</v>
      </c>
      <c r="W139" s="36">
        <f t="shared" si="70"/>
        <v>271.95</v>
      </c>
      <c r="X139" s="36">
        <f t="shared" si="70"/>
        <v>271.95</v>
      </c>
      <c r="Y139" s="36">
        <f t="shared" si="70"/>
        <v>271.95</v>
      </c>
      <c r="Z139" s="36">
        <f t="shared" si="70"/>
        <v>271.95</v>
      </c>
      <c r="AA139" s="36">
        <f t="shared" si="70"/>
        <v>271.95</v>
      </c>
      <c r="AB139" s="36">
        <f t="shared" si="70"/>
        <v>271.95</v>
      </c>
      <c r="AC139" s="36">
        <f t="shared" si="70"/>
        <v>271.95</v>
      </c>
      <c r="AD139" s="36">
        <f t="shared" si="70"/>
        <v>271.95</v>
      </c>
      <c r="AE139" s="36">
        <f t="shared" si="70"/>
        <v>271.95</v>
      </c>
      <c r="AF139" s="36">
        <f t="shared" si="70"/>
        <v>271.95</v>
      </c>
      <c r="AG139" s="36">
        <f t="shared" si="70"/>
        <v>271.95</v>
      </c>
      <c r="AH139" s="36">
        <f t="shared" si="70"/>
        <v>271.95</v>
      </c>
    </row>
    <row r="140" spans="1:34" x14ac:dyDescent="0.3">
      <c r="A140" s="33" t="s">
        <v>196</v>
      </c>
      <c r="B140" s="33" t="s">
        <v>195</v>
      </c>
      <c r="C140" s="33" t="s">
        <v>159</v>
      </c>
      <c r="D140" s="33" t="s">
        <v>165</v>
      </c>
      <c r="E140" s="34" t="s">
        <v>161</v>
      </c>
      <c r="F140" s="33" t="s">
        <v>197</v>
      </c>
      <c r="G140" s="24">
        <f t="shared" ref="G140:AH140" si="71">G139*G138/1000000</f>
        <v>1.876455</v>
      </c>
      <c r="H140" s="24">
        <f t="shared" si="71"/>
        <v>1.876455</v>
      </c>
      <c r="I140" s="24">
        <f t="shared" si="71"/>
        <v>1.876455</v>
      </c>
      <c r="J140" s="24">
        <f t="shared" si="71"/>
        <v>1.876455</v>
      </c>
      <c r="K140" s="24">
        <f t="shared" si="71"/>
        <v>1.876455</v>
      </c>
      <c r="L140" s="24">
        <f t="shared" si="71"/>
        <v>1.876455</v>
      </c>
      <c r="M140" s="24">
        <f t="shared" si="71"/>
        <v>1.876455</v>
      </c>
      <c r="N140" s="24">
        <f t="shared" si="71"/>
        <v>1.876455</v>
      </c>
      <c r="O140" s="24">
        <f t="shared" si="71"/>
        <v>1.876455</v>
      </c>
      <c r="P140" s="24">
        <f t="shared" si="71"/>
        <v>1.876455</v>
      </c>
      <c r="Q140" s="24">
        <f t="shared" si="71"/>
        <v>1.876455</v>
      </c>
      <c r="R140" s="24">
        <f t="shared" si="71"/>
        <v>1.876455</v>
      </c>
      <c r="S140" s="24">
        <f t="shared" si="71"/>
        <v>1.876455</v>
      </c>
      <c r="T140" s="24">
        <f t="shared" si="71"/>
        <v>1.876455</v>
      </c>
      <c r="U140" s="24">
        <f t="shared" si="71"/>
        <v>1.876455</v>
      </c>
      <c r="V140" s="24">
        <f t="shared" si="71"/>
        <v>1.876455</v>
      </c>
      <c r="W140" s="24">
        <f t="shared" si="71"/>
        <v>1.876455</v>
      </c>
      <c r="X140" s="24">
        <f t="shared" si="71"/>
        <v>1.876455</v>
      </c>
      <c r="Y140" s="24">
        <f t="shared" si="71"/>
        <v>1.876455</v>
      </c>
      <c r="Z140" s="24">
        <f t="shared" si="71"/>
        <v>1.876455</v>
      </c>
      <c r="AA140" s="24">
        <f t="shared" si="71"/>
        <v>1.876455</v>
      </c>
      <c r="AB140" s="24">
        <f t="shared" si="71"/>
        <v>1.876455</v>
      </c>
      <c r="AC140" s="24">
        <f t="shared" si="71"/>
        <v>1.876455</v>
      </c>
      <c r="AD140" s="24">
        <f t="shared" si="71"/>
        <v>1.876455</v>
      </c>
      <c r="AE140" s="24">
        <f t="shared" si="71"/>
        <v>1.876455</v>
      </c>
      <c r="AF140" s="24">
        <f t="shared" si="71"/>
        <v>1.876455</v>
      </c>
      <c r="AG140" s="24">
        <f t="shared" si="71"/>
        <v>1.876455</v>
      </c>
      <c r="AH140" s="24">
        <f t="shared" si="71"/>
        <v>1.876455</v>
      </c>
    </row>
    <row r="141" spans="1:34" x14ac:dyDescent="0.3">
      <c r="A141" s="37" t="s">
        <v>196</v>
      </c>
      <c r="B141" s="37" t="s">
        <v>166</v>
      </c>
      <c r="C141" s="37" t="s">
        <v>159</v>
      </c>
      <c r="D141" s="37" t="s">
        <v>160</v>
      </c>
      <c r="E141" s="37" t="s">
        <v>167</v>
      </c>
      <c r="F141" s="33" t="s">
        <v>197</v>
      </c>
      <c r="G141" s="38">
        <f>G135*[1]Assumptions!$I$66</f>
        <v>18304.387689600004</v>
      </c>
      <c r="H141" s="38">
        <f t="shared" ref="H141:AH143" si="72">G141</f>
        <v>18304.387689600004</v>
      </c>
      <c r="I141" s="38">
        <f t="shared" si="72"/>
        <v>18304.387689600004</v>
      </c>
      <c r="J141" s="38">
        <f t="shared" si="72"/>
        <v>18304.387689600004</v>
      </c>
      <c r="K141" s="38">
        <f t="shared" si="72"/>
        <v>18304.387689600004</v>
      </c>
      <c r="L141" s="38">
        <f t="shared" si="72"/>
        <v>18304.387689600004</v>
      </c>
      <c r="M141" s="38">
        <f t="shared" si="72"/>
        <v>18304.387689600004</v>
      </c>
      <c r="N141" s="38">
        <f t="shared" si="72"/>
        <v>18304.387689600004</v>
      </c>
      <c r="O141" s="38">
        <f t="shared" si="72"/>
        <v>18304.387689600004</v>
      </c>
      <c r="P141" s="38">
        <f t="shared" si="72"/>
        <v>18304.387689600004</v>
      </c>
      <c r="Q141" s="38">
        <f t="shared" si="72"/>
        <v>18304.387689600004</v>
      </c>
      <c r="R141" s="38">
        <f t="shared" si="72"/>
        <v>18304.387689600004</v>
      </c>
      <c r="S141" s="38">
        <f t="shared" si="72"/>
        <v>18304.387689600004</v>
      </c>
      <c r="T141" s="38">
        <f t="shared" si="72"/>
        <v>18304.387689600004</v>
      </c>
      <c r="U141" s="38">
        <f t="shared" si="72"/>
        <v>18304.387689600004</v>
      </c>
      <c r="V141" s="38">
        <f t="shared" si="72"/>
        <v>18304.387689600004</v>
      </c>
      <c r="W141" s="38">
        <f t="shared" si="72"/>
        <v>18304.387689600004</v>
      </c>
      <c r="X141" s="38">
        <f t="shared" si="72"/>
        <v>18304.387689600004</v>
      </c>
      <c r="Y141" s="38">
        <f t="shared" si="72"/>
        <v>18304.387689600004</v>
      </c>
      <c r="Z141" s="38">
        <f t="shared" si="72"/>
        <v>18304.387689600004</v>
      </c>
      <c r="AA141" s="38">
        <f t="shared" si="72"/>
        <v>18304.387689600004</v>
      </c>
      <c r="AB141" s="38">
        <f t="shared" si="72"/>
        <v>18304.387689600004</v>
      </c>
      <c r="AC141" s="38">
        <f t="shared" si="72"/>
        <v>18304.387689600004</v>
      </c>
      <c r="AD141" s="38">
        <f t="shared" si="72"/>
        <v>18304.387689600004</v>
      </c>
      <c r="AE141" s="38">
        <f t="shared" si="72"/>
        <v>18304.387689600004</v>
      </c>
      <c r="AF141" s="38">
        <f t="shared" si="72"/>
        <v>18304.387689600004</v>
      </c>
      <c r="AG141" s="38">
        <f t="shared" si="72"/>
        <v>18304.387689600004</v>
      </c>
      <c r="AH141" s="38">
        <f t="shared" si="72"/>
        <v>18304.387689600004</v>
      </c>
    </row>
    <row r="142" spans="1:34" x14ac:dyDescent="0.3">
      <c r="A142" s="33" t="s">
        <v>196</v>
      </c>
      <c r="B142" s="33" t="s">
        <v>168</v>
      </c>
      <c r="C142" s="33" t="s">
        <v>159</v>
      </c>
      <c r="D142" s="33" t="s">
        <v>4</v>
      </c>
      <c r="E142" s="39" t="s">
        <v>169</v>
      </c>
      <c r="F142" s="33" t="s">
        <v>197</v>
      </c>
      <c r="G142" s="40">
        <v>0.5</v>
      </c>
      <c r="H142" s="40">
        <f>G142</f>
        <v>0.5</v>
      </c>
      <c r="I142" s="40">
        <f>H142</f>
        <v>0.5</v>
      </c>
      <c r="J142" s="40">
        <f t="shared" si="72"/>
        <v>0.5</v>
      </c>
      <c r="K142" s="40">
        <f t="shared" si="72"/>
        <v>0.5</v>
      </c>
      <c r="L142" s="40">
        <f t="shared" si="72"/>
        <v>0.5</v>
      </c>
      <c r="M142" s="40">
        <f t="shared" si="72"/>
        <v>0.5</v>
      </c>
      <c r="N142" s="40">
        <f t="shared" si="72"/>
        <v>0.5</v>
      </c>
      <c r="O142" s="40">
        <f t="shared" si="72"/>
        <v>0.5</v>
      </c>
      <c r="P142" s="40">
        <f t="shared" si="72"/>
        <v>0.5</v>
      </c>
      <c r="Q142" s="40">
        <f t="shared" si="72"/>
        <v>0.5</v>
      </c>
      <c r="R142" s="40">
        <f t="shared" si="72"/>
        <v>0.5</v>
      </c>
      <c r="S142" s="40">
        <f t="shared" si="72"/>
        <v>0.5</v>
      </c>
      <c r="T142" s="40">
        <f t="shared" si="72"/>
        <v>0.5</v>
      </c>
      <c r="U142" s="40">
        <f t="shared" si="72"/>
        <v>0.5</v>
      </c>
      <c r="V142" s="40">
        <f t="shared" si="72"/>
        <v>0.5</v>
      </c>
      <c r="W142" s="40">
        <f t="shared" si="72"/>
        <v>0.5</v>
      </c>
      <c r="X142" s="40">
        <f t="shared" si="72"/>
        <v>0.5</v>
      </c>
      <c r="Y142" s="40">
        <f t="shared" si="72"/>
        <v>0.5</v>
      </c>
      <c r="Z142" s="40">
        <f t="shared" si="72"/>
        <v>0.5</v>
      </c>
      <c r="AA142" s="40">
        <f t="shared" si="72"/>
        <v>0.5</v>
      </c>
      <c r="AB142" s="40">
        <f t="shared" si="72"/>
        <v>0.5</v>
      </c>
      <c r="AC142" s="40">
        <f t="shared" si="72"/>
        <v>0.5</v>
      </c>
      <c r="AD142" s="40">
        <f t="shared" si="72"/>
        <v>0.5</v>
      </c>
      <c r="AE142" s="40">
        <f t="shared" si="72"/>
        <v>0.5</v>
      </c>
      <c r="AF142" s="40">
        <f t="shared" si="72"/>
        <v>0.5</v>
      </c>
      <c r="AG142" s="40">
        <f t="shared" si="72"/>
        <v>0.5</v>
      </c>
      <c r="AH142" s="40">
        <f t="shared" si="72"/>
        <v>0.5</v>
      </c>
    </row>
    <row r="143" spans="1:34" x14ac:dyDescent="0.3">
      <c r="A143" s="37" t="s">
        <v>196</v>
      </c>
      <c r="B143" s="37" t="s">
        <v>170</v>
      </c>
      <c r="C143" s="37" t="s">
        <v>159</v>
      </c>
      <c r="D143" s="37" t="s">
        <v>172</v>
      </c>
      <c r="E143" s="34" t="s">
        <v>161</v>
      </c>
      <c r="F143" s="33" t="s">
        <v>197</v>
      </c>
      <c r="G143" s="40">
        <v>8.2000000000000003E-2</v>
      </c>
      <c r="H143" s="40">
        <f>G143</f>
        <v>8.2000000000000003E-2</v>
      </c>
      <c r="I143" s="40">
        <f>H143</f>
        <v>8.2000000000000003E-2</v>
      </c>
      <c r="J143" s="40">
        <f t="shared" si="72"/>
        <v>8.2000000000000003E-2</v>
      </c>
      <c r="K143" s="40">
        <f t="shared" si="72"/>
        <v>8.2000000000000003E-2</v>
      </c>
      <c r="L143" s="40">
        <f t="shared" si="72"/>
        <v>8.2000000000000003E-2</v>
      </c>
      <c r="M143" s="40">
        <f t="shared" si="72"/>
        <v>8.2000000000000003E-2</v>
      </c>
      <c r="N143" s="40">
        <f t="shared" si="72"/>
        <v>8.2000000000000003E-2</v>
      </c>
      <c r="O143" s="40">
        <f t="shared" si="72"/>
        <v>8.2000000000000003E-2</v>
      </c>
      <c r="P143" s="40">
        <f t="shared" si="72"/>
        <v>8.2000000000000003E-2</v>
      </c>
      <c r="Q143" s="40">
        <f t="shared" si="72"/>
        <v>8.2000000000000003E-2</v>
      </c>
      <c r="R143" s="40">
        <f t="shared" si="72"/>
        <v>8.2000000000000003E-2</v>
      </c>
      <c r="S143" s="40">
        <f t="shared" si="72"/>
        <v>8.2000000000000003E-2</v>
      </c>
      <c r="T143" s="40">
        <f t="shared" si="72"/>
        <v>8.2000000000000003E-2</v>
      </c>
      <c r="U143" s="40">
        <f t="shared" si="72"/>
        <v>8.2000000000000003E-2</v>
      </c>
      <c r="V143" s="40">
        <f t="shared" si="72"/>
        <v>8.2000000000000003E-2</v>
      </c>
      <c r="W143" s="40">
        <f t="shared" si="72"/>
        <v>8.2000000000000003E-2</v>
      </c>
      <c r="X143" s="40">
        <f t="shared" si="72"/>
        <v>8.2000000000000003E-2</v>
      </c>
      <c r="Y143" s="40">
        <f t="shared" si="72"/>
        <v>8.2000000000000003E-2</v>
      </c>
      <c r="Z143" s="40">
        <f t="shared" si="72"/>
        <v>8.2000000000000003E-2</v>
      </c>
      <c r="AA143" s="40">
        <f t="shared" si="72"/>
        <v>8.2000000000000003E-2</v>
      </c>
      <c r="AB143" s="40">
        <f t="shared" si="72"/>
        <v>8.2000000000000003E-2</v>
      </c>
      <c r="AC143" s="40">
        <f t="shared" si="72"/>
        <v>8.2000000000000003E-2</v>
      </c>
      <c r="AD143" s="40">
        <f t="shared" si="72"/>
        <v>8.2000000000000003E-2</v>
      </c>
      <c r="AE143" s="40">
        <f t="shared" si="72"/>
        <v>8.2000000000000003E-2</v>
      </c>
      <c r="AF143" s="40">
        <f t="shared" si="72"/>
        <v>8.2000000000000003E-2</v>
      </c>
      <c r="AG143" s="40">
        <f t="shared" si="72"/>
        <v>8.2000000000000003E-2</v>
      </c>
      <c r="AH143" s="40">
        <f t="shared" si="72"/>
        <v>8.2000000000000003E-2</v>
      </c>
    </row>
    <row r="144" spans="1:34" x14ac:dyDescent="0.3">
      <c r="A144" s="33" t="s">
        <v>196</v>
      </c>
      <c r="B144" s="33" t="s">
        <v>171</v>
      </c>
      <c r="C144" s="33"/>
      <c r="D144" s="33" t="s">
        <v>172</v>
      </c>
      <c r="E144" s="39" t="s">
        <v>169</v>
      </c>
      <c r="F144" s="33" t="s">
        <v>197</v>
      </c>
      <c r="G144" s="23">
        <v>30</v>
      </c>
      <c r="H144" s="36">
        <f t="shared" ref="H144:AH144" si="73">G144</f>
        <v>30</v>
      </c>
      <c r="I144" s="36">
        <f t="shared" si="73"/>
        <v>30</v>
      </c>
      <c r="J144" s="36">
        <f t="shared" si="73"/>
        <v>30</v>
      </c>
      <c r="K144" s="36">
        <f t="shared" si="73"/>
        <v>30</v>
      </c>
      <c r="L144" s="36">
        <f t="shared" si="73"/>
        <v>30</v>
      </c>
      <c r="M144" s="36">
        <f t="shared" si="73"/>
        <v>30</v>
      </c>
      <c r="N144" s="36">
        <f t="shared" si="73"/>
        <v>30</v>
      </c>
      <c r="O144" s="36">
        <f t="shared" si="73"/>
        <v>30</v>
      </c>
      <c r="P144" s="36">
        <f t="shared" si="73"/>
        <v>30</v>
      </c>
      <c r="Q144" s="36">
        <f t="shared" si="73"/>
        <v>30</v>
      </c>
      <c r="R144" s="36">
        <f t="shared" si="73"/>
        <v>30</v>
      </c>
      <c r="S144" s="36">
        <f t="shared" si="73"/>
        <v>30</v>
      </c>
      <c r="T144" s="36">
        <f t="shared" si="73"/>
        <v>30</v>
      </c>
      <c r="U144" s="36">
        <f t="shared" si="73"/>
        <v>30</v>
      </c>
      <c r="V144" s="36">
        <f t="shared" si="73"/>
        <v>30</v>
      </c>
      <c r="W144" s="36">
        <f t="shared" si="73"/>
        <v>30</v>
      </c>
      <c r="X144" s="36">
        <f t="shared" si="73"/>
        <v>30</v>
      </c>
      <c r="Y144" s="36">
        <f t="shared" si="73"/>
        <v>30</v>
      </c>
      <c r="Z144" s="36">
        <f t="shared" si="73"/>
        <v>30</v>
      </c>
      <c r="AA144" s="36">
        <f t="shared" si="73"/>
        <v>30</v>
      </c>
      <c r="AB144" s="36">
        <f t="shared" si="73"/>
        <v>30</v>
      </c>
      <c r="AC144" s="36">
        <f t="shared" si="73"/>
        <v>30</v>
      </c>
      <c r="AD144" s="36">
        <f t="shared" si="73"/>
        <v>30</v>
      </c>
      <c r="AE144" s="36">
        <f t="shared" si="73"/>
        <v>30</v>
      </c>
      <c r="AF144" s="36">
        <f t="shared" si="73"/>
        <v>30</v>
      </c>
      <c r="AG144" s="36">
        <f t="shared" si="73"/>
        <v>30</v>
      </c>
      <c r="AH144" s="36">
        <f t="shared" si="73"/>
        <v>30</v>
      </c>
    </row>
    <row r="145" spans="1:34" x14ac:dyDescent="0.3">
      <c r="A145" s="37" t="s">
        <v>196</v>
      </c>
      <c r="B145" s="37" t="s">
        <v>173</v>
      </c>
      <c r="C145" s="37"/>
      <c r="D145" s="37" t="s">
        <v>4</v>
      </c>
      <c r="E145" s="37" t="s">
        <v>167</v>
      </c>
      <c r="F145" s="33" t="s">
        <v>197</v>
      </c>
      <c r="G145" s="41">
        <f>G143/(1-1/(1+G143)^G144)</f>
        <v>9.0508900949959309E-2</v>
      </c>
      <c r="H145" s="41">
        <f t="shared" ref="H145:AH145" si="74">H143/(1-1/(1+H143)^H144)</f>
        <v>9.0508900949959309E-2</v>
      </c>
      <c r="I145" s="41">
        <f t="shared" si="74"/>
        <v>9.0508900949959309E-2</v>
      </c>
      <c r="J145" s="41">
        <f t="shared" si="74"/>
        <v>9.0508900949959309E-2</v>
      </c>
      <c r="K145" s="41">
        <f t="shared" si="74"/>
        <v>9.0508900949959309E-2</v>
      </c>
      <c r="L145" s="41">
        <f t="shared" si="74"/>
        <v>9.0508900949959309E-2</v>
      </c>
      <c r="M145" s="41">
        <f t="shared" si="74"/>
        <v>9.0508900949959309E-2</v>
      </c>
      <c r="N145" s="41">
        <f t="shared" si="74"/>
        <v>9.0508900949959309E-2</v>
      </c>
      <c r="O145" s="41">
        <f t="shared" si="74"/>
        <v>9.0508900949959309E-2</v>
      </c>
      <c r="P145" s="41">
        <f t="shared" si="74"/>
        <v>9.0508900949959309E-2</v>
      </c>
      <c r="Q145" s="41">
        <f t="shared" si="74"/>
        <v>9.0508900949959309E-2</v>
      </c>
      <c r="R145" s="41">
        <f t="shared" si="74"/>
        <v>9.0508900949959309E-2</v>
      </c>
      <c r="S145" s="41">
        <f t="shared" si="74"/>
        <v>9.0508900949959309E-2</v>
      </c>
      <c r="T145" s="41">
        <f t="shared" si="74"/>
        <v>9.0508900949959309E-2</v>
      </c>
      <c r="U145" s="41">
        <f t="shared" si="74"/>
        <v>9.0508900949959309E-2</v>
      </c>
      <c r="V145" s="41">
        <f t="shared" si="74"/>
        <v>9.0508900949959309E-2</v>
      </c>
      <c r="W145" s="41">
        <f t="shared" si="74"/>
        <v>9.0508900949959309E-2</v>
      </c>
      <c r="X145" s="41">
        <f t="shared" si="74"/>
        <v>9.0508900949959309E-2</v>
      </c>
      <c r="Y145" s="41">
        <f t="shared" si="74"/>
        <v>9.0508900949959309E-2</v>
      </c>
      <c r="Z145" s="41">
        <f t="shared" si="74"/>
        <v>9.0508900949959309E-2</v>
      </c>
      <c r="AA145" s="41">
        <f t="shared" si="74"/>
        <v>9.0508900949959309E-2</v>
      </c>
      <c r="AB145" s="41">
        <f t="shared" si="74"/>
        <v>9.0508900949959309E-2</v>
      </c>
      <c r="AC145" s="41">
        <f t="shared" si="74"/>
        <v>9.0508900949959309E-2</v>
      </c>
      <c r="AD145" s="41">
        <f t="shared" si="74"/>
        <v>9.0508900949959309E-2</v>
      </c>
      <c r="AE145" s="41">
        <f t="shared" si="74"/>
        <v>9.0508900949959309E-2</v>
      </c>
      <c r="AF145" s="41">
        <f t="shared" si="74"/>
        <v>9.0508900949959309E-2</v>
      </c>
      <c r="AG145" s="41">
        <f t="shared" si="74"/>
        <v>9.0508900949959309E-2</v>
      </c>
      <c r="AH145" s="41">
        <f t="shared" si="74"/>
        <v>9.0508900949959309E-2</v>
      </c>
    </row>
    <row r="146" spans="1:34" x14ac:dyDescent="0.3">
      <c r="A146" s="33" t="s">
        <v>196</v>
      </c>
      <c r="B146" s="33" t="s">
        <v>174</v>
      </c>
      <c r="C146" s="33" t="s">
        <v>159</v>
      </c>
      <c r="D146" s="33" t="s">
        <v>163</v>
      </c>
      <c r="E146" s="33" t="s">
        <v>167</v>
      </c>
      <c r="F146" s="33" t="s">
        <v>197</v>
      </c>
      <c r="G146" s="42">
        <f t="shared" ref="G146:AH146" si="75">G145*G141+G136</f>
        <v>1752.7100123476612</v>
      </c>
      <c r="H146" s="42">
        <f t="shared" si="75"/>
        <v>1752.7100123476612</v>
      </c>
      <c r="I146" s="42">
        <f t="shared" si="75"/>
        <v>1752.7100123476612</v>
      </c>
      <c r="J146" s="42">
        <f t="shared" si="75"/>
        <v>1752.7100123476612</v>
      </c>
      <c r="K146" s="42">
        <f t="shared" si="75"/>
        <v>1752.7100123476612</v>
      </c>
      <c r="L146" s="42">
        <f t="shared" si="75"/>
        <v>1752.7100123476612</v>
      </c>
      <c r="M146" s="42">
        <f t="shared" si="75"/>
        <v>1752.7100123476612</v>
      </c>
      <c r="N146" s="42">
        <f t="shared" si="75"/>
        <v>1752.7100123476612</v>
      </c>
      <c r="O146" s="42">
        <f t="shared" si="75"/>
        <v>1752.7100123476612</v>
      </c>
      <c r="P146" s="42">
        <f t="shared" si="75"/>
        <v>1752.7100123476612</v>
      </c>
      <c r="Q146" s="42">
        <f t="shared" si="75"/>
        <v>1752.7100123476612</v>
      </c>
      <c r="R146" s="42">
        <f t="shared" si="75"/>
        <v>1752.7100123476612</v>
      </c>
      <c r="S146" s="42">
        <f t="shared" si="75"/>
        <v>1752.7100123476612</v>
      </c>
      <c r="T146" s="42">
        <f t="shared" si="75"/>
        <v>1752.7100123476612</v>
      </c>
      <c r="U146" s="42">
        <f t="shared" si="75"/>
        <v>1752.7100123476612</v>
      </c>
      <c r="V146" s="42">
        <f t="shared" si="75"/>
        <v>1752.7100123476612</v>
      </c>
      <c r="W146" s="42">
        <f t="shared" si="75"/>
        <v>1752.7100123476612</v>
      </c>
      <c r="X146" s="42">
        <f t="shared" si="75"/>
        <v>1752.7100123476612</v>
      </c>
      <c r="Y146" s="42">
        <f t="shared" si="75"/>
        <v>1752.7100123476612</v>
      </c>
      <c r="Z146" s="42">
        <f t="shared" si="75"/>
        <v>1752.7100123476612</v>
      </c>
      <c r="AA146" s="42">
        <f t="shared" si="75"/>
        <v>1752.7100123476612</v>
      </c>
      <c r="AB146" s="42">
        <f t="shared" si="75"/>
        <v>1752.7100123476612</v>
      </c>
      <c r="AC146" s="42">
        <f t="shared" si="75"/>
        <v>1752.7100123476612</v>
      </c>
      <c r="AD146" s="42">
        <f t="shared" si="75"/>
        <v>1752.7100123476612</v>
      </c>
      <c r="AE146" s="42">
        <f t="shared" si="75"/>
        <v>1752.7100123476612</v>
      </c>
      <c r="AF146" s="42">
        <f t="shared" si="75"/>
        <v>1752.7100123476612</v>
      </c>
      <c r="AG146" s="42">
        <f t="shared" si="75"/>
        <v>1752.7100123476612</v>
      </c>
      <c r="AH146" s="42">
        <f t="shared" si="75"/>
        <v>1752.7100123476612</v>
      </c>
    </row>
    <row r="147" spans="1:34" x14ac:dyDescent="0.3">
      <c r="A147" s="37" t="s">
        <v>196</v>
      </c>
      <c r="B147" s="37" t="s">
        <v>175</v>
      </c>
      <c r="C147" s="37" t="s">
        <v>159</v>
      </c>
      <c r="D147" s="37" t="s">
        <v>165</v>
      </c>
      <c r="E147" s="37" t="s">
        <v>167</v>
      </c>
      <c r="F147" s="33" t="s">
        <v>197</v>
      </c>
      <c r="G147" s="43">
        <f>G146/(G142*8760)+G137+G140</f>
        <v>2.3406171032757217</v>
      </c>
      <c r="H147" s="43">
        <f t="shared" ref="H147:AH148" si="76">G147</f>
        <v>2.3406171032757217</v>
      </c>
      <c r="I147" s="43">
        <f t="shared" si="76"/>
        <v>2.3406171032757217</v>
      </c>
      <c r="J147" s="43">
        <f t="shared" si="76"/>
        <v>2.3406171032757217</v>
      </c>
      <c r="K147" s="43">
        <f t="shared" si="76"/>
        <v>2.3406171032757217</v>
      </c>
      <c r="L147" s="43">
        <f t="shared" si="76"/>
        <v>2.3406171032757217</v>
      </c>
      <c r="M147" s="43">
        <f t="shared" si="76"/>
        <v>2.3406171032757217</v>
      </c>
      <c r="N147" s="43">
        <f t="shared" si="76"/>
        <v>2.3406171032757217</v>
      </c>
      <c r="O147" s="43">
        <f t="shared" si="76"/>
        <v>2.3406171032757217</v>
      </c>
      <c r="P147" s="43">
        <f t="shared" si="76"/>
        <v>2.3406171032757217</v>
      </c>
      <c r="Q147" s="43">
        <f t="shared" si="76"/>
        <v>2.3406171032757217</v>
      </c>
      <c r="R147" s="43">
        <f t="shared" si="76"/>
        <v>2.3406171032757217</v>
      </c>
      <c r="S147" s="43">
        <f t="shared" si="76"/>
        <v>2.3406171032757217</v>
      </c>
      <c r="T147" s="43">
        <f t="shared" si="76"/>
        <v>2.3406171032757217</v>
      </c>
      <c r="U147" s="43">
        <f t="shared" si="76"/>
        <v>2.3406171032757217</v>
      </c>
      <c r="V147" s="43">
        <f t="shared" si="76"/>
        <v>2.3406171032757217</v>
      </c>
      <c r="W147" s="43">
        <f t="shared" si="76"/>
        <v>2.3406171032757217</v>
      </c>
      <c r="X147" s="43">
        <f t="shared" si="76"/>
        <v>2.3406171032757217</v>
      </c>
      <c r="Y147" s="43">
        <f t="shared" si="76"/>
        <v>2.3406171032757217</v>
      </c>
      <c r="Z147" s="43">
        <f t="shared" si="76"/>
        <v>2.3406171032757217</v>
      </c>
      <c r="AA147" s="43">
        <f t="shared" si="76"/>
        <v>2.3406171032757217</v>
      </c>
      <c r="AB147" s="43">
        <f t="shared" si="76"/>
        <v>2.3406171032757217</v>
      </c>
      <c r="AC147" s="43">
        <f t="shared" si="76"/>
        <v>2.3406171032757217</v>
      </c>
      <c r="AD147" s="43">
        <f t="shared" si="76"/>
        <v>2.3406171032757217</v>
      </c>
      <c r="AE147" s="43">
        <f t="shared" si="76"/>
        <v>2.3406171032757217</v>
      </c>
      <c r="AF147" s="43">
        <f t="shared" si="76"/>
        <v>2.3406171032757217</v>
      </c>
      <c r="AG147" s="43">
        <f t="shared" si="76"/>
        <v>2.3406171032757217</v>
      </c>
      <c r="AH147" s="43">
        <f t="shared" si="76"/>
        <v>2.3406171032757217</v>
      </c>
    </row>
    <row r="148" spans="1:34" x14ac:dyDescent="0.3">
      <c r="A148" s="33" t="s">
        <v>198</v>
      </c>
      <c r="B148" s="33" t="s">
        <v>158</v>
      </c>
      <c r="C148" s="33" t="s">
        <v>159</v>
      </c>
      <c r="D148" s="33" t="s">
        <v>160</v>
      </c>
      <c r="E148" s="34" t="s">
        <v>161</v>
      </c>
      <c r="F148" s="33" t="s">
        <v>199</v>
      </c>
      <c r="G148" s="36">
        <v>16085</v>
      </c>
      <c r="H148" s="36">
        <f>G148</f>
        <v>16085</v>
      </c>
      <c r="I148" s="36">
        <f t="shared" si="76"/>
        <v>16085</v>
      </c>
      <c r="J148" s="36">
        <f t="shared" si="76"/>
        <v>16085</v>
      </c>
      <c r="K148" s="36">
        <f t="shared" si="76"/>
        <v>16085</v>
      </c>
      <c r="L148" s="36">
        <f t="shared" si="76"/>
        <v>16085</v>
      </c>
      <c r="M148" s="36">
        <f t="shared" si="76"/>
        <v>16085</v>
      </c>
      <c r="N148" s="36">
        <f t="shared" si="76"/>
        <v>16085</v>
      </c>
      <c r="O148" s="36">
        <f t="shared" si="76"/>
        <v>16085</v>
      </c>
      <c r="P148" s="36">
        <f t="shared" si="76"/>
        <v>16085</v>
      </c>
      <c r="Q148" s="36">
        <f t="shared" si="76"/>
        <v>16085</v>
      </c>
      <c r="R148" s="36">
        <f t="shared" si="76"/>
        <v>16085</v>
      </c>
      <c r="S148" s="36">
        <f t="shared" si="76"/>
        <v>16085</v>
      </c>
      <c r="T148" s="36">
        <f t="shared" si="76"/>
        <v>16085</v>
      </c>
      <c r="U148" s="36">
        <f t="shared" si="76"/>
        <v>16085</v>
      </c>
      <c r="V148" s="36">
        <f t="shared" si="76"/>
        <v>16085</v>
      </c>
      <c r="W148" s="36">
        <f t="shared" si="76"/>
        <v>16085</v>
      </c>
      <c r="X148" s="36">
        <f t="shared" si="76"/>
        <v>16085</v>
      </c>
      <c r="Y148" s="36">
        <f t="shared" si="76"/>
        <v>16085</v>
      </c>
      <c r="Z148" s="36">
        <f t="shared" si="76"/>
        <v>16085</v>
      </c>
      <c r="AA148" s="36">
        <f t="shared" si="76"/>
        <v>16085</v>
      </c>
      <c r="AB148" s="36">
        <f t="shared" si="76"/>
        <v>16085</v>
      </c>
      <c r="AC148" s="36">
        <f t="shared" si="76"/>
        <v>16085</v>
      </c>
      <c r="AD148" s="36">
        <f t="shared" si="76"/>
        <v>16085</v>
      </c>
      <c r="AE148" s="36">
        <f t="shared" si="76"/>
        <v>16085</v>
      </c>
      <c r="AF148" s="36">
        <f t="shared" si="76"/>
        <v>16085</v>
      </c>
      <c r="AG148" s="36">
        <f t="shared" si="76"/>
        <v>16085</v>
      </c>
      <c r="AH148" s="36">
        <f t="shared" si="76"/>
        <v>16085</v>
      </c>
    </row>
    <row r="149" spans="1:34" x14ac:dyDescent="0.3">
      <c r="A149" s="37" t="s">
        <v>198</v>
      </c>
      <c r="B149" s="37" t="s">
        <v>162</v>
      </c>
      <c r="C149" s="37" t="s">
        <v>159</v>
      </c>
      <c r="D149" s="37" t="s">
        <v>163</v>
      </c>
      <c r="E149" s="34" t="s">
        <v>161</v>
      </c>
      <c r="F149" s="33" t="s">
        <v>199</v>
      </c>
      <c r="G149" s="36">
        <v>99</v>
      </c>
      <c r="H149" s="36">
        <f t="shared" ref="H149:AH152" si="77">G149</f>
        <v>99</v>
      </c>
      <c r="I149" s="36">
        <f t="shared" si="77"/>
        <v>99</v>
      </c>
      <c r="J149" s="36">
        <f t="shared" si="77"/>
        <v>99</v>
      </c>
      <c r="K149" s="36">
        <f t="shared" si="77"/>
        <v>99</v>
      </c>
      <c r="L149" s="36">
        <f t="shared" si="77"/>
        <v>99</v>
      </c>
      <c r="M149" s="36">
        <f t="shared" si="77"/>
        <v>99</v>
      </c>
      <c r="N149" s="36">
        <f t="shared" si="77"/>
        <v>99</v>
      </c>
      <c r="O149" s="36">
        <f t="shared" si="77"/>
        <v>99</v>
      </c>
      <c r="P149" s="36">
        <f t="shared" si="77"/>
        <v>99</v>
      </c>
      <c r="Q149" s="36">
        <f t="shared" si="77"/>
        <v>99</v>
      </c>
      <c r="R149" s="36">
        <f t="shared" si="77"/>
        <v>99</v>
      </c>
      <c r="S149" s="36">
        <f t="shared" si="77"/>
        <v>99</v>
      </c>
      <c r="T149" s="36">
        <f t="shared" si="77"/>
        <v>99</v>
      </c>
      <c r="U149" s="36">
        <f t="shared" si="77"/>
        <v>99</v>
      </c>
      <c r="V149" s="36">
        <f t="shared" si="77"/>
        <v>99</v>
      </c>
      <c r="W149" s="36">
        <f t="shared" si="77"/>
        <v>99</v>
      </c>
      <c r="X149" s="36">
        <f t="shared" si="77"/>
        <v>99</v>
      </c>
      <c r="Y149" s="36">
        <f t="shared" si="77"/>
        <v>99</v>
      </c>
      <c r="Z149" s="36">
        <f t="shared" si="77"/>
        <v>99</v>
      </c>
      <c r="AA149" s="36">
        <f t="shared" si="77"/>
        <v>99</v>
      </c>
      <c r="AB149" s="36">
        <f t="shared" si="77"/>
        <v>99</v>
      </c>
      <c r="AC149" s="36">
        <f t="shared" si="77"/>
        <v>99</v>
      </c>
      <c r="AD149" s="36">
        <f t="shared" si="77"/>
        <v>99</v>
      </c>
      <c r="AE149" s="36">
        <f t="shared" si="77"/>
        <v>99</v>
      </c>
      <c r="AF149" s="36">
        <f t="shared" si="77"/>
        <v>99</v>
      </c>
      <c r="AG149" s="36">
        <f t="shared" si="77"/>
        <v>99</v>
      </c>
      <c r="AH149" s="36">
        <f t="shared" si="77"/>
        <v>99</v>
      </c>
    </row>
    <row r="150" spans="1:34" x14ac:dyDescent="0.3">
      <c r="A150" s="33" t="s">
        <v>198</v>
      </c>
      <c r="B150" s="33" t="s">
        <v>164</v>
      </c>
      <c r="C150" s="33" t="s">
        <v>159</v>
      </c>
      <c r="D150" s="33" t="s">
        <v>165</v>
      </c>
      <c r="E150" s="34" t="s">
        <v>161</v>
      </c>
      <c r="F150" s="33" t="s">
        <v>199</v>
      </c>
      <c r="G150" s="50">
        <v>7.2999999999999995E-2</v>
      </c>
      <c r="H150" s="50">
        <f t="shared" si="77"/>
        <v>7.2999999999999995E-2</v>
      </c>
      <c r="I150" s="50">
        <f t="shared" si="77"/>
        <v>7.2999999999999995E-2</v>
      </c>
      <c r="J150" s="50">
        <f t="shared" si="77"/>
        <v>7.2999999999999995E-2</v>
      </c>
      <c r="K150" s="50">
        <f t="shared" si="77"/>
        <v>7.2999999999999995E-2</v>
      </c>
      <c r="L150" s="50">
        <f t="shared" si="77"/>
        <v>7.2999999999999995E-2</v>
      </c>
      <c r="M150" s="50">
        <f t="shared" si="77"/>
        <v>7.2999999999999995E-2</v>
      </c>
      <c r="N150" s="50">
        <f t="shared" si="77"/>
        <v>7.2999999999999995E-2</v>
      </c>
      <c r="O150" s="50">
        <f t="shared" si="77"/>
        <v>7.2999999999999995E-2</v>
      </c>
      <c r="P150" s="50">
        <f t="shared" si="77"/>
        <v>7.2999999999999995E-2</v>
      </c>
      <c r="Q150" s="50">
        <f t="shared" si="77"/>
        <v>7.2999999999999995E-2</v>
      </c>
      <c r="R150" s="50">
        <f t="shared" si="77"/>
        <v>7.2999999999999995E-2</v>
      </c>
      <c r="S150" s="50">
        <f t="shared" si="77"/>
        <v>7.2999999999999995E-2</v>
      </c>
      <c r="T150" s="50">
        <f t="shared" si="77"/>
        <v>7.2999999999999995E-2</v>
      </c>
      <c r="U150" s="50">
        <f t="shared" si="77"/>
        <v>7.2999999999999995E-2</v>
      </c>
      <c r="V150" s="50">
        <f t="shared" si="77"/>
        <v>7.2999999999999995E-2</v>
      </c>
      <c r="W150" s="50">
        <f t="shared" si="77"/>
        <v>7.2999999999999995E-2</v>
      </c>
      <c r="X150" s="50">
        <f t="shared" si="77"/>
        <v>7.2999999999999995E-2</v>
      </c>
      <c r="Y150" s="50">
        <f t="shared" si="77"/>
        <v>7.2999999999999995E-2</v>
      </c>
      <c r="Z150" s="50">
        <f t="shared" si="77"/>
        <v>7.2999999999999995E-2</v>
      </c>
      <c r="AA150" s="50">
        <f t="shared" si="77"/>
        <v>7.2999999999999995E-2</v>
      </c>
      <c r="AB150" s="50">
        <f t="shared" si="77"/>
        <v>7.2999999999999995E-2</v>
      </c>
      <c r="AC150" s="50">
        <f t="shared" si="77"/>
        <v>7.2999999999999995E-2</v>
      </c>
      <c r="AD150" s="50">
        <f t="shared" si="77"/>
        <v>7.2999999999999995E-2</v>
      </c>
      <c r="AE150" s="50">
        <f t="shared" si="77"/>
        <v>7.2999999999999995E-2</v>
      </c>
      <c r="AF150" s="50">
        <f t="shared" si="77"/>
        <v>7.2999999999999995E-2</v>
      </c>
      <c r="AG150" s="50">
        <f t="shared" si="77"/>
        <v>7.2999999999999995E-2</v>
      </c>
      <c r="AH150" s="50">
        <f t="shared" si="77"/>
        <v>7.2999999999999995E-2</v>
      </c>
    </row>
    <row r="151" spans="1:34" x14ac:dyDescent="0.3">
      <c r="A151" s="37" t="s">
        <v>198</v>
      </c>
      <c r="B151" s="37" t="s">
        <v>192</v>
      </c>
      <c r="C151" s="37"/>
      <c r="D151" s="37" t="s">
        <v>193</v>
      </c>
      <c r="E151" s="39" t="s">
        <v>169</v>
      </c>
      <c r="F151" s="33" t="s">
        <v>199</v>
      </c>
      <c r="G151" s="36">
        <v>6499</v>
      </c>
      <c r="H151" s="36">
        <f>G151</f>
        <v>6499</v>
      </c>
      <c r="I151" s="36">
        <f t="shared" si="77"/>
        <v>6499</v>
      </c>
      <c r="J151" s="36">
        <f t="shared" si="77"/>
        <v>6499</v>
      </c>
      <c r="K151" s="36">
        <f t="shared" si="77"/>
        <v>6499</v>
      </c>
      <c r="L151" s="36">
        <f t="shared" si="77"/>
        <v>6499</v>
      </c>
      <c r="M151" s="36">
        <f t="shared" si="77"/>
        <v>6499</v>
      </c>
      <c r="N151" s="36">
        <f t="shared" si="77"/>
        <v>6499</v>
      </c>
      <c r="O151" s="36">
        <f t="shared" si="77"/>
        <v>6499</v>
      </c>
      <c r="P151" s="36">
        <f t="shared" si="77"/>
        <v>6499</v>
      </c>
      <c r="Q151" s="36">
        <f t="shared" si="77"/>
        <v>6499</v>
      </c>
      <c r="R151" s="36">
        <f t="shared" si="77"/>
        <v>6499</v>
      </c>
      <c r="S151" s="36">
        <f t="shared" si="77"/>
        <v>6499</v>
      </c>
      <c r="T151" s="36">
        <f t="shared" si="77"/>
        <v>6499</v>
      </c>
      <c r="U151" s="36">
        <f t="shared" si="77"/>
        <v>6499</v>
      </c>
      <c r="V151" s="36">
        <f t="shared" si="77"/>
        <v>6499</v>
      </c>
      <c r="W151" s="36">
        <f t="shared" si="77"/>
        <v>6499</v>
      </c>
      <c r="X151" s="36">
        <f t="shared" si="77"/>
        <v>6499</v>
      </c>
      <c r="Y151" s="36">
        <f t="shared" si="77"/>
        <v>6499</v>
      </c>
      <c r="Z151" s="36">
        <f t="shared" si="77"/>
        <v>6499</v>
      </c>
      <c r="AA151" s="36">
        <f t="shared" si="77"/>
        <v>6499</v>
      </c>
      <c r="AB151" s="36">
        <f t="shared" si="77"/>
        <v>6499</v>
      </c>
      <c r="AC151" s="36">
        <f t="shared" si="77"/>
        <v>6499</v>
      </c>
      <c r="AD151" s="36">
        <f t="shared" si="77"/>
        <v>6499</v>
      </c>
      <c r="AE151" s="36">
        <f t="shared" si="77"/>
        <v>6499</v>
      </c>
      <c r="AF151" s="36">
        <f t="shared" si="77"/>
        <v>6499</v>
      </c>
      <c r="AG151" s="36">
        <f t="shared" si="77"/>
        <v>6499</v>
      </c>
      <c r="AH151" s="36">
        <f t="shared" si="77"/>
        <v>6499</v>
      </c>
    </row>
    <row r="152" spans="1:34" x14ac:dyDescent="0.3">
      <c r="A152" s="33" t="s">
        <v>198</v>
      </c>
      <c r="B152" s="33" t="s">
        <v>194</v>
      </c>
      <c r="C152" s="33" t="s">
        <v>159</v>
      </c>
      <c r="D152" s="33" t="s">
        <v>129</v>
      </c>
      <c r="E152" s="34" t="s">
        <v>161</v>
      </c>
      <c r="F152" s="33" t="s">
        <v>199</v>
      </c>
      <c r="G152" s="36">
        <f>[1]Assumptions!$J$2</f>
        <v>271.95</v>
      </c>
      <c r="H152" s="36">
        <f>G152</f>
        <v>271.95</v>
      </c>
      <c r="I152" s="36">
        <f t="shared" si="77"/>
        <v>271.95</v>
      </c>
      <c r="J152" s="36">
        <f t="shared" si="77"/>
        <v>271.95</v>
      </c>
      <c r="K152" s="36">
        <f t="shared" si="77"/>
        <v>271.95</v>
      </c>
      <c r="L152" s="36">
        <f t="shared" si="77"/>
        <v>271.95</v>
      </c>
      <c r="M152" s="36">
        <f t="shared" si="77"/>
        <v>271.95</v>
      </c>
      <c r="N152" s="36">
        <f t="shared" si="77"/>
        <v>271.95</v>
      </c>
      <c r="O152" s="36">
        <f t="shared" si="77"/>
        <v>271.95</v>
      </c>
      <c r="P152" s="36">
        <f t="shared" si="77"/>
        <v>271.95</v>
      </c>
      <c r="Q152" s="36">
        <f t="shared" si="77"/>
        <v>271.95</v>
      </c>
      <c r="R152" s="36">
        <f t="shared" si="77"/>
        <v>271.95</v>
      </c>
      <c r="S152" s="36">
        <f t="shared" si="77"/>
        <v>271.95</v>
      </c>
      <c r="T152" s="36">
        <f t="shared" si="77"/>
        <v>271.95</v>
      </c>
      <c r="U152" s="36">
        <f t="shared" si="77"/>
        <v>271.95</v>
      </c>
      <c r="V152" s="36">
        <f t="shared" si="77"/>
        <v>271.95</v>
      </c>
      <c r="W152" s="36">
        <f t="shared" si="77"/>
        <v>271.95</v>
      </c>
      <c r="X152" s="36">
        <f t="shared" si="77"/>
        <v>271.95</v>
      </c>
      <c r="Y152" s="36">
        <f t="shared" si="77"/>
        <v>271.95</v>
      </c>
      <c r="Z152" s="36">
        <f t="shared" si="77"/>
        <v>271.95</v>
      </c>
      <c r="AA152" s="36">
        <f t="shared" si="77"/>
        <v>271.95</v>
      </c>
      <c r="AB152" s="36">
        <f t="shared" si="77"/>
        <v>271.95</v>
      </c>
      <c r="AC152" s="36">
        <f t="shared" si="77"/>
        <v>271.95</v>
      </c>
      <c r="AD152" s="36">
        <f t="shared" si="77"/>
        <v>271.95</v>
      </c>
      <c r="AE152" s="36">
        <f t="shared" si="77"/>
        <v>271.95</v>
      </c>
      <c r="AF152" s="36">
        <f t="shared" si="77"/>
        <v>271.95</v>
      </c>
      <c r="AG152" s="36">
        <f t="shared" si="77"/>
        <v>271.95</v>
      </c>
      <c r="AH152" s="36">
        <f t="shared" si="77"/>
        <v>271.95</v>
      </c>
    </row>
    <row r="153" spans="1:34" x14ac:dyDescent="0.3">
      <c r="A153" s="37" t="s">
        <v>198</v>
      </c>
      <c r="B153" s="37" t="s">
        <v>195</v>
      </c>
      <c r="C153" s="37" t="s">
        <v>159</v>
      </c>
      <c r="D153" s="37" t="s">
        <v>165</v>
      </c>
      <c r="E153" s="34" t="s">
        <v>161</v>
      </c>
      <c r="F153" s="33" t="s">
        <v>199</v>
      </c>
      <c r="G153" s="24">
        <f t="shared" ref="G153:AH153" si="78">G152*G151/1000000</f>
        <v>1.7674030499999998</v>
      </c>
      <c r="H153" s="24">
        <f t="shared" si="78"/>
        <v>1.7674030499999998</v>
      </c>
      <c r="I153" s="24">
        <f t="shared" si="78"/>
        <v>1.7674030499999998</v>
      </c>
      <c r="J153" s="24">
        <f t="shared" si="78"/>
        <v>1.7674030499999998</v>
      </c>
      <c r="K153" s="24">
        <f t="shared" si="78"/>
        <v>1.7674030499999998</v>
      </c>
      <c r="L153" s="24">
        <f t="shared" si="78"/>
        <v>1.7674030499999998</v>
      </c>
      <c r="M153" s="24">
        <f t="shared" si="78"/>
        <v>1.7674030499999998</v>
      </c>
      <c r="N153" s="24">
        <f t="shared" si="78"/>
        <v>1.7674030499999998</v>
      </c>
      <c r="O153" s="24">
        <f t="shared" si="78"/>
        <v>1.7674030499999998</v>
      </c>
      <c r="P153" s="24">
        <f t="shared" si="78"/>
        <v>1.7674030499999998</v>
      </c>
      <c r="Q153" s="24">
        <f t="shared" si="78"/>
        <v>1.7674030499999998</v>
      </c>
      <c r="R153" s="24">
        <f t="shared" si="78"/>
        <v>1.7674030499999998</v>
      </c>
      <c r="S153" s="24">
        <f t="shared" si="78"/>
        <v>1.7674030499999998</v>
      </c>
      <c r="T153" s="24">
        <f t="shared" si="78"/>
        <v>1.7674030499999998</v>
      </c>
      <c r="U153" s="24">
        <f t="shared" si="78"/>
        <v>1.7674030499999998</v>
      </c>
      <c r="V153" s="24">
        <f t="shared" si="78"/>
        <v>1.7674030499999998</v>
      </c>
      <c r="W153" s="24">
        <f t="shared" si="78"/>
        <v>1.7674030499999998</v>
      </c>
      <c r="X153" s="24">
        <f t="shared" si="78"/>
        <v>1.7674030499999998</v>
      </c>
      <c r="Y153" s="24">
        <f t="shared" si="78"/>
        <v>1.7674030499999998</v>
      </c>
      <c r="Z153" s="24">
        <f t="shared" si="78"/>
        <v>1.7674030499999998</v>
      </c>
      <c r="AA153" s="24">
        <f t="shared" si="78"/>
        <v>1.7674030499999998</v>
      </c>
      <c r="AB153" s="24">
        <f t="shared" si="78"/>
        <v>1.7674030499999998</v>
      </c>
      <c r="AC153" s="24">
        <f t="shared" si="78"/>
        <v>1.7674030499999998</v>
      </c>
      <c r="AD153" s="24">
        <f t="shared" si="78"/>
        <v>1.7674030499999998</v>
      </c>
      <c r="AE153" s="24">
        <f t="shared" si="78"/>
        <v>1.7674030499999998</v>
      </c>
      <c r="AF153" s="24">
        <f t="shared" si="78"/>
        <v>1.7674030499999998</v>
      </c>
      <c r="AG153" s="24">
        <f t="shared" si="78"/>
        <v>1.7674030499999998</v>
      </c>
      <c r="AH153" s="24">
        <f t="shared" si="78"/>
        <v>1.7674030499999998</v>
      </c>
    </row>
    <row r="154" spans="1:34" x14ac:dyDescent="0.3">
      <c r="A154" s="33" t="s">
        <v>198</v>
      </c>
      <c r="B154" s="33" t="s">
        <v>166</v>
      </c>
      <c r="C154" s="33" t="s">
        <v>159</v>
      </c>
      <c r="D154" s="33" t="s">
        <v>160</v>
      </c>
      <c r="E154" s="33" t="s">
        <v>167</v>
      </c>
      <c r="F154" s="33" t="s">
        <v>199</v>
      </c>
      <c r="G154" s="38">
        <f>G148*[1]Assumptions!$I$66</f>
        <v>17842.923216000007</v>
      </c>
      <c r="H154" s="38">
        <f t="shared" ref="H154:AH156" si="79">G154</f>
        <v>17842.923216000007</v>
      </c>
      <c r="I154" s="38">
        <f t="shared" si="79"/>
        <v>17842.923216000007</v>
      </c>
      <c r="J154" s="38">
        <f t="shared" si="79"/>
        <v>17842.923216000007</v>
      </c>
      <c r="K154" s="38">
        <f t="shared" si="79"/>
        <v>17842.923216000007</v>
      </c>
      <c r="L154" s="38">
        <f t="shared" si="79"/>
        <v>17842.923216000007</v>
      </c>
      <c r="M154" s="38">
        <f t="shared" si="79"/>
        <v>17842.923216000007</v>
      </c>
      <c r="N154" s="38">
        <f t="shared" si="79"/>
        <v>17842.923216000007</v>
      </c>
      <c r="O154" s="38">
        <f t="shared" si="79"/>
        <v>17842.923216000007</v>
      </c>
      <c r="P154" s="38">
        <f t="shared" si="79"/>
        <v>17842.923216000007</v>
      </c>
      <c r="Q154" s="38">
        <f t="shared" si="79"/>
        <v>17842.923216000007</v>
      </c>
      <c r="R154" s="38">
        <f t="shared" si="79"/>
        <v>17842.923216000007</v>
      </c>
      <c r="S154" s="38">
        <f t="shared" si="79"/>
        <v>17842.923216000007</v>
      </c>
      <c r="T154" s="38">
        <f t="shared" si="79"/>
        <v>17842.923216000007</v>
      </c>
      <c r="U154" s="38">
        <f t="shared" si="79"/>
        <v>17842.923216000007</v>
      </c>
      <c r="V154" s="38">
        <f t="shared" si="79"/>
        <v>17842.923216000007</v>
      </c>
      <c r="W154" s="38">
        <f t="shared" si="79"/>
        <v>17842.923216000007</v>
      </c>
      <c r="X154" s="38">
        <f t="shared" si="79"/>
        <v>17842.923216000007</v>
      </c>
      <c r="Y154" s="38">
        <f t="shared" si="79"/>
        <v>17842.923216000007</v>
      </c>
      <c r="Z154" s="38">
        <f t="shared" si="79"/>
        <v>17842.923216000007</v>
      </c>
      <c r="AA154" s="38">
        <f t="shared" si="79"/>
        <v>17842.923216000007</v>
      </c>
      <c r="AB154" s="38">
        <f t="shared" si="79"/>
        <v>17842.923216000007</v>
      </c>
      <c r="AC154" s="38">
        <f t="shared" si="79"/>
        <v>17842.923216000007</v>
      </c>
      <c r="AD154" s="38">
        <f t="shared" si="79"/>
        <v>17842.923216000007</v>
      </c>
      <c r="AE154" s="38">
        <f t="shared" si="79"/>
        <v>17842.923216000007</v>
      </c>
      <c r="AF154" s="38">
        <f t="shared" si="79"/>
        <v>17842.923216000007</v>
      </c>
      <c r="AG154" s="38">
        <f t="shared" si="79"/>
        <v>17842.923216000007</v>
      </c>
      <c r="AH154" s="38">
        <f t="shared" si="79"/>
        <v>17842.923216000007</v>
      </c>
    </row>
    <row r="155" spans="1:34" x14ac:dyDescent="0.3">
      <c r="A155" s="37" t="s">
        <v>198</v>
      </c>
      <c r="B155" s="37" t="s">
        <v>168</v>
      </c>
      <c r="C155" s="37" t="s">
        <v>159</v>
      </c>
      <c r="D155" s="37" t="s">
        <v>4</v>
      </c>
      <c r="E155" s="39" t="s">
        <v>169</v>
      </c>
      <c r="F155" s="33" t="s">
        <v>199</v>
      </c>
      <c r="G155" s="40">
        <v>0.5</v>
      </c>
      <c r="H155" s="40">
        <f>G155</f>
        <v>0.5</v>
      </c>
      <c r="I155" s="40">
        <f>H155</f>
        <v>0.5</v>
      </c>
      <c r="J155" s="40">
        <f t="shared" si="79"/>
        <v>0.5</v>
      </c>
      <c r="K155" s="40">
        <f t="shared" si="79"/>
        <v>0.5</v>
      </c>
      <c r="L155" s="40">
        <f t="shared" si="79"/>
        <v>0.5</v>
      </c>
      <c r="M155" s="40">
        <f t="shared" si="79"/>
        <v>0.5</v>
      </c>
      <c r="N155" s="40">
        <f t="shared" si="79"/>
        <v>0.5</v>
      </c>
      <c r="O155" s="40">
        <f t="shared" si="79"/>
        <v>0.5</v>
      </c>
      <c r="P155" s="40">
        <f t="shared" si="79"/>
        <v>0.5</v>
      </c>
      <c r="Q155" s="40">
        <f t="shared" si="79"/>
        <v>0.5</v>
      </c>
      <c r="R155" s="40">
        <f t="shared" si="79"/>
        <v>0.5</v>
      </c>
      <c r="S155" s="40">
        <f t="shared" si="79"/>
        <v>0.5</v>
      </c>
      <c r="T155" s="40">
        <f t="shared" si="79"/>
        <v>0.5</v>
      </c>
      <c r="U155" s="40">
        <f t="shared" si="79"/>
        <v>0.5</v>
      </c>
      <c r="V155" s="40">
        <f t="shared" si="79"/>
        <v>0.5</v>
      </c>
      <c r="W155" s="40">
        <f t="shared" si="79"/>
        <v>0.5</v>
      </c>
      <c r="X155" s="40">
        <f t="shared" si="79"/>
        <v>0.5</v>
      </c>
      <c r="Y155" s="40">
        <f t="shared" si="79"/>
        <v>0.5</v>
      </c>
      <c r="Z155" s="40">
        <f t="shared" si="79"/>
        <v>0.5</v>
      </c>
      <c r="AA155" s="40">
        <f t="shared" si="79"/>
        <v>0.5</v>
      </c>
      <c r="AB155" s="40">
        <f t="shared" si="79"/>
        <v>0.5</v>
      </c>
      <c r="AC155" s="40">
        <f t="shared" si="79"/>
        <v>0.5</v>
      </c>
      <c r="AD155" s="40">
        <f t="shared" si="79"/>
        <v>0.5</v>
      </c>
      <c r="AE155" s="40">
        <f t="shared" si="79"/>
        <v>0.5</v>
      </c>
      <c r="AF155" s="40">
        <f t="shared" si="79"/>
        <v>0.5</v>
      </c>
      <c r="AG155" s="40">
        <f t="shared" si="79"/>
        <v>0.5</v>
      </c>
      <c r="AH155" s="40">
        <f t="shared" si="79"/>
        <v>0.5</v>
      </c>
    </row>
    <row r="156" spans="1:34" x14ac:dyDescent="0.3">
      <c r="A156" s="33" t="s">
        <v>198</v>
      </c>
      <c r="B156" s="33" t="s">
        <v>170</v>
      </c>
      <c r="C156" s="33" t="s">
        <v>159</v>
      </c>
      <c r="D156" s="33" t="s">
        <v>172</v>
      </c>
      <c r="E156" s="34" t="s">
        <v>161</v>
      </c>
      <c r="F156" s="33" t="s">
        <v>199</v>
      </c>
      <c r="G156" s="40">
        <v>8.2000000000000003E-2</v>
      </c>
      <c r="H156" s="40">
        <f>G156</f>
        <v>8.2000000000000003E-2</v>
      </c>
      <c r="I156" s="40">
        <f>H156</f>
        <v>8.2000000000000003E-2</v>
      </c>
      <c r="J156" s="40">
        <f t="shared" si="79"/>
        <v>8.2000000000000003E-2</v>
      </c>
      <c r="K156" s="40">
        <f t="shared" si="79"/>
        <v>8.2000000000000003E-2</v>
      </c>
      <c r="L156" s="40">
        <f t="shared" si="79"/>
        <v>8.2000000000000003E-2</v>
      </c>
      <c r="M156" s="40">
        <f t="shared" si="79"/>
        <v>8.2000000000000003E-2</v>
      </c>
      <c r="N156" s="40">
        <f t="shared" si="79"/>
        <v>8.2000000000000003E-2</v>
      </c>
      <c r="O156" s="40">
        <f t="shared" si="79"/>
        <v>8.2000000000000003E-2</v>
      </c>
      <c r="P156" s="40">
        <f t="shared" si="79"/>
        <v>8.2000000000000003E-2</v>
      </c>
      <c r="Q156" s="40">
        <f t="shared" si="79"/>
        <v>8.2000000000000003E-2</v>
      </c>
      <c r="R156" s="40">
        <f t="shared" si="79"/>
        <v>8.2000000000000003E-2</v>
      </c>
      <c r="S156" s="40">
        <f t="shared" si="79"/>
        <v>8.2000000000000003E-2</v>
      </c>
      <c r="T156" s="40">
        <f t="shared" si="79"/>
        <v>8.2000000000000003E-2</v>
      </c>
      <c r="U156" s="40">
        <f t="shared" si="79"/>
        <v>8.2000000000000003E-2</v>
      </c>
      <c r="V156" s="40">
        <f t="shared" si="79"/>
        <v>8.2000000000000003E-2</v>
      </c>
      <c r="W156" s="40">
        <f t="shared" si="79"/>
        <v>8.2000000000000003E-2</v>
      </c>
      <c r="X156" s="40">
        <f t="shared" si="79"/>
        <v>8.2000000000000003E-2</v>
      </c>
      <c r="Y156" s="40">
        <f t="shared" si="79"/>
        <v>8.2000000000000003E-2</v>
      </c>
      <c r="Z156" s="40">
        <f t="shared" si="79"/>
        <v>8.2000000000000003E-2</v>
      </c>
      <c r="AA156" s="40">
        <f t="shared" si="79"/>
        <v>8.2000000000000003E-2</v>
      </c>
      <c r="AB156" s="40">
        <f t="shared" si="79"/>
        <v>8.2000000000000003E-2</v>
      </c>
      <c r="AC156" s="40">
        <f t="shared" si="79"/>
        <v>8.2000000000000003E-2</v>
      </c>
      <c r="AD156" s="40">
        <f t="shared" si="79"/>
        <v>8.2000000000000003E-2</v>
      </c>
      <c r="AE156" s="40">
        <f t="shared" si="79"/>
        <v>8.2000000000000003E-2</v>
      </c>
      <c r="AF156" s="40">
        <f t="shared" si="79"/>
        <v>8.2000000000000003E-2</v>
      </c>
      <c r="AG156" s="40">
        <f t="shared" si="79"/>
        <v>8.2000000000000003E-2</v>
      </c>
      <c r="AH156" s="40">
        <f t="shared" si="79"/>
        <v>8.2000000000000003E-2</v>
      </c>
    </row>
    <row r="157" spans="1:34" x14ac:dyDescent="0.3">
      <c r="A157" s="37" t="s">
        <v>198</v>
      </c>
      <c r="B157" s="37" t="s">
        <v>171</v>
      </c>
      <c r="C157" s="37"/>
      <c r="D157" s="37" t="s">
        <v>172</v>
      </c>
      <c r="E157" s="39" t="s">
        <v>169</v>
      </c>
      <c r="F157" s="33" t="s">
        <v>199</v>
      </c>
      <c r="G157" s="23">
        <v>30</v>
      </c>
      <c r="H157" s="36">
        <f t="shared" ref="H157:AH157" si="80">G157</f>
        <v>30</v>
      </c>
      <c r="I157" s="36">
        <f t="shared" si="80"/>
        <v>30</v>
      </c>
      <c r="J157" s="36">
        <f t="shared" si="80"/>
        <v>30</v>
      </c>
      <c r="K157" s="36">
        <f t="shared" si="80"/>
        <v>30</v>
      </c>
      <c r="L157" s="36">
        <f t="shared" si="80"/>
        <v>30</v>
      </c>
      <c r="M157" s="36">
        <f t="shared" si="80"/>
        <v>30</v>
      </c>
      <c r="N157" s="36">
        <f t="shared" si="80"/>
        <v>30</v>
      </c>
      <c r="O157" s="36">
        <f t="shared" si="80"/>
        <v>30</v>
      </c>
      <c r="P157" s="36">
        <f t="shared" si="80"/>
        <v>30</v>
      </c>
      <c r="Q157" s="36">
        <f t="shared" si="80"/>
        <v>30</v>
      </c>
      <c r="R157" s="36">
        <f t="shared" si="80"/>
        <v>30</v>
      </c>
      <c r="S157" s="36">
        <f t="shared" si="80"/>
        <v>30</v>
      </c>
      <c r="T157" s="36">
        <f t="shared" si="80"/>
        <v>30</v>
      </c>
      <c r="U157" s="36">
        <f t="shared" si="80"/>
        <v>30</v>
      </c>
      <c r="V157" s="36">
        <f t="shared" si="80"/>
        <v>30</v>
      </c>
      <c r="W157" s="36">
        <f t="shared" si="80"/>
        <v>30</v>
      </c>
      <c r="X157" s="36">
        <f t="shared" si="80"/>
        <v>30</v>
      </c>
      <c r="Y157" s="36">
        <f t="shared" si="80"/>
        <v>30</v>
      </c>
      <c r="Z157" s="36">
        <f t="shared" si="80"/>
        <v>30</v>
      </c>
      <c r="AA157" s="36">
        <f t="shared" si="80"/>
        <v>30</v>
      </c>
      <c r="AB157" s="36">
        <f t="shared" si="80"/>
        <v>30</v>
      </c>
      <c r="AC157" s="36">
        <f t="shared" si="80"/>
        <v>30</v>
      </c>
      <c r="AD157" s="36">
        <f t="shared" si="80"/>
        <v>30</v>
      </c>
      <c r="AE157" s="36">
        <f t="shared" si="80"/>
        <v>30</v>
      </c>
      <c r="AF157" s="36">
        <f t="shared" si="80"/>
        <v>30</v>
      </c>
      <c r="AG157" s="36">
        <f t="shared" si="80"/>
        <v>30</v>
      </c>
      <c r="AH157" s="36">
        <f t="shared" si="80"/>
        <v>30</v>
      </c>
    </row>
    <row r="158" spans="1:34" x14ac:dyDescent="0.3">
      <c r="A158" s="33" t="s">
        <v>198</v>
      </c>
      <c r="B158" s="33" t="s">
        <v>173</v>
      </c>
      <c r="C158" s="33"/>
      <c r="D158" s="33" t="s">
        <v>4</v>
      </c>
      <c r="E158" s="33" t="s">
        <v>167</v>
      </c>
      <c r="F158" s="33" t="s">
        <v>199</v>
      </c>
      <c r="G158" s="41">
        <f>G156/(1-1/(1+G156)^G157)</f>
        <v>9.0508900949959309E-2</v>
      </c>
      <c r="H158" s="41">
        <f t="shared" ref="H158:AH158" si="81">H156/(1-1/(1+H156)^H157)</f>
        <v>9.0508900949959309E-2</v>
      </c>
      <c r="I158" s="41">
        <f t="shared" si="81"/>
        <v>9.0508900949959309E-2</v>
      </c>
      <c r="J158" s="41">
        <f t="shared" si="81"/>
        <v>9.0508900949959309E-2</v>
      </c>
      <c r="K158" s="41">
        <f t="shared" si="81"/>
        <v>9.0508900949959309E-2</v>
      </c>
      <c r="L158" s="41">
        <f t="shared" si="81"/>
        <v>9.0508900949959309E-2</v>
      </c>
      <c r="M158" s="41">
        <f t="shared" si="81"/>
        <v>9.0508900949959309E-2</v>
      </c>
      <c r="N158" s="41">
        <f t="shared" si="81"/>
        <v>9.0508900949959309E-2</v>
      </c>
      <c r="O158" s="41">
        <f t="shared" si="81"/>
        <v>9.0508900949959309E-2</v>
      </c>
      <c r="P158" s="41">
        <f t="shared" si="81"/>
        <v>9.0508900949959309E-2</v>
      </c>
      <c r="Q158" s="41">
        <f t="shared" si="81"/>
        <v>9.0508900949959309E-2</v>
      </c>
      <c r="R158" s="41">
        <f t="shared" si="81"/>
        <v>9.0508900949959309E-2</v>
      </c>
      <c r="S158" s="41">
        <f t="shared" si="81"/>
        <v>9.0508900949959309E-2</v>
      </c>
      <c r="T158" s="41">
        <f t="shared" si="81"/>
        <v>9.0508900949959309E-2</v>
      </c>
      <c r="U158" s="41">
        <f t="shared" si="81"/>
        <v>9.0508900949959309E-2</v>
      </c>
      <c r="V158" s="41">
        <f t="shared" si="81"/>
        <v>9.0508900949959309E-2</v>
      </c>
      <c r="W158" s="41">
        <f t="shared" si="81"/>
        <v>9.0508900949959309E-2</v>
      </c>
      <c r="X158" s="41">
        <f t="shared" si="81"/>
        <v>9.0508900949959309E-2</v>
      </c>
      <c r="Y158" s="41">
        <f t="shared" si="81"/>
        <v>9.0508900949959309E-2</v>
      </c>
      <c r="Z158" s="41">
        <f t="shared" si="81"/>
        <v>9.0508900949959309E-2</v>
      </c>
      <c r="AA158" s="41">
        <f t="shared" si="81"/>
        <v>9.0508900949959309E-2</v>
      </c>
      <c r="AB158" s="41">
        <f t="shared" si="81"/>
        <v>9.0508900949959309E-2</v>
      </c>
      <c r="AC158" s="41">
        <f t="shared" si="81"/>
        <v>9.0508900949959309E-2</v>
      </c>
      <c r="AD158" s="41">
        <f t="shared" si="81"/>
        <v>9.0508900949959309E-2</v>
      </c>
      <c r="AE158" s="41">
        <f t="shared" si="81"/>
        <v>9.0508900949959309E-2</v>
      </c>
      <c r="AF158" s="41">
        <f t="shared" si="81"/>
        <v>9.0508900949959309E-2</v>
      </c>
      <c r="AG158" s="41">
        <f t="shared" si="81"/>
        <v>9.0508900949959309E-2</v>
      </c>
      <c r="AH158" s="41">
        <f t="shared" si="81"/>
        <v>9.0508900949959309E-2</v>
      </c>
    </row>
    <row r="159" spans="1:34" x14ac:dyDescent="0.3">
      <c r="A159" s="37" t="s">
        <v>198</v>
      </c>
      <c r="B159" s="37" t="s">
        <v>174</v>
      </c>
      <c r="C159" s="37" t="s">
        <v>159</v>
      </c>
      <c r="D159" s="37" t="s">
        <v>163</v>
      </c>
      <c r="E159" s="37" t="s">
        <v>167</v>
      </c>
      <c r="F159" s="33" t="s">
        <v>199</v>
      </c>
      <c r="G159" s="42">
        <f t="shared" ref="G159:AH159" si="82">G158*G154+G149</f>
        <v>1713.943370014674</v>
      </c>
      <c r="H159" s="42">
        <f t="shared" si="82"/>
        <v>1713.943370014674</v>
      </c>
      <c r="I159" s="42">
        <f t="shared" si="82"/>
        <v>1713.943370014674</v>
      </c>
      <c r="J159" s="42">
        <f t="shared" si="82"/>
        <v>1713.943370014674</v>
      </c>
      <c r="K159" s="42">
        <f t="shared" si="82"/>
        <v>1713.943370014674</v>
      </c>
      <c r="L159" s="42">
        <f t="shared" si="82"/>
        <v>1713.943370014674</v>
      </c>
      <c r="M159" s="42">
        <f t="shared" si="82"/>
        <v>1713.943370014674</v>
      </c>
      <c r="N159" s="42">
        <f t="shared" si="82"/>
        <v>1713.943370014674</v>
      </c>
      <c r="O159" s="42">
        <f t="shared" si="82"/>
        <v>1713.943370014674</v>
      </c>
      <c r="P159" s="42">
        <f t="shared" si="82"/>
        <v>1713.943370014674</v>
      </c>
      <c r="Q159" s="42">
        <f t="shared" si="82"/>
        <v>1713.943370014674</v>
      </c>
      <c r="R159" s="42">
        <f t="shared" si="82"/>
        <v>1713.943370014674</v>
      </c>
      <c r="S159" s="42">
        <f t="shared" si="82"/>
        <v>1713.943370014674</v>
      </c>
      <c r="T159" s="42">
        <f t="shared" si="82"/>
        <v>1713.943370014674</v>
      </c>
      <c r="U159" s="42">
        <f t="shared" si="82"/>
        <v>1713.943370014674</v>
      </c>
      <c r="V159" s="42">
        <f t="shared" si="82"/>
        <v>1713.943370014674</v>
      </c>
      <c r="W159" s="42">
        <f t="shared" si="82"/>
        <v>1713.943370014674</v>
      </c>
      <c r="X159" s="42">
        <f t="shared" si="82"/>
        <v>1713.943370014674</v>
      </c>
      <c r="Y159" s="42">
        <f t="shared" si="82"/>
        <v>1713.943370014674</v>
      </c>
      <c r="Z159" s="42">
        <f t="shared" si="82"/>
        <v>1713.943370014674</v>
      </c>
      <c r="AA159" s="42">
        <f t="shared" si="82"/>
        <v>1713.943370014674</v>
      </c>
      <c r="AB159" s="42">
        <f t="shared" si="82"/>
        <v>1713.943370014674</v>
      </c>
      <c r="AC159" s="42">
        <f t="shared" si="82"/>
        <v>1713.943370014674</v>
      </c>
      <c r="AD159" s="42">
        <f t="shared" si="82"/>
        <v>1713.943370014674</v>
      </c>
      <c r="AE159" s="42">
        <f t="shared" si="82"/>
        <v>1713.943370014674</v>
      </c>
      <c r="AF159" s="42">
        <f t="shared" si="82"/>
        <v>1713.943370014674</v>
      </c>
      <c r="AG159" s="42">
        <f t="shared" si="82"/>
        <v>1713.943370014674</v>
      </c>
      <c r="AH159" s="42">
        <f t="shared" si="82"/>
        <v>1713.943370014674</v>
      </c>
    </row>
    <row r="160" spans="1:34" x14ac:dyDescent="0.3">
      <c r="A160" s="33" t="s">
        <v>198</v>
      </c>
      <c r="B160" s="33" t="s">
        <v>175</v>
      </c>
      <c r="C160" s="33" t="s">
        <v>159</v>
      </c>
      <c r="D160" s="33" t="s">
        <v>165</v>
      </c>
      <c r="E160" s="33" t="s">
        <v>167</v>
      </c>
      <c r="F160" s="33" t="s">
        <v>199</v>
      </c>
      <c r="G160" s="43">
        <f>G159/(G155*8760)+G150+G153</f>
        <v>2.2317143216928477</v>
      </c>
      <c r="H160" s="43">
        <f t="shared" ref="H160:AH161" si="83">G160</f>
        <v>2.2317143216928477</v>
      </c>
      <c r="I160" s="43">
        <f t="shared" si="83"/>
        <v>2.2317143216928477</v>
      </c>
      <c r="J160" s="43">
        <f t="shared" si="83"/>
        <v>2.2317143216928477</v>
      </c>
      <c r="K160" s="43">
        <f t="shared" si="83"/>
        <v>2.2317143216928477</v>
      </c>
      <c r="L160" s="43">
        <f t="shared" si="83"/>
        <v>2.2317143216928477</v>
      </c>
      <c r="M160" s="43">
        <f t="shared" si="83"/>
        <v>2.2317143216928477</v>
      </c>
      <c r="N160" s="43">
        <f t="shared" si="83"/>
        <v>2.2317143216928477</v>
      </c>
      <c r="O160" s="43">
        <f t="shared" si="83"/>
        <v>2.2317143216928477</v>
      </c>
      <c r="P160" s="43">
        <f t="shared" si="83"/>
        <v>2.2317143216928477</v>
      </c>
      <c r="Q160" s="43">
        <f t="shared" si="83"/>
        <v>2.2317143216928477</v>
      </c>
      <c r="R160" s="43">
        <f t="shared" si="83"/>
        <v>2.2317143216928477</v>
      </c>
      <c r="S160" s="43">
        <f t="shared" si="83"/>
        <v>2.2317143216928477</v>
      </c>
      <c r="T160" s="43">
        <f t="shared" si="83"/>
        <v>2.2317143216928477</v>
      </c>
      <c r="U160" s="43">
        <f t="shared" si="83"/>
        <v>2.2317143216928477</v>
      </c>
      <c r="V160" s="43">
        <f t="shared" si="83"/>
        <v>2.2317143216928477</v>
      </c>
      <c r="W160" s="43">
        <f t="shared" si="83"/>
        <v>2.2317143216928477</v>
      </c>
      <c r="X160" s="43">
        <f t="shared" si="83"/>
        <v>2.2317143216928477</v>
      </c>
      <c r="Y160" s="43">
        <f t="shared" si="83"/>
        <v>2.2317143216928477</v>
      </c>
      <c r="Z160" s="43">
        <f t="shared" si="83"/>
        <v>2.2317143216928477</v>
      </c>
      <c r="AA160" s="43">
        <f t="shared" si="83"/>
        <v>2.2317143216928477</v>
      </c>
      <c r="AB160" s="43">
        <f t="shared" si="83"/>
        <v>2.2317143216928477</v>
      </c>
      <c r="AC160" s="43">
        <f t="shared" si="83"/>
        <v>2.2317143216928477</v>
      </c>
      <c r="AD160" s="43">
        <f t="shared" si="83"/>
        <v>2.2317143216928477</v>
      </c>
      <c r="AE160" s="43">
        <f t="shared" si="83"/>
        <v>2.2317143216928477</v>
      </c>
      <c r="AF160" s="43">
        <f t="shared" si="83"/>
        <v>2.2317143216928477</v>
      </c>
      <c r="AG160" s="43">
        <f t="shared" si="83"/>
        <v>2.2317143216928477</v>
      </c>
      <c r="AH160" s="43">
        <f t="shared" si="83"/>
        <v>2.2317143216928477</v>
      </c>
    </row>
    <row r="161" spans="1:34" x14ac:dyDescent="0.3">
      <c r="A161" s="37" t="s">
        <v>200</v>
      </c>
      <c r="B161" s="37" t="s">
        <v>158</v>
      </c>
      <c r="C161" s="37" t="s">
        <v>159</v>
      </c>
      <c r="D161" s="37" t="s">
        <v>160</v>
      </c>
      <c r="E161" s="34" t="s">
        <v>161</v>
      </c>
      <c r="F161" s="33" t="s">
        <v>201</v>
      </c>
      <c r="G161" s="36">
        <v>12664</v>
      </c>
      <c r="H161" s="36">
        <f>G161</f>
        <v>12664</v>
      </c>
      <c r="I161" s="36">
        <f t="shared" si="83"/>
        <v>12664</v>
      </c>
      <c r="J161" s="36">
        <f t="shared" si="83"/>
        <v>12664</v>
      </c>
      <c r="K161" s="36">
        <f t="shared" si="83"/>
        <v>12664</v>
      </c>
      <c r="L161" s="36">
        <f t="shared" si="83"/>
        <v>12664</v>
      </c>
      <c r="M161" s="36">
        <f t="shared" si="83"/>
        <v>12664</v>
      </c>
      <c r="N161" s="36">
        <f t="shared" si="83"/>
        <v>12664</v>
      </c>
      <c r="O161" s="36">
        <f t="shared" si="83"/>
        <v>12664</v>
      </c>
      <c r="P161" s="36">
        <f t="shared" si="83"/>
        <v>12664</v>
      </c>
      <c r="Q161" s="36">
        <f t="shared" si="83"/>
        <v>12664</v>
      </c>
      <c r="R161" s="36">
        <f t="shared" si="83"/>
        <v>12664</v>
      </c>
      <c r="S161" s="36">
        <f t="shared" si="83"/>
        <v>12664</v>
      </c>
      <c r="T161" s="36">
        <f t="shared" si="83"/>
        <v>12664</v>
      </c>
      <c r="U161" s="36">
        <f t="shared" si="83"/>
        <v>12664</v>
      </c>
      <c r="V161" s="36">
        <f t="shared" si="83"/>
        <v>12664</v>
      </c>
      <c r="W161" s="36">
        <f t="shared" si="83"/>
        <v>12664</v>
      </c>
      <c r="X161" s="36">
        <f t="shared" si="83"/>
        <v>12664</v>
      </c>
      <c r="Y161" s="36">
        <f t="shared" si="83"/>
        <v>12664</v>
      </c>
      <c r="Z161" s="36">
        <f t="shared" si="83"/>
        <v>12664</v>
      </c>
      <c r="AA161" s="36">
        <f t="shared" si="83"/>
        <v>12664</v>
      </c>
      <c r="AB161" s="36">
        <f t="shared" si="83"/>
        <v>12664</v>
      </c>
      <c r="AC161" s="36">
        <f t="shared" si="83"/>
        <v>12664</v>
      </c>
      <c r="AD161" s="36">
        <f t="shared" si="83"/>
        <v>12664</v>
      </c>
      <c r="AE161" s="36">
        <f t="shared" si="83"/>
        <v>12664</v>
      </c>
      <c r="AF161" s="36">
        <f t="shared" si="83"/>
        <v>12664</v>
      </c>
      <c r="AG161" s="36">
        <f t="shared" si="83"/>
        <v>12664</v>
      </c>
      <c r="AH161" s="36">
        <f t="shared" si="83"/>
        <v>12664</v>
      </c>
    </row>
    <row r="162" spans="1:34" x14ac:dyDescent="0.3">
      <c r="A162" s="33" t="s">
        <v>200</v>
      </c>
      <c r="B162" s="33" t="s">
        <v>162</v>
      </c>
      <c r="C162" s="33" t="s">
        <v>159</v>
      </c>
      <c r="D162" s="33" t="s">
        <v>163</v>
      </c>
      <c r="E162" s="34" t="s">
        <v>161</v>
      </c>
      <c r="F162" s="33" t="s">
        <v>201</v>
      </c>
      <c r="G162" s="36">
        <v>57</v>
      </c>
      <c r="H162" s="36">
        <f t="shared" ref="H162:AH165" si="84">G162</f>
        <v>57</v>
      </c>
      <c r="I162" s="36">
        <f t="shared" si="84"/>
        <v>57</v>
      </c>
      <c r="J162" s="36">
        <f t="shared" si="84"/>
        <v>57</v>
      </c>
      <c r="K162" s="36">
        <f t="shared" si="84"/>
        <v>57</v>
      </c>
      <c r="L162" s="36">
        <f t="shared" si="84"/>
        <v>57</v>
      </c>
      <c r="M162" s="36">
        <f t="shared" si="84"/>
        <v>57</v>
      </c>
      <c r="N162" s="36">
        <f t="shared" si="84"/>
        <v>57</v>
      </c>
      <c r="O162" s="36">
        <f t="shared" si="84"/>
        <v>57</v>
      </c>
      <c r="P162" s="36">
        <f t="shared" si="84"/>
        <v>57</v>
      </c>
      <c r="Q162" s="36">
        <f t="shared" si="84"/>
        <v>57</v>
      </c>
      <c r="R162" s="36">
        <f t="shared" si="84"/>
        <v>57</v>
      </c>
      <c r="S162" s="36">
        <f t="shared" si="84"/>
        <v>57</v>
      </c>
      <c r="T162" s="36">
        <f t="shared" si="84"/>
        <v>57</v>
      </c>
      <c r="U162" s="36">
        <f t="shared" si="84"/>
        <v>57</v>
      </c>
      <c r="V162" s="36">
        <f t="shared" si="84"/>
        <v>57</v>
      </c>
      <c r="W162" s="36">
        <f t="shared" si="84"/>
        <v>57</v>
      </c>
      <c r="X162" s="36">
        <f t="shared" si="84"/>
        <v>57</v>
      </c>
      <c r="Y162" s="36">
        <f t="shared" si="84"/>
        <v>57</v>
      </c>
      <c r="Z162" s="36">
        <f t="shared" si="84"/>
        <v>57</v>
      </c>
      <c r="AA162" s="36">
        <f t="shared" si="84"/>
        <v>57</v>
      </c>
      <c r="AB162" s="36">
        <f t="shared" si="84"/>
        <v>57</v>
      </c>
      <c r="AC162" s="36">
        <f t="shared" si="84"/>
        <v>57</v>
      </c>
      <c r="AD162" s="36">
        <f t="shared" si="84"/>
        <v>57</v>
      </c>
      <c r="AE162" s="36">
        <f t="shared" si="84"/>
        <v>57</v>
      </c>
      <c r="AF162" s="36">
        <f t="shared" si="84"/>
        <v>57</v>
      </c>
      <c r="AG162" s="36">
        <f t="shared" si="84"/>
        <v>57</v>
      </c>
      <c r="AH162" s="36">
        <f t="shared" si="84"/>
        <v>57</v>
      </c>
    </row>
    <row r="163" spans="1:34" x14ac:dyDescent="0.3">
      <c r="A163" s="37" t="s">
        <v>200</v>
      </c>
      <c r="B163" s="37" t="s">
        <v>164</v>
      </c>
      <c r="C163" s="37" t="s">
        <v>159</v>
      </c>
      <c r="D163" s="37" t="s">
        <v>165</v>
      </c>
      <c r="E163" s="34" t="s">
        <v>161</v>
      </c>
      <c r="F163" s="33" t="s">
        <v>201</v>
      </c>
      <c r="G163" s="50">
        <v>0.06</v>
      </c>
      <c r="H163" s="50">
        <f t="shared" si="84"/>
        <v>0.06</v>
      </c>
      <c r="I163" s="50">
        <f t="shared" si="84"/>
        <v>0.06</v>
      </c>
      <c r="J163" s="50">
        <f t="shared" si="84"/>
        <v>0.06</v>
      </c>
      <c r="K163" s="50">
        <f t="shared" si="84"/>
        <v>0.06</v>
      </c>
      <c r="L163" s="50">
        <f t="shared" si="84"/>
        <v>0.06</v>
      </c>
      <c r="M163" s="50">
        <f t="shared" si="84"/>
        <v>0.06</v>
      </c>
      <c r="N163" s="50">
        <f t="shared" si="84"/>
        <v>0.06</v>
      </c>
      <c r="O163" s="50">
        <f t="shared" si="84"/>
        <v>0.06</v>
      </c>
      <c r="P163" s="50">
        <f t="shared" si="84"/>
        <v>0.06</v>
      </c>
      <c r="Q163" s="50">
        <f t="shared" si="84"/>
        <v>0.06</v>
      </c>
      <c r="R163" s="50">
        <f t="shared" si="84"/>
        <v>0.06</v>
      </c>
      <c r="S163" s="50">
        <f t="shared" si="84"/>
        <v>0.06</v>
      </c>
      <c r="T163" s="50">
        <f t="shared" si="84"/>
        <v>0.06</v>
      </c>
      <c r="U163" s="50">
        <f t="shared" si="84"/>
        <v>0.06</v>
      </c>
      <c r="V163" s="50">
        <f t="shared" si="84"/>
        <v>0.06</v>
      </c>
      <c r="W163" s="50">
        <f t="shared" si="84"/>
        <v>0.06</v>
      </c>
      <c r="X163" s="50">
        <f t="shared" si="84"/>
        <v>0.06</v>
      </c>
      <c r="Y163" s="50">
        <f t="shared" si="84"/>
        <v>0.06</v>
      </c>
      <c r="Z163" s="50">
        <f t="shared" si="84"/>
        <v>0.06</v>
      </c>
      <c r="AA163" s="50">
        <f t="shared" si="84"/>
        <v>0.06</v>
      </c>
      <c r="AB163" s="50">
        <f t="shared" si="84"/>
        <v>0.06</v>
      </c>
      <c r="AC163" s="50">
        <f t="shared" si="84"/>
        <v>0.06</v>
      </c>
      <c r="AD163" s="50">
        <f t="shared" si="84"/>
        <v>0.06</v>
      </c>
      <c r="AE163" s="50">
        <f t="shared" si="84"/>
        <v>0.06</v>
      </c>
      <c r="AF163" s="50">
        <f t="shared" si="84"/>
        <v>0.06</v>
      </c>
      <c r="AG163" s="50">
        <f t="shared" si="84"/>
        <v>0.06</v>
      </c>
      <c r="AH163" s="50">
        <f t="shared" si="84"/>
        <v>0.06</v>
      </c>
    </row>
    <row r="164" spans="1:34" x14ac:dyDescent="0.3">
      <c r="A164" s="33" t="s">
        <v>200</v>
      </c>
      <c r="B164" s="33" t="s">
        <v>192</v>
      </c>
      <c r="C164" s="33"/>
      <c r="D164" s="37" t="s">
        <v>193</v>
      </c>
      <c r="E164" s="39" t="s">
        <v>169</v>
      </c>
      <c r="F164" s="33" t="s">
        <v>201</v>
      </c>
      <c r="G164" s="36">
        <v>6541</v>
      </c>
      <c r="H164" s="36">
        <f>G164</f>
        <v>6541</v>
      </c>
      <c r="I164" s="36">
        <f t="shared" si="84"/>
        <v>6541</v>
      </c>
      <c r="J164" s="36">
        <f t="shared" si="84"/>
        <v>6541</v>
      </c>
      <c r="K164" s="36">
        <f t="shared" si="84"/>
        <v>6541</v>
      </c>
      <c r="L164" s="36">
        <f t="shared" si="84"/>
        <v>6541</v>
      </c>
      <c r="M164" s="36">
        <f t="shared" si="84"/>
        <v>6541</v>
      </c>
      <c r="N164" s="36">
        <f t="shared" si="84"/>
        <v>6541</v>
      </c>
      <c r="O164" s="36">
        <f t="shared" si="84"/>
        <v>6541</v>
      </c>
      <c r="P164" s="36">
        <f t="shared" si="84"/>
        <v>6541</v>
      </c>
      <c r="Q164" s="36">
        <f t="shared" si="84"/>
        <v>6541</v>
      </c>
      <c r="R164" s="36">
        <f t="shared" si="84"/>
        <v>6541</v>
      </c>
      <c r="S164" s="36">
        <f t="shared" si="84"/>
        <v>6541</v>
      </c>
      <c r="T164" s="36">
        <f t="shared" si="84"/>
        <v>6541</v>
      </c>
      <c r="U164" s="36">
        <f t="shared" si="84"/>
        <v>6541</v>
      </c>
      <c r="V164" s="36">
        <f t="shared" si="84"/>
        <v>6541</v>
      </c>
      <c r="W164" s="36">
        <f t="shared" si="84"/>
        <v>6541</v>
      </c>
      <c r="X164" s="36">
        <f t="shared" si="84"/>
        <v>6541</v>
      </c>
      <c r="Y164" s="36">
        <f t="shared" si="84"/>
        <v>6541</v>
      </c>
      <c r="Z164" s="36">
        <f t="shared" si="84"/>
        <v>6541</v>
      </c>
      <c r="AA164" s="36">
        <f t="shared" si="84"/>
        <v>6541</v>
      </c>
      <c r="AB164" s="36">
        <f t="shared" si="84"/>
        <v>6541</v>
      </c>
      <c r="AC164" s="36">
        <f t="shared" si="84"/>
        <v>6541</v>
      </c>
      <c r="AD164" s="36">
        <f t="shared" si="84"/>
        <v>6541</v>
      </c>
      <c r="AE164" s="36">
        <f t="shared" si="84"/>
        <v>6541</v>
      </c>
      <c r="AF164" s="36">
        <f t="shared" si="84"/>
        <v>6541</v>
      </c>
      <c r="AG164" s="36">
        <f t="shared" si="84"/>
        <v>6541</v>
      </c>
      <c r="AH164" s="36">
        <f t="shared" si="84"/>
        <v>6541</v>
      </c>
    </row>
    <row r="165" spans="1:34" x14ac:dyDescent="0.3">
      <c r="A165" s="37" t="s">
        <v>200</v>
      </c>
      <c r="B165" s="37" t="s">
        <v>194</v>
      </c>
      <c r="C165" s="37" t="s">
        <v>159</v>
      </c>
      <c r="D165" s="37" t="s">
        <v>129</v>
      </c>
      <c r="E165" s="34" t="s">
        <v>161</v>
      </c>
      <c r="F165" s="33" t="s">
        <v>201</v>
      </c>
      <c r="G165" s="36">
        <f>[1]Assumptions!$J$2</f>
        <v>271.95</v>
      </c>
      <c r="H165" s="36">
        <f>G165</f>
        <v>271.95</v>
      </c>
      <c r="I165" s="36">
        <f t="shared" si="84"/>
        <v>271.95</v>
      </c>
      <c r="J165" s="36">
        <f t="shared" si="84"/>
        <v>271.95</v>
      </c>
      <c r="K165" s="36">
        <f t="shared" si="84"/>
        <v>271.95</v>
      </c>
      <c r="L165" s="36">
        <f t="shared" si="84"/>
        <v>271.95</v>
      </c>
      <c r="M165" s="36">
        <f t="shared" si="84"/>
        <v>271.95</v>
      </c>
      <c r="N165" s="36">
        <f t="shared" si="84"/>
        <v>271.95</v>
      </c>
      <c r="O165" s="36">
        <f t="shared" si="84"/>
        <v>271.95</v>
      </c>
      <c r="P165" s="36">
        <f t="shared" si="84"/>
        <v>271.95</v>
      </c>
      <c r="Q165" s="36">
        <f t="shared" si="84"/>
        <v>271.95</v>
      </c>
      <c r="R165" s="36">
        <f t="shared" si="84"/>
        <v>271.95</v>
      </c>
      <c r="S165" s="36">
        <f t="shared" si="84"/>
        <v>271.95</v>
      </c>
      <c r="T165" s="36">
        <f t="shared" si="84"/>
        <v>271.95</v>
      </c>
      <c r="U165" s="36">
        <f t="shared" si="84"/>
        <v>271.95</v>
      </c>
      <c r="V165" s="36">
        <f t="shared" si="84"/>
        <v>271.95</v>
      </c>
      <c r="W165" s="36">
        <f t="shared" si="84"/>
        <v>271.95</v>
      </c>
      <c r="X165" s="36">
        <f t="shared" si="84"/>
        <v>271.95</v>
      </c>
      <c r="Y165" s="36">
        <f t="shared" si="84"/>
        <v>271.95</v>
      </c>
      <c r="Z165" s="36">
        <f t="shared" si="84"/>
        <v>271.95</v>
      </c>
      <c r="AA165" s="36">
        <f t="shared" si="84"/>
        <v>271.95</v>
      </c>
      <c r="AB165" s="36">
        <f t="shared" si="84"/>
        <v>271.95</v>
      </c>
      <c r="AC165" s="36">
        <f t="shared" si="84"/>
        <v>271.95</v>
      </c>
      <c r="AD165" s="36">
        <f t="shared" si="84"/>
        <v>271.95</v>
      </c>
      <c r="AE165" s="36">
        <f t="shared" si="84"/>
        <v>271.95</v>
      </c>
      <c r="AF165" s="36">
        <f t="shared" si="84"/>
        <v>271.95</v>
      </c>
      <c r="AG165" s="36">
        <f t="shared" si="84"/>
        <v>271.95</v>
      </c>
      <c r="AH165" s="36">
        <f t="shared" si="84"/>
        <v>271.95</v>
      </c>
    </row>
    <row r="166" spans="1:34" x14ac:dyDescent="0.3">
      <c r="A166" s="33" t="s">
        <v>200</v>
      </c>
      <c r="B166" s="33" t="s">
        <v>195</v>
      </c>
      <c r="C166" s="33" t="s">
        <v>159</v>
      </c>
      <c r="D166" s="33" t="s">
        <v>165</v>
      </c>
      <c r="E166" s="34" t="s">
        <v>161</v>
      </c>
      <c r="F166" s="33" t="s">
        <v>201</v>
      </c>
      <c r="G166" s="24">
        <f t="shared" ref="G166:AH166" si="85">G165*G164/1000000</f>
        <v>1.77882495</v>
      </c>
      <c r="H166" s="24">
        <f t="shared" si="85"/>
        <v>1.77882495</v>
      </c>
      <c r="I166" s="24">
        <f t="shared" si="85"/>
        <v>1.77882495</v>
      </c>
      <c r="J166" s="24">
        <f t="shared" si="85"/>
        <v>1.77882495</v>
      </c>
      <c r="K166" s="24">
        <f t="shared" si="85"/>
        <v>1.77882495</v>
      </c>
      <c r="L166" s="24">
        <f t="shared" si="85"/>
        <v>1.77882495</v>
      </c>
      <c r="M166" s="24">
        <f t="shared" si="85"/>
        <v>1.77882495</v>
      </c>
      <c r="N166" s="24">
        <f t="shared" si="85"/>
        <v>1.77882495</v>
      </c>
      <c r="O166" s="24">
        <f t="shared" si="85"/>
        <v>1.77882495</v>
      </c>
      <c r="P166" s="24">
        <f t="shared" si="85"/>
        <v>1.77882495</v>
      </c>
      <c r="Q166" s="24">
        <f t="shared" si="85"/>
        <v>1.77882495</v>
      </c>
      <c r="R166" s="24">
        <f t="shared" si="85"/>
        <v>1.77882495</v>
      </c>
      <c r="S166" s="24">
        <f t="shared" si="85"/>
        <v>1.77882495</v>
      </c>
      <c r="T166" s="24">
        <f t="shared" si="85"/>
        <v>1.77882495</v>
      </c>
      <c r="U166" s="24">
        <f t="shared" si="85"/>
        <v>1.77882495</v>
      </c>
      <c r="V166" s="24">
        <f t="shared" si="85"/>
        <v>1.77882495</v>
      </c>
      <c r="W166" s="24">
        <f t="shared" si="85"/>
        <v>1.77882495</v>
      </c>
      <c r="X166" s="24">
        <f t="shared" si="85"/>
        <v>1.77882495</v>
      </c>
      <c r="Y166" s="24">
        <f t="shared" si="85"/>
        <v>1.77882495</v>
      </c>
      <c r="Z166" s="24">
        <f t="shared" si="85"/>
        <v>1.77882495</v>
      </c>
      <c r="AA166" s="24">
        <f t="shared" si="85"/>
        <v>1.77882495</v>
      </c>
      <c r="AB166" s="24">
        <f t="shared" si="85"/>
        <v>1.77882495</v>
      </c>
      <c r="AC166" s="24">
        <f t="shared" si="85"/>
        <v>1.77882495</v>
      </c>
      <c r="AD166" s="24">
        <f t="shared" si="85"/>
        <v>1.77882495</v>
      </c>
      <c r="AE166" s="24">
        <f t="shared" si="85"/>
        <v>1.77882495</v>
      </c>
      <c r="AF166" s="24">
        <f t="shared" si="85"/>
        <v>1.77882495</v>
      </c>
      <c r="AG166" s="24">
        <f t="shared" si="85"/>
        <v>1.77882495</v>
      </c>
      <c r="AH166" s="24">
        <f t="shared" si="85"/>
        <v>1.77882495</v>
      </c>
    </row>
    <row r="167" spans="1:34" x14ac:dyDescent="0.3">
      <c r="A167" s="37" t="s">
        <v>200</v>
      </c>
      <c r="B167" s="37" t="s">
        <v>166</v>
      </c>
      <c r="C167" s="37" t="s">
        <v>159</v>
      </c>
      <c r="D167" s="37" t="s">
        <v>160</v>
      </c>
      <c r="E167" s="37" t="s">
        <v>167</v>
      </c>
      <c r="F167" s="33" t="s">
        <v>201</v>
      </c>
      <c r="G167" s="38">
        <f>G161*[1]Assumptions!$I$66</f>
        <v>14048.043494400004</v>
      </c>
      <c r="H167" s="38">
        <f t="shared" ref="H167:AH169" si="86">G167</f>
        <v>14048.043494400004</v>
      </c>
      <c r="I167" s="38">
        <f t="shared" si="86"/>
        <v>14048.043494400004</v>
      </c>
      <c r="J167" s="38">
        <f t="shared" si="86"/>
        <v>14048.043494400004</v>
      </c>
      <c r="K167" s="38">
        <f t="shared" si="86"/>
        <v>14048.043494400004</v>
      </c>
      <c r="L167" s="38">
        <f t="shared" si="86"/>
        <v>14048.043494400004</v>
      </c>
      <c r="M167" s="38">
        <f t="shared" si="86"/>
        <v>14048.043494400004</v>
      </c>
      <c r="N167" s="38">
        <f t="shared" si="86"/>
        <v>14048.043494400004</v>
      </c>
      <c r="O167" s="38">
        <f t="shared" si="86"/>
        <v>14048.043494400004</v>
      </c>
      <c r="P167" s="38">
        <f t="shared" si="86"/>
        <v>14048.043494400004</v>
      </c>
      <c r="Q167" s="38">
        <f t="shared" si="86"/>
        <v>14048.043494400004</v>
      </c>
      <c r="R167" s="38">
        <f t="shared" si="86"/>
        <v>14048.043494400004</v>
      </c>
      <c r="S167" s="38">
        <f t="shared" si="86"/>
        <v>14048.043494400004</v>
      </c>
      <c r="T167" s="38">
        <f t="shared" si="86"/>
        <v>14048.043494400004</v>
      </c>
      <c r="U167" s="38">
        <f t="shared" si="86"/>
        <v>14048.043494400004</v>
      </c>
      <c r="V167" s="38">
        <f t="shared" si="86"/>
        <v>14048.043494400004</v>
      </c>
      <c r="W167" s="38">
        <f t="shared" si="86"/>
        <v>14048.043494400004</v>
      </c>
      <c r="X167" s="38">
        <f t="shared" si="86"/>
        <v>14048.043494400004</v>
      </c>
      <c r="Y167" s="38">
        <f t="shared" si="86"/>
        <v>14048.043494400004</v>
      </c>
      <c r="Z167" s="38">
        <f t="shared" si="86"/>
        <v>14048.043494400004</v>
      </c>
      <c r="AA167" s="38">
        <f t="shared" si="86"/>
        <v>14048.043494400004</v>
      </c>
      <c r="AB167" s="38">
        <f t="shared" si="86"/>
        <v>14048.043494400004</v>
      </c>
      <c r="AC167" s="38">
        <f t="shared" si="86"/>
        <v>14048.043494400004</v>
      </c>
      <c r="AD167" s="38">
        <f t="shared" si="86"/>
        <v>14048.043494400004</v>
      </c>
      <c r="AE167" s="38">
        <f t="shared" si="86"/>
        <v>14048.043494400004</v>
      </c>
      <c r="AF167" s="38">
        <f t="shared" si="86"/>
        <v>14048.043494400004</v>
      </c>
      <c r="AG167" s="38">
        <f t="shared" si="86"/>
        <v>14048.043494400004</v>
      </c>
      <c r="AH167" s="38">
        <f t="shared" si="86"/>
        <v>14048.043494400004</v>
      </c>
    </row>
    <row r="168" spans="1:34" x14ac:dyDescent="0.3">
      <c r="A168" s="33" t="s">
        <v>200</v>
      </c>
      <c r="B168" s="33" t="s">
        <v>168</v>
      </c>
      <c r="C168" s="33" t="s">
        <v>159</v>
      </c>
      <c r="D168" s="33" t="s">
        <v>4</v>
      </c>
      <c r="E168" s="39" t="s">
        <v>169</v>
      </c>
      <c r="F168" s="33" t="s">
        <v>201</v>
      </c>
      <c r="G168" s="40">
        <v>0.5</v>
      </c>
      <c r="H168" s="40">
        <f>G168</f>
        <v>0.5</v>
      </c>
      <c r="I168" s="40">
        <f>H168</f>
        <v>0.5</v>
      </c>
      <c r="J168" s="40">
        <f t="shared" si="86"/>
        <v>0.5</v>
      </c>
      <c r="K168" s="40">
        <f t="shared" si="86"/>
        <v>0.5</v>
      </c>
      <c r="L168" s="40">
        <f t="shared" si="86"/>
        <v>0.5</v>
      </c>
      <c r="M168" s="40">
        <f t="shared" si="86"/>
        <v>0.5</v>
      </c>
      <c r="N168" s="40">
        <f t="shared" si="86"/>
        <v>0.5</v>
      </c>
      <c r="O168" s="40">
        <f t="shared" si="86"/>
        <v>0.5</v>
      </c>
      <c r="P168" s="40">
        <f t="shared" si="86"/>
        <v>0.5</v>
      </c>
      <c r="Q168" s="40">
        <f t="shared" si="86"/>
        <v>0.5</v>
      </c>
      <c r="R168" s="40">
        <f t="shared" si="86"/>
        <v>0.5</v>
      </c>
      <c r="S168" s="40">
        <f t="shared" si="86"/>
        <v>0.5</v>
      </c>
      <c r="T168" s="40">
        <f t="shared" si="86"/>
        <v>0.5</v>
      </c>
      <c r="U168" s="40">
        <f t="shared" si="86"/>
        <v>0.5</v>
      </c>
      <c r="V168" s="40">
        <f t="shared" si="86"/>
        <v>0.5</v>
      </c>
      <c r="W168" s="40">
        <f t="shared" si="86"/>
        <v>0.5</v>
      </c>
      <c r="X168" s="40">
        <f t="shared" si="86"/>
        <v>0.5</v>
      </c>
      <c r="Y168" s="40">
        <f t="shared" si="86"/>
        <v>0.5</v>
      </c>
      <c r="Z168" s="40">
        <f t="shared" si="86"/>
        <v>0.5</v>
      </c>
      <c r="AA168" s="40">
        <f t="shared" si="86"/>
        <v>0.5</v>
      </c>
      <c r="AB168" s="40">
        <f t="shared" si="86"/>
        <v>0.5</v>
      </c>
      <c r="AC168" s="40">
        <f t="shared" si="86"/>
        <v>0.5</v>
      </c>
      <c r="AD168" s="40">
        <f t="shared" si="86"/>
        <v>0.5</v>
      </c>
      <c r="AE168" s="40">
        <f t="shared" si="86"/>
        <v>0.5</v>
      </c>
      <c r="AF168" s="40">
        <f t="shared" si="86"/>
        <v>0.5</v>
      </c>
      <c r="AG168" s="40">
        <f t="shared" si="86"/>
        <v>0.5</v>
      </c>
      <c r="AH168" s="40">
        <f t="shared" si="86"/>
        <v>0.5</v>
      </c>
    </row>
    <row r="169" spans="1:34" x14ac:dyDescent="0.3">
      <c r="A169" s="37" t="s">
        <v>200</v>
      </c>
      <c r="B169" s="37" t="s">
        <v>170</v>
      </c>
      <c r="C169" s="37" t="s">
        <v>159</v>
      </c>
      <c r="D169" s="37" t="s">
        <v>172</v>
      </c>
      <c r="E169" s="34" t="s">
        <v>161</v>
      </c>
      <c r="F169" s="33" t="s">
        <v>201</v>
      </c>
      <c r="G169" s="40">
        <v>8.2000000000000003E-2</v>
      </c>
      <c r="H169" s="40">
        <f>G169</f>
        <v>8.2000000000000003E-2</v>
      </c>
      <c r="I169" s="40">
        <f>H169</f>
        <v>8.2000000000000003E-2</v>
      </c>
      <c r="J169" s="40">
        <f t="shared" si="86"/>
        <v>8.2000000000000003E-2</v>
      </c>
      <c r="K169" s="40">
        <f t="shared" si="86"/>
        <v>8.2000000000000003E-2</v>
      </c>
      <c r="L169" s="40">
        <f t="shared" si="86"/>
        <v>8.2000000000000003E-2</v>
      </c>
      <c r="M169" s="40">
        <f t="shared" si="86"/>
        <v>8.2000000000000003E-2</v>
      </c>
      <c r="N169" s="40">
        <f t="shared" si="86"/>
        <v>8.2000000000000003E-2</v>
      </c>
      <c r="O169" s="40">
        <f t="shared" si="86"/>
        <v>8.2000000000000003E-2</v>
      </c>
      <c r="P169" s="40">
        <f t="shared" si="86"/>
        <v>8.2000000000000003E-2</v>
      </c>
      <c r="Q169" s="40">
        <f t="shared" si="86"/>
        <v>8.2000000000000003E-2</v>
      </c>
      <c r="R169" s="40">
        <f t="shared" si="86"/>
        <v>8.2000000000000003E-2</v>
      </c>
      <c r="S169" s="40">
        <f t="shared" si="86"/>
        <v>8.2000000000000003E-2</v>
      </c>
      <c r="T169" s="40">
        <f t="shared" si="86"/>
        <v>8.2000000000000003E-2</v>
      </c>
      <c r="U169" s="40">
        <f t="shared" si="86"/>
        <v>8.2000000000000003E-2</v>
      </c>
      <c r="V169" s="40">
        <f t="shared" si="86"/>
        <v>8.2000000000000003E-2</v>
      </c>
      <c r="W169" s="40">
        <f t="shared" si="86"/>
        <v>8.2000000000000003E-2</v>
      </c>
      <c r="X169" s="40">
        <f t="shared" si="86"/>
        <v>8.2000000000000003E-2</v>
      </c>
      <c r="Y169" s="40">
        <f t="shared" si="86"/>
        <v>8.2000000000000003E-2</v>
      </c>
      <c r="Z169" s="40">
        <f t="shared" si="86"/>
        <v>8.2000000000000003E-2</v>
      </c>
      <c r="AA169" s="40">
        <f t="shared" si="86"/>
        <v>8.2000000000000003E-2</v>
      </c>
      <c r="AB169" s="40">
        <f t="shared" si="86"/>
        <v>8.2000000000000003E-2</v>
      </c>
      <c r="AC169" s="40">
        <f t="shared" si="86"/>
        <v>8.2000000000000003E-2</v>
      </c>
      <c r="AD169" s="40">
        <f t="shared" si="86"/>
        <v>8.2000000000000003E-2</v>
      </c>
      <c r="AE169" s="40">
        <f t="shared" si="86"/>
        <v>8.2000000000000003E-2</v>
      </c>
      <c r="AF169" s="40">
        <f t="shared" si="86"/>
        <v>8.2000000000000003E-2</v>
      </c>
      <c r="AG169" s="40">
        <f t="shared" si="86"/>
        <v>8.2000000000000003E-2</v>
      </c>
      <c r="AH169" s="40">
        <f t="shared" si="86"/>
        <v>8.2000000000000003E-2</v>
      </c>
    </row>
    <row r="170" spans="1:34" x14ac:dyDescent="0.3">
      <c r="A170" s="33" t="s">
        <v>200</v>
      </c>
      <c r="B170" s="33" t="s">
        <v>171</v>
      </c>
      <c r="C170" s="33"/>
      <c r="D170" s="33" t="s">
        <v>172</v>
      </c>
      <c r="E170" s="39" t="s">
        <v>169</v>
      </c>
      <c r="F170" s="33" t="s">
        <v>201</v>
      </c>
      <c r="G170" s="23">
        <v>30</v>
      </c>
      <c r="H170" s="36">
        <f t="shared" ref="H170:AH170" si="87">G170</f>
        <v>30</v>
      </c>
      <c r="I170" s="36">
        <f t="shared" si="87"/>
        <v>30</v>
      </c>
      <c r="J170" s="36">
        <f t="shared" si="87"/>
        <v>30</v>
      </c>
      <c r="K170" s="36">
        <f t="shared" si="87"/>
        <v>30</v>
      </c>
      <c r="L170" s="36">
        <f t="shared" si="87"/>
        <v>30</v>
      </c>
      <c r="M170" s="36">
        <f t="shared" si="87"/>
        <v>30</v>
      </c>
      <c r="N170" s="36">
        <f t="shared" si="87"/>
        <v>30</v>
      </c>
      <c r="O170" s="36">
        <f t="shared" si="87"/>
        <v>30</v>
      </c>
      <c r="P170" s="36">
        <f t="shared" si="87"/>
        <v>30</v>
      </c>
      <c r="Q170" s="36">
        <f t="shared" si="87"/>
        <v>30</v>
      </c>
      <c r="R170" s="36">
        <f t="shared" si="87"/>
        <v>30</v>
      </c>
      <c r="S170" s="36">
        <f t="shared" si="87"/>
        <v>30</v>
      </c>
      <c r="T170" s="36">
        <f t="shared" si="87"/>
        <v>30</v>
      </c>
      <c r="U170" s="36">
        <f t="shared" si="87"/>
        <v>30</v>
      </c>
      <c r="V170" s="36">
        <f t="shared" si="87"/>
        <v>30</v>
      </c>
      <c r="W170" s="36">
        <f t="shared" si="87"/>
        <v>30</v>
      </c>
      <c r="X170" s="36">
        <f t="shared" si="87"/>
        <v>30</v>
      </c>
      <c r="Y170" s="36">
        <f t="shared" si="87"/>
        <v>30</v>
      </c>
      <c r="Z170" s="36">
        <f t="shared" si="87"/>
        <v>30</v>
      </c>
      <c r="AA170" s="36">
        <f t="shared" si="87"/>
        <v>30</v>
      </c>
      <c r="AB170" s="36">
        <f t="shared" si="87"/>
        <v>30</v>
      </c>
      <c r="AC170" s="36">
        <f t="shared" si="87"/>
        <v>30</v>
      </c>
      <c r="AD170" s="36">
        <f t="shared" si="87"/>
        <v>30</v>
      </c>
      <c r="AE170" s="36">
        <f t="shared" si="87"/>
        <v>30</v>
      </c>
      <c r="AF170" s="36">
        <f t="shared" si="87"/>
        <v>30</v>
      </c>
      <c r="AG170" s="36">
        <f t="shared" si="87"/>
        <v>30</v>
      </c>
      <c r="AH170" s="36">
        <f t="shared" si="87"/>
        <v>30</v>
      </c>
    </row>
    <row r="171" spans="1:34" x14ac:dyDescent="0.3">
      <c r="A171" s="37" t="s">
        <v>200</v>
      </c>
      <c r="B171" s="37" t="s">
        <v>173</v>
      </c>
      <c r="C171" s="37"/>
      <c r="D171" s="37" t="s">
        <v>4</v>
      </c>
      <c r="E171" s="37" t="s">
        <v>167</v>
      </c>
      <c r="F171" s="33" t="s">
        <v>201</v>
      </c>
      <c r="G171" s="41">
        <f>G169/(1-1/(1+G169)^G170)</f>
        <v>9.0508900949959309E-2</v>
      </c>
      <c r="H171" s="41">
        <f t="shared" ref="H171:AH171" si="88">H169/(1-1/(1+H169)^H170)</f>
        <v>9.0508900949959309E-2</v>
      </c>
      <c r="I171" s="41">
        <f t="shared" si="88"/>
        <v>9.0508900949959309E-2</v>
      </c>
      <c r="J171" s="41">
        <f t="shared" si="88"/>
        <v>9.0508900949959309E-2</v>
      </c>
      <c r="K171" s="41">
        <f t="shared" si="88"/>
        <v>9.0508900949959309E-2</v>
      </c>
      <c r="L171" s="41">
        <f t="shared" si="88"/>
        <v>9.0508900949959309E-2</v>
      </c>
      <c r="M171" s="41">
        <f t="shared" si="88"/>
        <v>9.0508900949959309E-2</v>
      </c>
      <c r="N171" s="41">
        <f t="shared" si="88"/>
        <v>9.0508900949959309E-2</v>
      </c>
      <c r="O171" s="41">
        <f t="shared" si="88"/>
        <v>9.0508900949959309E-2</v>
      </c>
      <c r="P171" s="41">
        <f t="shared" si="88"/>
        <v>9.0508900949959309E-2</v>
      </c>
      <c r="Q171" s="41">
        <f t="shared" si="88"/>
        <v>9.0508900949959309E-2</v>
      </c>
      <c r="R171" s="41">
        <f t="shared" si="88"/>
        <v>9.0508900949959309E-2</v>
      </c>
      <c r="S171" s="41">
        <f t="shared" si="88"/>
        <v>9.0508900949959309E-2</v>
      </c>
      <c r="T171" s="41">
        <f t="shared" si="88"/>
        <v>9.0508900949959309E-2</v>
      </c>
      <c r="U171" s="41">
        <f t="shared" si="88"/>
        <v>9.0508900949959309E-2</v>
      </c>
      <c r="V171" s="41">
        <f t="shared" si="88"/>
        <v>9.0508900949959309E-2</v>
      </c>
      <c r="W171" s="41">
        <f t="shared" si="88"/>
        <v>9.0508900949959309E-2</v>
      </c>
      <c r="X171" s="41">
        <f t="shared" si="88"/>
        <v>9.0508900949959309E-2</v>
      </c>
      <c r="Y171" s="41">
        <f t="shared" si="88"/>
        <v>9.0508900949959309E-2</v>
      </c>
      <c r="Z171" s="41">
        <f t="shared" si="88"/>
        <v>9.0508900949959309E-2</v>
      </c>
      <c r="AA171" s="41">
        <f t="shared" si="88"/>
        <v>9.0508900949959309E-2</v>
      </c>
      <c r="AB171" s="41">
        <f t="shared" si="88"/>
        <v>9.0508900949959309E-2</v>
      </c>
      <c r="AC171" s="41">
        <f t="shared" si="88"/>
        <v>9.0508900949959309E-2</v>
      </c>
      <c r="AD171" s="41">
        <f t="shared" si="88"/>
        <v>9.0508900949959309E-2</v>
      </c>
      <c r="AE171" s="41">
        <f t="shared" si="88"/>
        <v>9.0508900949959309E-2</v>
      </c>
      <c r="AF171" s="41">
        <f t="shared" si="88"/>
        <v>9.0508900949959309E-2</v>
      </c>
      <c r="AG171" s="41">
        <f t="shared" si="88"/>
        <v>9.0508900949959309E-2</v>
      </c>
      <c r="AH171" s="41">
        <f t="shared" si="88"/>
        <v>9.0508900949959309E-2</v>
      </c>
    </row>
    <row r="172" spans="1:34" x14ac:dyDescent="0.3">
      <c r="A172" s="33" t="s">
        <v>200</v>
      </c>
      <c r="B172" s="33" t="s">
        <v>174</v>
      </c>
      <c r="C172" s="33" t="s">
        <v>159</v>
      </c>
      <c r="D172" s="33" t="s">
        <v>163</v>
      </c>
      <c r="E172" s="33" t="s">
        <v>167</v>
      </c>
      <c r="F172" s="33" t="s">
        <v>201</v>
      </c>
      <c r="G172" s="42">
        <f t="shared" ref="G172:AH172" si="89">G171*G167+G162</f>
        <v>1328.4729771753703</v>
      </c>
      <c r="H172" s="42">
        <f t="shared" si="89"/>
        <v>1328.4729771753703</v>
      </c>
      <c r="I172" s="42">
        <f t="shared" si="89"/>
        <v>1328.4729771753703</v>
      </c>
      <c r="J172" s="42">
        <f t="shared" si="89"/>
        <v>1328.4729771753703</v>
      </c>
      <c r="K172" s="42">
        <f t="shared" si="89"/>
        <v>1328.4729771753703</v>
      </c>
      <c r="L172" s="42">
        <f t="shared" si="89"/>
        <v>1328.4729771753703</v>
      </c>
      <c r="M172" s="42">
        <f t="shared" si="89"/>
        <v>1328.4729771753703</v>
      </c>
      <c r="N172" s="42">
        <f t="shared" si="89"/>
        <v>1328.4729771753703</v>
      </c>
      <c r="O172" s="42">
        <f t="shared" si="89"/>
        <v>1328.4729771753703</v>
      </c>
      <c r="P172" s="42">
        <f t="shared" si="89"/>
        <v>1328.4729771753703</v>
      </c>
      <c r="Q172" s="42">
        <f t="shared" si="89"/>
        <v>1328.4729771753703</v>
      </c>
      <c r="R172" s="42">
        <f t="shared" si="89"/>
        <v>1328.4729771753703</v>
      </c>
      <c r="S172" s="42">
        <f t="shared" si="89"/>
        <v>1328.4729771753703</v>
      </c>
      <c r="T172" s="42">
        <f t="shared" si="89"/>
        <v>1328.4729771753703</v>
      </c>
      <c r="U172" s="42">
        <f t="shared" si="89"/>
        <v>1328.4729771753703</v>
      </c>
      <c r="V172" s="42">
        <f t="shared" si="89"/>
        <v>1328.4729771753703</v>
      </c>
      <c r="W172" s="42">
        <f t="shared" si="89"/>
        <v>1328.4729771753703</v>
      </c>
      <c r="X172" s="42">
        <f t="shared" si="89"/>
        <v>1328.4729771753703</v>
      </c>
      <c r="Y172" s="42">
        <f t="shared" si="89"/>
        <v>1328.4729771753703</v>
      </c>
      <c r="Z172" s="42">
        <f t="shared" si="89"/>
        <v>1328.4729771753703</v>
      </c>
      <c r="AA172" s="42">
        <f t="shared" si="89"/>
        <v>1328.4729771753703</v>
      </c>
      <c r="AB172" s="42">
        <f t="shared" si="89"/>
        <v>1328.4729771753703</v>
      </c>
      <c r="AC172" s="42">
        <f t="shared" si="89"/>
        <v>1328.4729771753703</v>
      </c>
      <c r="AD172" s="42">
        <f t="shared" si="89"/>
        <v>1328.4729771753703</v>
      </c>
      <c r="AE172" s="42">
        <f t="shared" si="89"/>
        <v>1328.4729771753703</v>
      </c>
      <c r="AF172" s="42">
        <f t="shared" si="89"/>
        <v>1328.4729771753703</v>
      </c>
      <c r="AG172" s="42">
        <f t="shared" si="89"/>
        <v>1328.4729771753703</v>
      </c>
      <c r="AH172" s="42">
        <f t="shared" si="89"/>
        <v>1328.4729771753703</v>
      </c>
    </row>
    <row r="173" spans="1:34" x14ac:dyDescent="0.3">
      <c r="A173" s="37" t="s">
        <v>200</v>
      </c>
      <c r="B173" s="37" t="s">
        <v>175</v>
      </c>
      <c r="C173" s="37" t="s">
        <v>159</v>
      </c>
      <c r="D173" s="37" t="s">
        <v>165</v>
      </c>
      <c r="E173" s="37" t="s">
        <v>167</v>
      </c>
      <c r="F173" s="33" t="s">
        <v>201</v>
      </c>
      <c r="G173" s="43">
        <f>G172/(G168*8760)+G163+G166</f>
        <v>2.1421292826884408</v>
      </c>
      <c r="H173" s="43">
        <f t="shared" ref="H173:AH174" si="90">G173</f>
        <v>2.1421292826884408</v>
      </c>
      <c r="I173" s="43">
        <f t="shared" si="90"/>
        <v>2.1421292826884408</v>
      </c>
      <c r="J173" s="43">
        <f t="shared" si="90"/>
        <v>2.1421292826884408</v>
      </c>
      <c r="K173" s="43">
        <f t="shared" si="90"/>
        <v>2.1421292826884408</v>
      </c>
      <c r="L173" s="43">
        <f t="shared" si="90"/>
        <v>2.1421292826884408</v>
      </c>
      <c r="M173" s="43">
        <f t="shared" si="90"/>
        <v>2.1421292826884408</v>
      </c>
      <c r="N173" s="43">
        <f t="shared" si="90"/>
        <v>2.1421292826884408</v>
      </c>
      <c r="O173" s="43">
        <f t="shared" si="90"/>
        <v>2.1421292826884408</v>
      </c>
      <c r="P173" s="43">
        <f t="shared" si="90"/>
        <v>2.1421292826884408</v>
      </c>
      <c r="Q173" s="43">
        <f t="shared" si="90"/>
        <v>2.1421292826884408</v>
      </c>
      <c r="R173" s="43">
        <f t="shared" si="90"/>
        <v>2.1421292826884408</v>
      </c>
      <c r="S173" s="43">
        <f t="shared" si="90"/>
        <v>2.1421292826884408</v>
      </c>
      <c r="T173" s="43">
        <f t="shared" si="90"/>
        <v>2.1421292826884408</v>
      </c>
      <c r="U173" s="43">
        <f t="shared" si="90"/>
        <v>2.1421292826884408</v>
      </c>
      <c r="V173" s="43">
        <f t="shared" si="90"/>
        <v>2.1421292826884408</v>
      </c>
      <c r="W173" s="43">
        <f t="shared" si="90"/>
        <v>2.1421292826884408</v>
      </c>
      <c r="X173" s="43">
        <f t="shared" si="90"/>
        <v>2.1421292826884408</v>
      </c>
      <c r="Y173" s="43">
        <f t="shared" si="90"/>
        <v>2.1421292826884408</v>
      </c>
      <c r="Z173" s="43">
        <f t="shared" si="90"/>
        <v>2.1421292826884408</v>
      </c>
      <c r="AA173" s="43">
        <f t="shared" si="90"/>
        <v>2.1421292826884408</v>
      </c>
      <c r="AB173" s="43">
        <f t="shared" si="90"/>
        <v>2.1421292826884408</v>
      </c>
      <c r="AC173" s="43">
        <f t="shared" si="90"/>
        <v>2.1421292826884408</v>
      </c>
      <c r="AD173" s="43">
        <f t="shared" si="90"/>
        <v>2.1421292826884408</v>
      </c>
      <c r="AE173" s="43">
        <f t="shared" si="90"/>
        <v>2.1421292826884408</v>
      </c>
      <c r="AF173" s="43">
        <f t="shared" si="90"/>
        <v>2.1421292826884408</v>
      </c>
      <c r="AG173" s="43">
        <f t="shared" si="90"/>
        <v>2.1421292826884408</v>
      </c>
      <c r="AH173" s="43">
        <f t="shared" si="90"/>
        <v>2.1421292826884408</v>
      </c>
    </row>
    <row r="174" spans="1:34" x14ac:dyDescent="0.3">
      <c r="A174" s="33" t="s">
        <v>202</v>
      </c>
      <c r="B174" s="33" t="s">
        <v>158</v>
      </c>
      <c r="C174" s="33" t="s">
        <v>159</v>
      </c>
      <c r="D174" s="33" t="s">
        <v>160</v>
      </c>
      <c r="E174" s="34" t="s">
        <v>161</v>
      </c>
      <c r="F174" s="51" t="s">
        <v>203</v>
      </c>
      <c r="G174" s="36">
        <v>23654</v>
      </c>
      <c r="H174" s="36">
        <f>G174</f>
        <v>23654</v>
      </c>
      <c r="I174" s="36">
        <f t="shared" si="90"/>
        <v>23654</v>
      </c>
      <c r="J174" s="36">
        <f t="shared" si="90"/>
        <v>23654</v>
      </c>
      <c r="K174" s="36">
        <f t="shared" si="90"/>
        <v>23654</v>
      </c>
      <c r="L174" s="36">
        <f t="shared" si="90"/>
        <v>23654</v>
      </c>
      <c r="M174" s="36">
        <f t="shared" si="90"/>
        <v>23654</v>
      </c>
      <c r="N174" s="36">
        <f t="shared" si="90"/>
        <v>23654</v>
      </c>
      <c r="O174" s="36">
        <f t="shared" si="90"/>
        <v>23654</v>
      </c>
      <c r="P174" s="36">
        <f t="shared" si="90"/>
        <v>23654</v>
      </c>
      <c r="Q174" s="36">
        <f t="shared" si="90"/>
        <v>23654</v>
      </c>
      <c r="R174" s="36">
        <f t="shared" si="90"/>
        <v>23654</v>
      </c>
      <c r="S174" s="36">
        <f t="shared" si="90"/>
        <v>23654</v>
      </c>
      <c r="T174" s="36">
        <f t="shared" si="90"/>
        <v>23654</v>
      </c>
      <c r="U174" s="36">
        <f t="shared" si="90"/>
        <v>23654</v>
      </c>
      <c r="V174" s="36">
        <f t="shared" si="90"/>
        <v>23654</v>
      </c>
      <c r="W174" s="36">
        <f t="shared" si="90"/>
        <v>23654</v>
      </c>
      <c r="X174" s="36">
        <f t="shared" si="90"/>
        <v>23654</v>
      </c>
      <c r="Y174" s="36">
        <f t="shared" si="90"/>
        <v>23654</v>
      </c>
      <c r="Z174" s="36">
        <f t="shared" si="90"/>
        <v>23654</v>
      </c>
      <c r="AA174" s="36">
        <f t="shared" si="90"/>
        <v>23654</v>
      </c>
      <c r="AB174" s="36">
        <f t="shared" si="90"/>
        <v>23654</v>
      </c>
      <c r="AC174" s="36">
        <f t="shared" si="90"/>
        <v>23654</v>
      </c>
      <c r="AD174" s="36">
        <f t="shared" si="90"/>
        <v>23654</v>
      </c>
      <c r="AE174" s="36">
        <f t="shared" si="90"/>
        <v>23654</v>
      </c>
      <c r="AF174" s="36">
        <f t="shared" si="90"/>
        <v>23654</v>
      </c>
      <c r="AG174" s="36">
        <f t="shared" si="90"/>
        <v>23654</v>
      </c>
      <c r="AH174" s="36">
        <f t="shared" si="90"/>
        <v>23654</v>
      </c>
    </row>
    <row r="175" spans="1:34" x14ac:dyDescent="0.3">
      <c r="A175" s="37" t="s">
        <v>202</v>
      </c>
      <c r="B175" s="37" t="s">
        <v>162</v>
      </c>
      <c r="C175" s="37" t="s">
        <v>159</v>
      </c>
      <c r="D175" s="37" t="s">
        <v>163</v>
      </c>
      <c r="E175" s="34" t="s">
        <v>161</v>
      </c>
      <c r="F175" s="51" t="s">
        <v>203</v>
      </c>
      <c r="G175" s="36">
        <v>234</v>
      </c>
      <c r="H175" s="36">
        <f t="shared" ref="H175:AH178" si="91">G175</f>
        <v>234</v>
      </c>
      <c r="I175" s="36">
        <f t="shared" si="91"/>
        <v>234</v>
      </c>
      <c r="J175" s="36">
        <f t="shared" si="91"/>
        <v>234</v>
      </c>
      <c r="K175" s="36">
        <f t="shared" si="91"/>
        <v>234</v>
      </c>
      <c r="L175" s="36">
        <f t="shared" si="91"/>
        <v>234</v>
      </c>
      <c r="M175" s="36">
        <f t="shared" si="91"/>
        <v>234</v>
      </c>
      <c r="N175" s="36">
        <f t="shared" si="91"/>
        <v>234</v>
      </c>
      <c r="O175" s="36">
        <f t="shared" si="91"/>
        <v>234</v>
      </c>
      <c r="P175" s="36">
        <f t="shared" si="91"/>
        <v>234</v>
      </c>
      <c r="Q175" s="36">
        <f t="shared" si="91"/>
        <v>234</v>
      </c>
      <c r="R175" s="36">
        <f t="shared" si="91"/>
        <v>234</v>
      </c>
      <c r="S175" s="36">
        <f t="shared" si="91"/>
        <v>234</v>
      </c>
      <c r="T175" s="36">
        <f t="shared" si="91"/>
        <v>234</v>
      </c>
      <c r="U175" s="36">
        <f t="shared" si="91"/>
        <v>234</v>
      </c>
      <c r="V175" s="36">
        <f t="shared" si="91"/>
        <v>234</v>
      </c>
      <c r="W175" s="36">
        <f t="shared" si="91"/>
        <v>234</v>
      </c>
      <c r="X175" s="36">
        <f t="shared" si="91"/>
        <v>234</v>
      </c>
      <c r="Y175" s="36">
        <f t="shared" si="91"/>
        <v>234</v>
      </c>
      <c r="Z175" s="36">
        <f t="shared" si="91"/>
        <v>234</v>
      </c>
      <c r="AA175" s="36">
        <f t="shared" si="91"/>
        <v>234</v>
      </c>
      <c r="AB175" s="36">
        <f t="shared" si="91"/>
        <v>234</v>
      </c>
      <c r="AC175" s="36">
        <f t="shared" si="91"/>
        <v>234</v>
      </c>
      <c r="AD175" s="36">
        <f t="shared" si="91"/>
        <v>234</v>
      </c>
      <c r="AE175" s="36">
        <f t="shared" si="91"/>
        <v>234</v>
      </c>
      <c r="AF175" s="36">
        <f t="shared" si="91"/>
        <v>234</v>
      </c>
      <c r="AG175" s="36">
        <f t="shared" si="91"/>
        <v>234</v>
      </c>
      <c r="AH175" s="36">
        <f t="shared" si="91"/>
        <v>234</v>
      </c>
    </row>
    <row r="176" spans="1:34" x14ac:dyDescent="0.3">
      <c r="A176" s="33" t="s">
        <v>202</v>
      </c>
      <c r="B176" s="33" t="s">
        <v>164</v>
      </c>
      <c r="C176" s="33" t="s">
        <v>159</v>
      </c>
      <c r="D176" s="33" t="s">
        <v>165</v>
      </c>
      <c r="E176" s="34" t="s">
        <v>161</v>
      </c>
      <c r="F176" s="51" t="s">
        <v>203</v>
      </c>
      <c r="G176" s="50">
        <v>0.158</v>
      </c>
      <c r="H176" s="50">
        <f t="shared" si="91"/>
        <v>0.158</v>
      </c>
      <c r="I176" s="50">
        <f t="shared" si="91"/>
        <v>0.158</v>
      </c>
      <c r="J176" s="50">
        <f t="shared" si="91"/>
        <v>0.158</v>
      </c>
      <c r="K176" s="50">
        <f t="shared" si="91"/>
        <v>0.158</v>
      </c>
      <c r="L176" s="50">
        <f t="shared" si="91"/>
        <v>0.158</v>
      </c>
      <c r="M176" s="50">
        <f t="shared" si="91"/>
        <v>0.158</v>
      </c>
      <c r="N176" s="50">
        <f t="shared" si="91"/>
        <v>0.158</v>
      </c>
      <c r="O176" s="50">
        <f t="shared" si="91"/>
        <v>0.158</v>
      </c>
      <c r="P176" s="50">
        <f t="shared" si="91"/>
        <v>0.158</v>
      </c>
      <c r="Q176" s="50">
        <f t="shared" si="91"/>
        <v>0.158</v>
      </c>
      <c r="R176" s="50">
        <f t="shared" si="91"/>
        <v>0.158</v>
      </c>
      <c r="S176" s="50">
        <f t="shared" si="91"/>
        <v>0.158</v>
      </c>
      <c r="T176" s="50">
        <f t="shared" si="91"/>
        <v>0.158</v>
      </c>
      <c r="U176" s="50">
        <f t="shared" si="91"/>
        <v>0.158</v>
      </c>
      <c r="V176" s="50">
        <f t="shared" si="91"/>
        <v>0.158</v>
      </c>
      <c r="W176" s="50">
        <f t="shared" si="91"/>
        <v>0.158</v>
      </c>
      <c r="X176" s="50">
        <f t="shared" si="91"/>
        <v>0.158</v>
      </c>
      <c r="Y176" s="50">
        <f t="shared" si="91"/>
        <v>0.158</v>
      </c>
      <c r="Z176" s="50">
        <f t="shared" si="91"/>
        <v>0.158</v>
      </c>
      <c r="AA176" s="50">
        <f t="shared" si="91"/>
        <v>0.158</v>
      </c>
      <c r="AB176" s="50">
        <f t="shared" si="91"/>
        <v>0.158</v>
      </c>
      <c r="AC176" s="50">
        <f t="shared" si="91"/>
        <v>0.158</v>
      </c>
      <c r="AD176" s="50">
        <f t="shared" si="91"/>
        <v>0.158</v>
      </c>
      <c r="AE176" s="50">
        <f t="shared" si="91"/>
        <v>0.158</v>
      </c>
      <c r="AF176" s="50">
        <f t="shared" si="91"/>
        <v>0.158</v>
      </c>
      <c r="AG176" s="50">
        <f t="shared" si="91"/>
        <v>0.158</v>
      </c>
      <c r="AH176" s="50">
        <f t="shared" si="91"/>
        <v>0.158</v>
      </c>
    </row>
    <row r="177" spans="1:34" x14ac:dyDescent="0.3">
      <c r="A177" s="37" t="s">
        <v>202</v>
      </c>
      <c r="B177" s="37" t="s">
        <v>192</v>
      </c>
      <c r="C177" s="37"/>
      <c r="D177" s="37" t="s">
        <v>193</v>
      </c>
      <c r="E177" s="39" t="s">
        <v>169</v>
      </c>
      <c r="F177" s="51" t="s">
        <v>203</v>
      </c>
      <c r="G177" s="36">
        <v>9612</v>
      </c>
      <c r="H177" s="36">
        <f>G177</f>
        <v>9612</v>
      </c>
      <c r="I177" s="36">
        <f t="shared" si="91"/>
        <v>9612</v>
      </c>
      <c r="J177" s="36">
        <f t="shared" si="91"/>
        <v>9612</v>
      </c>
      <c r="K177" s="36">
        <f t="shared" si="91"/>
        <v>9612</v>
      </c>
      <c r="L177" s="36">
        <f t="shared" si="91"/>
        <v>9612</v>
      </c>
      <c r="M177" s="36">
        <f t="shared" si="91"/>
        <v>9612</v>
      </c>
      <c r="N177" s="36">
        <f t="shared" si="91"/>
        <v>9612</v>
      </c>
      <c r="O177" s="36">
        <f t="shared" si="91"/>
        <v>9612</v>
      </c>
      <c r="P177" s="36">
        <f t="shared" si="91"/>
        <v>9612</v>
      </c>
      <c r="Q177" s="36">
        <f t="shared" si="91"/>
        <v>9612</v>
      </c>
      <c r="R177" s="36">
        <f t="shared" si="91"/>
        <v>9612</v>
      </c>
      <c r="S177" s="36">
        <f t="shared" si="91"/>
        <v>9612</v>
      </c>
      <c r="T177" s="36">
        <f t="shared" si="91"/>
        <v>9612</v>
      </c>
      <c r="U177" s="36">
        <f t="shared" si="91"/>
        <v>9612</v>
      </c>
      <c r="V177" s="36">
        <f t="shared" si="91"/>
        <v>9612</v>
      </c>
      <c r="W177" s="36">
        <f t="shared" si="91"/>
        <v>9612</v>
      </c>
      <c r="X177" s="36">
        <f t="shared" si="91"/>
        <v>9612</v>
      </c>
      <c r="Y177" s="36">
        <f t="shared" si="91"/>
        <v>9612</v>
      </c>
      <c r="Z177" s="36">
        <f t="shared" si="91"/>
        <v>9612</v>
      </c>
      <c r="AA177" s="36">
        <f t="shared" si="91"/>
        <v>9612</v>
      </c>
      <c r="AB177" s="36">
        <f t="shared" si="91"/>
        <v>9612</v>
      </c>
      <c r="AC177" s="36">
        <f t="shared" si="91"/>
        <v>9612</v>
      </c>
      <c r="AD177" s="36">
        <f t="shared" si="91"/>
        <v>9612</v>
      </c>
      <c r="AE177" s="36">
        <f t="shared" si="91"/>
        <v>9612</v>
      </c>
      <c r="AF177" s="36">
        <f t="shared" si="91"/>
        <v>9612</v>
      </c>
      <c r="AG177" s="36">
        <f t="shared" si="91"/>
        <v>9612</v>
      </c>
      <c r="AH177" s="36">
        <f t="shared" si="91"/>
        <v>9612</v>
      </c>
    </row>
    <row r="178" spans="1:34" x14ac:dyDescent="0.3">
      <c r="A178" s="33" t="s">
        <v>202</v>
      </c>
      <c r="B178" s="33" t="s">
        <v>194</v>
      </c>
      <c r="C178" s="33" t="s">
        <v>159</v>
      </c>
      <c r="D178" s="33" t="s">
        <v>129</v>
      </c>
      <c r="E178" s="34" t="s">
        <v>161</v>
      </c>
      <c r="F178" s="51" t="s">
        <v>203</v>
      </c>
      <c r="G178" s="36">
        <f>[1]Assumptions!$J$2</f>
        <v>271.95</v>
      </c>
      <c r="H178" s="36">
        <f>G178</f>
        <v>271.95</v>
      </c>
      <c r="I178" s="36">
        <f t="shared" si="91"/>
        <v>271.95</v>
      </c>
      <c r="J178" s="36">
        <f t="shared" si="91"/>
        <v>271.95</v>
      </c>
      <c r="K178" s="36">
        <f t="shared" si="91"/>
        <v>271.95</v>
      </c>
      <c r="L178" s="36">
        <f t="shared" si="91"/>
        <v>271.95</v>
      </c>
      <c r="M178" s="36">
        <f t="shared" si="91"/>
        <v>271.95</v>
      </c>
      <c r="N178" s="36">
        <f t="shared" si="91"/>
        <v>271.95</v>
      </c>
      <c r="O178" s="36">
        <f t="shared" si="91"/>
        <v>271.95</v>
      </c>
      <c r="P178" s="36">
        <f t="shared" si="91"/>
        <v>271.95</v>
      </c>
      <c r="Q178" s="36">
        <f t="shared" si="91"/>
        <v>271.95</v>
      </c>
      <c r="R178" s="36">
        <f t="shared" si="91"/>
        <v>271.95</v>
      </c>
      <c r="S178" s="36">
        <f t="shared" si="91"/>
        <v>271.95</v>
      </c>
      <c r="T178" s="36">
        <f t="shared" si="91"/>
        <v>271.95</v>
      </c>
      <c r="U178" s="36">
        <f t="shared" si="91"/>
        <v>271.95</v>
      </c>
      <c r="V178" s="36">
        <f t="shared" si="91"/>
        <v>271.95</v>
      </c>
      <c r="W178" s="36">
        <f t="shared" si="91"/>
        <v>271.95</v>
      </c>
      <c r="X178" s="36">
        <f t="shared" si="91"/>
        <v>271.95</v>
      </c>
      <c r="Y178" s="36">
        <f t="shared" si="91"/>
        <v>271.95</v>
      </c>
      <c r="Z178" s="36">
        <f t="shared" si="91"/>
        <v>271.95</v>
      </c>
      <c r="AA178" s="36">
        <f t="shared" si="91"/>
        <v>271.95</v>
      </c>
      <c r="AB178" s="36">
        <f t="shared" si="91"/>
        <v>271.95</v>
      </c>
      <c r="AC178" s="36">
        <f t="shared" si="91"/>
        <v>271.95</v>
      </c>
      <c r="AD178" s="36">
        <f t="shared" si="91"/>
        <v>271.95</v>
      </c>
      <c r="AE178" s="36">
        <f t="shared" si="91"/>
        <v>271.95</v>
      </c>
      <c r="AF178" s="36">
        <f t="shared" si="91"/>
        <v>271.95</v>
      </c>
      <c r="AG178" s="36">
        <f t="shared" si="91"/>
        <v>271.95</v>
      </c>
      <c r="AH178" s="36">
        <f t="shared" si="91"/>
        <v>271.95</v>
      </c>
    </row>
    <row r="179" spans="1:34" x14ac:dyDescent="0.3">
      <c r="A179" s="37" t="s">
        <v>202</v>
      </c>
      <c r="B179" s="37" t="s">
        <v>195</v>
      </c>
      <c r="C179" s="37" t="s">
        <v>159</v>
      </c>
      <c r="D179" s="37" t="s">
        <v>165</v>
      </c>
      <c r="E179" s="34" t="s">
        <v>161</v>
      </c>
      <c r="F179" s="51" t="s">
        <v>203</v>
      </c>
      <c r="G179" s="24">
        <f t="shared" ref="G179:AH179" si="92">G178*G177/1000000</f>
        <v>2.6139834</v>
      </c>
      <c r="H179" s="24">
        <f t="shared" si="92"/>
        <v>2.6139834</v>
      </c>
      <c r="I179" s="24">
        <f t="shared" si="92"/>
        <v>2.6139834</v>
      </c>
      <c r="J179" s="24">
        <f t="shared" si="92"/>
        <v>2.6139834</v>
      </c>
      <c r="K179" s="24">
        <f t="shared" si="92"/>
        <v>2.6139834</v>
      </c>
      <c r="L179" s="24">
        <f t="shared" si="92"/>
        <v>2.6139834</v>
      </c>
      <c r="M179" s="24">
        <f t="shared" si="92"/>
        <v>2.6139834</v>
      </c>
      <c r="N179" s="24">
        <f t="shared" si="92"/>
        <v>2.6139834</v>
      </c>
      <c r="O179" s="24">
        <f t="shared" si="92"/>
        <v>2.6139834</v>
      </c>
      <c r="P179" s="24">
        <f t="shared" si="92"/>
        <v>2.6139834</v>
      </c>
      <c r="Q179" s="24">
        <f t="shared" si="92"/>
        <v>2.6139834</v>
      </c>
      <c r="R179" s="24">
        <f t="shared" si="92"/>
        <v>2.6139834</v>
      </c>
      <c r="S179" s="24">
        <f t="shared" si="92"/>
        <v>2.6139834</v>
      </c>
      <c r="T179" s="24">
        <f t="shared" si="92"/>
        <v>2.6139834</v>
      </c>
      <c r="U179" s="24">
        <f t="shared" si="92"/>
        <v>2.6139834</v>
      </c>
      <c r="V179" s="24">
        <f t="shared" si="92"/>
        <v>2.6139834</v>
      </c>
      <c r="W179" s="24">
        <f t="shared" si="92"/>
        <v>2.6139834</v>
      </c>
      <c r="X179" s="24">
        <f t="shared" si="92"/>
        <v>2.6139834</v>
      </c>
      <c r="Y179" s="24">
        <f t="shared" si="92"/>
        <v>2.6139834</v>
      </c>
      <c r="Z179" s="24">
        <f t="shared" si="92"/>
        <v>2.6139834</v>
      </c>
      <c r="AA179" s="24">
        <f t="shared" si="92"/>
        <v>2.6139834</v>
      </c>
      <c r="AB179" s="24">
        <f t="shared" si="92"/>
        <v>2.6139834</v>
      </c>
      <c r="AC179" s="24">
        <f t="shared" si="92"/>
        <v>2.6139834</v>
      </c>
      <c r="AD179" s="24">
        <f t="shared" si="92"/>
        <v>2.6139834</v>
      </c>
      <c r="AE179" s="24">
        <f t="shared" si="92"/>
        <v>2.6139834</v>
      </c>
      <c r="AF179" s="24">
        <f t="shared" si="92"/>
        <v>2.6139834</v>
      </c>
      <c r="AG179" s="24">
        <f t="shared" si="92"/>
        <v>2.6139834</v>
      </c>
      <c r="AH179" s="24">
        <f t="shared" si="92"/>
        <v>2.6139834</v>
      </c>
    </row>
    <row r="180" spans="1:34" x14ac:dyDescent="0.3">
      <c r="A180" s="33" t="s">
        <v>202</v>
      </c>
      <c r="B180" s="33" t="s">
        <v>166</v>
      </c>
      <c r="C180" s="33" t="s">
        <v>159</v>
      </c>
      <c r="D180" s="33" t="s">
        <v>160</v>
      </c>
      <c r="E180" s="33" t="s">
        <v>167</v>
      </c>
      <c r="F180" s="51" t="s">
        <v>203</v>
      </c>
      <c r="G180" s="38">
        <f>G174*[1]Assumptions!$H$66</f>
        <v>25399.665200000003</v>
      </c>
      <c r="H180" s="38">
        <f t="shared" ref="H180:AH182" si="93">G180</f>
        <v>25399.665200000003</v>
      </c>
      <c r="I180" s="38">
        <f t="shared" si="93"/>
        <v>25399.665200000003</v>
      </c>
      <c r="J180" s="38">
        <f t="shared" si="93"/>
        <v>25399.665200000003</v>
      </c>
      <c r="K180" s="38">
        <f t="shared" si="93"/>
        <v>25399.665200000003</v>
      </c>
      <c r="L180" s="38">
        <f t="shared" si="93"/>
        <v>25399.665200000003</v>
      </c>
      <c r="M180" s="38">
        <f t="shared" si="93"/>
        <v>25399.665200000003</v>
      </c>
      <c r="N180" s="38">
        <f t="shared" si="93"/>
        <v>25399.665200000003</v>
      </c>
      <c r="O180" s="38">
        <f t="shared" si="93"/>
        <v>25399.665200000003</v>
      </c>
      <c r="P180" s="38">
        <f t="shared" si="93"/>
        <v>25399.665200000003</v>
      </c>
      <c r="Q180" s="38">
        <f t="shared" si="93"/>
        <v>25399.665200000003</v>
      </c>
      <c r="R180" s="38">
        <f t="shared" si="93"/>
        <v>25399.665200000003</v>
      </c>
      <c r="S180" s="38">
        <f t="shared" si="93"/>
        <v>25399.665200000003</v>
      </c>
      <c r="T180" s="38">
        <f t="shared" si="93"/>
        <v>25399.665200000003</v>
      </c>
      <c r="U180" s="38">
        <f t="shared" si="93"/>
        <v>25399.665200000003</v>
      </c>
      <c r="V180" s="38">
        <f t="shared" si="93"/>
        <v>25399.665200000003</v>
      </c>
      <c r="W180" s="38">
        <f t="shared" si="93"/>
        <v>25399.665200000003</v>
      </c>
      <c r="X180" s="38">
        <f t="shared" si="93"/>
        <v>25399.665200000003</v>
      </c>
      <c r="Y180" s="38">
        <f t="shared" si="93"/>
        <v>25399.665200000003</v>
      </c>
      <c r="Z180" s="38">
        <f t="shared" si="93"/>
        <v>25399.665200000003</v>
      </c>
      <c r="AA180" s="38">
        <f t="shared" si="93"/>
        <v>25399.665200000003</v>
      </c>
      <c r="AB180" s="38">
        <f t="shared" si="93"/>
        <v>25399.665200000003</v>
      </c>
      <c r="AC180" s="38">
        <f t="shared" si="93"/>
        <v>25399.665200000003</v>
      </c>
      <c r="AD180" s="38">
        <f t="shared" si="93"/>
        <v>25399.665200000003</v>
      </c>
      <c r="AE180" s="38">
        <f t="shared" si="93"/>
        <v>25399.665200000003</v>
      </c>
      <c r="AF180" s="38">
        <f t="shared" si="93"/>
        <v>25399.665200000003</v>
      </c>
      <c r="AG180" s="38">
        <f t="shared" si="93"/>
        <v>25399.665200000003</v>
      </c>
      <c r="AH180" s="38">
        <f t="shared" si="93"/>
        <v>25399.665200000003</v>
      </c>
    </row>
    <row r="181" spans="1:34" x14ac:dyDescent="0.3">
      <c r="A181" s="37" t="s">
        <v>202</v>
      </c>
      <c r="B181" s="37" t="s">
        <v>168</v>
      </c>
      <c r="C181" s="37" t="s">
        <v>159</v>
      </c>
      <c r="D181" s="37" t="s">
        <v>4</v>
      </c>
      <c r="E181" s="39" t="s">
        <v>169</v>
      </c>
      <c r="F181" s="51" t="s">
        <v>203</v>
      </c>
      <c r="G181" s="40">
        <v>0.1</v>
      </c>
      <c r="H181" s="40">
        <f>G181</f>
        <v>0.1</v>
      </c>
      <c r="I181" s="40">
        <f>H181</f>
        <v>0.1</v>
      </c>
      <c r="J181" s="40">
        <f t="shared" si="93"/>
        <v>0.1</v>
      </c>
      <c r="K181" s="40">
        <f t="shared" si="93"/>
        <v>0.1</v>
      </c>
      <c r="L181" s="40">
        <f t="shared" si="93"/>
        <v>0.1</v>
      </c>
      <c r="M181" s="40">
        <f t="shared" si="93"/>
        <v>0.1</v>
      </c>
      <c r="N181" s="40">
        <f t="shared" si="93"/>
        <v>0.1</v>
      </c>
      <c r="O181" s="40">
        <f t="shared" si="93"/>
        <v>0.1</v>
      </c>
      <c r="P181" s="40">
        <f t="shared" si="93"/>
        <v>0.1</v>
      </c>
      <c r="Q181" s="40">
        <f t="shared" si="93"/>
        <v>0.1</v>
      </c>
      <c r="R181" s="40">
        <f t="shared" si="93"/>
        <v>0.1</v>
      </c>
      <c r="S181" s="40">
        <f t="shared" si="93"/>
        <v>0.1</v>
      </c>
      <c r="T181" s="40">
        <f t="shared" si="93"/>
        <v>0.1</v>
      </c>
      <c r="U181" s="40">
        <f t="shared" si="93"/>
        <v>0.1</v>
      </c>
      <c r="V181" s="40">
        <f t="shared" si="93"/>
        <v>0.1</v>
      </c>
      <c r="W181" s="40">
        <f t="shared" si="93"/>
        <v>0.1</v>
      </c>
      <c r="X181" s="40">
        <f t="shared" si="93"/>
        <v>0.1</v>
      </c>
      <c r="Y181" s="40">
        <f t="shared" si="93"/>
        <v>0.1</v>
      </c>
      <c r="Z181" s="40">
        <f t="shared" si="93"/>
        <v>0.1</v>
      </c>
      <c r="AA181" s="40">
        <f t="shared" si="93"/>
        <v>0.1</v>
      </c>
      <c r="AB181" s="40">
        <f t="shared" si="93"/>
        <v>0.1</v>
      </c>
      <c r="AC181" s="40">
        <f t="shared" si="93"/>
        <v>0.1</v>
      </c>
      <c r="AD181" s="40">
        <f t="shared" si="93"/>
        <v>0.1</v>
      </c>
      <c r="AE181" s="40">
        <f t="shared" si="93"/>
        <v>0.1</v>
      </c>
      <c r="AF181" s="40">
        <f t="shared" si="93"/>
        <v>0.1</v>
      </c>
      <c r="AG181" s="40">
        <f t="shared" si="93"/>
        <v>0.1</v>
      </c>
      <c r="AH181" s="40">
        <f t="shared" si="93"/>
        <v>0.1</v>
      </c>
    </row>
    <row r="182" spans="1:34" x14ac:dyDescent="0.3">
      <c r="A182" s="33" t="s">
        <v>202</v>
      </c>
      <c r="B182" s="33" t="s">
        <v>170</v>
      </c>
      <c r="C182" s="33" t="s">
        <v>159</v>
      </c>
      <c r="D182" s="33" t="s">
        <v>172</v>
      </c>
      <c r="E182" s="34" t="s">
        <v>161</v>
      </c>
      <c r="F182" s="51" t="s">
        <v>203</v>
      </c>
      <c r="G182" s="40">
        <v>8.2000000000000003E-2</v>
      </c>
      <c r="H182" s="40">
        <f>G182</f>
        <v>8.2000000000000003E-2</v>
      </c>
      <c r="I182" s="40">
        <f>H182</f>
        <v>8.2000000000000003E-2</v>
      </c>
      <c r="J182" s="40">
        <f t="shared" si="93"/>
        <v>8.2000000000000003E-2</v>
      </c>
      <c r="K182" s="40">
        <f t="shared" si="93"/>
        <v>8.2000000000000003E-2</v>
      </c>
      <c r="L182" s="40">
        <f t="shared" si="93"/>
        <v>8.2000000000000003E-2</v>
      </c>
      <c r="M182" s="40">
        <f t="shared" si="93"/>
        <v>8.2000000000000003E-2</v>
      </c>
      <c r="N182" s="40">
        <f t="shared" si="93"/>
        <v>8.2000000000000003E-2</v>
      </c>
      <c r="O182" s="40">
        <f t="shared" si="93"/>
        <v>8.2000000000000003E-2</v>
      </c>
      <c r="P182" s="40">
        <f t="shared" si="93"/>
        <v>8.2000000000000003E-2</v>
      </c>
      <c r="Q182" s="40">
        <f t="shared" si="93"/>
        <v>8.2000000000000003E-2</v>
      </c>
      <c r="R182" s="40">
        <f t="shared" si="93"/>
        <v>8.2000000000000003E-2</v>
      </c>
      <c r="S182" s="40">
        <f t="shared" si="93"/>
        <v>8.2000000000000003E-2</v>
      </c>
      <c r="T182" s="40">
        <f t="shared" si="93"/>
        <v>8.2000000000000003E-2</v>
      </c>
      <c r="U182" s="40">
        <f t="shared" si="93"/>
        <v>8.2000000000000003E-2</v>
      </c>
      <c r="V182" s="40">
        <f t="shared" si="93"/>
        <v>8.2000000000000003E-2</v>
      </c>
      <c r="W182" s="40">
        <f t="shared" si="93"/>
        <v>8.2000000000000003E-2</v>
      </c>
      <c r="X182" s="40">
        <f t="shared" si="93"/>
        <v>8.2000000000000003E-2</v>
      </c>
      <c r="Y182" s="40">
        <f t="shared" si="93"/>
        <v>8.2000000000000003E-2</v>
      </c>
      <c r="Z182" s="40">
        <f t="shared" si="93"/>
        <v>8.2000000000000003E-2</v>
      </c>
      <c r="AA182" s="40">
        <f t="shared" si="93"/>
        <v>8.2000000000000003E-2</v>
      </c>
      <c r="AB182" s="40">
        <f t="shared" si="93"/>
        <v>8.2000000000000003E-2</v>
      </c>
      <c r="AC182" s="40">
        <f t="shared" si="93"/>
        <v>8.2000000000000003E-2</v>
      </c>
      <c r="AD182" s="40">
        <f t="shared" si="93"/>
        <v>8.2000000000000003E-2</v>
      </c>
      <c r="AE182" s="40">
        <f t="shared" si="93"/>
        <v>8.2000000000000003E-2</v>
      </c>
      <c r="AF182" s="40">
        <f t="shared" si="93"/>
        <v>8.2000000000000003E-2</v>
      </c>
      <c r="AG182" s="40">
        <f t="shared" si="93"/>
        <v>8.2000000000000003E-2</v>
      </c>
      <c r="AH182" s="40">
        <f t="shared" si="93"/>
        <v>8.2000000000000003E-2</v>
      </c>
    </row>
    <row r="183" spans="1:34" x14ac:dyDescent="0.3">
      <c r="A183" s="37" t="s">
        <v>202</v>
      </c>
      <c r="B183" s="37" t="s">
        <v>171</v>
      </c>
      <c r="C183" s="37"/>
      <c r="D183" s="37" t="s">
        <v>172</v>
      </c>
      <c r="E183" s="39" t="s">
        <v>169</v>
      </c>
      <c r="F183" s="51" t="s">
        <v>203</v>
      </c>
      <c r="G183" s="23">
        <v>30</v>
      </c>
      <c r="H183" s="36">
        <f t="shared" ref="H183:AH183" si="94">G183</f>
        <v>30</v>
      </c>
      <c r="I183" s="36">
        <f t="shared" si="94"/>
        <v>30</v>
      </c>
      <c r="J183" s="36">
        <f t="shared" si="94"/>
        <v>30</v>
      </c>
      <c r="K183" s="36">
        <f t="shared" si="94"/>
        <v>30</v>
      </c>
      <c r="L183" s="36">
        <f t="shared" si="94"/>
        <v>30</v>
      </c>
      <c r="M183" s="36">
        <f t="shared" si="94"/>
        <v>30</v>
      </c>
      <c r="N183" s="36">
        <f t="shared" si="94"/>
        <v>30</v>
      </c>
      <c r="O183" s="36">
        <f t="shared" si="94"/>
        <v>30</v>
      </c>
      <c r="P183" s="36">
        <f t="shared" si="94"/>
        <v>30</v>
      </c>
      <c r="Q183" s="36">
        <f t="shared" si="94"/>
        <v>30</v>
      </c>
      <c r="R183" s="36">
        <f t="shared" si="94"/>
        <v>30</v>
      </c>
      <c r="S183" s="36">
        <f t="shared" si="94"/>
        <v>30</v>
      </c>
      <c r="T183" s="36">
        <f t="shared" si="94"/>
        <v>30</v>
      </c>
      <c r="U183" s="36">
        <f t="shared" si="94"/>
        <v>30</v>
      </c>
      <c r="V183" s="36">
        <f t="shared" si="94"/>
        <v>30</v>
      </c>
      <c r="W183" s="36">
        <f t="shared" si="94"/>
        <v>30</v>
      </c>
      <c r="X183" s="36">
        <f t="shared" si="94"/>
        <v>30</v>
      </c>
      <c r="Y183" s="36">
        <f t="shared" si="94"/>
        <v>30</v>
      </c>
      <c r="Z183" s="36">
        <f t="shared" si="94"/>
        <v>30</v>
      </c>
      <c r="AA183" s="36">
        <f t="shared" si="94"/>
        <v>30</v>
      </c>
      <c r="AB183" s="36">
        <f t="shared" si="94"/>
        <v>30</v>
      </c>
      <c r="AC183" s="36">
        <f t="shared" si="94"/>
        <v>30</v>
      </c>
      <c r="AD183" s="36">
        <f t="shared" si="94"/>
        <v>30</v>
      </c>
      <c r="AE183" s="36">
        <f t="shared" si="94"/>
        <v>30</v>
      </c>
      <c r="AF183" s="36">
        <f t="shared" si="94"/>
        <v>30</v>
      </c>
      <c r="AG183" s="36">
        <f t="shared" si="94"/>
        <v>30</v>
      </c>
      <c r="AH183" s="36">
        <f t="shared" si="94"/>
        <v>30</v>
      </c>
    </row>
    <row r="184" spans="1:34" x14ac:dyDescent="0.3">
      <c r="A184" s="33" t="s">
        <v>202</v>
      </c>
      <c r="B184" s="33" t="s">
        <v>173</v>
      </c>
      <c r="C184" s="33"/>
      <c r="D184" s="33" t="s">
        <v>4</v>
      </c>
      <c r="E184" s="33" t="s">
        <v>167</v>
      </c>
      <c r="F184" s="51" t="s">
        <v>203</v>
      </c>
      <c r="G184" s="41">
        <f>G182/(1-1/(1+G182)^G183)</f>
        <v>9.0508900949959309E-2</v>
      </c>
      <c r="H184" s="41">
        <f t="shared" ref="H184:AH184" si="95">H182/(1-1/(1+H182)^H183)</f>
        <v>9.0508900949959309E-2</v>
      </c>
      <c r="I184" s="41">
        <f t="shared" si="95"/>
        <v>9.0508900949959309E-2</v>
      </c>
      <c r="J184" s="41">
        <f t="shared" si="95"/>
        <v>9.0508900949959309E-2</v>
      </c>
      <c r="K184" s="41">
        <f t="shared" si="95"/>
        <v>9.0508900949959309E-2</v>
      </c>
      <c r="L184" s="41">
        <f t="shared" si="95"/>
        <v>9.0508900949959309E-2</v>
      </c>
      <c r="M184" s="41">
        <f t="shared" si="95"/>
        <v>9.0508900949959309E-2</v>
      </c>
      <c r="N184" s="41">
        <f t="shared" si="95"/>
        <v>9.0508900949959309E-2</v>
      </c>
      <c r="O184" s="41">
        <f t="shared" si="95"/>
        <v>9.0508900949959309E-2</v>
      </c>
      <c r="P184" s="41">
        <f t="shared" si="95"/>
        <v>9.0508900949959309E-2</v>
      </c>
      <c r="Q184" s="41">
        <f t="shared" si="95"/>
        <v>9.0508900949959309E-2</v>
      </c>
      <c r="R184" s="41">
        <f t="shared" si="95"/>
        <v>9.0508900949959309E-2</v>
      </c>
      <c r="S184" s="41">
        <f t="shared" si="95"/>
        <v>9.0508900949959309E-2</v>
      </c>
      <c r="T184" s="41">
        <f t="shared" si="95"/>
        <v>9.0508900949959309E-2</v>
      </c>
      <c r="U184" s="41">
        <f t="shared" si="95"/>
        <v>9.0508900949959309E-2</v>
      </c>
      <c r="V184" s="41">
        <f t="shared" si="95"/>
        <v>9.0508900949959309E-2</v>
      </c>
      <c r="W184" s="41">
        <f t="shared" si="95"/>
        <v>9.0508900949959309E-2</v>
      </c>
      <c r="X184" s="41">
        <f t="shared" si="95"/>
        <v>9.0508900949959309E-2</v>
      </c>
      <c r="Y184" s="41">
        <f t="shared" si="95"/>
        <v>9.0508900949959309E-2</v>
      </c>
      <c r="Z184" s="41">
        <f t="shared" si="95"/>
        <v>9.0508900949959309E-2</v>
      </c>
      <c r="AA184" s="41">
        <f t="shared" si="95"/>
        <v>9.0508900949959309E-2</v>
      </c>
      <c r="AB184" s="41">
        <f t="shared" si="95"/>
        <v>9.0508900949959309E-2</v>
      </c>
      <c r="AC184" s="41">
        <f t="shared" si="95"/>
        <v>9.0508900949959309E-2</v>
      </c>
      <c r="AD184" s="41">
        <f t="shared" si="95"/>
        <v>9.0508900949959309E-2</v>
      </c>
      <c r="AE184" s="41">
        <f t="shared" si="95"/>
        <v>9.0508900949959309E-2</v>
      </c>
      <c r="AF184" s="41">
        <f t="shared" si="95"/>
        <v>9.0508900949959309E-2</v>
      </c>
      <c r="AG184" s="41">
        <f t="shared" si="95"/>
        <v>9.0508900949959309E-2</v>
      </c>
      <c r="AH184" s="41">
        <f t="shared" si="95"/>
        <v>9.0508900949959309E-2</v>
      </c>
    </row>
    <row r="185" spans="1:34" x14ac:dyDescent="0.3">
      <c r="A185" s="37" t="s">
        <v>202</v>
      </c>
      <c r="B185" s="37" t="s">
        <v>174</v>
      </c>
      <c r="C185" s="37" t="s">
        <v>159</v>
      </c>
      <c r="D185" s="37" t="s">
        <v>163</v>
      </c>
      <c r="E185" s="37" t="s">
        <v>167</v>
      </c>
      <c r="F185" s="51" t="s">
        <v>203</v>
      </c>
      <c r="G185" s="42">
        <f t="shared" ref="G185:AH185" si="96">G184*G180+G175</f>
        <v>2532.8957817489286</v>
      </c>
      <c r="H185" s="42">
        <f t="shared" si="96"/>
        <v>2532.8957817489286</v>
      </c>
      <c r="I185" s="42">
        <f t="shared" si="96"/>
        <v>2532.8957817489286</v>
      </c>
      <c r="J185" s="42">
        <f t="shared" si="96"/>
        <v>2532.8957817489286</v>
      </c>
      <c r="K185" s="42">
        <f t="shared" si="96"/>
        <v>2532.8957817489286</v>
      </c>
      <c r="L185" s="42">
        <f t="shared" si="96"/>
        <v>2532.8957817489286</v>
      </c>
      <c r="M185" s="42">
        <f t="shared" si="96"/>
        <v>2532.8957817489286</v>
      </c>
      <c r="N185" s="42">
        <f t="shared" si="96"/>
        <v>2532.8957817489286</v>
      </c>
      <c r="O185" s="42">
        <f t="shared" si="96"/>
        <v>2532.8957817489286</v>
      </c>
      <c r="P185" s="42">
        <f t="shared" si="96"/>
        <v>2532.8957817489286</v>
      </c>
      <c r="Q185" s="42">
        <f t="shared" si="96"/>
        <v>2532.8957817489286</v>
      </c>
      <c r="R185" s="42">
        <f t="shared" si="96"/>
        <v>2532.8957817489286</v>
      </c>
      <c r="S185" s="42">
        <f t="shared" si="96"/>
        <v>2532.8957817489286</v>
      </c>
      <c r="T185" s="42">
        <f t="shared" si="96"/>
        <v>2532.8957817489286</v>
      </c>
      <c r="U185" s="42">
        <f t="shared" si="96"/>
        <v>2532.8957817489286</v>
      </c>
      <c r="V185" s="42">
        <f t="shared" si="96"/>
        <v>2532.8957817489286</v>
      </c>
      <c r="W185" s="42">
        <f t="shared" si="96"/>
        <v>2532.8957817489286</v>
      </c>
      <c r="X185" s="42">
        <f t="shared" si="96"/>
        <v>2532.8957817489286</v>
      </c>
      <c r="Y185" s="42">
        <f t="shared" si="96"/>
        <v>2532.8957817489286</v>
      </c>
      <c r="Z185" s="42">
        <f t="shared" si="96"/>
        <v>2532.8957817489286</v>
      </c>
      <c r="AA185" s="42">
        <f t="shared" si="96"/>
        <v>2532.8957817489286</v>
      </c>
      <c r="AB185" s="42">
        <f t="shared" si="96"/>
        <v>2532.8957817489286</v>
      </c>
      <c r="AC185" s="42">
        <f t="shared" si="96"/>
        <v>2532.8957817489286</v>
      </c>
      <c r="AD185" s="42">
        <f t="shared" si="96"/>
        <v>2532.8957817489286</v>
      </c>
      <c r="AE185" s="42">
        <f t="shared" si="96"/>
        <v>2532.8957817489286</v>
      </c>
      <c r="AF185" s="42">
        <f t="shared" si="96"/>
        <v>2532.8957817489286</v>
      </c>
      <c r="AG185" s="42">
        <f t="shared" si="96"/>
        <v>2532.8957817489286</v>
      </c>
      <c r="AH185" s="42">
        <f t="shared" si="96"/>
        <v>2532.8957817489286</v>
      </c>
    </row>
    <row r="186" spans="1:34" x14ac:dyDescent="0.3">
      <c r="A186" s="33" t="s">
        <v>202</v>
      </c>
      <c r="B186" s="33" t="s">
        <v>175</v>
      </c>
      <c r="C186" s="33" t="s">
        <v>159</v>
      </c>
      <c r="D186" s="33" t="s">
        <v>165</v>
      </c>
      <c r="E186" s="33" t="s">
        <v>167</v>
      </c>
      <c r="F186" s="51" t="s">
        <v>203</v>
      </c>
      <c r="G186" s="43">
        <f>G185/(G181*8760)+G176+G179</f>
        <v>5.6634169408092792</v>
      </c>
      <c r="H186" s="43">
        <f t="shared" ref="H186:AH191" si="97">G186</f>
        <v>5.6634169408092792</v>
      </c>
      <c r="I186" s="43">
        <f t="shared" si="97"/>
        <v>5.6634169408092792</v>
      </c>
      <c r="J186" s="43">
        <f t="shared" si="97"/>
        <v>5.6634169408092792</v>
      </c>
      <c r="K186" s="43">
        <f t="shared" si="97"/>
        <v>5.6634169408092792</v>
      </c>
      <c r="L186" s="43">
        <f t="shared" si="97"/>
        <v>5.6634169408092792</v>
      </c>
      <c r="M186" s="43">
        <f t="shared" si="97"/>
        <v>5.6634169408092792</v>
      </c>
      <c r="N186" s="43">
        <f t="shared" si="97"/>
        <v>5.6634169408092792</v>
      </c>
      <c r="O186" s="43">
        <f t="shared" si="97"/>
        <v>5.6634169408092792</v>
      </c>
      <c r="P186" s="43">
        <f t="shared" si="97"/>
        <v>5.6634169408092792</v>
      </c>
      <c r="Q186" s="43">
        <f t="shared" si="97"/>
        <v>5.6634169408092792</v>
      </c>
      <c r="R186" s="43">
        <f t="shared" si="97"/>
        <v>5.6634169408092792</v>
      </c>
      <c r="S186" s="43">
        <f t="shared" si="97"/>
        <v>5.6634169408092792</v>
      </c>
      <c r="T186" s="43">
        <f t="shared" si="97"/>
        <v>5.6634169408092792</v>
      </c>
      <c r="U186" s="43">
        <f t="shared" si="97"/>
        <v>5.6634169408092792</v>
      </c>
      <c r="V186" s="43">
        <f t="shared" si="97"/>
        <v>5.6634169408092792</v>
      </c>
      <c r="W186" s="43">
        <f t="shared" si="97"/>
        <v>5.6634169408092792</v>
      </c>
      <c r="X186" s="43">
        <f t="shared" si="97"/>
        <v>5.6634169408092792</v>
      </c>
      <c r="Y186" s="43">
        <f t="shared" si="97"/>
        <v>5.6634169408092792</v>
      </c>
      <c r="Z186" s="43">
        <f t="shared" si="97"/>
        <v>5.6634169408092792</v>
      </c>
      <c r="AA186" s="43">
        <f t="shared" si="97"/>
        <v>5.6634169408092792</v>
      </c>
      <c r="AB186" s="43">
        <f t="shared" si="97"/>
        <v>5.6634169408092792</v>
      </c>
      <c r="AC186" s="43">
        <f t="shared" si="97"/>
        <v>5.6634169408092792</v>
      </c>
      <c r="AD186" s="43">
        <f t="shared" si="97"/>
        <v>5.6634169408092792</v>
      </c>
      <c r="AE186" s="43">
        <f t="shared" si="97"/>
        <v>5.6634169408092792</v>
      </c>
      <c r="AF186" s="43">
        <f t="shared" si="97"/>
        <v>5.6634169408092792</v>
      </c>
      <c r="AG186" s="43">
        <f t="shared" si="97"/>
        <v>5.6634169408092792</v>
      </c>
      <c r="AH186" s="43">
        <f t="shared" si="97"/>
        <v>5.6634169408092792</v>
      </c>
    </row>
    <row r="187" spans="1:34" x14ac:dyDescent="0.3">
      <c r="A187" s="37" t="s">
        <v>204</v>
      </c>
      <c r="B187" s="37" t="s">
        <v>158</v>
      </c>
      <c r="C187" s="37" t="s">
        <v>159</v>
      </c>
      <c r="D187" s="37" t="s">
        <v>160</v>
      </c>
      <c r="E187" s="34" t="s">
        <v>161</v>
      </c>
      <c r="F187" s="52" t="s">
        <v>205</v>
      </c>
      <c r="G187" s="36">
        <v>13217</v>
      </c>
      <c r="H187" s="36">
        <f>G187</f>
        <v>13217</v>
      </c>
      <c r="I187" s="36">
        <f t="shared" si="97"/>
        <v>13217</v>
      </c>
      <c r="J187" s="36">
        <f t="shared" si="97"/>
        <v>13217</v>
      </c>
      <c r="K187" s="36">
        <f t="shared" si="97"/>
        <v>13217</v>
      </c>
      <c r="L187" s="36">
        <f t="shared" si="97"/>
        <v>13217</v>
      </c>
      <c r="M187" s="36">
        <f t="shared" si="97"/>
        <v>13217</v>
      </c>
      <c r="N187" s="36">
        <f t="shared" si="97"/>
        <v>13217</v>
      </c>
      <c r="O187" s="36">
        <f t="shared" si="97"/>
        <v>13217</v>
      </c>
      <c r="P187" s="36">
        <f t="shared" si="97"/>
        <v>13217</v>
      </c>
      <c r="Q187" s="36">
        <f t="shared" si="97"/>
        <v>13217</v>
      </c>
      <c r="R187" s="36">
        <f t="shared" si="97"/>
        <v>13217</v>
      </c>
      <c r="S187" s="36">
        <f t="shared" si="97"/>
        <v>13217</v>
      </c>
      <c r="T187" s="36">
        <f t="shared" si="97"/>
        <v>13217</v>
      </c>
      <c r="U187" s="36">
        <f t="shared" si="97"/>
        <v>13217</v>
      </c>
      <c r="V187" s="36">
        <f t="shared" si="97"/>
        <v>13217</v>
      </c>
      <c r="W187" s="36">
        <f t="shared" si="97"/>
        <v>13217</v>
      </c>
      <c r="X187" s="36">
        <f t="shared" si="97"/>
        <v>13217</v>
      </c>
      <c r="Y187" s="36">
        <f t="shared" si="97"/>
        <v>13217</v>
      </c>
      <c r="Z187" s="36">
        <f t="shared" si="97"/>
        <v>13217</v>
      </c>
      <c r="AA187" s="36">
        <f t="shared" si="97"/>
        <v>13217</v>
      </c>
      <c r="AB187" s="36">
        <f t="shared" si="97"/>
        <v>13217</v>
      </c>
      <c r="AC187" s="36">
        <f t="shared" si="97"/>
        <v>13217</v>
      </c>
      <c r="AD187" s="36">
        <f t="shared" si="97"/>
        <v>13217</v>
      </c>
      <c r="AE187" s="36">
        <f t="shared" si="97"/>
        <v>13217</v>
      </c>
      <c r="AF187" s="36">
        <f t="shared" si="97"/>
        <v>13217</v>
      </c>
      <c r="AG187" s="36">
        <f t="shared" si="97"/>
        <v>13217</v>
      </c>
      <c r="AH187" s="36">
        <f t="shared" si="97"/>
        <v>13217</v>
      </c>
    </row>
    <row r="188" spans="1:34" x14ac:dyDescent="0.3">
      <c r="A188" s="33" t="s">
        <v>204</v>
      </c>
      <c r="B188" s="33" t="s">
        <v>162</v>
      </c>
      <c r="C188" s="33" t="s">
        <v>159</v>
      </c>
      <c r="D188" s="33" t="s">
        <v>163</v>
      </c>
      <c r="E188" s="34" t="s">
        <v>161</v>
      </c>
      <c r="F188" s="52" t="s">
        <v>205</v>
      </c>
      <c r="G188" s="36">
        <v>107</v>
      </c>
      <c r="H188" s="36">
        <f t="shared" ref="H188:H189" si="98">G188</f>
        <v>107</v>
      </c>
      <c r="I188" s="36">
        <f t="shared" si="97"/>
        <v>107</v>
      </c>
      <c r="J188" s="36">
        <f t="shared" si="97"/>
        <v>107</v>
      </c>
      <c r="K188" s="36">
        <f t="shared" si="97"/>
        <v>107</v>
      </c>
      <c r="L188" s="36">
        <f t="shared" si="97"/>
        <v>107</v>
      </c>
      <c r="M188" s="36">
        <f t="shared" si="97"/>
        <v>107</v>
      </c>
      <c r="N188" s="36">
        <f t="shared" si="97"/>
        <v>107</v>
      </c>
      <c r="O188" s="36">
        <f t="shared" si="97"/>
        <v>107</v>
      </c>
      <c r="P188" s="36">
        <f t="shared" si="97"/>
        <v>107</v>
      </c>
      <c r="Q188" s="36">
        <f t="shared" si="97"/>
        <v>107</v>
      </c>
      <c r="R188" s="36">
        <f t="shared" si="97"/>
        <v>107</v>
      </c>
      <c r="S188" s="36">
        <f t="shared" si="97"/>
        <v>107</v>
      </c>
      <c r="T188" s="36">
        <f t="shared" si="97"/>
        <v>107</v>
      </c>
      <c r="U188" s="36">
        <f t="shared" si="97"/>
        <v>107</v>
      </c>
      <c r="V188" s="36">
        <f t="shared" si="97"/>
        <v>107</v>
      </c>
      <c r="W188" s="36">
        <f t="shared" si="97"/>
        <v>107</v>
      </c>
      <c r="X188" s="36">
        <f t="shared" si="97"/>
        <v>107</v>
      </c>
      <c r="Y188" s="36">
        <f t="shared" si="97"/>
        <v>107</v>
      </c>
      <c r="Z188" s="36">
        <f t="shared" si="97"/>
        <v>107</v>
      </c>
      <c r="AA188" s="36">
        <f t="shared" si="97"/>
        <v>107</v>
      </c>
      <c r="AB188" s="36">
        <f t="shared" si="97"/>
        <v>107</v>
      </c>
      <c r="AC188" s="36">
        <f t="shared" si="97"/>
        <v>107</v>
      </c>
      <c r="AD188" s="36">
        <f t="shared" si="97"/>
        <v>107</v>
      </c>
      <c r="AE188" s="36">
        <f t="shared" si="97"/>
        <v>107</v>
      </c>
      <c r="AF188" s="36">
        <f t="shared" si="97"/>
        <v>107</v>
      </c>
      <c r="AG188" s="36">
        <f t="shared" si="97"/>
        <v>107</v>
      </c>
      <c r="AH188" s="36">
        <f t="shared" si="97"/>
        <v>107</v>
      </c>
    </row>
    <row r="189" spans="1:34" x14ac:dyDescent="0.3">
      <c r="A189" s="37" t="s">
        <v>204</v>
      </c>
      <c r="B189" s="37" t="s">
        <v>164</v>
      </c>
      <c r="C189" s="37" t="s">
        <v>159</v>
      </c>
      <c r="D189" s="37" t="s">
        <v>165</v>
      </c>
      <c r="E189" s="34" t="s">
        <v>161</v>
      </c>
      <c r="F189" s="52" t="s">
        <v>205</v>
      </c>
      <c r="G189" s="50">
        <v>8.1000000000000003E-2</v>
      </c>
      <c r="H189" s="50">
        <f t="shared" si="98"/>
        <v>8.1000000000000003E-2</v>
      </c>
      <c r="I189" s="50">
        <f t="shared" si="97"/>
        <v>8.1000000000000003E-2</v>
      </c>
      <c r="J189" s="50">
        <f t="shared" si="97"/>
        <v>8.1000000000000003E-2</v>
      </c>
      <c r="K189" s="50">
        <f t="shared" si="97"/>
        <v>8.1000000000000003E-2</v>
      </c>
      <c r="L189" s="50">
        <f t="shared" si="97"/>
        <v>8.1000000000000003E-2</v>
      </c>
      <c r="M189" s="50">
        <f t="shared" si="97"/>
        <v>8.1000000000000003E-2</v>
      </c>
      <c r="N189" s="50">
        <f t="shared" si="97"/>
        <v>8.1000000000000003E-2</v>
      </c>
      <c r="O189" s="50">
        <f t="shared" si="97"/>
        <v>8.1000000000000003E-2</v>
      </c>
      <c r="P189" s="50">
        <f t="shared" si="97"/>
        <v>8.1000000000000003E-2</v>
      </c>
      <c r="Q189" s="50">
        <f t="shared" si="97"/>
        <v>8.1000000000000003E-2</v>
      </c>
      <c r="R189" s="50">
        <f t="shared" si="97"/>
        <v>8.1000000000000003E-2</v>
      </c>
      <c r="S189" s="50">
        <f t="shared" si="97"/>
        <v>8.1000000000000003E-2</v>
      </c>
      <c r="T189" s="50">
        <f t="shared" si="97"/>
        <v>8.1000000000000003E-2</v>
      </c>
      <c r="U189" s="50">
        <f t="shared" si="97"/>
        <v>8.1000000000000003E-2</v>
      </c>
      <c r="V189" s="50">
        <f t="shared" si="97"/>
        <v>8.1000000000000003E-2</v>
      </c>
      <c r="W189" s="50">
        <f t="shared" si="97"/>
        <v>8.1000000000000003E-2</v>
      </c>
      <c r="X189" s="50">
        <f t="shared" si="97"/>
        <v>8.1000000000000003E-2</v>
      </c>
      <c r="Y189" s="50">
        <f t="shared" si="97"/>
        <v>8.1000000000000003E-2</v>
      </c>
      <c r="Z189" s="50">
        <f t="shared" si="97"/>
        <v>8.1000000000000003E-2</v>
      </c>
      <c r="AA189" s="50">
        <f t="shared" si="97"/>
        <v>8.1000000000000003E-2</v>
      </c>
      <c r="AB189" s="50">
        <f t="shared" si="97"/>
        <v>8.1000000000000003E-2</v>
      </c>
      <c r="AC189" s="50">
        <f t="shared" si="97"/>
        <v>8.1000000000000003E-2</v>
      </c>
      <c r="AD189" s="50">
        <f t="shared" si="97"/>
        <v>8.1000000000000003E-2</v>
      </c>
      <c r="AE189" s="50">
        <f t="shared" si="97"/>
        <v>8.1000000000000003E-2</v>
      </c>
      <c r="AF189" s="50">
        <f t="shared" si="97"/>
        <v>8.1000000000000003E-2</v>
      </c>
      <c r="AG189" s="50">
        <f t="shared" si="97"/>
        <v>8.1000000000000003E-2</v>
      </c>
      <c r="AH189" s="50">
        <f t="shared" si="97"/>
        <v>8.1000000000000003E-2</v>
      </c>
    </row>
    <row r="190" spans="1:34" x14ac:dyDescent="0.3">
      <c r="A190" s="33" t="s">
        <v>204</v>
      </c>
      <c r="B190" s="33" t="s">
        <v>192</v>
      </c>
      <c r="C190" s="33"/>
      <c r="D190" s="37" t="s">
        <v>193</v>
      </c>
      <c r="E190" s="39" t="s">
        <v>169</v>
      </c>
      <c r="F190" s="52" t="s">
        <v>205</v>
      </c>
      <c r="G190" s="36">
        <v>9453</v>
      </c>
      <c r="H190" s="36">
        <f>G190</f>
        <v>9453</v>
      </c>
      <c r="I190" s="36">
        <f t="shared" si="97"/>
        <v>9453</v>
      </c>
      <c r="J190" s="36">
        <f t="shared" si="97"/>
        <v>9453</v>
      </c>
      <c r="K190" s="36">
        <f t="shared" si="97"/>
        <v>9453</v>
      </c>
      <c r="L190" s="36">
        <f t="shared" si="97"/>
        <v>9453</v>
      </c>
      <c r="M190" s="36">
        <f t="shared" si="97"/>
        <v>9453</v>
      </c>
      <c r="N190" s="36">
        <f t="shared" si="97"/>
        <v>9453</v>
      </c>
      <c r="O190" s="36">
        <f t="shared" si="97"/>
        <v>9453</v>
      </c>
      <c r="P190" s="36">
        <f t="shared" si="97"/>
        <v>9453</v>
      </c>
      <c r="Q190" s="36">
        <f t="shared" si="97"/>
        <v>9453</v>
      </c>
      <c r="R190" s="36">
        <f t="shared" si="97"/>
        <v>9453</v>
      </c>
      <c r="S190" s="36">
        <f t="shared" si="97"/>
        <v>9453</v>
      </c>
      <c r="T190" s="36">
        <f t="shared" si="97"/>
        <v>9453</v>
      </c>
      <c r="U190" s="36">
        <f t="shared" si="97"/>
        <v>9453</v>
      </c>
      <c r="V190" s="36">
        <f t="shared" si="97"/>
        <v>9453</v>
      </c>
      <c r="W190" s="36">
        <f t="shared" si="97"/>
        <v>9453</v>
      </c>
      <c r="X190" s="36">
        <f t="shared" si="97"/>
        <v>9453</v>
      </c>
      <c r="Y190" s="36">
        <f t="shared" si="97"/>
        <v>9453</v>
      </c>
      <c r="Z190" s="36">
        <f t="shared" si="97"/>
        <v>9453</v>
      </c>
      <c r="AA190" s="36">
        <f t="shared" si="97"/>
        <v>9453</v>
      </c>
      <c r="AB190" s="36">
        <f t="shared" si="97"/>
        <v>9453</v>
      </c>
      <c r="AC190" s="36">
        <f t="shared" si="97"/>
        <v>9453</v>
      </c>
      <c r="AD190" s="36">
        <f t="shared" si="97"/>
        <v>9453</v>
      </c>
      <c r="AE190" s="36">
        <f t="shared" si="97"/>
        <v>9453</v>
      </c>
      <c r="AF190" s="36">
        <f t="shared" si="97"/>
        <v>9453</v>
      </c>
      <c r="AG190" s="36">
        <f t="shared" si="97"/>
        <v>9453</v>
      </c>
      <c r="AH190" s="36">
        <f t="shared" si="97"/>
        <v>9453</v>
      </c>
    </row>
    <row r="191" spans="1:34" x14ac:dyDescent="0.3">
      <c r="A191" s="37" t="s">
        <v>204</v>
      </c>
      <c r="B191" s="37" t="s">
        <v>194</v>
      </c>
      <c r="C191" s="37" t="s">
        <v>159</v>
      </c>
      <c r="D191" s="37" t="s">
        <v>129</v>
      </c>
      <c r="E191" s="34" t="s">
        <v>161</v>
      </c>
      <c r="F191" s="52" t="s">
        <v>205</v>
      </c>
      <c r="G191" s="36">
        <f>[1]Assumptions!$J$2</f>
        <v>271.95</v>
      </c>
      <c r="H191" s="36">
        <f>G191</f>
        <v>271.95</v>
      </c>
      <c r="I191" s="36">
        <f t="shared" si="97"/>
        <v>271.95</v>
      </c>
      <c r="J191" s="36">
        <f t="shared" si="97"/>
        <v>271.95</v>
      </c>
      <c r="K191" s="36">
        <f t="shared" si="97"/>
        <v>271.95</v>
      </c>
      <c r="L191" s="36">
        <f t="shared" si="97"/>
        <v>271.95</v>
      </c>
      <c r="M191" s="36">
        <f t="shared" si="97"/>
        <v>271.95</v>
      </c>
      <c r="N191" s="36">
        <f t="shared" si="97"/>
        <v>271.95</v>
      </c>
      <c r="O191" s="36">
        <f t="shared" si="97"/>
        <v>271.95</v>
      </c>
      <c r="P191" s="36">
        <f t="shared" si="97"/>
        <v>271.95</v>
      </c>
      <c r="Q191" s="36">
        <f t="shared" si="97"/>
        <v>271.95</v>
      </c>
      <c r="R191" s="36">
        <f t="shared" si="97"/>
        <v>271.95</v>
      </c>
      <c r="S191" s="36">
        <f t="shared" si="97"/>
        <v>271.95</v>
      </c>
      <c r="T191" s="36">
        <f t="shared" si="97"/>
        <v>271.95</v>
      </c>
      <c r="U191" s="36">
        <f t="shared" si="97"/>
        <v>271.95</v>
      </c>
      <c r="V191" s="36">
        <f t="shared" si="97"/>
        <v>271.95</v>
      </c>
      <c r="W191" s="36">
        <f t="shared" si="97"/>
        <v>271.95</v>
      </c>
      <c r="X191" s="36">
        <f t="shared" si="97"/>
        <v>271.95</v>
      </c>
      <c r="Y191" s="36">
        <f t="shared" si="97"/>
        <v>271.95</v>
      </c>
      <c r="Z191" s="36">
        <f t="shared" si="97"/>
        <v>271.95</v>
      </c>
      <c r="AA191" s="36">
        <f t="shared" si="97"/>
        <v>271.95</v>
      </c>
      <c r="AB191" s="36">
        <f t="shared" si="97"/>
        <v>271.95</v>
      </c>
      <c r="AC191" s="36">
        <f t="shared" si="97"/>
        <v>271.95</v>
      </c>
      <c r="AD191" s="36">
        <f t="shared" si="97"/>
        <v>271.95</v>
      </c>
      <c r="AE191" s="36">
        <f t="shared" si="97"/>
        <v>271.95</v>
      </c>
      <c r="AF191" s="36">
        <f t="shared" si="97"/>
        <v>271.95</v>
      </c>
      <c r="AG191" s="36">
        <f t="shared" si="97"/>
        <v>271.95</v>
      </c>
      <c r="AH191" s="36">
        <f t="shared" si="97"/>
        <v>271.95</v>
      </c>
    </row>
    <row r="192" spans="1:34" x14ac:dyDescent="0.3">
      <c r="A192" s="33" t="s">
        <v>204</v>
      </c>
      <c r="B192" s="33" t="s">
        <v>195</v>
      </c>
      <c r="C192" s="33" t="s">
        <v>159</v>
      </c>
      <c r="D192" s="33" t="s">
        <v>165</v>
      </c>
      <c r="E192" s="34" t="s">
        <v>161</v>
      </c>
      <c r="F192" s="52" t="s">
        <v>205</v>
      </c>
      <c r="G192" s="24">
        <f t="shared" ref="G192:AH192" si="99">G191*G190/1000000</f>
        <v>2.5707433499999999</v>
      </c>
      <c r="H192" s="24">
        <f t="shared" si="99"/>
        <v>2.5707433499999999</v>
      </c>
      <c r="I192" s="24">
        <f t="shared" si="99"/>
        <v>2.5707433499999999</v>
      </c>
      <c r="J192" s="24">
        <f t="shared" si="99"/>
        <v>2.5707433499999999</v>
      </c>
      <c r="K192" s="24">
        <f t="shared" si="99"/>
        <v>2.5707433499999999</v>
      </c>
      <c r="L192" s="24">
        <f t="shared" si="99"/>
        <v>2.5707433499999999</v>
      </c>
      <c r="M192" s="24">
        <f t="shared" si="99"/>
        <v>2.5707433499999999</v>
      </c>
      <c r="N192" s="24">
        <f t="shared" si="99"/>
        <v>2.5707433499999999</v>
      </c>
      <c r="O192" s="24">
        <f t="shared" si="99"/>
        <v>2.5707433499999999</v>
      </c>
      <c r="P192" s="24">
        <f t="shared" si="99"/>
        <v>2.5707433499999999</v>
      </c>
      <c r="Q192" s="24">
        <f t="shared" si="99"/>
        <v>2.5707433499999999</v>
      </c>
      <c r="R192" s="24">
        <f t="shared" si="99"/>
        <v>2.5707433499999999</v>
      </c>
      <c r="S192" s="24">
        <f t="shared" si="99"/>
        <v>2.5707433499999999</v>
      </c>
      <c r="T192" s="24">
        <f t="shared" si="99"/>
        <v>2.5707433499999999</v>
      </c>
      <c r="U192" s="24">
        <f t="shared" si="99"/>
        <v>2.5707433499999999</v>
      </c>
      <c r="V192" s="24">
        <f t="shared" si="99"/>
        <v>2.5707433499999999</v>
      </c>
      <c r="W192" s="24">
        <f t="shared" si="99"/>
        <v>2.5707433499999999</v>
      </c>
      <c r="X192" s="24">
        <f t="shared" si="99"/>
        <v>2.5707433499999999</v>
      </c>
      <c r="Y192" s="24">
        <f t="shared" si="99"/>
        <v>2.5707433499999999</v>
      </c>
      <c r="Z192" s="24">
        <f t="shared" si="99"/>
        <v>2.5707433499999999</v>
      </c>
      <c r="AA192" s="24">
        <f t="shared" si="99"/>
        <v>2.5707433499999999</v>
      </c>
      <c r="AB192" s="24">
        <f t="shared" si="99"/>
        <v>2.5707433499999999</v>
      </c>
      <c r="AC192" s="24">
        <f t="shared" si="99"/>
        <v>2.5707433499999999</v>
      </c>
      <c r="AD192" s="24">
        <f t="shared" si="99"/>
        <v>2.5707433499999999</v>
      </c>
      <c r="AE192" s="24">
        <f t="shared" si="99"/>
        <v>2.5707433499999999</v>
      </c>
      <c r="AF192" s="24">
        <f t="shared" si="99"/>
        <v>2.5707433499999999</v>
      </c>
      <c r="AG192" s="24">
        <f t="shared" si="99"/>
        <v>2.5707433499999999</v>
      </c>
      <c r="AH192" s="24">
        <f t="shared" si="99"/>
        <v>2.5707433499999999</v>
      </c>
    </row>
    <row r="193" spans="1:34" x14ac:dyDescent="0.3">
      <c r="A193" s="37" t="s">
        <v>204</v>
      </c>
      <c r="B193" s="37" t="s">
        <v>166</v>
      </c>
      <c r="C193" s="37" t="s">
        <v>159</v>
      </c>
      <c r="D193" s="37" t="s">
        <v>160</v>
      </c>
      <c r="E193" s="37" t="s">
        <v>167</v>
      </c>
      <c r="F193" s="52" t="s">
        <v>205</v>
      </c>
      <c r="G193" s="38">
        <f>G187*[1]Assumptions!$H$66</f>
        <v>14192.414600000002</v>
      </c>
      <c r="H193" s="38">
        <f t="shared" ref="H193:AH196" si="100">G193</f>
        <v>14192.414600000002</v>
      </c>
      <c r="I193" s="38">
        <f t="shared" si="100"/>
        <v>14192.414600000002</v>
      </c>
      <c r="J193" s="38">
        <f t="shared" si="100"/>
        <v>14192.414600000002</v>
      </c>
      <c r="K193" s="38">
        <f t="shared" si="100"/>
        <v>14192.414600000002</v>
      </c>
      <c r="L193" s="38">
        <f t="shared" si="100"/>
        <v>14192.414600000002</v>
      </c>
      <c r="M193" s="38">
        <f t="shared" si="100"/>
        <v>14192.414600000002</v>
      </c>
      <c r="N193" s="38">
        <f t="shared" si="100"/>
        <v>14192.414600000002</v>
      </c>
      <c r="O193" s="38">
        <f t="shared" si="100"/>
        <v>14192.414600000002</v>
      </c>
      <c r="P193" s="38">
        <f t="shared" si="100"/>
        <v>14192.414600000002</v>
      </c>
      <c r="Q193" s="38">
        <f t="shared" si="100"/>
        <v>14192.414600000002</v>
      </c>
      <c r="R193" s="38">
        <f t="shared" si="100"/>
        <v>14192.414600000002</v>
      </c>
      <c r="S193" s="38">
        <f t="shared" si="100"/>
        <v>14192.414600000002</v>
      </c>
      <c r="T193" s="38">
        <f t="shared" si="100"/>
        <v>14192.414600000002</v>
      </c>
      <c r="U193" s="38">
        <f t="shared" si="100"/>
        <v>14192.414600000002</v>
      </c>
      <c r="V193" s="38">
        <f t="shared" si="100"/>
        <v>14192.414600000002</v>
      </c>
      <c r="W193" s="38">
        <f t="shared" si="100"/>
        <v>14192.414600000002</v>
      </c>
      <c r="X193" s="38">
        <f t="shared" si="100"/>
        <v>14192.414600000002</v>
      </c>
      <c r="Y193" s="38">
        <f t="shared" si="100"/>
        <v>14192.414600000002</v>
      </c>
      <c r="Z193" s="38">
        <f t="shared" si="100"/>
        <v>14192.414600000002</v>
      </c>
      <c r="AA193" s="38">
        <f t="shared" si="100"/>
        <v>14192.414600000002</v>
      </c>
      <c r="AB193" s="38">
        <f t="shared" si="100"/>
        <v>14192.414600000002</v>
      </c>
      <c r="AC193" s="38">
        <f t="shared" si="100"/>
        <v>14192.414600000002</v>
      </c>
      <c r="AD193" s="38">
        <f t="shared" si="100"/>
        <v>14192.414600000002</v>
      </c>
      <c r="AE193" s="38">
        <f t="shared" si="100"/>
        <v>14192.414600000002</v>
      </c>
      <c r="AF193" s="38">
        <f t="shared" si="100"/>
        <v>14192.414600000002</v>
      </c>
      <c r="AG193" s="38">
        <f t="shared" si="100"/>
        <v>14192.414600000002</v>
      </c>
      <c r="AH193" s="38">
        <f t="shared" si="100"/>
        <v>14192.414600000002</v>
      </c>
    </row>
    <row r="194" spans="1:34" x14ac:dyDescent="0.3">
      <c r="A194" s="33" t="s">
        <v>204</v>
      </c>
      <c r="B194" s="33" t="s">
        <v>168</v>
      </c>
      <c r="C194" s="33" t="s">
        <v>159</v>
      </c>
      <c r="D194" s="33" t="s">
        <v>4</v>
      </c>
      <c r="E194" s="39" t="s">
        <v>169</v>
      </c>
      <c r="F194" s="52" t="s">
        <v>205</v>
      </c>
      <c r="G194" s="40">
        <v>0.1</v>
      </c>
      <c r="H194" s="40">
        <f>G194</f>
        <v>0.1</v>
      </c>
      <c r="I194" s="40">
        <f>H194</f>
        <v>0.1</v>
      </c>
      <c r="J194" s="40">
        <f t="shared" si="100"/>
        <v>0.1</v>
      </c>
      <c r="K194" s="40">
        <f t="shared" si="100"/>
        <v>0.1</v>
      </c>
      <c r="L194" s="40">
        <f t="shared" si="100"/>
        <v>0.1</v>
      </c>
      <c r="M194" s="40">
        <f t="shared" si="100"/>
        <v>0.1</v>
      </c>
      <c r="N194" s="40">
        <f t="shared" si="100"/>
        <v>0.1</v>
      </c>
      <c r="O194" s="40">
        <f t="shared" si="100"/>
        <v>0.1</v>
      </c>
      <c r="P194" s="40">
        <f t="shared" si="100"/>
        <v>0.1</v>
      </c>
      <c r="Q194" s="40">
        <f t="shared" si="100"/>
        <v>0.1</v>
      </c>
      <c r="R194" s="40">
        <f t="shared" si="100"/>
        <v>0.1</v>
      </c>
      <c r="S194" s="40">
        <f t="shared" si="100"/>
        <v>0.1</v>
      </c>
      <c r="T194" s="40">
        <f t="shared" si="100"/>
        <v>0.1</v>
      </c>
      <c r="U194" s="40">
        <f t="shared" si="100"/>
        <v>0.1</v>
      </c>
      <c r="V194" s="40">
        <f t="shared" si="100"/>
        <v>0.1</v>
      </c>
      <c r="W194" s="40">
        <f t="shared" si="100"/>
        <v>0.1</v>
      </c>
      <c r="X194" s="40">
        <f t="shared" si="100"/>
        <v>0.1</v>
      </c>
      <c r="Y194" s="40">
        <f t="shared" si="100"/>
        <v>0.1</v>
      </c>
      <c r="Z194" s="40">
        <f t="shared" si="100"/>
        <v>0.1</v>
      </c>
      <c r="AA194" s="40">
        <f t="shared" si="100"/>
        <v>0.1</v>
      </c>
      <c r="AB194" s="40">
        <f t="shared" si="100"/>
        <v>0.1</v>
      </c>
      <c r="AC194" s="40">
        <f t="shared" si="100"/>
        <v>0.1</v>
      </c>
      <c r="AD194" s="40">
        <f t="shared" si="100"/>
        <v>0.1</v>
      </c>
      <c r="AE194" s="40">
        <f t="shared" si="100"/>
        <v>0.1</v>
      </c>
      <c r="AF194" s="40">
        <f t="shared" si="100"/>
        <v>0.1</v>
      </c>
      <c r="AG194" s="40">
        <f t="shared" si="100"/>
        <v>0.1</v>
      </c>
      <c r="AH194" s="40">
        <f t="shared" si="100"/>
        <v>0.1</v>
      </c>
    </row>
    <row r="195" spans="1:34" x14ac:dyDescent="0.3">
      <c r="A195" s="37" t="s">
        <v>204</v>
      </c>
      <c r="B195" s="37" t="s">
        <v>170</v>
      </c>
      <c r="C195" s="37" t="s">
        <v>159</v>
      </c>
      <c r="D195" s="37" t="s">
        <v>172</v>
      </c>
      <c r="E195" s="34" t="s">
        <v>161</v>
      </c>
      <c r="F195" s="52" t="s">
        <v>205</v>
      </c>
      <c r="G195" s="40">
        <v>8.2000000000000003E-2</v>
      </c>
      <c r="H195" s="40">
        <f>G195</f>
        <v>8.2000000000000003E-2</v>
      </c>
      <c r="I195" s="40">
        <f>H195</f>
        <v>8.2000000000000003E-2</v>
      </c>
      <c r="J195" s="40">
        <f t="shared" si="100"/>
        <v>8.2000000000000003E-2</v>
      </c>
      <c r="K195" s="40">
        <f t="shared" si="100"/>
        <v>8.2000000000000003E-2</v>
      </c>
      <c r="L195" s="40">
        <f t="shared" si="100"/>
        <v>8.2000000000000003E-2</v>
      </c>
      <c r="M195" s="40">
        <f t="shared" si="100"/>
        <v>8.2000000000000003E-2</v>
      </c>
      <c r="N195" s="40">
        <f t="shared" si="100"/>
        <v>8.2000000000000003E-2</v>
      </c>
      <c r="O195" s="40">
        <f t="shared" si="100"/>
        <v>8.2000000000000003E-2</v>
      </c>
      <c r="P195" s="40">
        <f t="shared" si="100"/>
        <v>8.2000000000000003E-2</v>
      </c>
      <c r="Q195" s="40">
        <f t="shared" si="100"/>
        <v>8.2000000000000003E-2</v>
      </c>
      <c r="R195" s="40">
        <f t="shared" si="100"/>
        <v>8.2000000000000003E-2</v>
      </c>
      <c r="S195" s="40">
        <f t="shared" si="100"/>
        <v>8.2000000000000003E-2</v>
      </c>
      <c r="T195" s="40">
        <f t="shared" si="100"/>
        <v>8.2000000000000003E-2</v>
      </c>
      <c r="U195" s="40">
        <f t="shared" si="100"/>
        <v>8.2000000000000003E-2</v>
      </c>
      <c r="V195" s="40">
        <f t="shared" si="100"/>
        <v>8.2000000000000003E-2</v>
      </c>
      <c r="W195" s="40">
        <f t="shared" si="100"/>
        <v>8.2000000000000003E-2</v>
      </c>
      <c r="X195" s="40">
        <f t="shared" si="100"/>
        <v>8.2000000000000003E-2</v>
      </c>
      <c r="Y195" s="40">
        <f t="shared" si="100"/>
        <v>8.2000000000000003E-2</v>
      </c>
      <c r="Z195" s="40">
        <f t="shared" si="100"/>
        <v>8.2000000000000003E-2</v>
      </c>
      <c r="AA195" s="40">
        <f t="shared" si="100"/>
        <v>8.2000000000000003E-2</v>
      </c>
      <c r="AB195" s="40">
        <f t="shared" si="100"/>
        <v>8.2000000000000003E-2</v>
      </c>
      <c r="AC195" s="40">
        <f t="shared" si="100"/>
        <v>8.2000000000000003E-2</v>
      </c>
      <c r="AD195" s="40">
        <f t="shared" si="100"/>
        <v>8.2000000000000003E-2</v>
      </c>
      <c r="AE195" s="40">
        <f t="shared" si="100"/>
        <v>8.2000000000000003E-2</v>
      </c>
      <c r="AF195" s="40">
        <f t="shared" si="100"/>
        <v>8.2000000000000003E-2</v>
      </c>
      <c r="AG195" s="40">
        <f t="shared" si="100"/>
        <v>8.2000000000000003E-2</v>
      </c>
      <c r="AH195" s="40">
        <f t="shared" si="100"/>
        <v>8.2000000000000003E-2</v>
      </c>
    </row>
    <row r="196" spans="1:34" x14ac:dyDescent="0.3">
      <c r="A196" s="33" t="s">
        <v>204</v>
      </c>
      <c r="B196" s="33" t="s">
        <v>171</v>
      </c>
      <c r="C196" s="33"/>
      <c r="D196" s="33" t="s">
        <v>172</v>
      </c>
      <c r="E196" s="39" t="s">
        <v>169</v>
      </c>
      <c r="F196" s="52" t="s">
        <v>205</v>
      </c>
      <c r="G196" s="23">
        <v>30</v>
      </c>
      <c r="H196" s="36">
        <f t="shared" ref="H196:I196" si="101">G196</f>
        <v>30</v>
      </c>
      <c r="I196" s="36">
        <f t="shared" si="101"/>
        <v>30</v>
      </c>
      <c r="J196" s="36">
        <f t="shared" si="100"/>
        <v>30</v>
      </c>
      <c r="K196" s="36">
        <f t="shared" si="100"/>
        <v>30</v>
      </c>
      <c r="L196" s="36">
        <f t="shared" si="100"/>
        <v>30</v>
      </c>
      <c r="M196" s="36">
        <f t="shared" si="100"/>
        <v>30</v>
      </c>
      <c r="N196" s="36">
        <f t="shared" si="100"/>
        <v>30</v>
      </c>
      <c r="O196" s="36">
        <f t="shared" si="100"/>
        <v>30</v>
      </c>
      <c r="P196" s="36">
        <f t="shared" si="100"/>
        <v>30</v>
      </c>
      <c r="Q196" s="36">
        <f t="shared" si="100"/>
        <v>30</v>
      </c>
      <c r="R196" s="36">
        <f t="shared" si="100"/>
        <v>30</v>
      </c>
      <c r="S196" s="36">
        <f t="shared" si="100"/>
        <v>30</v>
      </c>
      <c r="T196" s="36">
        <f t="shared" si="100"/>
        <v>30</v>
      </c>
      <c r="U196" s="36">
        <f t="shared" si="100"/>
        <v>30</v>
      </c>
      <c r="V196" s="36">
        <f t="shared" si="100"/>
        <v>30</v>
      </c>
      <c r="W196" s="36">
        <f t="shared" si="100"/>
        <v>30</v>
      </c>
      <c r="X196" s="36">
        <f t="shared" si="100"/>
        <v>30</v>
      </c>
      <c r="Y196" s="36">
        <f t="shared" si="100"/>
        <v>30</v>
      </c>
      <c r="Z196" s="36">
        <f t="shared" si="100"/>
        <v>30</v>
      </c>
      <c r="AA196" s="36">
        <f t="shared" si="100"/>
        <v>30</v>
      </c>
      <c r="AB196" s="36">
        <f t="shared" si="100"/>
        <v>30</v>
      </c>
      <c r="AC196" s="36">
        <f t="shared" si="100"/>
        <v>30</v>
      </c>
      <c r="AD196" s="36">
        <f t="shared" si="100"/>
        <v>30</v>
      </c>
      <c r="AE196" s="36">
        <f t="shared" si="100"/>
        <v>30</v>
      </c>
      <c r="AF196" s="36">
        <f t="shared" si="100"/>
        <v>30</v>
      </c>
      <c r="AG196" s="36">
        <f t="shared" si="100"/>
        <v>30</v>
      </c>
      <c r="AH196" s="36">
        <f t="shared" si="100"/>
        <v>30</v>
      </c>
    </row>
    <row r="197" spans="1:34" x14ac:dyDescent="0.3">
      <c r="A197" s="37" t="s">
        <v>204</v>
      </c>
      <c r="B197" s="37" t="s">
        <v>173</v>
      </c>
      <c r="C197" s="37"/>
      <c r="D197" s="37" t="s">
        <v>4</v>
      </c>
      <c r="E197" s="37" t="s">
        <v>167</v>
      </c>
      <c r="F197" s="52" t="s">
        <v>205</v>
      </c>
      <c r="G197" s="41">
        <f>G195/(1-1/(1+G195)^G196)</f>
        <v>9.0508900949959309E-2</v>
      </c>
      <c r="H197" s="41">
        <f t="shared" ref="H197:AH197" si="102">H195/(1-1/(1+H195)^H196)</f>
        <v>9.0508900949959309E-2</v>
      </c>
      <c r="I197" s="41">
        <f t="shared" si="102"/>
        <v>9.0508900949959309E-2</v>
      </c>
      <c r="J197" s="41">
        <f t="shared" si="102"/>
        <v>9.0508900949959309E-2</v>
      </c>
      <c r="K197" s="41">
        <f t="shared" si="102"/>
        <v>9.0508900949959309E-2</v>
      </c>
      <c r="L197" s="41">
        <f t="shared" si="102"/>
        <v>9.0508900949959309E-2</v>
      </c>
      <c r="M197" s="41">
        <f t="shared" si="102"/>
        <v>9.0508900949959309E-2</v>
      </c>
      <c r="N197" s="41">
        <f t="shared" si="102"/>
        <v>9.0508900949959309E-2</v>
      </c>
      <c r="O197" s="41">
        <f t="shared" si="102"/>
        <v>9.0508900949959309E-2</v>
      </c>
      <c r="P197" s="41">
        <f t="shared" si="102"/>
        <v>9.0508900949959309E-2</v>
      </c>
      <c r="Q197" s="41">
        <f t="shared" si="102"/>
        <v>9.0508900949959309E-2</v>
      </c>
      <c r="R197" s="41">
        <f t="shared" si="102"/>
        <v>9.0508900949959309E-2</v>
      </c>
      <c r="S197" s="41">
        <f t="shared" si="102"/>
        <v>9.0508900949959309E-2</v>
      </c>
      <c r="T197" s="41">
        <f t="shared" si="102"/>
        <v>9.0508900949959309E-2</v>
      </c>
      <c r="U197" s="41">
        <f t="shared" si="102"/>
        <v>9.0508900949959309E-2</v>
      </c>
      <c r="V197" s="41">
        <f t="shared" si="102"/>
        <v>9.0508900949959309E-2</v>
      </c>
      <c r="W197" s="41">
        <f t="shared" si="102"/>
        <v>9.0508900949959309E-2</v>
      </c>
      <c r="X197" s="41">
        <f t="shared" si="102"/>
        <v>9.0508900949959309E-2</v>
      </c>
      <c r="Y197" s="41">
        <f t="shared" si="102"/>
        <v>9.0508900949959309E-2</v>
      </c>
      <c r="Z197" s="41">
        <f t="shared" si="102"/>
        <v>9.0508900949959309E-2</v>
      </c>
      <c r="AA197" s="41">
        <f t="shared" si="102"/>
        <v>9.0508900949959309E-2</v>
      </c>
      <c r="AB197" s="41">
        <f t="shared" si="102"/>
        <v>9.0508900949959309E-2</v>
      </c>
      <c r="AC197" s="41">
        <f t="shared" si="102"/>
        <v>9.0508900949959309E-2</v>
      </c>
      <c r="AD197" s="41">
        <f t="shared" si="102"/>
        <v>9.0508900949959309E-2</v>
      </c>
      <c r="AE197" s="41">
        <f t="shared" si="102"/>
        <v>9.0508900949959309E-2</v>
      </c>
      <c r="AF197" s="41">
        <f t="shared" si="102"/>
        <v>9.0508900949959309E-2</v>
      </c>
      <c r="AG197" s="41">
        <f t="shared" si="102"/>
        <v>9.0508900949959309E-2</v>
      </c>
      <c r="AH197" s="41">
        <f t="shared" si="102"/>
        <v>9.0508900949959309E-2</v>
      </c>
    </row>
    <row r="198" spans="1:34" x14ac:dyDescent="0.3">
      <c r="A198" s="33" t="s">
        <v>204</v>
      </c>
      <c r="B198" s="33" t="s">
        <v>174</v>
      </c>
      <c r="C198" s="33" t="s">
        <v>159</v>
      </c>
      <c r="D198" s="33" t="s">
        <v>163</v>
      </c>
      <c r="E198" s="33" t="s">
        <v>167</v>
      </c>
      <c r="F198" s="52" t="s">
        <v>205</v>
      </c>
      <c r="G198" s="42">
        <f t="shared" ref="G198:AH198" si="103">G197*G193+G188</f>
        <v>1391.5398472721565</v>
      </c>
      <c r="H198" s="42">
        <f t="shared" si="103"/>
        <v>1391.5398472721565</v>
      </c>
      <c r="I198" s="42">
        <f t="shared" si="103"/>
        <v>1391.5398472721565</v>
      </c>
      <c r="J198" s="42">
        <f t="shared" si="103"/>
        <v>1391.5398472721565</v>
      </c>
      <c r="K198" s="42">
        <f t="shared" si="103"/>
        <v>1391.5398472721565</v>
      </c>
      <c r="L198" s="42">
        <f t="shared" si="103"/>
        <v>1391.5398472721565</v>
      </c>
      <c r="M198" s="42">
        <f t="shared" si="103"/>
        <v>1391.5398472721565</v>
      </c>
      <c r="N198" s="42">
        <f t="shared" si="103"/>
        <v>1391.5398472721565</v>
      </c>
      <c r="O198" s="42">
        <f t="shared" si="103"/>
        <v>1391.5398472721565</v>
      </c>
      <c r="P198" s="42">
        <f t="shared" si="103"/>
        <v>1391.5398472721565</v>
      </c>
      <c r="Q198" s="42">
        <f t="shared" si="103"/>
        <v>1391.5398472721565</v>
      </c>
      <c r="R198" s="42">
        <f t="shared" si="103"/>
        <v>1391.5398472721565</v>
      </c>
      <c r="S198" s="42">
        <f t="shared" si="103"/>
        <v>1391.5398472721565</v>
      </c>
      <c r="T198" s="42">
        <f t="shared" si="103"/>
        <v>1391.5398472721565</v>
      </c>
      <c r="U198" s="42">
        <f t="shared" si="103"/>
        <v>1391.5398472721565</v>
      </c>
      <c r="V198" s="42">
        <f t="shared" si="103"/>
        <v>1391.5398472721565</v>
      </c>
      <c r="W198" s="42">
        <f t="shared" si="103"/>
        <v>1391.5398472721565</v>
      </c>
      <c r="X198" s="42">
        <f t="shared" si="103"/>
        <v>1391.5398472721565</v>
      </c>
      <c r="Y198" s="42">
        <f t="shared" si="103"/>
        <v>1391.5398472721565</v>
      </c>
      <c r="Z198" s="42">
        <f t="shared" si="103"/>
        <v>1391.5398472721565</v>
      </c>
      <c r="AA198" s="42">
        <f t="shared" si="103"/>
        <v>1391.5398472721565</v>
      </c>
      <c r="AB198" s="42">
        <f t="shared" si="103"/>
        <v>1391.5398472721565</v>
      </c>
      <c r="AC198" s="42">
        <f t="shared" si="103"/>
        <v>1391.5398472721565</v>
      </c>
      <c r="AD198" s="42">
        <f t="shared" si="103"/>
        <v>1391.5398472721565</v>
      </c>
      <c r="AE198" s="42">
        <f t="shared" si="103"/>
        <v>1391.5398472721565</v>
      </c>
      <c r="AF198" s="42">
        <f t="shared" si="103"/>
        <v>1391.5398472721565</v>
      </c>
      <c r="AG198" s="42">
        <f t="shared" si="103"/>
        <v>1391.5398472721565</v>
      </c>
      <c r="AH198" s="42">
        <f t="shared" si="103"/>
        <v>1391.5398472721565</v>
      </c>
    </row>
    <row r="199" spans="1:34" x14ac:dyDescent="0.3">
      <c r="A199" s="37" t="s">
        <v>204</v>
      </c>
      <c r="B199" s="37" t="s">
        <v>175</v>
      </c>
      <c r="C199" s="37" t="s">
        <v>159</v>
      </c>
      <c r="D199" s="37" t="s">
        <v>165</v>
      </c>
      <c r="E199" s="37" t="s">
        <v>167</v>
      </c>
      <c r="F199" s="52" t="s">
        <v>205</v>
      </c>
      <c r="G199" s="43">
        <f>G198/(G194*8760)+G189+G192</f>
        <v>4.2402591573883068</v>
      </c>
      <c r="H199" s="43">
        <f t="shared" ref="H199:AH204" si="104">G199</f>
        <v>4.2402591573883068</v>
      </c>
      <c r="I199" s="43">
        <f t="shared" si="104"/>
        <v>4.2402591573883068</v>
      </c>
      <c r="J199" s="43">
        <f t="shared" si="104"/>
        <v>4.2402591573883068</v>
      </c>
      <c r="K199" s="43">
        <f t="shared" si="104"/>
        <v>4.2402591573883068</v>
      </c>
      <c r="L199" s="43">
        <f t="shared" si="104"/>
        <v>4.2402591573883068</v>
      </c>
      <c r="M199" s="43">
        <f t="shared" si="104"/>
        <v>4.2402591573883068</v>
      </c>
      <c r="N199" s="43">
        <f t="shared" si="104"/>
        <v>4.2402591573883068</v>
      </c>
      <c r="O199" s="43">
        <f t="shared" si="104"/>
        <v>4.2402591573883068</v>
      </c>
      <c r="P199" s="43">
        <f t="shared" si="104"/>
        <v>4.2402591573883068</v>
      </c>
      <c r="Q199" s="43">
        <f t="shared" si="104"/>
        <v>4.2402591573883068</v>
      </c>
      <c r="R199" s="43">
        <f t="shared" si="104"/>
        <v>4.2402591573883068</v>
      </c>
      <c r="S199" s="43">
        <f t="shared" si="104"/>
        <v>4.2402591573883068</v>
      </c>
      <c r="T199" s="43">
        <f t="shared" si="104"/>
        <v>4.2402591573883068</v>
      </c>
      <c r="U199" s="43">
        <f t="shared" si="104"/>
        <v>4.2402591573883068</v>
      </c>
      <c r="V199" s="43">
        <f t="shared" si="104"/>
        <v>4.2402591573883068</v>
      </c>
      <c r="W199" s="43">
        <f t="shared" si="104"/>
        <v>4.2402591573883068</v>
      </c>
      <c r="X199" s="43">
        <f t="shared" si="104"/>
        <v>4.2402591573883068</v>
      </c>
      <c r="Y199" s="43">
        <f t="shared" si="104"/>
        <v>4.2402591573883068</v>
      </c>
      <c r="Z199" s="43">
        <f t="shared" si="104"/>
        <v>4.2402591573883068</v>
      </c>
      <c r="AA199" s="43">
        <f t="shared" si="104"/>
        <v>4.2402591573883068</v>
      </c>
      <c r="AB199" s="43">
        <f t="shared" si="104"/>
        <v>4.2402591573883068</v>
      </c>
      <c r="AC199" s="43">
        <f t="shared" si="104"/>
        <v>4.2402591573883068</v>
      </c>
      <c r="AD199" s="43">
        <f t="shared" si="104"/>
        <v>4.2402591573883068</v>
      </c>
      <c r="AE199" s="43">
        <f t="shared" si="104"/>
        <v>4.2402591573883068</v>
      </c>
      <c r="AF199" s="43">
        <f t="shared" si="104"/>
        <v>4.2402591573883068</v>
      </c>
      <c r="AG199" s="43">
        <f t="shared" si="104"/>
        <v>4.2402591573883068</v>
      </c>
      <c r="AH199" s="43">
        <f t="shared" si="104"/>
        <v>4.2402591573883068</v>
      </c>
    </row>
    <row r="200" spans="1:34" x14ac:dyDescent="0.3">
      <c r="A200" s="33" t="s">
        <v>206</v>
      </c>
      <c r="B200" s="33" t="s">
        <v>158</v>
      </c>
      <c r="C200" s="33" t="s">
        <v>159</v>
      </c>
      <c r="D200" s="33" t="s">
        <v>160</v>
      </c>
      <c r="E200" s="34" t="s">
        <v>161</v>
      </c>
      <c r="F200" s="52" t="s">
        <v>207</v>
      </c>
      <c r="G200" s="36">
        <v>11345</v>
      </c>
      <c r="H200" s="36">
        <f>G200</f>
        <v>11345</v>
      </c>
      <c r="I200" s="36">
        <f t="shared" si="104"/>
        <v>11345</v>
      </c>
      <c r="J200" s="36">
        <f t="shared" si="104"/>
        <v>11345</v>
      </c>
      <c r="K200" s="36">
        <f t="shared" si="104"/>
        <v>11345</v>
      </c>
      <c r="L200" s="36">
        <f t="shared" si="104"/>
        <v>11345</v>
      </c>
      <c r="M200" s="36">
        <f t="shared" si="104"/>
        <v>11345</v>
      </c>
      <c r="N200" s="36">
        <f t="shared" si="104"/>
        <v>11345</v>
      </c>
      <c r="O200" s="36">
        <f t="shared" si="104"/>
        <v>11345</v>
      </c>
      <c r="P200" s="36">
        <f t="shared" si="104"/>
        <v>11345</v>
      </c>
      <c r="Q200" s="36">
        <f t="shared" si="104"/>
        <v>11345</v>
      </c>
      <c r="R200" s="36">
        <f t="shared" si="104"/>
        <v>11345</v>
      </c>
      <c r="S200" s="36">
        <f t="shared" si="104"/>
        <v>11345</v>
      </c>
      <c r="T200" s="36">
        <f t="shared" si="104"/>
        <v>11345</v>
      </c>
      <c r="U200" s="36">
        <f t="shared" si="104"/>
        <v>11345</v>
      </c>
      <c r="V200" s="36">
        <f t="shared" si="104"/>
        <v>11345</v>
      </c>
      <c r="W200" s="36">
        <f t="shared" si="104"/>
        <v>11345</v>
      </c>
      <c r="X200" s="36">
        <f t="shared" si="104"/>
        <v>11345</v>
      </c>
      <c r="Y200" s="36">
        <f t="shared" si="104"/>
        <v>11345</v>
      </c>
      <c r="Z200" s="36">
        <f t="shared" si="104"/>
        <v>11345</v>
      </c>
      <c r="AA200" s="36">
        <f t="shared" si="104"/>
        <v>11345</v>
      </c>
      <c r="AB200" s="36">
        <f t="shared" si="104"/>
        <v>11345</v>
      </c>
      <c r="AC200" s="36">
        <f t="shared" si="104"/>
        <v>11345</v>
      </c>
      <c r="AD200" s="36">
        <f t="shared" si="104"/>
        <v>11345</v>
      </c>
      <c r="AE200" s="36">
        <f t="shared" si="104"/>
        <v>11345</v>
      </c>
      <c r="AF200" s="36">
        <f t="shared" si="104"/>
        <v>11345</v>
      </c>
      <c r="AG200" s="36">
        <f t="shared" si="104"/>
        <v>11345</v>
      </c>
      <c r="AH200" s="36">
        <f t="shared" si="104"/>
        <v>11345</v>
      </c>
    </row>
    <row r="201" spans="1:34" x14ac:dyDescent="0.3">
      <c r="A201" s="37" t="s">
        <v>206</v>
      </c>
      <c r="B201" s="37" t="s">
        <v>162</v>
      </c>
      <c r="C201" s="37" t="s">
        <v>159</v>
      </c>
      <c r="D201" s="37" t="s">
        <v>163</v>
      </c>
      <c r="E201" s="34" t="s">
        <v>161</v>
      </c>
      <c r="F201" s="52" t="s">
        <v>207</v>
      </c>
      <c r="G201" s="36">
        <v>61</v>
      </c>
      <c r="H201" s="36">
        <f t="shared" ref="H201:H202" si="105">G201</f>
        <v>61</v>
      </c>
      <c r="I201" s="36">
        <f t="shared" si="104"/>
        <v>61</v>
      </c>
      <c r="J201" s="36">
        <f t="shared" si="104"/>
        <v>61</v>
      </c>
      <c r="K201" s="36">
        <f t="shared" si="104"/>
        <v>61</v>
      </c>
      <c r="L201" s="36">
        <f t="shared" si="104"/>
        <v>61</v>
      </c>
      <c r="M201" s="36">
        <f t="shared" si="104"/>
        <v>61</v>
      </c>
      <c r="N201" s="36">
        <f t="shared" si="104"/>
        <v>61</v>
      </c>
      <c r="O201" s="36">
        <f t="shared" si="104"/>
        <v>61</v>
      </c>
      <c r="P201" s="36">
        <f t="shared" si="104"/>
        <v>61</v>
      </c>
      <c r="Q201" s="36">
        <f t="shared" si="104"/>
        <v>61</v>
      </c>
      <c r="R201" s="36">
        <f t="shared" si="104"/>
        <v>61</v>
      </c>
      <c r="S201" s="36">
        <f t="shared" si="104"/>
        <v>61</v>
      </c>
      <c r="T201" s="36">
        <f t="shared" si="104"/>
        <v>61</v>
      </c>
      <c r="U201" s="36">
        <f t="shared" si="104"/>
        <v>61</v>
      </c>
      <c r="V201" s="36">
        <f t="shared" si="104"/>
        <v>61</v>
      </c>
      <c r="W201" s="36">
        <f t="shared" si="104"/>
        <v>61</v>
      </c>
      <c r="X201" s="36">
        <f t="shared" si="104"/>
        <v>61</v>
      </c>
      <c r="Y201" s="36">
        <f t="shared" si="104"/>
        <v>61</v>
      </c>
      <c r="Z201" s="36">
        <f t="shared" si="104"/>
        <v>61</v>
      </c>
      <c r="AA201" s="36">
        <f t="shared" si="104"/>
        <v>61</v>
      </c>
      <c r="AB201" s="36">
        <f t="shared" si="104"/>
        <v>61</v>
      </c>
      <c r="AC201" s="36">
        <f t="shared" si="104"/>
        <v>61</v>
      </c>
      <c r="AD201" s="36">
        <f t="shared" si="104"/>
        <v>61</v>
      </c>
      <c r="AE201" s="36">
        <f t="shared" si="104"/>
        <v>61</v>
      </c>
      <c r="AF201" s="36">
        <f t="shared" si="104"/>
        <v>61</v>
      </c>
      <c r="AG201" s="36">
        <f t="shared" si="104"/>
        <v>61</v>
      </c>
      <c r="AH201" s="36">
        <f t="shared" si="104"/>
        <v>61</v>
      </c>
    </row>
    <row r="202" spans="1:34" x14ac:dyDescent="0.3">
      <c r="A202" s="33" t="s">
        <v>206</v>
      </c>
      <c r="B202" s="33" t="s">
        <v>164</v>
      </c>
      <c r="C202" s="33" t="s">
        <v>159</v>
      </c>
      <c r="D202" s="33" t="s">
        <v>165</v>
      </c>
      <c r="E202" s="34" t="s">
        <v>161</v>
      </c>
      <c r="F202" s="52" t="s">
        <v>207</v>
      </c>
      <c r="G202" s="50">
        <v>7.8E-2</v>
      </c>
      <c r="H202" s="50">
        <f t="shared" si="105"/>
        <v>7.8E-2</v>
      </c>
      <c r="I202" s="50">
        <f t="shared" si="104"/>
        <v>7.8E-2</v>
      </c>
      <c r="J202" s="50">
        <f t="shared" si="104"/>
        <v>7.8E-2</v>
      </c>
      <c r="K202" s="50">
        <f t="shared" si="104"/>
        <v>7.8E-2</v>
      </c>
      <c r="L202" s="50">
        <f t="shared" si="104"/>
        <v>7.8E-2</v>
      </c>
      <c r="M202" s="50">
        <f t="shared" si="104"/>
        <v>7.8E-2</v>
      </c>
      <c r="N202" s="50">
        <f t="shared" si="104"/>
        <v>7.8E-2</v>
      </c>
      <c r="O202" s="50">
        <f t="shared" si="104"/>
        <v>7.8E-2</v>
      </c>
      <c r="P202" s="50">
        <f t="shared" si="104"/>
        <v>7.8E-2</v>
      </c>
      <c r="Q202" s="50">
        <f t="shared" si="104"/>
        <v>7.8E-2</v>
      </c>
      <c r="R202" s="50">
        <f t="shared" si="104"/>
        <v>7.8E-2</v>
      </c>
      <c r="S202" s="50">
        <f t="shared" si="104"/>
        <v>7.8E-2</v>
      </c>
      <c r="T202" s="50">
        <f t="shared" si="104"/>
        <v>7.8E-2</v>
      </c>
      <c r="U202" s="50">
        <f t="shared" si="104"/>
        <v>7.8E-2</v>
      </c>
      <c r="V202" s="50">
        <f t="shared" si="104"/>
        <v>7.8E-2</v>
      </c>
      <c r="W202" s="50">
        <f t="shared" si="104"/>
        <v>7.8E-2</v>
      </c>
      <c r="X202" s="50">
        <f t="shared" si="104"/>
        <v>7.8E-2</v>
      </c>
      <c r="Y202" s="50">
        <f t="shared" si="104"/>
        <v>7.8E-2</v>
      </c>
      <c r="Z202" s="50">
        <f t="shared" si="104"/>
        <v>7.8E-2</v>
      </c>
      <c r="AA202" s="50">
        <f t="shared" si="104"/>
        <v>7.8E-2</v>
      </c>
      <c r="AB202" s="50">
        <f t="shared" si="104"/>
        <v>7.8E-2</v>
      </c>
      <c r="AC202" s="50">
        <f t="shared" si="104"/>
        <v>7.8E-2</v>
      </c>
      <c r="AD202" s="50">
        <f t="shared" si="104"/>
        <v>7.8E-2</v>
      </c>
      <c r="AE202" s="50">
        <f t="shared" si="104"/>
        <v>7.8E-2</v>
      </c>
      <c r="AF202" s="50">
        <f t="shared" si="104"/>
        <v>7.8E-2</v>
      </c>
      <c r="AG202" s="50">
        <f t="shared" si="104"/>
        <v>7.8E-2</v>
      </c>
      <c r="AH202" s="50">
        <f t="shared" si="104"/>
        <v>7.8E-2</v>
      </c>
    </row>
    <row r="203" spans="1:34" x14ac:dyDescent="0.3">
      <c r="A203" s="37" t="s">
        <v>206</v>
      </c>
      <c r="B203" s="37" t="s">
        <v>192</v>
      </c>
      <c r="C203" s="37"/>
      <c r="D203" s="37" t="s">
        <v>193</v>
      </c>
      <c r="E203" s="39" t="s">
        <v>169</v>
      </c>
      <c r="F203" s="52" t="s">
        <v>207</v>
      </c>
      <c r="G203" s="36">
        <v>9453</v>
      </c>
      <c r="H203" s="36">
        <f>G203</f>
        <v>9453</v>
      </c>
      <c r="I203" s="36">
        <f t="shared" si="104"/>
        <v>9453</v>
      </c>
      <c r="J203" s="36">
        <f t="shared" si="104"/>
        <v>9453</v>
      </c>
      <c r="K203" s="36">
        <f t="shared" si="104"/>
        <v>9453</v>
      </c>
      <c r="L203" s="36">
        <f t="shared" si="104"/>
        <v>9453</v>
      </c>
      <c r="M203" s="36">
        <f t="shared" si="104"/>
        <v>9453</v>
      </c>
      <c r="N203" s="36">
        <f t="shared" si="104"/>
        <v>9453</v>
      </c>
      <c r="O203" s="36">
        <f t="shared" si="104"/>
        <v>9453</v>
      </c>
      <c r="P203" s="36">
        <f t="shared" si="104"/>
        <v>9453</v>
      </c>
      <c r="Q203" s="36">
        <f t="shared" si="104"/>
        <v>9453</v>
      </c>
      <c r="R203" s="36">
        <f t="shared" si="104"/>
        <v>9453</v>
      </c>
      <c r="S203" s="36">
        <f t="shared" si="104"/>
        <v>9453</v>
      </c>
      <c r="T203" s="36">
        <f t="shared" si="104"/>
        <v>9453</v>
      </c>
      <c r="U203" s="36">
        <f t="shared" si="104"/>
        <v>9453</v>
      </c>
      <c r="V203" s="36">
        <f t="shared" si="104"/>
        <v>9453</v>
      </c>
      <c r="W203" s="36">
        <f t="shared" si="104"/>
        <v>9453</v>
      </c>
      <c r="X203" s="36">
        <f t="shared" si="104"/>
        <v>9453</v>
      </c>
      <c r="Y203" s="36">
        <f t="shared" si="104"/>
        <v>9453</v>
      </c>
      <c r="Z203" s="36">
        <f t="shared" si="104"/>
        <v>9453</v>
      </c>
      <c r="AA203" s="36">
        <f t="shared" si="104"/>
        <v>9453</v>
      </c>
      <c r="AB203" s="36">
        <f t="shared" si="104"/>
        <v>9453</v>
      </c>
      <c r="AC203" s="36">
        <f t="shared" si="104"/>
        <v>9453</v>
      </c>
      <c r="AD203" s="36">
        <f t="shared" si="104"/>
        <v>9453</v>
      </c>
      <c r="AE203" s="36">
        <f t="shared" si="104"/>
        <v>9453</v>
      </c>
      <c r="AF203" s="36">
        <f t="shared" si="104"/>
        <v>9453</v>
      </c>
      <c r="AG203" s="36">
        <f t="shared" si="104"/>
        <v>9453</v>
      </c>
      <c r="AH203" s="36">
        <f t="shared" si="104"/>
        <v>9453</v>
      </c>
    </row>
    <row r="204" spans="1:34" x14ac:dyDescent="0.3">
      <c r="A204" s="33" t="s">
        <v>206</v>
      </c>
      <c r="B204" s="33" t="s">
        <v>194</v>
      </c>
      <c r="C204" s="33" t="s">
        <v>159</v>
      </c>
      <c r="D204" s="33" t="s">
        <v>129</v>
      </c>
      <c r="E204" s="34" t="s">
        <v>161</v>
      </c>
      <c r="F204" s="52" t="s">
        <v>207</v>
      </c>
      <c r="G204" s="36">
        <f>[1]Assumptions!$J$2</f>
        <v>271.95</v>
      </c>
      <c r="H204" s="36">
        <f>G204</f>
        <v>271.95</v>
      </c>
      <c r="I204" s="36">
        <f t="shared" si="104"/>
        <v>271.95</v>
      </c>
      <c r="J204" s="36">
        <f t="shared" si="104"/>
        <v>271.95</v>
      </c>
      <c r="K204" s="36">
        <f t="shared" si="104"/>
        <v>271.95</v>
      </c>
      <c r="L204" s="36">
        <f t="shared" si="104"/>
        <v>271.95</v>
      </c>
      <c r="M204" s="36">
        <f t="shared" si="104"/>
        <v>271.95</v>
      </c>
      <c r="N204" s="36">
        <f t="shared" si="104"/>
        <v>271.95</v>
      </c>
      <c r="O204" s="36">
        <f t="shared" si="104"/>
        <v>271.95</v>
      </c>
      <c r="P204" s="36">
        <f t="shared" si="104"/>
        <v>271.95</v>
      </c>
      <c r="Q204" s="36">
        <f t="shared" si="104"/>
        <v>271.95</v>
      </c>
      <c r="R204" s="36">
        <f t="shared" si="104"/>
        <v>271.95</v>
      </c>
      <c r="S204" s="36">
        <f t="shared" si="104"/>
        <v>271.95</v>
      </c>
      <c r="T204" s="36">
        <f t="shared" si="104"/>
        <v>271.95</v>
      </c>
      <c r="U204" s="36">
        <f t="shared" si="104"/>
        <v>271.95</v>
      </c>
      <c r="V204" s="36">
        <f t="shared" si="104"/>
        <v>271.95</v>
      </c>
      <c r="W204" s="36">
        <f t="shared" si="104"/>
        <v>271.95</v>
      </c>
      <c r="X204" s="36">
        <f t="shared" si="104"/>
        <v>271.95</v>
      </c>
      <c r="Y204" s="36">
        <f t="shared" si="104"/>
        <v>271.95</v>
      </c>
      <c r="Z204" s="36">
        <f t="shared" si="104"/>
        <v>271.95</v>
      </c>
      <c r="AA204" s="36">
        <f t="shared" si="104"/>
        <v>271.95</v>
      </c>
      <c r="AB204" s="36">
        <f t="shared" si="104"/>
        <v>271.95</v>
      </c>
      <c r="AC204" s="36">
        <f t="shared" si="104"/>
        <v>271.95</v>
      </c>
      <c r="AD204" s="36">
        <f t="shared" si="104"/>
        <v>271.95</v>
      </c>
      <c r="AE204" s="36">
        <f t="shared" si="104"/>
        <v>271.95</v>
      </c>
      <c r="AF204" s="36">
        <f t="shared" si="104"/>
        <v>271.95</v>
      </c>
      <c r="AG204" s="36">
        <f t="shared" si="104"/>
        <v>271.95</v>
      </c>
      <c r="AH204" s="36">
        <f t="shared" si="104"/>
        <v>271.95</v>
      </c>
    </row>
    <row r="205" spans="1:34" x14ac:dyDescent="0.3">
      <c r="A205" s="37" t="s">
        <v>206</v>
      </c>
      <c r="B205" s="37" t="s">
        <v>195</v>
      </c>
      <c r="C205" s="37" t="s">
        <v>159</v>
      </c>
      <c r="D205" s="37" t="s">
        <v>165</v>
      </c>
      <c r="E205" s="34" t="s">
        <v>161</v>
      </c>
      <c r="F205" s="52" t="s">
        <v>207</v>
      </c>
      <c r="G205" s="24">
        <f t="shared" ref="G205:AH205" si="106">G204*G203/1000000</f>
        <v>2.5707433499999999</v>
      </c>
      <c r="H205" s="24">
        <f t="shared" si="106"/>
        <v>2.5707433499999999</v>
      </c>
      <c r="I205" s="24">
        <f t="shared" si="106"/>
        <v>2.5707433499999999</v>
      </c>
      <c r="J205" s="24">
        <f t="shared" si="106"/>
        <v>2.5707433499999999</v>
      </c>
      <c r="K205" s="24">
        <f t="shared" si="106"/>
        <v>2.5707433499999999</v>
      </c>
      <c r="L205" s="24">
        <f t="shared" si="106"/>
        <v>2.5707433499999999</v>
      </c>
      <c r="M205" s="24">
        <f t="shared" si="106"/>
        <v>2.5707433499999999</v>
      </c>
      <c r="N205" s="24">
        <f t="shared" si="106"/>
        <v>2.5707433499999999</v>
      </c>
      <c r="O205" s="24">
        <f t="shared" si="106"/>
        <v>2.5707433499999999</v>
      </c>
      <c r="P205" s="24">
        <f t="shared" si="106"/>
        <v>2.5707433499999999</v>
      </c>
      <c r="Q205" s="24">
        <f t="shared" si="106"/>
        <v>2.5707433499999999</v>
      </c>
      <c r="R205" s="24">
        <f t="shared" si="106"/>
        <v>2.5707433499999999</v>
      </c>
      <c r="S205" s="24">
        <f t="shared" si="106"/>
        <v>2.5707433499999999</v>
      </c>
      <c r="T205" s="24">
        <f t="shared" si="106"/>
        <v>2.5707433499999999</v>
      </c>
      <c r="U205" s="24">
        <f t="shared" si="106"/>
        <v>2.5707433499999999</v>
      </c>
      <c r="V205" s="24">
        <f t="shared" si="106"/>
        <v>2.5707433499999999</v>
      </c>
      <c r="W205" s="24">
        <f t="shared" si="106"/>
        <v>2.5707433499999999</v>
      </c>
      <c r="X205" s="24">
        <f t="shared" si="106"/>
        <v>2.5707433499999999</v>
      </c>
      <c r="Y205" s="24">
        <f t="shared" si="106"/>
        <v>2.5707433499999999</v>
      </c>
      <c r="Z205" s="24">
        <f t="shared" si="106"/>
        <v>2.5707433499999999</v>
      </c>
      <c r="AA205" s="24">
        <f t="shared" si="106"/>
        <v>2.5707433499999999</v>
      </c>
      <c r="AB205" s="24">
        <f t="shared" si="106"/>
        <v>2.5707433499999999</v>
      </c>
      <c r="AC205" s="24">
        <f t="shared" si="106"/>
        <v>2.5707433499999999</v>
      </c>
      <c r="AD205" s="24">
        <f t="shared" si="106"/>
        <v>2.5707433499999999</v>
      </c>
      <c r="AE205" s="24">
        <f t="shared" si="106"/>
        <v>2.5707433499999999</v>
      </c>
      <c r="AF205" s="24">
        <f t="shared" si="106"/>
        <v>2.5707433499999999</v>
      </c>
      <c r="AG205" s="24">
        <f t="shared" si="106"/>
        <v>2.5707433499999999</v>
      </c>
      <c r="AH205" s="24">
        <f t="shared" si="106"/>
        <v>2.5707433499999999</v>
      </c>
    </row>
    <row r="206" spans="1:34" x14ac:dyDescent="0.3">
      <c r="A206" s="33" t="s">
        <v>206</v>
      </c>
      <c r="B206" s="33" t="s">
        <v>166</v>
      </c>
      <c r="C206" s="33" t="s">
        <v>159</v>
      </c>
      <c r="D206" s="33" t="s">
        <v>160</v>
      </c>
      <c r="E206" s="33" t="s">
        <v>167</v>
      </c>
      <c r="F206" s="52" t="s">
        <v>207</v>
      </c>
      <c r="G206" s="38">
        <f>G200*[1]Assumptions!$H$66</f>
        <v>12182.261</v>
      </c>
      <c r="H206" s="38">
        <f t="shared" ref="H206:AH209" si="107">G206</f>
        <v>12182.261</v>
      </c>
      <c r="I206" s="38">
        <f t="shared" si="107"/>
        <v>12182.261</v>
      </c>
      <c r="J206" s="38">
        <f t="shared" si="107"/>
        <v>12182.261</v>
      </c>
      <c r="K206" s="38">
        <f t="shared" si="107"/>
        <v>12182.261</v>
      </c>
      <c r="L206" s="38">
        <f t="shared" si="107"/>
        <v>12182.261</v>
      </c>
      <c r="M206" s="38">
        <f t="shared" si="107"/>
        <v>12182.261</v>
      </c>
      <c r="N206" s="38">
        <f t="shared" si="107"/>
        <v>12182.261</v>
      </c>
      <c r="O206" s="38">
        <f t="shared" si="107"/>
        <v>12182.261</v>
      </c>
      <c r="P206" s="38">
        <f t="shared" si="107"/>
        <v>12182.261</v>
      </c>
      <c r="Q206" s="38">
        <f t="shared" si="107"/>
        <v>12182.261</v>
      </c>
      <c r="R206" s="38">
        <f t="shared" si="107"/>
        <v>12182.261</v>
      </c>
      <c r="S206" s="38">
        <f t="shared" si="107"/>
        <v>12182.261</v>
      </c>
      <c r="T206" s="38">
        <f t="shared" si="107"/>
        <v>12182.261</v>
      </c>
      <c r="U206" s="38">
        <f t="shared" si="107"/>
        <v>12182.261</v>
      </c>
      <c r="V206" s="38">
        <f t="shared" si="107"/>
        <v>12182.261</v>
      </c>
      <c r="W206" s="38">
        <f t="shared" si="107"/>
        <v>12182.261</v>
      </c>
      <c r="X206" s="38">
        <f t="shared" si="107"/>
        <v>12182.261</v>
      </c>
      <c r="Y206" s="38">
        <f t="shared" si="107"/>
        <v>12182.261</v>
      </c>
      <c r="Z206" s="38">
        <f t="shared" si="107"/>
        <v>12182.261</v>
      </c>
      <c r="AA206" s="38">
        <f t="shared" si="107"/>
        <v>12182.261</v>
      </c>
      <c r="AB206" s="38">
        <f t="shared" si="107"/>
        <v>12182.261</v>
      </c>
      <c r="AC206" s="38">
        <f t="shared" si="107"/>
        <v>12182.261</v>
      </c>
      <c r="AD206" s="38">
        <f t="shared" si="107"/>
        <v>12182.261</v>
      </c>
      <c r="AE206" s="38">
        <f t="shared" si="107"/>
        <v>12182.261</v>
      </c>
      <c r="AF206" s="38">
        <f t="shared" si="107"/>
        <v>12182.261</v>
      </c>
      <c r="AG206" s="38">
        <f t="shared" si="107"/>
        <v>12182.261</v>
      </c>
      <c r="AH206" s="38">
        <f t="shared" si="107"/>
        <v>12182.261</v>
      </c>
    </row>
    <row r="207" spans="1:34" x14ac:dyDescent="0.3">
      <c r="A207" s="37" t="s">
        <v>206</v>
      </c>
      <c r="B207" s="37" t="s">
        <v>168</v>
      </c>
      <c r="C207" s="37" t="s">
        <v>159</v>
      </c>
      <c r="D207" s="37" t="s">
        <v>4</v>
      </c>
      <c r="E207" s="39" t="s">
        <v>169</v>
      </c>
      <c r="F207" s="52" t="s">
        <v>207</v>
      </c>
      <c r="G207" s="40">
        <v>0.1</v>
      </c>
      <c r="H207" s="40">
        <f>G207</f>
        <v>0.1</v>
      </c>
      <c r="I207" s="40">
        <f>H207</f>
        <v>0.1</v>
      </c>
      <c r="J207" s="40">
        <f t="shared" si="107"/>
        <v>0.1</v>
      </c>
      <c r="K207" s="40">
        <f t="shared" si="107"/>
        <v>0.1</v>
      </c>
      <c r="L207" s="40">
        <f t="shared" si="107"/>
        <v>0.1</v>
      </c>
      <c r="M207" s="40">
        <f t="shared" si="107"/>
        <v>0.1</v>
      </c>
      <c r="N207" s="40">
        <f t="shared" si="107"/>
        <v>0.1</v>
      </c>
      <c r="O207" s="40">
        <f t="shared" si="107"/>
        <v>0.1</v>
      </c>
      <c r="P207" s="40">
        <f t="shared" si="107"/>
        <v>0.1</v>
      </c>
      <c r="Q207" s="40">
        <f t="shared" si="107"/>
        <v>0.1</v>
      </c>
      <c r="R207" s="40">
        <f t="shared" si="107"/>
        <v>0.1</v>
      </c>
      <c r="S207" s="40">
        <f t="shared" si="107"/>
        <v>0.1</v>
      </c>
      <c r="T207" s="40">
        <f t="shared" si="107"/>
        <v>0.1</v>
      </c>
      <c r="U207" s="40">
        <f t="shared" si="107"/>
        <v>0.1</v>
      </c>
      <c r="V207" s="40">
        <f t="shared" si="107"/>
        <v>0.1</v>
      </c>
      <c r="W207" s="40">
        <f t="shared" si="107"/>
        <v>0.1</v>
      </c>
      <c r="X207" s="40">
        <f t="shared" si="107"/>
        <v>0.1</v>
      </c>
      <c r="Y207" s="40">
        <f t="shared" si="107"/>
        <v>0.1</v>
      </c>
      <c r="Z207" s="40">
        <f t="shared" si="107"/>
        <v>0.1</v>
      </c>
      <c r="AA207" s="40">
        <f t="shared" si="107"/>
        <v>0.1</v>
      </c>
      <c r="AB207" s="40">
        <f t="shared" si="107"/>
        <v>0.1</v>
      </c>
      <c r="AC207" s="40">
        <f t="shared" si="107"/>
        <v>0.1</v>
      </c>
      <c r="AD207" s="40">
        <f t="shared" si="107"/>
        <v>0.1</v>
      </c>
      <c r="AE207" s="40">
        <f t="shared" si="107"/>
        <v>0.1</v>
      </c>
      <c r="AF207" s="40">
        <f t="shared" si="107"/>
        <v>0.1</v>
      </c>
      <c r="AG207" s="40">
        <f t="shared" si="107"/>
        <v>0.1</v>
      </c>
      <c r="AH207" s="40">
        <f t="shared" si="107"/>
        <v>0.1</v>
      </c>
    </row>
    <row r="208" spans="1:34" x14ac:dyDescent="0.3">
      <c r="A208" s="33" t="s">
        <v>206</v>
      </c>
      <c r="B208" s="33" t="s">
        <v>170</v>
      </c>
      <c r="C208" s="33" t="s">
        <v>159</v>
      </c>
      <c r="D208" s="33" t="s">
        <v>172</v>
      </c>
      <c r="E208" s="34" t="s">
        <v>161</v>
      </c>
      <c r="F208" s="52" t="s">
        <v>207</v>
      </c>
      <c r="G208" s="40">
        <v>8.2000000000000003E-2</v>
      </c>
      <c r="H208" s="40">
        <f>G208</f>
        <v>8.2000000000000003E-2</v>
      </c>
      <c r="I208" s="40">
        <f>H208</f>
        <v>8.2000000000000003E-2</v>
      </c>
      <c r="J208" s="40">
        <f t="shared" si="107"/>
        <v>8.2000000000000003E-2</v>
      </c>
      <c r="K208" s="40">
        <f t="shared" si="107"/>
        <v>8.2000000000000003E-2</v>
      </c>
      <c r="L208" s="40">
        <f t="shared" si="107"/>
        <v>8.2000000000000003E-2</v>
      </c>
      <c r="M208" s="40">
        <f t="shared" si="107"/>
        <v>8.2000000000000003E-2</v>
      </c>
      <c r="N208" s="40">
        <f t="shared" si="107"/>
        <v>8.2000000000000003E-2</v>
      </c>
      <c r="O208" s="40">
        <f t="shared" si="107"/>
        <v>8.2000000000000003E-2</v>
      </c>
      <c r="P208" s="40">
        <f t="shared" si="107"/>
        <v>8.2000000000000003E-2</v>
      </c>
      <c r="Q208" s="40">
        <f t="shared" si="107"/>
        <v>8.2000000000000003E-2</v>
      </c>
      <c r="R208" s="40">
        <f t="shared" si="107"/>
        <v>8.2000000000000003E-2</v>
      </c>
      <c r="S208" s="40">
        <f t="shared" si="107"/>
        <v>8.2000000000000003E-2</v>
      </c>
      <c r="T208" s="40">
        <f t="shared" si="107"/>
        <v>8.2000000000000003E-2</v>
      </c>
      <c r="U208" s="40">
        <f t="shared" si="107"/>
        <v>8.2000000000000003E-2</v>
      </c>
      <c r="V208" s="40">
        <f t="shared" si="107"/>
        <v>8.2000000000000003E-2</v>
      </c>
      <c r="W208" s="40">
        <f t="shared" si="107"/>
        <v>8.2000000000000003E-2</v>
      </c>
      <c r="X208" s="40">
        <f t="shared" si="107"/>
        <v>8.2000000000000003E-2</v>
      </c>
      <c r="Y208" s="40">
        <f t="shared" si="107"/>
        <v>8.2000000000000003E-2</v>
      </c>
      <c r="Z208" s="40">
        <f t="shared" si="107"/>
        <v>8.2000000000000003E-2</v>
      </c>
      <c r="AA208" s="40">
        <f t="shared" si="107"/>
        <v>8.2000000000000003E-2</v>
      </c>
      <c r="AB208" s="40">
        <f t="shared" si="107"/>
        <v>8.2000000000000003E-2</v>
      </c>
      <c r="AC208" s="40">
        <f t="shared" si="107"/>
        <v>8.2000000000000003E-2</v>
      </c>
      <c r="AD208" s="40">
        <f t="shared" si="107"/>
        <v>8.2000000000000003E-2</v>
      </c>
      <c r="AE208" s="40">
        <f t="shared" si="107"/>
        <v>8.2000000000000003E-2</v>
      </c>
      <c r="AF208" s="40">
        <f t="shared" si="107"/>
        <v>8.2000000000000003E-2</v>
      </c>
      <c r="AG208" s="40">
        <f t="shared" si="107"/>
        <v>8.2000000000000003E-2</v>
      </c>
      <c r="AH208" s="40">
        <f t="shared" si="107"/>
        <v>8.2000000000000003E-2</v>
      </c>
    </row>
    <row r="209" spans="1:34" x14ac:dyDescent="0.3">
      <c r="A209" s="37" t="s">
        <v>206</v>
      </c>
      <c r="B209" s="37" t="s">
        <v>171</v>
      </c>
      <c r="C209" s="37"/>
      <c r="D209" s="37" t="s">
        <v>172</v>
      </c>
      <c r="E209" s="39" t="s">
        <v>169</v>
      </c>
      <c r="F209" s="52" t="s">
        <v>207</v>
      </c>
      <c r="G209" s="23">
        <v>30</v>
      </c>
      <c r="H209" s="36">
        <f t="shared" ref="H209:I209" si="108">G209</f>
        <v>30</v>
      </c>
      <c r="I209" s="36">
        <f t="shared" si="108"/>
        <v>30</v>
      </c>
      <c r="J209" s="36">
        <f t="shared" si="107"/>
        <v>30</v>
      </c>
      <c r="K209" s="36">
        <f t="shared" si="107"/>
        <v>30</v>
      </c>
      <c r="L209" s="36">
        <f t="shared" si="107"/>
        <v>30</v>
      </c>
      <c r="M209" s="36">
        <f t="shared" si="107"/>
        <v>30</v>
      </c>
      <c r="N209" s="36">
        <f t="shared" si="107"/>
        <v>30</v>
      </c>
      <c r="O209" s="36">
        <f t="shared" si="107"/>
        <v>30</v>
      </c>
      <c r="P209" s="36">
        <f t="shared" si="107"/>
        <v>30</v>
      </c>
      <c r="Q209" s="36">
        <f t="shared" si="107"/>
        <v>30</v>
      </c>
      <c r="R209" s="36">
        <f t="shared" si="107"/>
        <v>30</v>
      </c>
      <c r="S209" s="36">
        <f t="shared" si="107"/>
        <v>30</v>
      </c>
      <c r="T209" s="36">
        <f t="shared" si="107"/>
        <v>30</v>
      </c>
      <c r="U209" s="36">
        <f t="shared" si="107"/>
        <v>30</v>
      </c>
      <c r="V209" s="36">
        <f t="shared" si="107"/>
        <v>30</v>
      </c>
      <c r="W209" s="36">
        <f t="shared" si="107"/>
        <v>30</v>
      </c>
      <c r="X209" s="36">
        <f t="shared" si="107"/>
        <v>30</v>
      </c>
      <c r="Y209" s="36">
        <f t="shared" si="107"/>
        <v>30</v>
      </c>
      <c r="Z209" s="36">
        <f t="shared" si="107"/>
        <v>30</v>
      </c>
      <c r="AA209" s="36">
        <f t="shared" si="107"/>
        <v>30</v>
      </c>
      <c r="AB209" s="36">
        <f t="shared" si="107"/>
        <v>30</v>
      </c>
      <c r="AC209" s="36">
        <f t="shared" si="107"/>
        <v>30</v>
      </c>
      <c r="AD209" s="36">
        <f t="shared" si="107"/>
        <v>30</v>
      </c>
      <c r="AE209" s="36">
        <f t="shared" si="107"/>
        <v>30</v>
      </c>
      <c r="AF209" s="36">
        <f t="shared" si="107"/>
        <v>30</v>
      </c>
      <c r="AG209" s="36">
        <f t="shared" si="107"/>
        <v>30</v>
      </c>
      <c r="AH209" s="36">
        <f t="shared" si="107"/>
        <v>30</v>
      </c>
    </row>
    <row r="210" spans="1:34" x14ac:dyDescent="0.3">
      <c r="A210" s="33" t="s">
        <v>206</v>
      </c>
      <c r="B210" s="33" t="s">
        <v>173</v>
      </c>
      <c r="C210" s="33"/>
      <c r="D210" s="33" t="s">
        <v>4</v>
      </c>
      <c r="E210" s="33" t="s">
        <v>167</v>
      </c>
      <c r="F210" s="52" t="s">
        <v>207</v>
      </c>
      <c r="G210" s="41">
        <f>G208/(1-1/(1+G208)^G209)</f>
        <v>9.0508900949959309E-2</v>
      </c>
      <c r="H210" s="41">
        <f t="shared" ref="H210:AH210" si="109">H208/(1-1/(1+H208)^H209)</f>
        <v>9.0508900949959309E-2</v>
      </c>
      <c r="I210" s="41">
        <f t="shared" si="109"/>
        <v>9.0508900949959309E-2</v>
      </c>
      <c r="J210" s="41">
        <f t="shared" si="109"/>
        <v>9.0508900949959309E-2</v>
      </c>
      <c r="K210" s="41">
        <f t="shared" si="109"/>
        <v>9.0508900949959309E-2</v>
      </c>
      <c r="L210" s="41">
        <f t="shared" si="109"/>
        <v>9.0508900949959309E-2</v>
      </c>
      <c r="M210" s="41">
        <f t="shared" si="109"/>
        <v>9.0508900949959309E-2</v>
      </c>
      <c r="N210" s="41">
        <f t="shared" si="109"/>
        <v>9.0508900949959309E-2</v>
      </c>
      <c r="O210" s="41">
        <f t="shared" si="109"/>
        <v>9.0508900949959309E-2</v>
      </c>
      <c r="P210" s="41">
        <f t="shared" si="109"/>
        <v>9.0508900949959309E-2</v>
      </c>
      <c r="Q210" s="41">
        <f t="shared" si="109"/>
        <v>9.0508900949959309E-2</v>
      </c>
      <c r="R210" s="41">
        <f t="shared" si="109"/>
        <v>9.0508900949959309E-2</v>
      </c>
      <c r="S210" s="41">
        <f t="shared" si="109"/>
        <v>9.0508900949959309E-2</v>
      </c>
      <c r="T210" s="41">
        <f t="shared" si="109"/>
        <v>9.0508900949959309E-2</v>
      </c>
      <c r="U210" s="41">
        <f t="shared" si="109"/>
        <v>9.0508900949959309E-2</v>
      </c>
      <c r="V210" s="41">
        <f t="shared" si="109"/>
        <v>9.0508900949959309E-2</v>
      </c>
      <c r="W210" s="41">
        <f t="shared" si="109"/>
        <v>9.0508900949959309E-2</v>
      </c>
      <c r="X210" s="41">
        <f t="shared" si="109"/>
        <v>9.0508900949959309E-2</v>
      </c>
      <c r="Y210" s="41">
        <f t="shared" si="109"/>
        <v>9.0508900949959309E-2</v>
      </c>
      <c r="Z210" s="41">
        <f t="shared" si="109"/>
        <v>9.0508900949959309E-2</v>
      </c>
      <c r="AA210" s="41">
        <f t="shared" si="109"/>
        <v>9.0508900949959309E-2</v>
      </c>
      <c r="AB210" s="41">
        <f t="shared" si="109"/>
        <v>9.0508900949959309E-2</v>
      </c>
      <c r="AC210" s="41">
        <f t="shared" si="109"/>
        <v>9.0508900949959309E-2</v>
      </c>
      <c r="AD210" s="41">
        <f t="shared" si="109"/>
        <v>9.0508900949959309E-2</v>
      </c>
      <c r="AE210" s="41">
        <f t="shared" si="109"/>
        <v>9.0508900949959309E-2</v>
      </c>
      <c r="AF210" s="41">
        <f t="shared" si="109"/>
        <v>9.0508900949959309E-2</v>
      </c>
      <c r="AG210" s="41">
        <f t="shared" si="109"/>
        <v>9.0508900949959309E-2</v>
      </c>
      <c r="AH210" s="41">
        <f t="shared" si="109"/>
        <v>9.0508900949959309E-2</v>
      </c>
    </row>
    <row r="211" spans="1:34" x14ac:dyDescent="0.3">
      <c r="A211" s="37" t="s">
        <v>206</v>
      </c>
      <c r="B211" s="37" t="s">
        <v>174</v>
      </c>
      <c r="C211" s="37" t="s">
        <v>159</v>
      </c>
      <c r="D211" s="37" t="s">
        <v>163</v>
      </c>
      <c r="E211" s="37" t="s">
        <v>167</v>
      </c>
      <c r="F211" s="52" t="s">
        <v>207</v>
      </c>
      <c r="G211" s="42">
        <f t="shared" ref="G211:AH211" si="110">G210*G206+G201</f>
        <v>1163.6030541955522</v>
      </c>
      <c r="H211" s="42">
        <f t="shared" si="110"/>
        <v>1163.6030541955522</v>
      </c>
      <c r="I211" s="42">
        <f t="shared" si="110"/>
        <v>1163.6030541955522</v>
      </c>
      <c r="J211" s="42">
        <f t="shared" si="110"/>
        <v>1163.6030541955522</v>
      </c>
      <c r="K211" s="42">
        <f t="shared" si="110"/>
        <v>1163.6030541955522</v>
      </c>
      <c r="L211" s="42">
        <f t="shared" si="110"/>
        <v>1163.6030541955522</v>
      </c>
      <c r="M211" s="42">
        <f t="shared" si="110"/>
        <v>1163.6030541955522</v>
      </c>
      <c r="N211" s="42">
        <f t="shared" si="110"/>
        <v>1163.6030541955522</v>
      </c>
      <c r="O211" s="42">
        <f t="shared" si="110"/>
        <v>1163.6030541955522</v>
      </c>
      <c r="P211" s="42">
        <f t="shared" si="110"/>
        <v>1163.6030541955522</v>
      </c>
      <c r="Q211" s="42">
        <f t="shared" si="110"/>
        <v>1163.6030541955522</v>
      </c>
      <c r="R211" s="42">
        <f t="shared" si="110"/>
        <v>1163.6030541955522</v>
      </c>
      <c r="S211" s="42">
        <f t="shared" si="110"/>
        <v>1163.6030541955522</v>
      </c>
      <c r="T211" s="42">
        <f t="shared" si="110"/>
        <v>1163.6030541955522</v>
      </c>
      <c r="U211" s="42">
        <f t="shared" si="110"/>
        <v>1163.6030541955522</v>
      </c>
      <c r="V211" s="42">
        <f t="shared" si="110"/>
        <v>1163.6030541955522</v>
      </c>
      <c r="W211" s="42">
        <f t="shared" si="110"/>
        <v>1163.6030541955522</v>
      </c>
      <c r="X211" s="42">
        <f t="shared" si="110"/>
        <v>1163.6030541955522</v>
      </c>
      <c r="Y211" s="42">
        <f t="shared" si="110"/>
        <v>1163.6030541955522</v>
      </c>
      <c r="Z211" s="42">
        <f t="shared" si="110"/>
        <v>1163.6030541955522</v>
      </c>
      <c r="AA211" s="42">
        <f t="shared" si="110"/>
        <v>1163.6030541955522</v>
      </c>
      <c r="AB211" s="42">
        <f t="shared" si="110"/>
        <v>1163.6030541955522</v>
      </c>
      <c r="AC211" s="42">
        <f t="shared" si="110"/>
        <v>1163.6030541955522</v>
      </c>
      <c r="AD211" s="42">
        <f t="shared" si="110"/>
        <v>1163.6030541955522</v>
      </c>
      <c r="AE211" s="42">
        <f t="shared" si="110"/>
        <v>1163.6030541955522</v>
      </c>
      <c r="AF211" s="42">
        <f t="shared" si="110"/>
        <v>1163.6030541955522</v>
      </c>
      <c r="AG211" s="42">
        <f t="shared" si="110"/>
        <v>1163.6030541955522</v>
      </c>
      <c r="AH211" s="42">
        <f t="shared" si="110"/>
        <v>1163.6030541955522</v>
      </c>
    </row>
    <row r="212" spans="1:34" x14ac:dyDescent="0.3">
      <c r="A212" s="33" t="s">
        <v>206</v>
      </c>
      <c r="B212" s="33" t="s">
        <v>175</v>
      </c>
      <c r="C212" s="33" t="s">
        <v>159</v>
      </c>
      <c r="D212" s="33" t="s">
        <v>165</v>
      </c>
      <c r="E212" s="33" t="s">
        <v>167</v>
      </c>
      <c r="F212" s="52" t="s">
        <v>207</v>
      </c>
      <c r="G212" s="43">
        <f>G211/(G207*8760)+G202+G205</f>
        <v>3.977057338807708</v>
      </c>
      <c r="H212" s="43">
        <f t="shared" ref="H212:AH217" si="111">G212</f>
        <v>3.977057338807708</v>
      </c>
      <c r="I212" s="43">
        <f t="shared" si="111"/>
        <v>3.977057338807708</v>
      </c>
      <c r="J212" s="43">
        <f t="shared" si="111"/>
        <v>3.977057338807708</v>
      </c>
      <c r="K212" s="43">
        <f t="shared" si="111"/>
        <v>3.977057338807708</v>
      </c>
      <c r="L212" s="43">
        <f t="shared" si="111"/>
        <v>3.977057338807708</v>
      </c>
      <c r="M212" s="43">
        <f t="shared" si="111"/>
        <v>3.977057338807708</v>
      </c>
      <c r="N212" s="43">
        <f t="shared" si="111"/>
        <v>3.977057338807708</v>
      </c>
      <c r="O212" s="43">
        <f t="shared" si="111"/>
        <v>3.977057338807708</v>
      </c>
      <c r="P212" s="43">
        <f t="shared" si="111"/>
        <v>3.977057338807708</v>
      </c>
      <c r="Q212" s="43">
        <f t="shared" si="111"/>
        <v>3.977057338807708</v>
      </c>
      <c r="R212" s="43">
        <f t="shared" si="111"/>
        <v>3.977057338807708</v>
      </c>
      <c r="S212" s="43">
        <f t="shared" si="111"/>
        <v>3.977057338807708</v>
      </c>
      <c r="T212" s="43">
        <f t="shared" si="111"/>
        <v>3.977057338807708</v>
      </c>
      <c r="U212" s="43">
        <f t="shared" si="111"/>
        <v>3.977057338807708</v>
      </c>
      <c r="V212" s="43">
        <f t="shared" si="111"/>
        <v>3.977057338807708</v>
      </c>
      <c r="W212" s="43">
        <f t="shared" si="111"/>
        <v>3.977057338807708</v>
      </c>
      <c r="X212" s="43">
        <f t="shared" si="111"/>
        <v>3.977057338807708</v>
      </c>
      <c r="Y212" s="43">
        <f t="shared" si="111"/>
        <v>3.977057338807708</v>
      </c>
      <c r="Z212" s="43">
        <f t="shared" si="111"/>
        <v>3.977057338807708</v>
      </c>
      <c r="AA212" s="43">
        <f t="shared" si="111"/>
        <v>3.977057338807708</v>
      </c>
      <c r="AB212" s="43">
        <f t="shared" si="111"/>
        <v>3.977057338807708</v>
      </c>
      <c r="AC212" s="43">
        <f t="shared" si="111"/>
        <v>3.977057338807708</v>
      </c>
      <c r="AD212" s="43">
        <f t="shared" si="111"/>
        <v>3.977057338807708</v>
      </c>
      <c r="AE212" s="43">
        <f t="shared" si="111"/>
        <v>3.977057338807708</v>
      </c>
      <c r="AF212" s="43">
        <f t="shared" si="111"/>
        <v>3.977057338807708</v>
      </c>
      <c r="AG212" s="43">
        <f t="shared" si="111"/>
        <v>3.977057338807708</v>
      </c>
      <c r="AH212" s="43">
        <f t="shared" si="111"/>
        <v>3.977057338807708</v>
      </c>
    </row>
    <row r="213" spans="1:34" x14ac:dyDescent="0.3">
      <c r="A213" s="37" t="s">
        <v>208</v>
      </c>
      <c r="B213" s="37" t="s">
        <v>158</v>
      </c>
      <c r="C213" s="37" t="s">
        <v>159</v>
      </c>
      <c r="D213" s="37" t="s">
        <v>160</v>
      </c>
      <c r="E213" s="34" t="s">
        <v>161</v>
      </c>
      <c r="F213" s="33" t="s">
        <v>209</v>
      </c>
      <c r="G213" s="36">
        <v>62146</v>
      </c>
      <c r="H213" s="36">
        <f>G213</f>
        <v>62146</v>
      </c>
      <c r="I213" s="36">
        <f t="shared" si="111"/>
        <v>62146</v>
      </c>
      <c r="J213" s="36">
        <f t="shared" si="111"/>
        <v>62146</v>
      </c>
      <c r="K213" s="36">
        <f t="shared" si="111"/>
        <v>62146</v>
      </c>
      <c r="L213" s="36">
        <f t="shared" si="111"/>
        <v>62146</v>
      </c>
      <c r="M213" s="36">
        <f t="shared" si="111"/>
        <v>62146</v>
      </c>
      <c r="N213" s="36">
        <f t="shared" si="111"/>
        <v>62146</v>
      </c>
      <c r="O213" s="36">
        <f t="shared" si="111"/>
        <v>62146</v>
      </c>
      <c r="P213" s="36">
        <f t="shared" si="111"/>
        <v>62146</v>
      </c>
      <c r="Q213" s="36">
        <f t="shared" si="111"/>
        <v>62146</v>
      </c>
      <c r="R213" s="36">
        <f t="shared" si="111"/>
        <v>62146</v>
      </c>
      <c r="S213" s="36">
        <f t="shared" si="111"/>
        <v>62146</v>
      </c>
      <c r="T213" s="36">
        <f t="shared" si="111"/>
        <v>62146</v>
      </c>
      <c r="U213" s="36">
        <f t="shared" si="111"/>
        <v>62146</v>
      </c>
      <c r="V213" s="36">
        <f t="shared" si="111"/>
        <v>62146</v>
      </c>
      <c r="W213" s="36">
        <f t="shared" si="111"/>
        <v>62146</v>
      </c>
      <c r="X213" s="36">
        <f t="shared" si="111"/>
        <v>62146</v>
      </c>
      <c r="Y213" s="36">
        <f t="shared" si="111"/>
        <v>62146</v>
      </c>
      <c r="Z213" s="36">
        <f t="shared" si="111"/>
        <v>62146</v>
      </c>
      <c r="AA213" s="36">
        <f t="shared" si="111"/>
        <v>62146</v>
      </c>
      <c r="AB213" s="36">
        <f t="shared" si="111"/>
        <v>62146</v>
      </c>
      <c r="AC213" s="36">
        <f t="shared" si="111"/>
        <v>62146</v>
      </c>
      <c r="AD213" s="36">
        <f t="shared" si="111"/>
        <v>62146</v>
      </c>
      <c r="AE213" s="36">
        <f t="shared" si="111"/>
        <v>62146</v>
      </c>
      <c r="AF213" s="36">
        <f t="shared" si="111"/>
        <v>62146</v>
      </c>
      <c r="AG213" s="36">
        <f t="shared" si="111"/>
        <v>62146</v>
      </c>
      <c r="AH213" s="36">
        <f t="shared" si="111"/>
        <v>62146</v>
      </c>
    </row>
    <row r="214" spans="1:34" x14ac:dyDescent="0.3">
      <c r="A214" s="33" t="s">
        <v>208</v>
      </c>
      <c r="B214" s="33" t="s">
        <v>162</v>
      </c>
      <c r="C214" s="33" t="s">
        <v>159</v>
      </c>
      <c r="D214" s="33" t="s">
        <v>163</v>
      </c>
      <c r="E214" s="34" t="s">
        <v>161</v>
      </c>
      <c r="F214" s="33" t="s">
        <v>209</v>
      </c>
      <c r="G214" s="36">
        <v>1316</v>
      </c>
      <c r="H214" s="36">
        <f t="shared" ref="H214:H215" si="112">G214</f>
        <v>1316</v>
      </c>
      <c r="I214" s="36">
        <f t="shared" si="111"/>
        <v>1316</v>
      </c>
      <c r="J214" s="36">
        <f t="shared" si="111"/>
        <v>1316</v>
      </c>
      <c r="K214" s="36">
        <f t="shared" si="111"/>
        <v>1316</v>
      </c>
      <c r="L214" s="36">
        <f t="shared" si="111"/>
        <v>1316</v>
      </c>
      <c r="M214" s="36">
        <f t="shared" si="111"/>
        <v>1316</v>
      </c>
      <c r="N214" s="36">
        <f t="shared" si="111"/>
        <v>1316</v>
      </c>
      <c r="O214" s="36">
        <f t="shared" si="111"/>
        <v>1316</v>
      </c>
      <c r="P214" s="36">
        <f t="shared" si="111"/>
        <v>1316</v>
      </c>
      <c r="Q214" s="36">
        <f t="shared" si="111"/>
        <v>1316</v>
      </c>
      <c r="R214" s="36">
        <f t="shared" si="111"/>
        <v>1316</v>
      </c>
      <c r="S214" s="36">
        <f t="shared" si="111"/>
        <v>1316</v>
      </c>
      <c r="T214" s="36">
        <f t="shared" si="111"/>
        <v>1316</v>
      </c>
      <c r="U214" s="36">
        <f t="shared" si="111"/>
        <v>1316</v>
      </c>
      <c r="V214" s="36">
        <f t="shared" si="111"/>
        <v>1316</v>
      </c>
      <c r="W214" s="36">
        <f t="shared" si="111"/>
        <v>1316</v>
      </c>
      <c r="X214" s="36">
        <f t="shared" si="111"/>
        <v>1316</v>
      </c>
      <c r="Y214" s="36">
        <f t="shared" si="111"/>
        <v>1316</v>
      </c>
      <c r="Z214" s="36">
        <f t="shared" si="111"/>
        <v>1316</v>
      </c>
      <c r="AA214" s="36">
        <f t="shared" si="111"/>
        <v>1316</v>
      </c>
      <c r="AB214" s="36">
        <f t="shared" si="111"/>
        <v>1316</v>
      </c>
      <c r="AC214" s="36">
        <f t="shared" si="111"/>
        <v>1316</v>
      </c>
      <c r="AD214" s="36">
        <f t="shared" si="111"/>
        <v>1316</v>
      </c>
      <c r="AE214" s="36">
        <f t="shared" si="111"/>
        <v>1316</v>
      </c>
      <c r="AF214" s="36">
        <f t="shared" si="111"/>
        <v>1316</v>
      </c>
      <c r="AG214" s="36">
        <f t="shared" si="111"/>
        <v>1316</v>
      </c>
      <c r="AH214" s="36">
        <f t="shared" si="111"/>
        <v>1316</v>
      </c>
    </row>
    <row r="215" spans="1:34" x14ac:dyDescent="0.3">
      <c r="A215" s="37" t="s">
        <v>208</v>
      </c>
      <c r="B215" s="37" t="s">
        <v>164</v>
      </c>
      <c r="C215" s="37" t="s">
        <v>159</v>
      </c>
      <c r="D215" s="37" t="s">
        <v>165</v>
      </c>
      <c r="E215" s="34" t="s">
        <v>161</v>
      </c>
      <c r="F215" s="33" t="s">
        <v>209</v>
      </c>
      <c r="G215" s="50">
        <v>0.13400000000000001</v>
      </c>
      <c r="H215" s="50">
        <f t="shared" si="112"/>
        <v>0.13400000000000001</v>
      </c>
      <c r="I215" s="50">
        <f t="shared" si="111"/>
        <v>0.13400000000000001</v>
      </c>
      <c r="J215" s="50">
        <f t="shared" si="111"/>
        <v>0.13400000000000001</v>
      </c>
      <c r="K215" s="50">
        <f t="shared" si="111"/>
        <v>0.13400000000000001</v>
      </c>
      <c r="L215" s="50">
        <f t="shared" si="111"/>
        <v>0.13400000000000001</v>
      </c>
      <c r="M215" s="50">
        <f t="shared" si="111"/>
        <v>0.13400000000000001</v>
      </c>
      <c r="N215" s="50">
        <f t="shared" si="111"/>
        <v>0.13400000000000001</v>
      </c>
      <c r="O215" s="50">
        <f t="shared" si="111"/>
        <v>0.13400000000000001</v>
      </c>
      <c r="P215" s="50">
        <f t="shared" si="111"/>
        <v>0.13400000000000001</v>
      </c>
      <c r="Q215" s="50">
        <f t="shared" si="111"/>
        <v>0.13400000000000001</v>
      </c>
      <c r="R215" s="50">
        <f t="shared" si="111"/>
        <v>0.13400000000000001</v>
      </c>
      <c r="S215" s="50">
        <f t="shared" si="111"/>
        <v>0.13400000000000001</v>
      </c>
      <c r="T215" s="50">
        <f t="shared" si="111"/>
        <v>0.13400000000000001</v>
      </c>
      <c r="U215" s="50">
        <f t="shared" si="111"/>
        <v>0.13400000000000001</v>
      </c>
      <c r="V215" s="50">
        <f t="shared" si="111"/>
        <v>0.13400000000000001</v>
      </c>
      <c r="W215" s="50">
        <f t="shared" si="111"/>
        <v>0.13400000000000001</v>
      </c>
      <c r="X215" s="50">
        <f t="shared" si="111"/>
        <v>0.13400000000000001</v>
      </c>
      <c r="Y215" s="50">
        <f t="shared" si="111"/>
        <v>0.13400000000000001</v>
      </c>
      <c r="Z215" s="50">
        <f t="shared" si="111"/>
        <v>0.13400000000000001</v>
      </c>
      <c r="AA215" s="50">
        <f t="shared" si="111"/>
        <v>0.13400000000000001</v>
      </c>
      <c r="AB215" s="50">
        <f t="shared" si="111"/>
        <v>0.13400000000000001</v>
      </c>
      <c r="AC215" s="50">
        <f t="shared" si="111"/>
        <v>0.13400000000000001</v>
      </c>
      <c r="AD215" s="50">
        <f t="shared" si="111"/>
        <v>0.13400000000000001</v>
      </c>
      <c r="AE215" s="50">
        <f t="shared" si="111"/>
        <v>0.13400000000000001</v>
      </c>
      <c r="AF215" s="50">
        <f t="shared" si="111"/>
        <v>0.13400000000000001</v>
      </c>
      <c r="AG215" s="50">
        <f t="shared" si="111"/>
        <v>0.13400000000000001</v>
      </c>
      <c r="AH215" s="50">
        <f t="shared" si="111"/>
        <v>0.13400000000000001</v>
      </c>
    </row>
    <row r="216" spans="1:34" x14ac:dyDescent="0.3">
      <c r="A216" s="33" t="s">
        <v>208</v>
      </c>
      <c r="B216" s="33" t="s">
        <v>192</v>
      </c>
      <c r="C216" s="33"/>
      <c r="D216" s="37" t="s">
        <v>193</v>
      </c>
      <c r="E216" s="39" t="s">
        <v>169</v>
      </c>
      <c r="F216" s="33" t="s">
        <v>209</v>
      </c>
      <c r="G216" s="36">
        <v>9042</v>
      </c>
      <c r="H216" s="36">
        <f>G216</f>
        <v>9042</v>
      </c>
      <c r="I216" s="36">
        <f t="shared" si="111"/>
        <v>9042</v>
      </c>
      <c r="J216" s="36">
        <f t="shared" si="111"/>
        <v>9042</v>
      </c>
      <c r="K216" s="36">
        <f t="shared" si="111"/>
        <v>9042</v>
      </c>
      <c r="L216" s="36">
        <f t="shared" si="111"/>
        <v>9042</v>
      </c>
      <c r="M216" s="36">
        <f t="shared" si="111"/>
        <v>9042</v>
      </c>
      <c r="N216" s="36">
        <f t="shared" si="111"/>
        <v>9042</v>
      </c>
      <c r="O216" s="36">
        <f t="shared" si="111"/>
        <v>9042</v>
      </c>
      <c r="P216" s="36">
        <f t="shared" si="111"/>
        <v>9042</v>
      </c>
      <c r="Q216" s="36">
        <f t="shared" si="111"/>
        <v>9042</v>
      </c>
      <c r="R216" s="36">
        <f t="shared" si="111"/>
        <v>9042</v>
      </c>
      <c r="S216" s="36">
        <f t="shared" si="111"/>
        <v>9042</v>
      </c>
      <c r="T216" s="36">
        <f t="shared" si="111"/>
        <v>9042</v>
      </c>
      <c r="U216" s="36">
        <f t="shared" si="111"/>
        <v>9042</v>
      </c>
      <c r="V216" s="36">
        <f t="shared" si="111"/>
        <v>9042</v>
      </c>
      <c r="W216" s="36">
        <f t="shared" si="111"/>
        <v>9042</v>
      </c>
      <c r="X216" s="36">
        <f t="shared" si="111"/>
        <v>9042</v>
      </c>
      <c r="Y216" s="36">
        <f t="shared" si="111"/>
        <v>9042</v>
      </c>
      <c r="Z216" s="36">
        <f t="shared" si="111"/>
        <v>9042</v>
      </c>
      <c r="AA216" s="36">
        <f t="shared" si="111"/>
        <v>9042</v>
      </c>
      <c r="AB216" s="36">
        <f t="shared" si="111"/>
        <v>9042</v>
      </c>
      <c r="AC216" s="36">
        <f t="shared" si="111"/>
        <v>9042</v>
      </c>
      <c r="AD216" s="36">
        <f t="shared" si="111"/>
        <v>9042</v>
      </c>
      <c r="AE216" s="36">
        <f t="shared" si="111"/>
        <v>9042</v>
      </c>
      <c r="AF216" s="36">
        <f t="shared" si="111"/>
        <v>9042</v>
      </c>
      <c r="AG216" s="36">
        <f t="shared" si="111"/>
        <v>9042</v>
      </c>
      <c r="AH216" s="36">
        <f t="shared" si="111"/>
        <v>9042</v>
      </c>
    </row>
    <row r="217" spans="1:34" x14ac:dyDescent="0.3">
      <c r="A217" s="37" t="s">
        <v>208</v>
      </c>
      <c r="B217" s="37" t="s">
        <v>194</v>
      </c>
      <c r="C217" s="37" t="s">
        <v>159</v>
      </c>
      <c r="D217" s="37" t="s">
        <v>129</v>
      </c>
      <c r="E217" s="34" t="s">
        <v>161</v>
      </c>
      <c r="F217" s="33" t="s">
        <v>209</v>
      </c>
      <c r="G217" s="36">
        <f>[1]Assumptions!$J$2</f>
        <v>271.95</v>
      </c>
      <c r="H217" s="36">
        <f>G217</f>
        <v>271.95</v>
      </c>
      <c r="I217" s="36">
        <f t="shared" si="111"/>
        <v>271.95</v>
      </c>
      <c r="J217" s="36">
        <f t="shared" si="111"/>
        <v>271.95</v>
      </c>
      <c r="K217" s="36">
        <f t="shared" si="111"/>
        <v>271.95</v>
      </c>
      <c r="L217" s="36">
        <f t="shared" si="111"/>
        <v>271.95</v>
      </c>
      <c r="M217" s="36">
        <f t="shared" si="111"/>
        <v>271.95</v>
      </c>
      <c r="N217" s="36">
        <f t="shared" si="111"/>
        <v>271.95</v>
      </c>
      <c r="O217" s="36">
        <f t="shared" si="111"/>
        <v>271.95</v>
      </c>
      <c r="P217" s="36">
        <f t="shared" si="111"/>
        <v>271.95</v>
      </c>
      <c r="Q217" s="36">
        <f t="shared" si="111"/>
        <v>271.95</v>
      </c>
      <c r="R217" s="36">
        <f t="shared" si="111"/>
        <v>271.95</v>
      </c>
      <c r="S217" s="36">
        <f t="shared" si="111"/>
        <v>271.95</v>
      </c>
      <c r="T217" s="36">
        <f t="shared" si="111"/>
        <v>271.95</v>
      </c>
      <c r="U217" s="36">
        <f t="shared" si="111"/>
        <v>271.95</v>
      </c>
      <c r="V217" s="36">
        <f t="shared" si="111"/>
        <v>271.95</v>
      </c>
      <c r="W217" s="36">
        <f t="shared" si="111"/>
        <v>271.95</v>
      </c>
      <c r="X217" s="36">
        <f t="shared" si="111"/>
        <v>271.95</v>
      </c>
      <c r="Y217" s="36">
        <f t="shared" si="111"/>
        <v>271.95</v>
      </c>
      <c r="Z217" s="36">
        <f t="shared" si="111"/>
        <v>271.95</v>
      </c>
      <c r="AA217" s="36">
        <f t="shared" si="111"/>
        <v>271.95</v>
      </c>
      <c r="AB217" s="36">
        <f t="shared" si="111"/>
        <v>271.95</v>
      </c>
      <c r="AC217" s="36">
        <f t="shared" si="111"/>
        <v>271.95</v>
      </c>
      <c r="AD217" s="36">
        <f t="shared" si="111"/>
        <v>271.95</v>
      </c>
      <c r="AE217" s="36">
        <f t="shared" si="111"/>
        <v>271.95</v>
      </c>
      <c r="AF217" s="36">
        <f t="shared" si="111"/>
        <v>271.95</v>
      </c>
      <c r="AG217" s="36">
        <f t="shared" si="111"/>
        <v>271.95</v>
      </c>
      <c r="AH217" s="36">
        <f t="shared" si="111"/>
        <v>271.95</v>
      </c>
    </row>
    <row r="218" spans="1:34" x14ac:dyDescent="0.3">
      <c r="A218" s="33" t="s">
        <v>208</v>
      </c>
      <c r="B218" s="33" t="s">
        <v>195</v>
      </c>
      <c r="C218" s="33" t="s">
        <v>159</v>
      </c>
      <c r="D218" s="33" t="s">
        <v>165</v>
      </c>
      <c r="E218" s="34" t="s">
        <v>161</v>
      </c>
      <c r="F218" s="33" t="s">
        <v>209</v>
      </c>
      <c r="G218" s="24">
        <f t="shared" ref="G218:AH218" si="113">G217*G216/1000000</f>
        <v>2.4589718999999999</v>
      </c>
      <c r="H218" s="24">
        <f t="shared" si="113"/>
        <v>2.4589718999999999</v>
      </c>
      <c r="I218" s="24">
        <f t="shared" si="113"/>
        <v>2.4589718999999999</v>
      </c>
      <c r="J218" s="24">
        <f t="shared" si="113"/>
        <v>2.4589718999999999</v>
      </c>
      <c r="K218" s="24">
        <f t="shared" si="113"/>
        <v>2.4589718999999999</v>
      </c>
      <c r="L218" s="24">
        <f t="shared" si="113"/>
        <v>2.4589718999999999</v>
      </c>
      <c r="M218" s="24">
        <f t="shared" si="113"/>
        <v>2.4589718999999999</v>
      </c>
      <c r="N218" s="24">
        <f t="shared" si="113"/>
        <v>2.4589718999999999</v>
      </c>
      <c r="O218" s="24">
        <f t="shared" si="113"/>
        <v>2.4589718999999999</v>
      </c>
      <c r="P218" s="24">
        <f t="shared" si="113"/>
        <v>2.4589718999999999</v>
      </c>
      <c r="Q218" s="24">
        <f t="shared" si="113"/>
        <v>2.4589718999999999</v>
      </c>
      <c r="R218" s="24">
        <f t="shared" si="113"/>
        <v>2.4589718999999999</v>
      </c>
      <c r="S218" s="24">
        <f t="shared" si="113"/>
        <v>2.4589718999999999</v>
      </c>
      <c r="T218" s="24">
        <f t="shared" si="113"/>
        <v>2.4589718999999999</v>
      </c>
      <c r="U218" s="24">
        <f t="shared" si="113"/>
        <v>2.4589718999999999</v>
      </c>
      <c r="V218" s="24">
        <f t="shared" si="113"/>
        <v>2.4589718999999999</v>
      </c>
      <c r="W218" s="24">
        <f t="shared" si="113"/>
        <v>2.4589718999999999</v>
      </c>
      <c r="X218" s="24">
        <f t="shared" si="113"/>
        <v>2.4589718999999999</v>
      </c>
      <c r="Y218" s="24">
        <f t="shared" si="113"/>
        <v>2.4589718999999999</v>
      </c>
      <c r="Z218" s="24">
        <f t="shared" si="113"/>
        <v>2.4589718999999999</v>
      </c>
      <c r="AA218" s="24">
        <f t="shared" si="113"/>
        <v>2.4589718999999999</v>
      </c>
      <c r="AB218" s="24">
        <f t="shared" si="113"/>
        <v>2.4589718999999999</v>
      </c>
      <c r="AC218" s="24">
        <f t="shared" si="113"/>
        <v>2.4589718999999999</v>
      </c>
      <c r="AD218" s="24">
        <f t="shared" si="113"/>
        <v>2.4589718999999999</v>
      </c>
      <c r="AE218" s="24">
        <f t="shared" si="113"/>
        <v>2.4589718999999999</v>
      </c>
      <c r="AF218" s="24">
        <f t="shared" si="113"/>
        <v>2.4589718999999999</v>
      </c>
      <c r="AG218" s="24">
        <f t="shared" si="113"/>
        <v>2.4589718999999999</v>
      </c>
      <c r="AH218" s="24">
        <f t="shared" si="113"/>
        <v>2.4589718999999999</v>
      </c>
    </row>
    <row r="219" spans="1:34" x14ac:dyDescent="0.3">
      <c r="A219" s="37" t="s">
        <v>208</v>
      </c>
      <c r="B219" s="37" t="s">
        <v>166</v>
      </c>
      <c r="C219" s="37" t="s">
        <v>159</v>
      </c>
      <c r="D219" s="37" t="s">
        <v>160</v>
      </c>
      <c r="E219" s="37" t="s">
        <v>167</v>
      </c>
      <c r="F219" s="33" t="s">
        <v>209</v>
      </c>
      <c r="G219" s="38">
        <f>G213*[1]Assumptions!$H$66</f>
        <v>66732.374800000005</v>
      </c>
      <c r="H219" s="38">
        <f t="shared" ref="H219:AH222" si="114">G219</f>
        <v>66732.374800000005</v>
      </c>
      <c r="I219" s="38">
        <f t="shared" si="114"/>
        <v>66732.374800000005</v>
      </c>
      <c r="J219" s="38">
        <f t="shared" si="114"/>
        <v>66732.374800000005</v>
      </c>
      <c r="K219" s="38">
        <f t="shared" si="114"/>
        <v>66732.374800000005</v>
      </c>
      <c r="L219" s="38">
        <f t="shared" si="114"/>
        <v>66732.374800000005</v>
      </c>
      <c r="M219" s="38">
        <f t="shared" si="114"/>
        <v>66732.374800000005</v>
      </c>
      <c r="N219" s="38">
        <f t="shared" si="114"/>
        <v>66732.374800000005</v>
      </c>
      <c r="O219" s="38">
        <f t="shared" si="114"/>
        <v>66732.374800000005</v>
      </c>
      <c r="P219" s="38">
        <f t="shared" si="114"/>
        <v>66732.374800000005</v>
      </c>
      <c r="Q219" s="38">
        <f t="shared" si="114"/>
        <v>66732.374800000005</v>
      </c>
      <c r="R219" s="38">
        <f t="shared" si="114"/>
        <v>66732.374800000005</v>
      </c>
      <c r="S219" s="38">
        <f t="shared" si="114"/>
        <v>66732.374800000005</v>
      </c>
      <c r="T219" s="38">
        <f t="shared" si="114"/>
        <v>66732.374800000005</v>
      </c>
      <c r="U219" s="38">
        <f t="shared" si="114"/>
        <v>66732.374800000005</v>
      </c>
      <c r="V219" s="38">
        <f t="shared" si="114"/>
        <v>66732.374800000005</v>
      </c>
      <c r="W219" s="38">
        <f t="shared" si="114"/>
        <v>66732.374800000005</v>
      </c>
      <c r="X219" s="38">
        <f t="shared" si="114"/>
        <v>66732.374800000005</v>
      </c>
      <c r="Y219" s="38">
        <f t="shared" si="114"/>
        <v>66732.374800000005</v>
      </c>
      <c r="Z219" s="38">
        <f t="shared" si="114"/>
        <v>66732.374800000005</v>
      </c>
      <c r="AA219" s="38">
        <f t="shared" si="114"/>
        <v>66732.374800000005</v>
      </c>
      <c r="AB219" s="38">
        <f t="shared" si="114"/>
        <v>66732.374800000005</v>
      </c>
      <c r="AC219" s="38">
        <f t="shared" si="114"/>
        <v>66732.374800000005</v>
      </c>
      <c r="AD219" s="38">
        <f t="shared" si="114"/>
        <v>66732.374800000005</v>
      </c>
      <c r="AE219" s="38">
        <f t="shared" si="114"/>
        <v>66732.374800000005</v>
      </c>
      <c r="AF219" s="38">
        <f t="shared" si="114"/>
        <v>66732.374800000005</v>
      </c>
      <c r="AG219" s="38">
        <f t="shared" si="114"/>
        <v>66732.374800000005</v>
      </c>
      <c r="AH219" s="38">
        <f t="shared" si="114"/>
        <v>66732.374800000005</v>
      </c>
    </row>
    <row r="220" spans="1:34" x14ac:dyDescent="0.3">
      <c r="A220" s="33" t="s">
        <v>208</v>
      </c>
      <c r="B220" s="33" t="s">
        <v>168</v>
      </c>
      <c r="C220" s="33" t="s">
        <v>159</v>
      </c>
      <c r="D220" s="33" t="s">
        <v>4</v>
      </c>
      <c r="E220" s="39" t="s">
        <v>169</v>
      </c>
      <c r="F220" s="33" t="s">
        <v>209</v>
      </c>
      <c r="G220" s="40">
        <v>0.1</v>
      </c>
      <c r="H220" s="40">
        <f>G220</f>
        <v>0.1</v>
      </c>
      <c r="I220" s="40">
        <f>H220</f>
        <v>0.1</v>
      </c>
      <c r="J220" s="40">
        <f t="shared" si="114"/>
        <v>0.1</v>
      </c>
      <c r="K220" s="40">
        <f t="shared" si="114"/>
        <v>0.1</v>
      </c>
      <c r="L220" s="40">
        <f t="shared" si="114"/>
        <v>0.1</v>
      </c>
      <c r="M220" s="40">
        <f t="shared" si="114"/>
        <v>0.1</v>
      </c>
      <c r="N220" s="40">
        <f t="shared" si="114"/>
        <v>0.1</v>
      </c>
      <c r="O220" s="40">
        <f t="shared" si="114"/>
        <v>0.1</v>
      </c>
      <c r="P220" s="40">
        <f t="shared" si="114"/>
        <v>0.1</v>
      </c>
      <c r="Q220" s="40">
        <f t="shared" si="114"/>
        <v>0.1</v>
      </c>
      <c r="R220" s="40">
        <f t="shared" si="114"/>
        <v>0.1</v>
      </c>
      <c r="S220" s="40">
        <f t="shared" si="114"/>
        <v>0.1</v>
      </c>
      <c r="T220" s="40">
        <f t="shared" si="114"/>
        <v>0.1</v>
      </c>
      <c r="U220" s="40">
        <f t="shared" si="114"/>
        <v>0.1</v>
      </c>
      <c r="V220" s="40">
        <f t="shared" si="114"/>
        <v>0.1</v>
      </c>
      <c r="W220" s="40">
        <f t="shared" si="114"/>
        <v>0.1</v>
      </c>
      <c r="X220" s="40">
        <f t="shared" si="114"/>
        <v>0.1</v>
      </c>
      <c r="Y220" s="40">
        <f t="shared" si="114"/>
        <v>0.1</v>
      </c>
      <c r="Z220" s="40">
        <f t="shared" si="114"/>
        <v>0.1</v>
      </c>
      <c r="AA220" s="40">
        <f t="shared" si="114"/>
        <v>0.1</v>
      </c>
      <c r="AB220" s="40">
        <f t="shared" si="114"/>
        <v>0.1</v>
      </c>
      <c r="AC220" s="40">
        <f t="shared" si="114"/>
        <v>0.1</v>
      </c>
      <c r="AD220" s="40">
        <f t="shared" si="114"/>
        <v>0.1</v>
      </c>
      <c r="AE220" s="40">
        <f t="shared" si="114"/>
        <v>0.1</v>
      </c>
      <c r="AF220" s="40">
        <f t="shared" si="114"/>
        <v>0.1</v>
      </c>
      <c r="AG220" s="40">
        <f t="shared" si="114"/>
        <v>0.1</v>
      </c>
      <c r="AH220" s="40">
        <f t="shared" si="114"/>
        <v>0.1</v>
      </c>
    </row>
    <row r="221" spans="1:34" x14ac:dyDescent="0.3">
      <c r="A221" s="37" t="s">
        <v>208</v>
      </c>
      <c r="B221" s="37" t="s">
        <v>170</v>
      </c>
      <c r="C221" s="37" t="s">
        <v>159</v>
      </c>
      <c r="D221" s="37" t="s">
        <v>172</v>
      </c>
      <c r="E221" s="34" t="s">
        <v>161</v>
      </c>
      <c r="F221" s="33" t="s">
        <v>209</v>
      </c>
      <c r="G221" s="40">
        <v>8.2000000000000003E-2</v>
      </c>
      <c r="H221" s="40">
        <f>G221</f>
        <v>8.2000000000000003E-2</v>
      </c>
      <c r="I221" s="40">
        <f>H221</f>
        <v>8.2000000000000003E-2</v>
      </c>
      <c r="J221" s="40">
        <f t="shared" si="114"/>
        <v>8.2000000000000003E-2</v>
      </c>
      <c r="K221" s="40">
        <f t="shared" si="114"/>
        <v>8.2000000000000003E-2</v>
      </c>
      <c r="L221" s="40">
        <f t="shared" si="114"/>
        <v>8.2000000000000003E-2</v>
      </c>
      <c r="M221" s="40">
        <f t="shared" si="114"/>
        <v>8.2000000000000003E-2</v>
      </c>
      <c r="N221" s="40">
        <f t="shared" si="114"/>
        <v>8.2000000000000003E-2</v>
      </c>
      <c r="O221" s="40">
        <f t="shared" si="114"/>
        <v>8.2000000000000003E-2</v>
      </c>
      <c r="P221" s="40">
        <f t="shared" si="114"/>
        <v>8.2000000000000003E-2</v>
      </c>
      <c r="Q221" s="40">
        <f t="shared" si="114"/>
        <v>8.2000000000000003E-2</v>
      </c>
      <c r="R221" s="40">
        <f t="shared" si="114"/>
        <v>8.2000000000000003E-2</v>
      </c>
      <c r="S221" s="40">
        <f t="shared" si="114"/>
        <v>8.2000000000000003E-2</v>
      </c>
      <c r="T221" s="40">
        <f t="shared" si="114"/>
        <v>8.2000000000000003E-2</v>
      </c>
      <c r="U221" s="40">
        <f t="shared" si="114"/>
        <v>8.2000000000000003E-2</v>
      </c>
      <c r="V221" s="40">
        <f t="shared" si="114"/>
        <v>8.2000000000000003E-2</v>
      </c>
      <c r="W221" s="40">
        <f t="shared" si="114"/>
        <v>8.2000000000000003E-2</v>
      </c>
      <c r="X221" s="40">
        <f t="shared" si="114"/>
        <v>8.2000000000000003E-2</v>
      </c>
      <c r="Y221" s="40">
        <f t="shared" si="114"/>
        <v>8.2000000000000003E-2</v>
      </c>
      <c r="Z221" s="40">
        <f t="shared" si="114"/>
        <v>8.2000000000000003E-2</v>
      </c>
      <c r="AA221" s="40">
        <f t="shared" si="114"/>
        <v>8.2000000000000003E-2</v>
      </c>
      <c r="AB221" s="40">
        <f t="shared" si="114"/>
        <v>8.2000000000000003E-2</v>
      </c>
      <c r="AC221" s="40">
        <f t="shared" si="114"/>
        <v>8.2000000000000003E-2</v>
      </c>
      <c r="AD221" s="40">
        <f t="shared" si="114"/>
        <v>8.2000000000000003E-2</v>
      </c>
      <c r="AE221" s="40">
        <f t="shared" si="114"/>
        <v>8.2000000000000003E-2</v>
      </c>
      <c r="AF221" s="40">
        <f t="shared" si="114"/>
        <v>8.2000000000000003E-2</v>
      </c>
      <c r="AG221" s="40">
        <f t="shared" si="114"/>
        <v>8.2000000000000003E-2</v>
      </c>
      <c r="AH221" s="40">
        <f t="shared" si="114"/>
        <v>8.2000000000000003E-2</v>
      </c>
    </row>
    <row r="222" spans="1:34" x14ac:dyDescent="0.3">
      <c r="A222" s="33" t="s">
        <v>208</v>
      </c>
      <c r="B222" s="33" t="s">
        <v>171</v>
      </c>
      <c r="C222" s="33"/>
      <c r="D222" s="33" t="s">
        <v>172</v>
      </c>
      <c r="E222" s="39" t="s">
        <v>169</v>
      </c>
      <c r="F222" s="33" t="s">
        <v>209</v>
      </c>
      <c r="G222" s="23">
        <v>30</v>
      </c>
      <c r="H222" s="36">
        <f t="shared" ref="H222:I222" si="115">G222</f>
        <v>30</v>
      </c>
      <c r="I222" s="36">
        <f t="shared" si="115"/>
        <v>30</v>
      </c>
      <c r="J222" s="36">
        <f t="shared" si="114"/>
        <v>30</v>
      </c>
      <c r="K222" s="36">
        <f t="shared" si="114"/>
        <v>30</v>
      </c>
      <c r="L222" s="36">
        <f t="shared" si="114"/>
        <v>30</v>
      </c>
      <c r="M222" s="36">
        <f t="shared" si="114"/>
        <v>30</v>
      </c>
      <c r="N222" s="36">
        <f t="shared" si="114"/>
        <v>30</v>
      </c>
      <c r="O222" s="36">
        <f t="shared" si="114"/>
        <v>30</v>
      </c>
      <c r="P222" s="36">
        <f t="shared" si="114"/>
        <v>30</v>
      </c>
      <c r="Q222" s="36">
        <f t="shared" si="114"/>
        <v>30</v>
      </c>
      <c r="R222" s="36">
        <f t="shared" si="114"/>
        <v>30</v>
      </c>
      <c r="S222" s="36">
        <f t="shared" si="114"/>
        <v>30</v>
      </c>
      <c r="T222" s="36">
        <f t="shared" si="114"/>
        <v>30</v>
      </c>
      <c r="U222" s="36">
        <f t="shared" si="114"/>
        <v>30</v>
      </c>
      <c r="V222" s="36">
        <f t="shared" si="114"/>
        <v>30</v>
      </c>
      <c r="W222" s="36">
        <f t="shared" si="114"/>
        <v>30</v>
      </c>
      <c r="X222" s="36">
        <f t="shared" si="114"/>
        <v>30</v>
      </c>
      <c r="Y222" s="36">
        <f t="shared" si="114"/>
        <v>30</v>
      </c>
      <c r="Z222" s="36">
        <f t="shared" si="114"/>
        <v>30</v>
      </c>
      <c r="AA222" s="36">
        <f t="shared" si="114"/>
        <v>30</v>
      </c>
      <c r="AB222" s="36">
        <f t="shared" si="114"/>
        <v>30</v>
      </c>
      <c r="AC222" s="36">
        <f t="shared" si="114"/>
        <v>30</v>
      </c>
      <c r="AD222" s="36">
        <f t="shared" si="114"/>
        <v>30</v>
      </c>
      <c r="AE222" s="36">
        <f t="shared" si="114"/>
        <v>30</v>
      </c>
      <c r="AF222" s="36">
        <f t="shared" si="114"/>
        <v>30</v>
      </c>
      <c r="AG222" s="36">
        <f t="shared" si="114"/>
        <v>30</v>
      </c>
      <c r="AH222" s="36">
        <f t="shared" si="114"/>
        <v>30</v>
      </c>
    </row>
    <row r="223" spans="1:34" x14ac:dyDescent="0.3">
      <c r="A223" s="37" t="s">
        <v>208</v>
      </c>
      <c r="B223" s="37" t="s">
        <v>173</v>
      </c>
      <c r="C223" s="37"/>
      <c r="D223" s="37" t="s">
        <v>4</v>
      </c>
      <c r="E223" s="37" t="s">
        <v>167</v>
      </c>
      <c r="F223" s="33" t="s">
        <v>209</v>
      </c>
      <c r="G223" s="41">
        <f>G221/(1-1/(1+G221)^G222)</f>
        <v>9.0508900949959309E-2</v>
      </c>
      <c r="H223" s="41">
        <f t="shared" ref="H223:AH223" si="116">H221/(1-1/(1+H221)^H222)</f>
        <v>9.0508900949959309E-2</v>
      </c>
      <c r="I223" s="41">
        <f t="shared" si="116"/>
        <v>9.0508900949959309E-2</v>
      </c>
      <c r="J223" s="41">
        <f t="shared" si="116"/>
        <v>9.0508900949959309E-2</v>
      </c>
      <c r="K223" s="41">
        <f t="shared" si="116"/>
        <v>9.0508900949959309E-2</v>
      </c>
      <c r="L223" s="41">
        <f t="shared" si="116"/>
        <v>9.0508900949959309E-2</v>
      </c>
      <c r="M223" s="41">
        <f t="shared" si="116"/>
        <v>9.0508900949959309E-2</v>
      </c>
      <c r="N223" s="41">
        <f t="shared" si="116"/>
        <v>9.0508900949959309E-2</v>
      </c>
      <c r="O223" s="41">
        <f t="shared" si="116"/>
        <v>9.0508900949959309E-2</v>
      </c>
      <c r="P223" s="41">
        <f t="shared" si="116"/>
        <v>9.0508900949959309E-2</v>
      </c>
      <c r="Q223" s="41">
        <f t="shared" si="116"/>
        <v>9.0508900949959309E-2</v>
      </c>
      <c r="R223" s="41">
        <f t="shared" si="116"/>
        <v>9.0508900949959309E-2</v>
      </c>
      <c r="S223" s="41">
        <f t="shared" si="116"/>
        <v>9.0508900949959309E-2</v>
      </c>
      <c r="T223" s="41">
        <f t="shared" si="116"/>
        <v>9.0508900949959309E-2</v>
      </c>
      <c r="U223" s="41">
        <f t="shared" si="116"/>
        <v>9.0508900949959309E-2</v>
      </c>
      <c r="V223" s="41">
        <f t="shared" si="116"/>
        <v>9.0508900949959309E-2</v>
      </c>
      <c r="W223" s="41">
        <f t="shared" si="116"/>
        <v>9.0508900949959309E-2</v>
      </c>
      <c r="X223" s="41">
        <f t="shared" si="116"/>
        <v>9.0508900949959309E-2</v>
      </c>
      <c r="Y223" s="41">
        <f t="shared" si="116"/>
        <v>9.0508900949959309E-2</v>
      </c>
      <c r="Z223" s="41">
        <f t="shared" si="116"/>
        <v>9.0508900949959309E-2</v>
      </c>
      <c r="AA223" s="41">
        <f t="shared" si="116"/>
        <v>9.0508900949959309E-2</v>
      </c>
      <c r="AB223" s="41">
        <f t="shared" si="116"/>
        <v>9.0508900949959309E-2</v>
      </c>
      <c r="AC223" s="41">
        <f t="shared" si="116"/>
        <v>9.0508900949959309E-2</v>
      </c>
      <c r="AD223" s="41">
        <f t="shared" si="116"/>
        <v>9.0508900949959309E-2</v>
      </c>
      <c r="AE223" s="41">
        <f t="shared" si="116"/>
        <v>9.0508900949959309E-2</v>
      </c>
      <c r="AF223" s="41">
        <f t="shared" si="116"/>
        <v>9.0508900949959309E-2</v>
      </c>
      <c r="AG223" s="41">
        <f t="shared" si="116"/>
        <v>9.0508900949959309E-2</v>
      </c>
      <c r="AH223" s="41">
        <f t="shared" si="116"/>
        <v>9.0508900949959309E-2</v>
      </c>
    </row>
    <row r="224" spans="1:34" x14ac:dyDescent="0.3">
      <c r="A224" s="33" t="s">
        <v>208</v>
      </c>
      <c r="B224" s="33" t="s">
        <v>174</v>
      </c>
      <c r="C224" s="33" t="s">
        <v>159</v>
      </c>
      <c r="D224" s="33" t="s">
        <v>163</v>
      </c>
      <c r="E224" s="33" t="s">
        <v>167</v>
      </c>
      <c r="F224" s="33" t="s">
        <v>209</v>
      </c>
      <c r="G224" s="42">
        <f t="shared" ref="G224:AH224" si="117">G223*G219+G214</f>
        <v>7355.873900928761</v>
      </c>
      <c r="H224" s="42">
        <f t="shared" si="117"/>
        <v>7355.873900928761</v>
      </c>
      <c r="I224" s="42">
        <f t="shared" si="117"/>
        <v>7355.873900928761</v>
      </c>
      <c r="J224" s="42">
        <f t="shared" si="117"/>
        <v>7355.873900928761</v>
      </c>
      <c r="K224" s="42">
        <f t="shared" si="117"/>
        <v>7355.873900928761</v>
      </c>
      <c r="L224" s="42">
        <f t="shared" si="117"/>
        <v>7355.873900928761</v>
      </c>
      <c r="M224" s="42">
        <f t="shared" si="117"/>
        <v>7355.873900928761</v>
      </c>
      <c r="N224" s="42">
        <f t="shared" si="117"/>
        <v>7355.873900928761</v>
      </c>
      <c r="O224" s="42">
        <f t="shared" si="117"/>
        <v>7355.873900928761</v>
      </c>
      <c r="P224" s="42">
        <f t="shared" si="117"/>
        <v>7355.873900928761</v>
      </c>
      <c r="Q224" s="42">
        <f t="shared" si="117"/>
        <v>7355.873900928761</v>
      </c>
      <c r="R224" s="42">
        <f t="shared" si="117"/>
        <v>7355.873900928761</v>
      </c>
      <c r="S224" s="42">
        <f t="shared" si="117"/>
        <v>7355.873900928761</v>
      </c>
      <c r="T224" s="42">
        <f t="shared" si="117"/>
        <v>7355.873900928761</v>
      </c>
      <c r="U224" s="42">
        <f t="shared" si="117"/>
        <v>7355.873900928761</v>
      </c>
      <c r="V224" s="42">
        <f t="shared" si="117"/>
        <v>7355.873900928761</v>
      </c>
      <c r="W224" s="42">
        <f t="shared" si="117"/>
        <v>7355.873900928761</v>
      </c>
      <c r="X224" s="42">
        <f t="shared" si="117"/>
        <v>7355.873900928761</v>
      </c>
      <c r="Y224" s="42">
        <f t="shared" si="117"/>
        <v>7355.873900928761</v>
      </c>
      <c r="Z224" s="42">
        <f t="shared" si="117"/>
        <v>7355.873900928761</v>
      </c>
      <c r="AA224" s="42">
        <f t="shared" si="117"/>
        <v>7355.873900928761</v>
      </c>
      <c r="AB224" s="42">
        <f t="shared" si="117"/>
        <v>7355.873900928761</v>
      </c>
      <c r="AC224" s="42">
        <f t="shared" si="117"/>
        <v>7355.873900928761</v>
      </c>
      <c r="AD224" s="42">
        <f t="shared" si="117"/>
        <v>7355.873900928761</v>
      </c>
      <c r="AE224" s="42">
        <f t="shared" si="117"/>
        <v>7355.873900928761</v>
      </c>
      <c r="AF224" s="42">
        <f t="shared" si="117"/>
        <v>7355.873900928761</v>
      </c>
      <c r="AG224" s="42">
        <f t="shared" si="117"/>
        <v>7355.873900928761</v>
      </c>
      <c r="AH224" s="42">
        <f t="shared" si="117"/>
        <v>7355.873900928761</v>
      </c>
    </row>
    <row r="225" spans="1:34" x14ac:dyDescent="0.3">
      <c r="A225" s="37" t="s">
        <v>208</v>
      </c>
      <c r="B225" s="37" t="s">
        <v>175</v>
      </c>
      <c r="C225" s="37" t="s">
        <v>159</v>
      </c>
      <c r="D225" s="37" t="s">
        <v>165</v>
      </c>
      <c r="E225" s="37" t="s">
        <v>167</v>
      </c>
      <c r="F225" s="33" t="s">
        <v>209</v>
      </c>
      <c r="G225" s="43">
        <f>G224/(G220*8760)+G215+G218</f>
        <v>10.990088225261143</v>
      </c>
      <c r="H225" s="43">
        <f t="shared" ref="H225:AH230" si="118">G225</f>
        <v>10.990088225261143</v>
      </c>
      <c r="I225" s="43">
        <f t="shared" si="118"/>
        <v>10.990088225261143</v>
      </c>
      <c r="J225" s="43">
        <f t="shared" si="118"/>
        <v>10.990088225261143</v>
      </c>
      <c r="K225" s="43">
        <f t="shared" si="118"/>
        <v>10.990088225261143</v>
      </c>
      <c r="L225" s="43">
        <f t="shared" si="118"/>
        <v>10.990088225261143</v>
      </c>
      <c r="M225" s="43">
        <f t="shared" si="118"/>
        <v>10.990088225261143</v>
      </c>
      <c r="N225" s="43">
        <f t="shared" si="118"/>
        <v>10.990088225261143</v>
      </c>
      <c r="O225" s="43">
        <f t="shared" si="118"/>
        <v>10.990088225261143</v>
      </c>
      <c r="P225" s="43">
        <f t="shared" si="118"/>
        <v>10.990088225261143</v>
      </c>
      <c r="Q225" s="43">
        <f t="shared" si="118"/>
        <v>10.990088225261143</v>
      </c>
      <c r="R225" s="43">
        <f t="shared" si="118"/>
        <v>10.990088225261143</v>
      </c>
      <c r="S225" s="43">
        <f t="shared" si="118"/>
        <v>10.990088225261143</v>
      </c>
      <c r="T225" s="43">
        <f t="shared" si="118"/>
        <v>10.990088225261143</v>
      </c>
      <c r="U225" s="43">
        <f t="shared" si="118"/>
        <v>10.990088225261143</v>
      </c>
      <c r="V225" s="43">
        <f t="shared" si="118"/>
        <v>10.990088225261143</v>
      </c>
      <c r="W225" s="43">
        <f t="shared" si="118"/>
        <v>10.990088225261143</v>
      </c>
      <c r="X225" s="43">
        <f t="shared" si="118"/>
        <v>10.990088225261143</v>
      </c>
      <c r="Y225" s="43">
        <f t="shared" si="118"/>
        <v>10.990088225261143</v>
      </c>
      <c r="Z225" s="43">
        <f t="shared" si="118"/>
        <v>10.990088225261143</v>
      </c>
      <c r="AA225" s="43">
        <f t="shared" si="118"/>
        <v>10.990088225261143</v>
      </c>
      <c r="AB225" s="43">
        <f t="shared" si="118"/>
        <v>10.990088225261143</v>
      </c>
      <c r="AC225" s="43">
        <f t="shared" si="118"/>
        <v>10.990088225261143</v>
      </c>
      <c r="AD225" s="43">
        <f t="shared" si="118"/>
        <v>10.990088225261143</v>
      </c>
      <c r="AE225" s="43">
        <f t="shared" si="118"/>
        <v>10.990088225261143</v>
      </c>
      <c r="AF225" s="43">
        <f t="shared" si="118"/>
        <v>10.990088225261143</v>
      </c>
      <c r="AG225" s="43">
        <f t="shared" si="118"/>
        <v>10.990088225261143</v>
      </c>
      <c r="AH225" s="43">
        <f t="shared" si="118"/>
        <v>10.990088225261143</v>
      </c>
    </row>
    <row r="226" spans="1:34" x14ac:dyDescent="0.3">
      <c r="A226" s="33" t="s">
        <v>210</v>
      </c>
      <c r="B226" s="33" t="s">
        <v>158</v>
      </c>
      <c r="C226" s="33" t="s">
        <v>159</v>
      </c>
      <c r="D226" s="33" t="s">
        <v>160</v>
      </c>
      <c r="E226" s="34" t="s">
        <v>161</v>
      </c>
      <c r="F226" s="33" t="s">
        <v>211</v>
      </c>
      <c r="G226" s="36">
        <v>50925</v>
      </c>
      <c r="H226" s="36">
        <f>G226</f>
        <v>50925</v>
      </c>
      <c r="I226" s="36">
        <f t="shared" si="118"/>
        <v>50925</v>
      </c>
      <c r="J226" s="36">
        <f t="shared" si="118"/>
        <v>50925</v>
      </c>
      <c r="K226" s="36">
        <f t="shared" si="118"/>
        <v>50925</v>
      </c>
      <c r="L226" s="36">
        <f t="shared" si="118"/>
        <v>50925</v>
      </c>
      <c r="M226" s="36">
        <f t="shared" si="118"/>
        <v>50925</v>
      </c>
      <c r="N226" s="36">
        <f t="shared" si="118"/>
        <v>50925</v>
      </c>
      <c r="O226" s="36">
        <f t="shared" si="118"/>
        <v>50925</v>
      </c>
      <c r="P226" s="36">
        <f t="shared" si="118"/>
        <v>50925</v>
      </c>
      <c r="Q226" s="36">
        <f t="shared" si="118"/>
        <v>50925</v>
      </c>
      <c r="R226" s="36">
        <f t="shared" si="118"/>
        <v>50925</v>
      </c>
      <c r="S226" s="36">
        <f t="shared" si="118"/>
        <v>50925</v>
      </c>
      <c r="T226" s="36">
        <f t="shared" si="118"/>
        <v>50925</v>
      </c>
      <c r="U226" s="36">
        <f t="shared" si="118"/>
        <v>50925</v>
      </c>
      <c r="V226" s="36">
        <f t="shared" si="118"/>
        <v>50925</v>
      </c>
      <c r="W226" s="36">
        <f t="shared" si="118"/>
        <v>50925</v>
      </c>
      <c r="X226" s="36">
        <f t="shared" si="118"/>
        <v>50925</v>
      </c>
      <c r="Y226" s="36">
        <f t="shared" si="118"/>
        <v>50925</v>
      </c>
      <c r="Z226" s="36">
        <f t="shared" si="118"/>
        <v>50925</v>
      </c>
      <c r="AA226" s="36">
        <f t="shared" si="118"/>
        <v>50925</v>
      </c>
      <c r="AB226" s="36">
        <f t="shared" si="118"/>
        <v>50925</v>
      </c>
      <c r="AC226" s="36">
        <f t="shared" si="118"/>
        <v>50925</v>
      </c>
      <c r="AD226" s="36">
        <f t="shared" si="118"/>
        <v>50925</v>
      </c>
      <c r="AE226" s="36">
        <f t="shared" si="118"/>
        <v>50925</v>
      </c>
      <c r="AF226" s="36">
        <f t="shared" si="118"/>
        <v>50925</v>
      </c>
      <c r="AG226" s="36">
        <f t="shared" si="118"/>
        <v>50925</v>
      </c>
      <c r="AH226" s="36">
        <f t="shared" si="118"/>
        <v>50925</v>
      </c>
    </row>
    <row r="227" spans="1:34" x14ac:dyDescent="0.3">
      <c r="A227" s="37" t="s">
        <v>210</v>
      </c>
      <c r="B227" s="37" t="s">
        <v>162</v>
      </c>
      <c r="C227" s="37" t="s">
        <v>159</v>
      </c>
      <c r="D227" s="37" t="s">
        <v>163</v>
      </c>
      <c r="E227" s="34" t="s">
        <v>161</v>
      </c>
      <c r="F227" s="33" t="s">
        <v>211</v>
      </c>
      <c r="G227" s="36">
        <v>920</v>
      </c>
      <c r="H227" s="36">
        <f t="shared" ref="H227:H228" si="119">G227</f>
        <v>920</v>
      </c>
      <c r="I227" s="36">
        <f t="shared" si="118"/>
        <v>920</v>
      </c>
      <c r="J227" s="36">
        <f t="shared" si="118"/>
        <v>920</v>
      </c>
      <c r="K227" s="36">
        <f t="shared" si="118"/>
        <v>920</v>
      </c>
      <c r="L227" s="36">
        <f t="shared" si="118"/>
        <v>920</v>
      </c>
      <c r="M227" s="36">
        <f t="shared" si="118"/>
        <v>920</v>
      </c>
      <c r="N227" s="36">
        <f t="shared" si="118"/>
        <v>920</v>
      </c>
      <c r="O227" s="36">
        <f t="shared" si="118"/>
        <v>920</v>
      </c>
      <c r="P227" s="36">
        <f t="shared" si="118"/>
        <v>920</v>
      </c>
      <c r="Q227" s="36">
        <f t="shared" si="118"/>
        <v>920</v>
      </c>
      <c r="R227" s="36">
        <f t="shared" si="118"/>
        <v>920</v>
      </c>
      <c r="S227" s="36">
        <f t="shared" si="118"/>
        <v>920</v>
      </c>
      <c r="T227" s="36">
        <f t="shared" si="118"/>
        <v>920</v>
      </c>
      <c r="U227" s="36">
        <f t="shared" si="118"/>
        <v>920</v>
      </c>
      <c r="V227" s="36">
        <f t="shared" si="118"/>
        <v>920</v>
      </c>
      <c r="W227" s="36">
        <f t="shared" si="118"/>
        <v>920</v>
      </c>
      <c r="X227" s="36">
        <f t="shared" si="118"/>
        <v>920</v>
      </c>
      <c r="Y227" s="36">
        <f t="shared" si="118"/>
        <v>920</v>
      </c>
      <c r="Z227" s="36">
        <f t="shared" si="118"/>
        <v>920</v>
      </c>
      <c r="AA227" s="36">
        <f t="shared" si="118"/>
        <v>920</v>
      </c>
      <c r="AB227" s="36">
        <f t="shared" si="118"/>
        <v>920</v>
      </c>
      <c r="AC227" s="36">
        <f t="shared" si="118"/>
        <v>920</v>
      </c>
      <c r="AD227" s="36">
        <f t="shared" si="118"/>
        <v>920</v>
      </c>
      <c r="AE227" s="36">
        <f t="shared" si="118"/>
        <v>920</v>
      </c>
      <c r="AF227" s="36">
        <f t="shared" si="118"/>
        <v>920</v>
      </c>
      <c r="AG227" s="36">
        <f t="shared" si="118"/>
        <v>920</v>
      </c>
      <c r="AH227" s="36">
        <f t="shared" si="118"/>
        <v>920</v>
      </c>
    </row>
    <row r="228" spans="1:34" x14ac:dyDescent="0.3">
      <c r="A228" s="33" t="s">
        <v>210</v>
      </c>
      <c r="B228" s="33" t="s">
        <v>164</v>
      </c>
      <c r="C228" s="33" t="s">
        <v>159</v>
      </c>
      <c r="D228" s="33" t="s">
        <v>165</v>
      </c>
      <c r="E228" s="34" t="s">
        <v>161</v>
      </c>
      <c r="F228" s="33" t="s">
        <v>211</v>
      </c>
      <c r="G228" s="50">
        <v>0.14199999999999999</v>
      </c>
      <c r="H228" s="50">
        <f t="shared" si="119"/>
        <v>0.14199999999999999</v>
      </c>
      <c r="I228" s="50">
        <f t="shared" si="118"/>
        <v>0.14199999999999999</v>
      </c>
      <c r="J228" s="50">
        <f t="shared" si="118"/>
        <v>0.14199999999999999</v>
      </c>
      <c r="K228" s="50">
        <f t="shared" si="118"/>
        <v>0.14199999999999999</v>
      </c>
      <c r="L228" s="50">
        <f t="shared" si="118"/>
        <v>0.14199999999999999</v>
      </c>
      <c r="M228" s="50">
        <f t="shared" si="118"/>
        <v>0.14199999999999999</v>
      </c>
      <c r="N228" s="50">
        <f t="shared" si="118"/>
        <v>0.14199999999999999</v>
      </c>
      <c r="O228" s="50">
        <f t="shared" si="118"/>
        <v>0.14199999999999999</v>
      </c>
      <c r="P228" s="50">
        <f t="shared" si="118"/>
        <v>0.14199999999999999</v>
      </c>
      <c r="Q228" s="50">
        <f t="shared" si="118"/>
        <v>0.14199999999999999</v>
      </c>
      <c r="R228" s="50">
        <f t="shared" si="118"/>
        <v>0.14199999999999999</v>
      </c>
      <c r="S228" s="50">
        <f t="shared" si="118"/>
        <v>0.14199999999999999</v>
      </c>
      <c r="T228" s="50">
        <f t="shared" si="118"/>
        <v>0.14199999999999999</v>
      </c>
      <c r="U228" s="50">
        <f t="shared" si="118"/>
        <v>0.14199999999999999</v>
      </c>
      <c r="V228" s="50">
        <f t="shared" si="118"/>
        <v>0.14199999999999999</v>
      </c>
      <c r="W228" s="50">
        <f t="shared" si="118"/>
        <v>0.14199999999999999</v>
      </c>
      <c r="X228" s="50">
        <f t="shared" si="118"/>
        <v>0.14199999999999999</v>
      </c>
      <c r="Y228" s="50">
        <f t="shared" si="118"/>
        <v>0.14199999999999999</v>
      </c>
      <c r="Z228" s="50">
        <f t="shared" si="118"/>
        <v>0.14199999999999999</v>
      </c>
      <c r="AA228" s="50">
        <f t="shared" si="118"/>
        <v>0.14199999999999999</v>
      </c>
      <c r="AB228" s="50">
        <f t="shared" si="118"/>
        <v>0.14199999999999999</v>
      </c>
      <c r="AC228" s="50">
        <f t="shared" si="118"/>
        <v>0.14199999999999999</v>
      </c>
      <c r="AD228" s="50">
        <f t="shared" si="118"/>
        <v>0.14199999999999999</v>
      </c>
      <c r="AE228" s="50">
        <f t="shared" si="118"/>
        <v>0.14199999999999999</v>
      </c>
      <c r="AF228" s="50">
        <f t="shared" si="118"/>
        <v>0.14199999999999999</v>
      </c>
      <c r="AG228" s="50">
        <f t="shared" si="118"/>
        <v>0.14199999999999999</v>
      </c>
      <c r="AH228" s="50">
        <f t="shared" si="118"/>
        <v>0.14199999999999999</v>
      </c>
    </row>
    <row r="229" spans="1:34" x14ac:dyDescent="0.3">
      <c r="A229" s="37" t="s">
        <v>210</v>
      </c>
      <c r="B229" s="37" t="s">
        <v>192</v>
      </c>
      <c r="C229" s="37"/>
      <c r="D229" s="37" t="s">
        <v>193</v>
      </c>
      <c r="E229" s="39" t="s">
        <v>169</v>
      </c>
      <c r="F229" s="33" t="s">
        <v>211</v>
      </c>
      <c r="G229" s="36">
        <v>9042</v>
      </c>
      <c r="H229" s="36">
        <f>G229</f>
        <v>9042</v>
      </c>
      <c r="I229" s="36">
        <f t="shared" si="118"/>
        <v>9042</v>
      </c>
      <c r="J229" s="36">
        <f t="shared" si="118"/>
        <v>9042</v>
      </c>
      <c r="K229" s="36">
        <f t="shared" si="118"/>
        <v>9042</v>
      </c>
      <c r="L229" s="36">
        <f t="shared" si="118"/>
        <v>9042</v>
      </c>
      <c r="M229" s="36">
        <f t="shared" si="118"/>
        <v>9042</v>
      </c>
      <c r="N229" s="36">
        <f t="shared" si="118"/>
        <v>9042</v>
      </c>
      <c r="O229" s="36">
        <f t="shared" si="118"/>
        <v>9042</v>
      </c>
      <c r="P229" s="36">
        <f t="shared" si="118"/>
        <v>9042</v>
      </c>
      <c r="Q229" s="36">
        <f t="shared" si="118"/>
        <v>9042</v>
      </c>
      <c r="R229" s="36">
        <f t="shared" si="118"/>
        <v>9042</v>
      </c>
      <c r="S229" s="36">
        <f t="shared" si="118"/>
        <v>9042</v>
      </c>
      <c r="T229" s="36">
        <f t="shared" si="118"/>
        <v>9042</v>
      </c>
      <c r="U229" s="36">
        <f t="shared" si="118"/>
        <v>9042</v>
      </c>
      <c r="V229" s="36">
        <f t="shared" si="118"/>
        <v>9042</v>
      </c>
      <c r="W229" s="36">
        <f t="shared" si="118"/>
        <v>9042</v>
      </c>
      <c r="X229" s="36">
        <f t="shared" si="118"/>
        <v>9042</v>
      </c>
      <c r="Y229" s="36">
        <f t="shared" si="118"/>
        <v>9042</v>
      </c>
      <c r="Z229" s="36">
        <f t="shared" si="118"/>
        <v>9042</v>
      </c>
      <c r="AA229" s="36">
        <f t="shared" si="118"/>
        <v>9042</v>
      </c>
      <c r="AB229" s="36">
        <f t="shared" si="118"/>
        <v>9042</v>
      </c>
      <c r="AC229" s="36">
        <f t="shared" si="118"/>
        <v>9042</v>
      </c>
      <c r="AD229" s="36">
        <f t="shared" si="118"/>
        <v>9042</v>
      </c>
      <c r="AE229" s="36">
        <f t="shared" si="118"/>
        <v>9042</v>
      </c>
      <c r="AF229" s="36">
        <f t="shared" si="118"/>
        <v>9042</v>
      </c>
      <c r="AG229" s="36">
        <f t="shared" si="118"/>
        <v>9042</v>
      </c>
      <c r="AH229" s="36">
        <f t="shared" si="118"/>
        <v>9042</v>
      </c>
    </row>
    <row r="230" spans="1:34" x14ac:dyDescent="0.3">
      <c r="A230" s="33" t="s">
        <v>210</v>
      </c>
      <c r="B230" s="33" t="s">
        <v>194</v>
      </c>
      <c r="C230" s="33" t="s">
        <v>159</v>
      </c>
      <c r="D230" s="33" t="s">
        <v>129</v>
      </c>
      <c r="E230" s="34" t="s">
        <v>161</v>
      </c>
      <c r="F230" s="33" t="s">
        <v>211</v>
      </c>
      <c r="G230" s="36">
        <f>[1]Assumptions!$J$2</f>
        <v>271.95</v>
      </c>
      <c r="H230" s="36">
        <f>G230</f>
        <v>271.95</v>
      </c>
      <c r="I230" s="36">
        <f t="shared" si="118"/>
        <v>271.95</v>
      </c>
      <c r="J230" s="36">
        <f t="shared" si="118"/>
        <v>271.95</v>
      </c>
      <c r="K230" s="36">
        <f t="shared" si="118"/>
        <v>271.95</v>
      </c>
      <c r="L230" s="36">
        <f t="shared" si="118"/>
        <v>271.95</v>
      </c>
      <c r="M230" s="36">
        <f t="shared" si="118"/>
        <v>271.95</v>
      </c>
      <c r="N230" s="36">
        <f t="shared" si="118"/>
        <v>271.95</v>
      </c>
      <c r="O230" s="36">
        <f t="shared" si="118"/>
        <v>271.95</v>
      </c>
      <c r="P230" s="36">
        <f t="shared" si="118"/>
        <v>271.95</v>
      </c>
      <c r="Q230" s="36">
        <f t="shared" si="118"/>
        <v>271.95</v>
      </c>
      <c r="R230" s="36">
        <f t="shared" si="118"/>
        <v>271.95</v>
      </c>
      <c r="S230" s="36">
        <f t="shared" si="118"/>
        <v>271.95</v>
      </c>
      <c r="T230" s="36">
        <f t="shared" si="118"/>
        <v>271.95</v>
      </c>
      <c r="U230" s="36">
        <f t="shared" si="118"/>
        <v>271.95</v>
      </c>
      <c r="V230" s="36">
        <f t="shared" si="118"/>
        <v>271.95</v>
      </c>
      <c r="W230" s="36">
        <f t="shared" si="118"/>
        <v>271.95</v>
      </c>
      <c r="X230" s="36">
        <f t="shared" si="118"/>
        <v>271.95</v>
      </c>
      <c r="Y230" s="36">
        <f t="shared" si="118"/>
        <v>271.95</v>
      </c>
      <c r="Z230" s="36">
        <f t="shared" si="118"/>
        <v>271.95</v>
      </c>
      <c r="AA230" s="36">
        <f t="shared" si="118"/>
        <v>271.95</v>
      </c>
      <c r="AB230" s="36">
        <f t="shared" si="118"/>
        <v>271.95</v>
      </c>
      <c r="AC230" s="36">
        <f t="shared" si="118"/>
        <v>271.95</v>
      </c>
      <c r="AD230" s="36">
        <f t="shared" si="118"/>
        <v>271.95</v>
      </c>
      <c r="AE230" s="36">
        <f t="shared" si="118"/>
        <v>271.95</v>
      </c>
      <c r="AF230" s="36">
        <f t="shared" si="118"/>
        <v>271.95</v>
      </c>
      <c r="AG230" s="36">
        <f t="shared" si="118"/>
        <v>271.95</v>
      </c>
      <c r="AH230" s="36">
        <f t="shared" si="118"/>
        <v>271.95</v>
      </c>
    </row>
    <row r="231" spans="1:34" x14ac:dyDescent="0.3">
      <c r="A231" s="37" t="s">
        <v>210</v>
      </c>
      <c r="B231" s="37" t="s">
        <v>195</v>
      </c>
      <c r="C231" s="37" t="s">
        <v>159</v>
      </c>
      <c r="D231" s="37" t="s">
        <v>165</v>
      </c>
      <c r="E231" s="34" t="s">
        <v>161</v>
      </c>
      <c r="F231" s="33" t="s">
        <v>211</v>
      </c>
      <c r="G231" s="24">
        <f t="shared" ref="G231:AH231" si="120">G230*G229/1000000</f>
        <v>2.4589718999999999</v>
      </c>
      <c r="H231" s="24">
        <f t="shared" si="120"/>
        <v>2.4589718999999999</v>
      </c>
      <c r="I231" s="24">
        <f t="shared" si="120"/>
        <v>2.4589718999999999</v>
      </c>
      <c r="J231" s="24">
        <f t="shared" si="120"/>
        <v>2.4589718999999999</v>
      </c>
      <c r="K231" s="24">
        <f t="shared" si="120"/>
        <v>2.4589718999999999</v>
      </c>
      <c r="L231" s="24">
        <f t="shared" si="120"/>
        <v>2.4589718999999999</v>
      </c>
      <c r="M231" s="24">
        <f t="shared" si="120"/>
        <v>2.4589718999999999</v>
      </c>
      <c r="N231" s="24">
        <f t="shared" si="120"/>
        <v>2.4589718999999999</v>
      </c>
      <c r="O231" s="24">
        <f t="shared" si="120"/>
        <v>2.4589718999999999</v>
      </c>
      <c r="P231" s="24">
        <f t="shared" si="120"/>
        <v>2.4589718999999999</v>
      </c>
      <c r="Q231" s="24">
        <f t="shared" si="120"/>
        <v>2.4589718999999999</v>
      </c>
      <c r="R231" s="24">
        <f t="shared" si="120"/>
        <v>2.4589718999999999</v>
      </c>
      <c r="S231" s="24">
        <f t="shared" si="120"/>
        <v>2.4589718999999999</v>
      </c>
      <c r="T231" s="24">
        <f t="shared" si="120"/>
        <v>2.4589718999999999</v>
      </c>
      <c r="U231" s="24">
        <f t="shared" si="120"/>
        <v>2.4589718999999999</v>
      </c>
      <c r="V231" s="24">
        <f t="shared" si="120"/>
        <v>2.4589718999999999</v>
      </c>
      <c r="W231" s="24">
        <f t="shared" si="120"/>
        <v>2.4589718999999999</v>
      </c>
      <c r="X231" s="24">
        <f t="shared" si="120"/>
        <v>2.4589718999999999</v>
      </c>
      <c r="Y231" s="24">
        <f t="shared" si="120"/>
        <v>2.4589718999999999</v>
      </c>
      <c r="Z231" s="24">
        <f t="shared" si="120"/>
        <v>2.4589718999999999</v>
      </c>
      <c r="AA231" s="24">
        <f t="shared" si="120"/>
        <v>2.4589718999999999</v>
      </c>
      <c r="AB231" s="24">
        <f t="shared" si="120"/>
        <v>2.4589718999999999</v>
      </c>
      <c r="AC231" s="24">
        <f t="shared" si="120"/>
        <v>2.4589718999999999</v>
      </c>
      <c r="AD231" s="24">
        <f t="shared" si="120"/>
        <v>2.4589718999999999</v>
      </c>
      <c r="AE231" s="24">
        <f t="shared" si="120"/>
        <v>2.4589718999999999</v>
      </c>
      <c r="AF231" s="24">
        <f t="shared" si="120"/>
        <v>2.4589718999999999</v>
      </c>
      <c r="AG231" s="24">
        <f t="shared" si="120"/>
        <v>2.4589718999999999</v>
      </c>
      <c r="AH231" s="24">
        <f t="shared" si="120"/>
        <v>2.4589718999999999</v>
      </c>
    </row>
    <row r="232" spans="1:34" x14ac:dyDescent="0.3">
      <c r="A232" s="33" t="s">
        <v>210</v>
      </c>
      <c r="B232" s="33" t="s">
        <v>166</v>
      </c>
      <c r="C232" s="33" t="s">
        <v>159</v>
      </c>
      <c r="D232" s="33" t="s">
        <v>160</v>
      </c>
      <c r="E232" s="33" t="s">
        <v>167</v>
      </c>
      <c r="F232" s="33" t="s">
        <v>211</v>
      </c>
      <c r="G232" s="38">
        <f>G226*[1]Assumptions!$H$66</f>
        <v>54683.265000000007</v>
      </c>
      <c r="H232" s="38">
        <f t="shared" ref="H232:AH235" si="121">G232</f>
        <v>54683.265000000007</v>
      </c>
      <c r="I232" s="38">
        <f t="shared" si="121"/>
        <v>54683.265000000007</v>
      </c>
      <c r="J232" s="38">
        <f t="shared" si="121"/>
        <v>54683.265000000007</v>
      </c>
      <c r="K232" s="38">
        <f t="shared" si="121"/>
        <v>54683.265000000007</v>
      </c>
      <c r="L232" s="38">
        <f t="shared" si="121"/>
        <v>54683.265000000007</v>
      </c>
      <c r="M232" s="38">
        <f t="shared" si="121"/>
        <v>54683.265000000007</v>
      </c>
      <c r="N232" s="38">
        <f t="shared" si="121"/>
        <v>54683.265000000007</v>
      </c>
      <c r="O232" s="38">
        <f t="shared" si="121"/>
        <v>54683.265000000007</v>
      </c>
      <c r="P232" s="38">
        <f t="shared" si="121"/>
        <v>54683.265000000007</v>
      </c>
      <c r="Q232" s="38">
        <f t="shared" si="121"/>
        <v>54683.265000000007</v>
      </c>
      <c r="R232" s="38">
        <f t="shared" si="121"/>
        <v>54683.265000000007</v>
      </c>
      <c r="S232" s="38">
        <f t="shared" si="121"/>
        <v>54683.265000000007</v>
      </c>
      <c r="T232" s="38">
        <f t="shared" si="121"/>
        <v>54683.265000000007</v>
      </c>
      <c r="U232" s="38">
        <f t="shared" si="121"/>
        <v>54683.265000000007</v>
      </c>
      <c r="V232" s="38">
        <f t="shared" si="121"/>
        <v>54683.265000000007</v>
      </c>
      <c r="W232" s="38">
        <f t="shared" si="121"/>
        <v>54683.265000000007</v>
      </c>
      <c r="X232" s="38">
        <f t="shared" si="121"/>
        <v>54683.265000000007</v>
      </c>
      <c r="Y232" s="38">
        <f t="shared" si="121"/>
        <v>54683.265000000007</v>
      </c>
      <c r="Z232" s="38">
        <f t="shared" si="121"/>
        <v>54683.265000000007</v>
      </c>
      <c r="AA232" s="38">
        <f t="shared" si="121"/>
        <v>54683.265000000007</v>
      </c>
      <c r="AB232" s="38">
        <f t="shared" si="121"/>
        <v>54683.265000000007</v>
      </c>
      <c r="AC232" s="38">
        <f t="shared" si="121"/>
        <v>54683.265000000007</v>
      </c>
      <c r="AD232" s="38">
        <f t="shared" si="121"/>
        <v>54683.265000000007</v>
      </c>
      <c r="AE232" s="38">
        <f t="shared" si="121"/>
        <v>54683.265000000007</v>
      </c>
      <c r="AF232" s="38">
        <f t="shared" si="121"/>
        <v>54683.265000000007</v>
      </c>
      <c r="AG232" s="38">
        <f t="shared" si="121"/>
        <v>54683.265000000007</v>
      </c>
      <c r="AH232" s="38">
        <f t="shared" si="121"/>
        <v>54683.265000000007</v>
      </c>
    </row>
    <row r="233" spans="1:34" x14ac:dyDescent="0.3">
      <c r="A233" s="37" t="s">
        <v>210</v>
      </c>
      <c r="B233" s="37" t="s">
        <v>168</v>
      </c>
      <c r="C233" s="37" t="s">
        <v>159</v>
      </c>
      <c r="D233" s="37" t="s">
        <v>4</v>
      </c>
      <c r="E233" s="39" t="s">
        <v>169</v>
      </c>
      <c r="F233" s="33" t="s">
        <v>211</v>
      </c>
      <c r="G233" s="40">
        <v>0.1</v>
      </c>
      <c r="H233" s="40">
        <f>G233</f>
        <v>0.1</v>
      </c>
      <c r="I233" s="40">
        <f>H233</f>
        <v>0.1</v>
      </c>
      <c r="J233" s="40">
        <f t="shared" si="121"/>
        <v>0.1</v>
      </c>
      <c r="K233" s="40">
        <f t="shared" si="121"/>
        <v>0.1</v>
      </c>
      <c r="L233" s="40">
        <f t="shared" si="121"/>
        <v>0.1</v>
      </c>
      <c r="M233" s="40">
        <f t="shared" si="121"/>
        <v>0.1</v>
      </c>
      <c r="N233" s="40">
        <f t="shared" si="121"/>
        <v>0.1</v>
      </c>
      <c r="O233" s="40">
        <f t="shared" si="121"/>
        <v>0.1</v>
      </c>
      <c r="P233" s="40">
        <f t="shared" si="121"/>
        <v>0.1</v>
      </c>
      <c r="Q233" s="40">
        <f t="shared" si="121"/>
        <v>0.1</v>
      </c>
      <c r="R233" s="40">
        <f t="shared" si="121"/>
        <v>0.1</v>
      </c>
      <c r="S233" s="40">
        <f t="shared" si="121"/>
        <v>0.1</v>
      </c>
      <c r="T233" s="40">
        <f t="shared" si="121"/>
        <v>0.1</v>
      </c>
      <c r="U233" s="40">
        <f t="shared" si="121"/>
        <v>0.1</v>
      </c>
      <c r="V233" s="40">
        <f t="shared" si="121"/>
        <v>0.1</v>
      </c>
      <c r="W233" s="40">
        <f t="shared" si="121"/>
        <v>0.1</v>
      </c>
      <c r="X233" s="40">
        <f t="shared" si="121"/>
        <v>0.1</v>
      </c>
      <c r="Y233" s="40">
        <f t="shared" si="121"/>
        <v>0.1</v>
      </c>
      <c r="Z233" s="40">
        <f t="shared" si="121"/>
        <v>0.1</v>
      </c>
      <c r="AA233" s="40">
        <f t="shared" si="121"/>
        <v>0.1</v>
      </c>
      <c r="AB233" s="40">
        <f t="shared" si="121"/>
        <v>0.1</v>
      </c>
      <c r="AC233" s="40">
        <f t="shared" si="121"/>
        <v>0.1</v>
      </c>
      <c r="AD233" s="40">
        <f t="shared" si="121"/>
        <v>0.1</v>
      </c>
      <c r="AE233" s="40">
        <f t="shared" si="121"/>
        <v>0.1</v>
      </c>
      <c r="AF233" s="40">
        <f t="shared" si="121"/>
        <v>0.1</v>
      </c>
      <c r="AG233" s="40">
        <f t="shared" si="121"/>
        <v>0.1</v>
      </c>
      <c r="AH233" s="40">
        <f t="shared" si="121"/>
        <v>0.1</v>
      </c>
    </row>
    <row r="234" spans="1:34" x14ac:dyDescent="0.3">
      <c r="A234" s="33" t="s">
        <v>210</v>
      </c>
      <c r="B234" s="33" t="s">
        <v>170</v>
      </c>
      <c r="C234" s="33" t="s">
        <v>159</v>
      </c>
      <c r="D234" s="33" t="s">
        <v>172</v>
      </c>
      <c r="E234" s="34" t="s">
        <v>161</v>
      </c>
      <c r="F234" s="33" t="s">
        <v>211</v>
      </c>
      <c r="G234" s="40">
        <v>8.2000000000000003E-2</v>
      </c>
      <c r="H234" s="40">
        <f>G234</f>
        <v>8.2000000000000003E-2</v>
      </c>
      <c r="I234" s="40">
        <f>H234</f>
        <v>8.2000000000000003E-2</v>
      </c>
      <c r="J234" s="40">
        <f t="shared" si="121"/>
        <v>8.2000000000000003E-2</v>
      </c>
      <c r="K234" s="40">
        <f t="shared" si="121"/>
        <v>8.2000000000000003E-2</v>
      </c>
      <c r="L234" s="40">
        <f t="shared" si="121"/>
        <v>8.2000000000000003E-2</v>
      </c>
      <c r="M234" s="40">
        <f t="shared" si="121"/>
        <v>8.2000000000000003E-2</v>
      </c>
      <c r="N234" s="40">
        <f t="shared" si="121"/>
        <v>8.2000000000000003E-2</v>
      </c>
      <c r="O234" s="40">
        <f t="shared" si="121"/>
        <v>8.2000000000000003E-2</v>
      </c>
      <c r="P234" s="40">
        <f t="shared" si="121"/>
        <v>8.2000000000000003E-2</v>
      </c>
      <c r="Q234" s="40">
        <f t="shared" si="121"/>
        <v>8.2000000000000003E-2</v>
      </c>
      <c r="R234" s="40">
        <f t="shared" si="121"/>
        <v>8.2000000000000003E-2</v>
      </c>
      <c r="S234" s="40">
        <f t="shared" si="121"/>
        <v>8.2000000000000003E-2</v>
      </c>
      <c r="T234" s="40">
        <f t="shared" si="121"/>
        <v>8.2000000000000003E-2</v>
      </c>
      <c r="U234" s="40">
        <f t="shared" si="121"/>
        <v>8.2000000000000003E-2</v>
      </c>
      <c r="V234" s="40">
        <f t="shared" si="121"/>
        <v>8.2000000000000003E-2</v>
      </c>
      <c r="W234" s="40">
        <f t="shared" si="121"/>
        <v>8.2000000000000003E-2</v>
      </c>
      <c r="X234" s="40">
        <f t="shared" si="121"/>
        <v>8.2000000000000003E-2</v>
      </c>
      <c r="Y234" s="40">
        <f t="shared" si="121"/>
        <v>8.2000000000000003E-2</v>
      </c>
      <c r="Z234" s="40">
        <f t="shared" si="121"/>
        <v>8.2000000000000003E-2</v>
      </c>
      <c r="AA234" s="40">
        <f t="shared" si="121"/>
        <v>8.2000000000000003E-2</v>
      </c>
      <c r="AB234" s="40">
        <f t="shared" si="121"/>
        <v>8.2000000000000003E-2</v>
      </c>
      <c r="AC234" s="40">
        <f t="shared" si="121"/>
        <v>8.2000000000000003E-2</v>
      </c>
      <c r="AD234" s="40">
        <f t="shared" si="121"/>
        <v>8.2000000000000003E-2</v>
      </c>
      <c r="AE234" s="40">
        <f t="shared" si="121"/>
        <v>8.2000000000000003E-2</v>
      </c>
      <c r="AF234" s="40">
        <f t="shared" si="121"/>
        <v>8.2000000000000003E-2</v>
      </c>
      <c r="AG234" s="40">
        <f t="shared" si="121"/>
        <v>8.2000000000000003E-2</v>
      </c>
      <c r="AH234" s="40">
        <f t="shared" si="121"/>
        <v>8.2000000000000003E-2</v>
      </c>
    </row>
    <row r="235" spans="1:34" x14ac:dyDescent="0.3">
      <c r="A235" s="37" t="s">
        <v>210</v>
      </c>
      <c r="B235" s="37" t="s">
        <v>171</v>
      </c>
      <c r="C235" s="37"/>
      <c r="D235" s="37" t="s">
        <v>172</v>
      </c>
      <c r="E235" s="39" t="s">
        <v>169</v>
      </c>
      <c r="F235" s="33" t="s">
        <v>211</v>
      </c>
      <c r="G235" s="23">
        <v>30</v>
      </c>
      <c r="H235" s="36">
        <f t="shared" ref="H235:I235" si="122">G235</f>
        <v>30</v>
      </c>
      <c r="I235" s="36">
        <f t="shared" si="122"/>
        <v>30</v>
      </c>
      <c r="J235" s="36">
        <f t="shared" si="121"/>
        <v>30</v>
      </c>
      <c r="K235" s="36">
        <f t="shared" si="121"/>
        <v>30</v>
      </c>
      <c r="L235" s="36">
        <f t="shared" si="121"/>
        <v>30</v>
      </c>
      <c r="M235" s="36">
        <f t="shared" si="121"/>
        <v>30</v>
      </c>
      <c r="N235" s="36">
        <f t="shared" si="121"/>
        <v>30</v>
      </c>
      <c r="O235" s="36">
        <f t="shared" si="121"/>
        <v>30</v>
      </c>
      <c r="P235" s="36">
        <f t="shared" si="121"/>
        <v>30</v>
      </c>
      <c r="Q235" s="36">
        <f t="shared" si="121"/>
        <v>30</v>
      </c>
      <c r="R235" s="36">
        <f t="shared" si="121"/>
        <v>30</v>
      </c>
      <c r="S235" s="36">
        <f t="shared" si="121"/>
        <v>30</v>
      </c>
      <c r="T235" s="36">
        <f t="shared" si="121"/>
        <v>30</v>
      </c>
      <c r="U235" s="36">
        <f t="shared" si="121"/>
        <v>30</v>
      </c>
      <c r="V235" s="36">
        <f t="shared" si="121"/>
        <v>30</v>
      </c>
      <c r="W235" s="36">
        <f t="shared" si="121"/>
        <v>30</v>
      </c>
      <c r="X235" s="36">
        <f t="shared" si="121"/>
        <v>30</v>
      </c>
      <c r="Y235" s="36">
        <f t="shared" si="121"/>
        <v>30</v>
      </c>
      <c r="Z235" s="36">
        <f t="shared" si="121"/>
        <v>30</v>
      </c>
      <c r="AA235" s="36">
        <f t="shared" si="121"/>
        <v>30</v>
      </c>
      <c r="AB235" s="36">
        <f t="shared" si="121"/>
        <v>30</v>
      </c>
      <c r="AC235" s="36">
        <f t="shared" si="121"/>
        <v>30</v>
      </c>
      <c r="AD235" s="36">
        <f t="shared" si="121"/>
        <v>30</v>
      </c>
      <c r="AE235" s="36">
        <f t="shared" si="121"/>
        <v>30</v>
      </c>
      <c r="AF235" s="36">
        <f t="shared" si="121"/>
        <v>30</v>
      </c>
      <c r="AG235" s="36">
        <f t="shared" si="121"/>
        <v>30</v>
      </c>
      <c r="AH235" s="36">
        <f t="shared" si="121"/>
        <v>30</v>
      </c>
    </row>
    <row r="236" spans="1:34" x14ac:dyDescent="0.3">
      <c r="A236" s="33" t="s">
        <v>210</v>
      </c>
      <c r="B236" s="33" t="s">
        <v>173</v>
      </c>
      <c r="C236" s="33"/>
      <c r="D236" s="33" t="s">
        <v>4</v>
      </c>
      <c r="E236" s="33" t="s">
        <v>167</v>
      </c>
      <c r="F236" s="33" t="s">
        <v>211</v>
      </c>
      <c r="G236" s="41">
        <f>G234/(1-1/(1+G234)^G235)</f>
        <v>9.0508900949959309E-2</v>
      </c>
      <c r="H236" s="41">
        <f t="shared" ref="H236:AH236" si="123">H234/(1-1/(1+H234)^H235)</f>
        <v>9.0508900949959309E-2</v>
      </c>
      <c r="I236" s="41">
        <f t="shared" si="123"/>
        <v>9.0508900949959309E-2</v>
      </c>
      <c r="J236" s="41">
        <f t="shared" si="123"/>
        <v>9.0508900949959309E-2</v>
      </c>
      <c r="K236" s="41">
        <f t="shared" si="123"/>
        <v>9.0508900949959309E-2</v>
      </c>
      <c r="L236" s="41">
        <f t="shared" si="123"/>
        <v>9.0508900949959309E-2</v>
      </c>
      <c r="M236" s="41">
        <f t="shared" si="123"/>
        <v>9.0508900949959309E-2</v>
      </c>
      <c r="N236" s="41">
        <f t="shared" si="123"/>
        <v>9.0508900949959309E-2</v>
      </c>
      <c r="O236" s="41">
        <f t="shared" si="123"/>
        <v>9.0508900949959309E-2</v>
      </c>
      <c r="P236" s="41">
        <f t="shared" si="123"/>
        <v>9.0508900949959309E-2</v>
      </c>
      <c r="Q236" s="41">
        <f t="shared" si="123"/>
        <v>9.0508900949959309E-2</v>
      </c>
      <c r="R236" s="41">
        <f t="shared" si="123"/>
        <v>9.0508900949959309E-2</v>
      </c>
      <c r="S236" s="41">
        <f t="shared" si="123"/>
        <v>9.0508900949959309E-2</v>
      </c>
      <c r="T236" s="41">
        <f t="shared" si="123"/>
        <v>9.0508900949959309E-2</v>
      </c>
      <c r="U236" s="41">
        <f t="shared" si="123"/>
        <v>9.0508900949959309E-2</v>
      </c>
      <c r="V236" s="41">
        <f t="shared" si="123"/>
        <v>9.0508900949959309E-2</v>
      </c>
      <c r="W236" s="41">
        <f t="shared" si="123"/>
        <v>9.0508900949959309E-2</v>
      </c>
      <c r="X236" s="41">
        <f t="shared" si="123"/>
        <v>9.0508900949959309E-2</v>
      </c>
      <c r="Y236" s="41">
        <f t="shared" si="123"/>
        <v>9.0508900949959309E-2</v>
      </c>
      <c r="Z236" s="41">
        <f t="shared" si="123"/>
        <v>9.0508900949959309E-2</v>
      </c>
      <c r="AA236" s="41">
        <f t="shared" si="123"/>
        <v>9.0508900949959309E-2</v>
      </c>
      <c r="AB236" s="41">
        <f t="shared" si="123"/>
        <v>9.0508900949959309E-2</v>
      </c>
      <c r="AC236" s="41">
        <f t="shared" si="123"/>
        <v>9.0508900949959309E-2</v>
      </c>
      <c r="AD236" s="41">
        <f t="shared" si="123"/>
        <v>9.0508900949959309E-2</v>
      </c>
      <c r="AE236" s="41">
        <f t="shared" si="123"/>
        <v>9.0508900949959309E-2</v>
      </c>
      <c r="AF236" s="41">
        <f t="shared" si="123"/>
        <v>9.0508900949959309E-2</v>
      </c>
      <c r="AG236" s="41">
        <f t="shared" si="123"/>
        <v>9.0508900949959309E-2</v>
      </c>
      <c r="AH236" s="41">
        <f t="shared" si="123"/>
        <v>9.0508900949959309E-2</v>
      </c>
    </row>
    <row r="237" spans="1:34" x14ac:dyDescent="0.3">
      <c r="A237" s="37" t="s">
        <v>210</v>
      </c>
      <c r="B237" s="37" t="s">
        <v>174</v>
      </c>
      <c r="C237" s="37" t="s">
        <v>159</v>
      </c>
      <c r="D237" s="37" t="s">
        <v>163</v>
      </c>
      <c r="E237" s="37" t="s">
        <v>167</v>
      </c>
      <c r="F237" s="33" t="s">
        <v>211</v>
      </c>
      <c r="G237" s="42">
        <f t="shared" ref="G237:AH237" si="124">G236*G232+G227</f>
        <v>5869.3222155053772</v>
      </c>
      <c r="H237" s="42">
        <f t="shared" si="124"/>
        <v>5869.3222155053772</v>
      </c>
      <c r="I237" s="42">
        <f t="shared" si="124"/>
        <v>5869.3222155053772</v>
      </c>
      <c r="J237" s="42">
        <f t="shared" si="124"/>
        <v>5869.3222155053772</v>
      </c>
      <c r="K237" s="42">
        <f t="shared" si="124"/>
        <v>5869.3222155053772</v>
      </c>
      <c r="L237" s="42">
        <f t="shared" si="124"/>
        <v>5869.3222155053772</v>
      </c>
      <c r="M237" s="42">
        <f t="shared" si="124"/>
        <v>5869.3222155053772</v>
      </c>
      <c r="N237" s="42">
        <f t="shared" si="124"/>
        <v>5869.3222155053772</v>
      </c>
      <c r="O237" s="42">
        <f t="shared" si="124"/>
        <v>5869.3222155053772</v>
      </c>
      <c r="P237" s="42">
        <f t="shared" si="124"/>
        <v>5869.3222155053772</v>
      </c>
      <c r="Q237" s="42">
        <f t="shared" si="124"/>
        <v>5869.3222155053772</v>
      </c>
      <c r="R237" s="42">
        <f t="shared" si="124"/>
        <v>5869.3222155053772</v>
      </c>
      <c r="S237" s="42">
        <f t="shared" si="124"/>
        <v>5869.3222155053772</v>
      </c>
      <c r="T237" s="42">
        <f t="shared" si="124"/>
        <v>5869.3222155053772</v>
      </c>
      <c r="U237" s="42">
        <f t="shared" si="124"/>
        <v>5869.3222155053772</v>
      </c>
      <c r="V237" s="42">
        <f t="shared" si="124"/>
        <v>5869.3222155053772</v>
      </c>
      <c r="W237" s="42">
        <f t="shared" si="124"/>
        <v>5869.3222155053772</v>
      </c>
      <c r="X237" s="42">
        <f t="shared" si="124"/>
        <v>5869.3222155053772</v>
      </c>
      <c r="Y237" s="42">
        <f t="shared" si="124"/>
        <v>5869.3222155053772</v>
      </c>
      <c r="Z237" s="42">
        <f t="shared" si="124"/>
        <v>5869.3222155053772</v>
      </c>
      <c r="AA237" s="42">
        <f t="shared" si="124"/>
        <v>5869.3222155053772</v>
      </c>
      <c r="AB237" s="42">
        <f t="shared" si="124"/>
        <v>5869.3222155053772</v>
      </c>
      <c r="AC237" s="42">
        <f t="shared" si="124"/>
        <v>5869.3222155053772</v>
      </c>
      <c r="AD237" s="42">
        <f t="shared" si="124"/>
        <v>5869.3222155053772</v>
      </c>
      <c r="AE237" s="42">
        <f t="shared" si="124"/>
        <v>5869.3222155053772</v>
      </c>
      <c r="AF237" s="42">
        <f t="shared" si="124"/>
        <v>5869.3222155053772</v>
      </c>
      <c r="AG237" s="42">
        <f t="shared" si="124"/>
        <v>5869.3222155053772</v>
      </c>
      <c r="AH237" s="42">
        <f t="shared" si="124"/>
        <v>5869.3222155053772</v>
      </c>
    </row>
    <row r="238" spans="1:34" x14ac:dyDescent="0.3">
      <c r="A238" s="33" t="s">
        <v>210</v>
      </c>
      <c r="B238" s="33" t="s">
        <v>175</v>
      </c>
      <c r="C238" s="33" t="s">
        <v>159</v>
      </c>
      <c r="D238" s="33" t="s">
        <v>165</v>
      </c>
      <c r="E238" s="33" t="s">
        <v>167</v>
      </c>
      <c r="F238" s="33" t="s">
        <v>211</v>
      </c>
      <c r="G238" s="43">
        <f>G237/(G233*8760)+G228+G231</f>
        <v>9.3011114154170969</v>
      </c>
      <c r="H238" s="43">
        <f t="shared" ref="H238:AH243" si="125">G238</f>
        <v>9.3011114154170969</v>
      </c>
      <c r="I238" s="43">
        <f t="shared" si="125"/>
        <v>9.3011114154170969</v>
      </c>
      <c r="J238" s="43">
        <f t="shared" si="125"/>
        <v>9.3011114154170969</v>
      </c>
      <c r="K238" s="43">
        <f t="shared" si="125"/>
        <v>9.3011114154170969</v>
      </c>
      <c r="L238" s="43">
        <f t="shared" si="125"/>
        <v>9.3011114154170969</v>
      </c>
      <c r="M238" s="43">
        <f t="shared" si="125"/>
        <v>9.3011114154170969</v>
      </c>
      <c r="N238" s="43">
        <f t="shared" si="125"/>
        <v>9.3011114154170969</v>
      </c>
      <c r="O238" s="43">
        <f t="shared" si="125"/>
        <v>9.3011114154170969</v>
      </c>
      <c r="P238" s="43">
        <f t="shared" si="125"/>
        <v>9.3011114154170969</v>
      </c>
      <c r="Q238" s="43">
        <f t="shared" si="125"/>
        <v>9.3011114154170969</v>
      </c>
      <c r="R238" s="43">
        <f t="shared" si="125"/>
        <v>9.3011114154170969</v>
      </c>
      <c r="S238" s="43">
        <f t="shared" si="125"/>
        <v>9.3011114154170969</v>
      </c>
      <c r="T238" s="43">
        <f t="shared" si="125"/>
        <v>9.3011114154170969</v>
      </c>
      <c r="U238" s="43">
        <f t="shared" si="125"/>
        <v>9.3011114154170969</v>
      </c>
      <c r="V238" s="43">
        <f t="shared" si="125"/>
        <v>9.3011114154170969</v>
      </c>
      <c r="W238" s="43">
        <f t="shared" si="125"/>
        <v>9.3011114154170969</v>
      </c>
      <c r="X238" s="43">
        <f t="shared" si="125"/>
        <v>9.3011114154170969</v>
      </c>
      <c r="Y238" s="43">
        <f t="shared" si="125"/>
        <v>9.3011114154170969</v>
      </c>
      <c r="Z238" s="43">
        <f t="shared" si="125"/>
        <v>9.3011114154170969</v>
      </c>
      <c r="AA238" s="43">
        <f t="shared" si="125"/>
        <v>9.3011114154170969</v>
      </c>
      <c r="AB238" s="43">
        <f t="shared" si="125"/>
        <v>9.3011114154170969</v>
      </c>
      <c r="AC238" s="43">
        <f t="shared" si="125"/>
        <v>9.3011114154170969</v>
      </c>
      <c r="AD238" s="43">
        <f t="shared" si="125"/>
        <v>9.3011114154170969</v>
      </c>
      <c r="AE238" s="43">
        <f t="shared" si="125"/>
        <v>9.3011114154170969</v>
      </c>
      <c r="AF238" s="43">
        <f t="shared" si="125"/>
        <v>9.3011114154170969</v>
      </c>
      <c r="AG238" s="43">
        <f t="shared" si="125"/>
        <v>9.3011114154170969</v>
      </c>
      <c r="AH238" s="43">
        <f t="shared" si="125"/>
        <v>9.3011114154170969</v>
      </c>
    </row>
    <row r="239" spans="1:34" x14ac:dyDescent="0.3">
      <c r="A239" s="37" t="s">
        <v>212</v>
      </c>
      <c r="B239" s="37" t="s">
        <v>158</v>
      </c>
      <c r="C239" s="37" t="s">
        <v>159</v>
      </c>
      <c r="D239" s="37" t="s">
        <v>160</v>
      </c>
      <c r="E239" s="34" t="s">
        <v>161</v>
      </c>
      <c r="F239" s="53" t="s">
        <v>213</v>
      </c>
      <c r="G239" s="36">
        <v>32892</v>
      </c>
      <c r="H239" s="36">
        <f>G239</f>
        <v>32892</v>
      </c>
      <c r="I239" s="36">
        <f t="shared" si="125"/>
        <v>32892</v>
      </c>
      <c r="J239" s="36">
        <f t="shared" si="125"/>
        <v>32892</v>
      </c>
      <c r="K239" s="36">
        <f t="shared" si="125"/>
        <v>32892</v>
      </c>
      <c r="L239" s="36">
        <f t="shared" si="125"/>
        <v>32892</v>
      </c>
      <c r="M239" s="36">
        <f t="shared" si="125"/>
        <v>32892</v>
      </c>
      <c r="N239" s="36">
        <f t="shared" si="125"/>
        <v>32892</v>
      </c>
      <c r="O239" s="36">
        <f t="shared" si="125"/>
        <v>32892</v>
      </c>
      <c r="P239" s="36">
        <f t="shared" si="125"/>
        <v>32892</v>
      </c>
      <c r="Q239" s="36">
        <f t="shared" si="125"/>
        <v>32892</v>
      </c>
      <c r="R239" s="36">
        <f t="shared" si="125"/>
        <v>32892</v>
      </c>
      <c r="S239" s="36">
        <f t="shared" si="125"/>
        <v>32892</v>
      </c>
      <c r="T239" s="36">
        <f t="shared" si="125"/>
        <v>32892</v>
      </c>
      <c r="U239" s="36">
        <f t="shared" si="125"/>
        <v>32892</v>
      </c>
      <c r="V239" s="36">
        <f t="shared" si="125"/>
        <v>32892</v>
      </c>
      <c r="W239" s="36">
        <f t="shared" si="125"/>
        <v>32892</v>
      </c>
      <c r="X239" s="36">
        <f t="shared" si="125"/>
        <v>32892</v>
      </c>
      <c r="Y239" s="36">
        <f t="shared" si="125"/>
        <v>32892</v>
      </c>
      <c r="Z239" s="36">
        <f t="shared" si="125"/>
        <v>32892</v>
      </c>
      <c r="AA239" s="36">
        <f t="shared" si="125"/>
        <v>32892</v>
      </c>
      <c r="AB239" s="36">
        <f t="shared" si="125"/>
        <v>32892</v>
      </c>
      <c r="AC239" s="36">
        <f t="shared" si="125"/>
        <v>32892</v>
      </c>
      <c r="AD239" s="36">
        <f t="shared" si="125"/>
        <v>32892</v>
      </c>
      <c r="AE239" s="36">
        <f t="shared" si="125"/>
        <v>32892</v>
      </c>
      <c r="AF239" s="36">
        <f t="shared" si="125"/>
        <v>32892</v>
      </c>
      <c r="AG239" s="36">
        <f t="shared" si="125"/>
        <v>32892</v>
      </c>
      <c r="AH239" s="36">
        <f t="shared" si="125"/>
        <v>32892</v>
      </c>
    </row>
    <row r="240" spans="1:34" x14ac:dyDescent="0.3">
      <c r="A240" s="33" t="s">
        <v>212</v>
      </c>
      <c r="B240" s="33" t="s">
        <v>162</v>
      </c>
      <c r="C240" s="33" t="s">
        <v>159</v>
      </c>
      <c r="D240" s="33" t="s">
        <v>163</v>
      </c>
      <c r="E240" s="34" t="s">
        <v>161</v>
      </c>
      <c r="F240" s="53" t="s">
        <v>213</v>
      </c>
      <c r="G240" s="36">
        <v>287</v>
      </c>
      <c r="H240" s="36">
        <f t="shared" ref="H240:H241" si="126">G240</f>
        <v>287</v>
      </c>
      <c r="I240" s="36">
        <f t="shared" si="125"/>
        <v>287</v>
      </c>
      <c r="J240" s="36">
        <f t="shared" si="125"/>
        <v>287</v>
      </c>
      <c r="K240" s="36">
        <f t="shared" si="125"/>
        <v>287</v>
      </c>
      <c r="L240" s="36">
        <f t="shared" si="125"/>
        <v>287</v>
      </c>
      <c r="M240" s="36">
        <f t="shared" si="125"/>
        <v>287</v>
      </c>
      <c r="N240" s="36">
        <f t="shared" si="125"/>
        <v>287</v>
      </c>
      <c r="O240" s="36">
        <f t="shared" si="125"/>
        <v>287</v>
      </c>
      <c r="P240" s="36">
        <f t="shared" si="125"/>
        <v>287</v>
      </c>
      <c r="Q240" s="36">
        <f t="shared" si="125"/>
        <v>287</v>
      </c>
      <c r="R240" s="36">
        <f t="shared" si="125"/>
        <v>287</v>
      </c>
      <c r="S240" s="36">
        <f t="shared" si="125"/>
        <v>287</v>
      </c>
      <c r="T240" s="36">
        <f t="shared" si="125"/>
        <v>287</v>
      </c>
      <c r="U240" s="36">
        <f t="shared" si="125"/>
        <v>287</v>
      </c>
      <c r="V240" s="36">
        <f t="shared" si="125"/>
        <v>287</v>
      </c>
      <c r="W240" s="36">
        <f t="shared" si="125"/>
        <v>287</v>
      </c>
      <c r="X240" s="36">
        <f t="shared" si="125"/>
        <v>287</v>
      </c>
      <c r="Y240" s="36">
        <f t="shared" si="125"/>
        <v>287</v>
      </c>
      <c r="Z240" s="36">
        <f t="shared" si="125"/>
        <v>287</v>
      </c>
      <c r="AA240" s="36">
        <f t="shared" si="125"/>
        <v>287</v>
      </c>
      <c r="AB240" s="36">
        <f t="shared" si="125"/>
        <v>287</v>
      </c>
      <c r="AC240" s="36">
        <f t="shared" si="125"/>
        <v>287</v>
      </c>
      <c r="AD240" s="36">
        <f t="shared" si="125"/>
        <v>287</v>
      </c>
      <c r="AE240" s="36">
        <f t="shared" si="125"/>
        <v>287</v>
      </c>
      <c r="AF240" s="36">
        <f t="shared" si="125"/>
        <v>287</v>
      </c>
      <c r="AG240" s="36">
        <f t="shared" si="125"/>
        <v>287</v>
      </c>
      <c r="AH240" s="36">
        <f t="shared" si="125"/>
        <v>287</v>
      </c>
    </row>
    <row r="241" spans="1:34" x14ac:dyDescent="0.3">
      <c r="A241" s="37" t="s">
        <v>212</v>
      </c>
      <c r="B241" s="37" t="s">
        <v>164</v>
      </c>
      <c r="C241" s="37" t="s">
        <v>159</v>
      </c>
      <c r="D241" s="37" t="s">
        <v>165</v>
      </c>
      <c r="E241" s="34" t="s">
        <v>161</v>
      </c>
      <c r="F241" s="53" t="s">
        <v>213</v>
      </c>
      <c r="G241" s="50">
        <v>7.5999999999999998E-2</v>
      </c>
      <c r="H241" s="50">
        <f t="shared" si="126"/>
        <v>7.5999999999999998E-2</v>
      </c>
      <c r="I241" s="50">
        <f t="shared" si="125"/>
        <v>7.5999999999999998E-2</v>
      </c>
      <c r="J241" s="50">
        <f t="shared" si="125"/>
        <v>7.5999999999999998E-2</v>
      </c>
      <c r="K241" s="50">
        <f t="shared" si="125"/>
        <v>7.5999999999999998E-2</v>
      </c>
      <c r="L241" s="50">
        <f t="shared" si="125"/>
        <v>7.5999999999999998E-2</v>
      </c>
      <c r="M241" s="50">
        <f t="shared" si="125"/>
        <v>7.5999999999999998E-2</v>
      </c>
      <c r="N241" s="50">
        <f t="shared" si="125"/>
        <v>7.5999999999999998E-2</v>
      </c>
      <c r="O241" s="50">
        <f t="shared" si="125"/>
        <v>7.5999999999999998E-2</v>
      </c>
      <c r="P241" s="50">
        <f t="shared" si="125"/>
        <v>7.5999999999999998E-2</v>
      </c>
      <c r="Q241" s="50">
        <f t="shared" si="125"/>
        <v>7.5999999999999998E-2</v>
      </c>
      <c r="R241" s="50">
        <f t="shared" si="125"/>
        <v>7.5999999999999998E-2</v>
      </c>
      <c r="S241" s="50">
        <f t="shared" si="125"/>
        <v>7.5999999999999998E-2</v>
      </c>
      <c r="T241" s="50">
        <f t="shared" si="125"/>
        <v>7.5999999999999998E-2</v>
      </c>
      <c r="U241" s="50">
        <f t="shared" si="125"/>
        <v>7.5999999999999998E-2</v>
      </c>
      <c r="V241" s="50">
        <f t="shared" si="125"/>
        <v>7.5999999999999998E-2</v>
      </c>
      <c r="W241" s="50">
        <f t="shared" si="125"/>
        <v>7.5999999999999998E-2</v>
      </c>
      <c r="X241" s="50">
        <f t="shared" si="125"/>
        <v>7.5999999999999998E-2</v>
      </c>
      <c r="Y241" s="50">
        <f t="shared" si="125"/>
        <v>7.5999999999999998E-2</v>
      </c>
      <c r="Z241" s="50">
        <f t="shared" si="125"/>
        <v>7.5999999999999998E-2</v>
      </c>
      <c r="AA241" s="50">
        <f t="shared" si="125"/>
        <v>7.5999999999999998E-2</v>
      </c>
      <c r="AB241" s="50">
        <f t="shared" si="125"/>
        <v>7.5999999999999998E-2</v>
      </c>
      <c r="AC241" s="50">
        <f t="shared" si="125"/>
        <v>7.5999999999999998E-2</v>
      </c>
      <c r="AD241" s="50">
        <f t="shared" si="125"/>
        <v>7.5999999999999998E-2</v>
      </c>
      <c r="AE241" s="50">
        <f t="shared" si="125"/>
        <v>7.5999999999999998E-2</v>
      </c>
      <c r="AF241" s="50">
        <f t="shared" si="125"/>
        <v>7.5999999999999998E-2</v>
      </c>
      <c r="AG241" s="50">
        <f t="shared" si="125"/>
        <v>7.5999999999999998E-2</v>
      </c>
      <c r="AH241" s="50">
        <f t="shared" si="125"/>
        <v>7.5999999999999998E-2</v>
      </c>
    </row>
    <row r="242" spans="1:34" x14ac:dyDescent="0.3">
      <c r="A242" s="33" t="s">
        <v>212</v>
      </c>
      <c r="B242" s="33" t="s">
        <v>192</v>
      </c>
      <c r="C242" s="33"/>
      <c r="D242" s="37" t="s">
        <v>193</v>
      </c>
      <c r="E242" s="39" t="s">
        <v>169</v>
      </c>
      <c r="F242" s="53" t="s">
        <v>213</v>
      </c>
      <c r="G242" s="36">
        <v>8419</v>
      </c>
      <c r="H242" s="36">
        <f>G242</f>
        <v>8419</v>
      </c>
      <c r="I242" s="36">
        <f t="shared" si="125"/>
        <v>8419</v>
      </c>
      <c r="J242" s="36">
        <f t="shared" si="125"/>
        <v>8419</v>
      </c>
      <c r="K242" s="36">
        <f t="shared" si="125"/>
        <v>8419</v>
      </c>
      <c r="L242" s="36">
        <f t="shared" si="125"/>
        <v>8419</v>
      </c>
      <c r="M242" s="36">
        <f t="shared" si="125"/>
        <v>8419</v>
      </c>
      <c r="N242" s="36">
        <f t="shared" si="125"/>
        <v>8419</v>
      </c>
      <c r="O242" s="36">
        <f t="shared" si="125"/>
        <v>8419</v>
      </c>
      <c r="P242" s="36">
        <f t="shared" si="125"/>
        <v>8419</v>
      </c>
      <c r="Q242" s="36">
        <f t="shared" si="125"/>
        <v>8419</v>
      </c>
      <c r="R242" s="36">
        <f t="shared" si="125"/>
        <v>8419</v>
      </c>
      <c r="S242" s="36">
        <f t="shared" si="125"/>
        <v>8419</v>
      </c>
      <c r="T242" s="36">
        <f t="shared" si="125"/>
        <v>8419</v>
      </c>
      <c r="U242" s="36">
        <f t="shared" si="125"/>
        <v>8419</v>
      </c>
      <c r="V242" s="36">
        <f t="shared" si="125"/>
        <v>8419</v>
      </c>
      <c r="W242" s="36">
        <f t="shared" si="125"/>
        <v>8419</v>
      </c>
      <c r="X242" s="36">
        <f t="shared" si="125"/>
        <v>8419</v>
      </c>
      <c r="Y242" s="36">
        <f t="shared" si="125"/>
        <v>8419</v>
      </c>
      <c r="Z242" s="36">
        <f t="shared" si="125"/>
        <v>8419</v>
      </c>
      <c r="AA242" s="36">
        <f t="shared" si="125"/>
        <v>8419</v>
      </c>
      <c r="AB242" s="36">
        <f t="shared" si="125"/>
        <v>8419</v>
      </c>
      <c r="AC242" s="36">
        <f t="shared" si="125"/>
        <v>8419</v>
      </c>
      <c r="AD242" s="36">
        <f t="shared" si="125"/>
        <v>8419</v>
      </c>
      <c r="AE242" s="36">
        <f t="shared" si="125"/>
        <v>8419</v>
      </c>
      <c r="AF242" s="36">
        <f t="shared" si="125"/>
        <v>8419</v>
      </c>
      <c r="AG242" s="36">
        <f t="shared" si="125"/>
        <v>8419</v>
      </c>
      <c r="AH242" s="36">
        <f t="shared" si="125"/>
        <v>8419</v>
      </c>
    </row>
    <row r="243" spans="1:34" x14ac:dyDescent="0.3">
      <c r="A243" s="37" t="s">
        <v>212</v>
      </c>
      <c r="B243" s="37" t="s">
        <v>194</v>
      </c>
      <c r="C243" s="37" t="s">
        <v>159</v>
      </c>
      <c r="D243" s="37" t="s">
        <v>129</v>
      </c>
      <c r="E243" s="34" t="s">
        <v>161</v>
      </c>
      <c r="F243" s="53" t="s">
        <v>213</v>
      </c>
      <c r="G243" s="36">
        <f>[1]Assumptions!$J$2</f>
        <v>271.95</v>
      </c>
      <c r="H243" s="36">
        <f>G243</f>
        <v>271.95</v>
      </c>
      <c r="I243" s="36">
        <f t="shared" si="125"/>
        <v>271.95</v>
      </c>
      <c r="J243" s="36">
        <f t="shared" si="125"/>
        <v>271.95</v>
      </c>
      <c r="K243" s="36">
        <f t="shared" si="125"/>
        <v>271.95</v>
      </c>
      <c r="L243" s="36">
        <f t="shared" si="125"/>
        <v>271.95</v>
      </c>
      <c r="M243" s="36">
        <f t="shared" si="125"/>
        <v>271.95</v>
      </c>
      <c r="N243" s="36">
        <f t="shared" si="125"/>
        <v>271.95</v>
      </c>
      <c r="O243" s="36">
        <f t="shared" si="125"/>
        <v>271.95</v>
      </c>
      <c r="P243" s="36">
        <f t="shared" si="125"/>
        <v>271.95</v>
      </c>
      <c r="Q243" s="36">
        <f t="shared" si="125"/>
        <v>271.95</v>
      </c>
      <c r="R243" s="36">
        <f t="shared" si="125"/>
        <v>271.95</v>
      </c>
      <c r="S243" s="36">
        <f t="shared" si="125"/>
        <v>271.95</v>
      </c>
      <c r="T243" s="36">
        <f t="shared" si="125"/>
        <v>271.95</v>
      </c>
      <c r="U243" s="36">
        <f t="shared" si="125"/>
        <v>271.95</v>
      </c>
      <c r="V243" s="36">
        <f t="shared" si="125"/>
        <v>271.95</v>
      </c>
      <c r="W243" s="36">
        <f t="shared" si="125"/>
        <v>271.95</v>
      </c>
      <c r="X243" s="36">
        <f t="shared" si="125"/>
        <v>271.95</v>
      </c>
      <c r="Y243" s="36">
        <f t="shared" si="125"/>
        <v>271.95</v>
      </c>
      <c r="Z243" s="36">
        <f t="shared" si="125"/>
        <v>271.95</v>
      </c>
      <c r="AA243" s="36">
        <f t="shared" si="125"/>
        <v>271.95</v>
      </c>
      <c r="AB243" s="36">
        <f t="shared" si="125"/>
        <v>271.95</v>
      </c>
      <c r="AC243" s="36">
        <f t="shared" si="125"/>
        <v>271.95</v>
      </c>
      <c r="AD243" s="36">
        <f t="shared" si="125"/>
        <v>271.95</v>
      </c>
      <c r="AE243" s="36">
        <f t="shared" si="125"/>
        <v>271.95</v>
      </c>
      <c r="AF243" s="36">
        <f t="shared" si="125"/>
        <v>271.95</v>
      </c>
      <c r="AG243" s="36">
        <f t="shared" si="125"/>
        <v>271.95</v>
      </c>
      <c r="AH243" s="36">
        <f t="shared" si="125"/>
        <v>271.95</v>
      </c>
    </row>
    <row r="244" spans="1:34" x14ac:dyDescent="0.3">
      <c r="A244" s="33" t="s">
        <v>212</v>
      </c>
      <c r="B244" s="33" t="s">
        <v>195</v>
      </c>
      <c r="C244" s="33" t="s">
        <v>159</v>
      </c>
      <c r="D244" s="33" t="s">
        <v>165</v>
      </c>
      <c r="E244" s="34" t="s">
        <v>161</v>
      </c>
      <c r="F244" s="53" t="s">
        <v>213</v>
      </c>
      <c r="G244" s="24">
        <f t="shared" ref="G244:AH244" si="127">G243*G242/1000000</f>
        <v>2.2895470499999999</v>
      </c>
      <c r="H244" s="24">
        <f t="shared" si="127"/>
        <v>2.2895470499999999</v>
      </c>
      <c r="I244" s="24">
        <f t="shared" si="127"/>
        <v>2.2895470499999999</v>
      </c>
      <c r="J244" s="24">
        <f t="shared" si="127"/>
        <v>2.2895470499999999</v>
      </c>
      <c r="K244" s="24">
        <f t="shared" si="127"/>
        <v>2.2895470499999999</v>
      </c>
      <c r="L244" s="24">
        <f t="shared" si="127"/>
        <v>2.2895470499999999</v>
      </c>
      <c r="M244" s="24">
        <f t="shared" si="127"/>
        <v>2.2895470499999999</v>
      </c>
      <c r="N244" s="24">
        <f t="shared" si="127"/>
        <v>2.2895470499999999</v>
      </c>
      <c r="O244" s="24">
        <f t="shared" si="127"/>
        <v>2.2895470499999999</v>
      </c>
      <c r="P244" s="24">
        <f t="shared" si="127"/>
        <v>2.2895470499999999</v>
      </c>
      <c r="Q244" s="24">
        <f t="shared" si="127"/>
        <v>2.2895470499999999</v>
      </c>
      <c r="R244" s="24">
        <f t="shared" si="127"/>
        <v>2.2895470499999999</v>
      </c>
      <c r="S244" s="24">
        <f t="shared" si="127"/>
        <v>2.2895470499999999</v>
      </c>
      <c r="T244" s="24">
        <f t="shared" si="127"/>
        <v>2.2895470499999999</v>
      </c>
      <c r="U244" s="24">
        <f t="shared" si="127"/>
        <v>2.2895470499999999</v>
      </c>
      <c r="V244" s="24">
        <f t="shared" si="127"/>
        <v>2.2895470499999999</v>
      </c>
      <c r="W244" s="24">
        <f t="shared" si="127"/>
        <v>2.2895470499999999</v>
      </c>
      <c r="X244" s="24">
        <f t="shared" si="127"/>
        <v>2.2895470499999999</v>
      </c>
      <c r="Y244" s="24">
        <f t="shared" si="127"/>
        <v>2.2895470499999999</v>
      </c>
      <c r="Z244" s="24">
        <f t="shared" si="127"/>
        <v>2.2895470499999999</v>
      </c>
      <c r="AA244" s="24">
        <f t="shared" si="127"/>
        <v>2.2895470499999999</v>
      </c>
      <c r="AB244" s="24">
        <f t="shared" si="127"/>
        <v>2.2895470499999999</v>
      </c>
      <c r="AC244" s="24">
        <f t="shared" si="127"/>
        <v>2.2895470499999999</v>
      </c>
      <c r="AD244" s="24">
        <f t="shared" si="127"/>
        <v>2.2895470499999999</v>
      </c>
      <c r="AE244" s="24">
        <f t="shared" si="127"/>
        <v>2.2895470499999999</v>
      </c>
      <c r="AF244" s="24">
        <f t="shared" si="127"/>
        <v>2.2895470499999999</v>
      </c>
      <c r="AG244" s="24">
        <f t="shared" si="127"/>
        <v>2.2895470499999999</v>
      </c>
      <c r="AH244" s="24">
        <f t="shared" si="127"/>
        <v>2.2895470499999999</v>
      </c>
    </row>
    <row r="245" spans="1:34" x14ac:dyDescent="0.3">
      <c r="A245" s="37" t="s">
        <v>212</v>
      </c>
      <c r="B245" s="37" t="s">
        <v>166</v>
      </c>
      <c r="C245" s="37" t="s">
        <v>159</v>
      </c>
      <c r="D245" s="37" t="s">
        <v>160</v>
      </c>
      <c r="E245" s="37" t="s">
        <v>167</v>
      </c>
      <c r="F245" s="53" t="s">
        <v>213</v>
      </c>
      <c r="G245" s="38">
        <f>G239*[1]Assumptions!$H$66</f>
        <v>35319.429600000003</v>
      </c>
      <c r="H245" s="38">
        <f t="shared" ref="H245:AH248" si="128">G245</f>
        <v>35319.429600000003</v>
      </c>
      <c r="I245" s="38">
        <f t="shared" si="128"/>
        <v>35319.429600000003</v>
      </c>
      <c r="J245" s="38">
        <f t="shared" si="128"/>
        <v>35319.429600000003</v>
      </c>
      <c r="K245" s="38">
        <f t="shared" si="128"/>
        <v>35319.429600000003</v>
      </c>
      <c r="L245" s="38">
        <f t="shared" si="128"/>
        <v>35319.429600000003</v>
      </c>
      <c r="M245" s="38">
        <f t="shared" si="128"/>
        <v>35319.429600000003</v>
      </c>
      <c r="N245" s="38">
        <f t="shared" si="128"/>
        <v>35319.429600000003</v>
      </c>
      <c r="O245" s="38">
        <f t="shared" si="128"/>
        <v>35319.429600000003</v>
      </c>
      <c r="P245" s="38">
        <f t="shared" si="128"/>
        <v>35319.429600000003</v>
      </c>
      <c r="Q245" s="38">
        <f t="shared" si="128"/>
        <v>35319.429600000003</v>
      </c>
      <c r="R245" s="38">
        <f t="shared" si="128"/>
        <v>35319.429600000003</v>
      </c>
      <c r="S245" s="38">
        <f t="shared" si="128"/>
        <v>35319.429600000003</v>
      </c>
      <c r="T245" s="38">
        <f t="shared" si="128"/>
        <v>35319.429600000003</v>
      </c>
      <c r="U245" s="38">
        <f t="shared" si="128"/>
        <v>35319.429600000003</v>
      </c>
      <c r="V245" s="38">
        <f t="shared" si="128"/>
        <v>35319.429600000003</v>
      </c>
      <c r="W245" s="38">
        <f t="shared" si="128"/>
        <v>35319.429600000003</v>
      </c>
      <c r="X245" s="38">
        <f t="shared" si="128"/>
        <v>35319.429600000003</v>
      </c>
      <c r="Y245" s="38">
        <f t="shared" si="128"/>
        <v>35319.429600000003</v>
      </c>
      <c r="Z245" s="38">
        <f t="shared" si="128"/>
        <v>35319.429600000003</v>
      </c>
      <c r="AA245" s="38">
        <f t="shared" si="128"/>
        <v>35319.429600000003</v>
      </c>
      <c r="AB245" s="38">
        <f t="shared" si="128"/>
        <v>35319.429600000003</v>
      </c>
      <c r="AC245" s="38">
        <f t="shared" si="128"/>
        <v>35319.429600000003</v>
      </c>
      <c r="AD245" s="38">
        <f t="shared" si="128"/>
        <v>35319.429600000003</v>
      </c>
      <c r="AE245" s="38">
        <f t="shared" si="128"/>
        <v>35319.429600000003</v>
      </c>
      <c r="AF245" s="38">
        <f t="shared" si="128"/>
        <v>35319.429600000003</v>
      </c>
      <c r="AG245" s="38">
        <f t="shared" si="128"/>
        <v>35319.429600000003</v>
      </c>
      <c r="AH245" s="38">
        <f t="shared" si="128"/>
        <v>35319.429600000003</v>
      </c>
    </row>
    <row r="246" spans="1:34" x14ac:dyDescent="0.3">
      <c r="A246" s="33" t="s">
        <v>212</v>
      </c>
      <c r="B246" s="33" t="s">
        <v>168</v>
      </c>
      <c r="C246" s="33" t="s">
        <v>159</v>
      </c>
      <c r="D246" s="33" t="s">
        <v>4</v>
      </c>
      <c r="E246" s="39" t="s">
        <v>169</v>
      </c>
      <c r="F246" s="53" t="s">
        <v>213</v>
      </c>
      <c r="G246" s="40">
        <v>0.5</v>
      </c>
      <c r="H246" s="40">
        <f>G246</f>
        <v>0.5</v>
      </c>
      <c r="I246" s="40">
        <f>H246</f>
        <v>0.5</v>
      </c>
      <c r="J246" s="40">
        <f t="shared" si="128"/>
        <v>0.5</v>
      </c>
      <c r="K246" s="40">
        <f t="shared" si="128"/>
        <v>0.5</v>
      </c>
      <c r="L246" s="40">
        <f t="shared" si="128"/>
        <v>0.5</v>
      </c>
      <c r="M246" s="40">
        <f t="shared" si="128"/>
        <v>0.5</v>
      </c>
      <c r="N246" s="40">
        <f t="shared" si="128"/>
        <v>0.5</v>
      </c>
      <c r="O246" s="40">
        <f t="shared" si="128"/>
        <v>0.5</v>
      </c>
      <c r="P246" s="40">
        <f t="shared" si="128"/>
        <v>0.5</v>
      </c>
      <c r="Q246" s="40">
        <f t="shared" si="128"/>
        <v>0.5</v>
      </c>
      <c r="R246" s="40">
        <f t="shared" si="128"/>
        <v>0.5</v>
      </c>
      <c r="S246" s="40">
        <f t="shared" si="128"/>
        <v>0.5</v>
      </c>
      <c r="T246" s="40">
        <f t="shared" si="128"/>
        <v>0.5</v>
      </c>
      <c r="U246" s="40">
        <f t="shared" si="128"/>
        <v>0.5</v>
      </c>
      <c r="V246" s="40">
        <f t="shared" si="128"/>
        <v>0.5</v>
      </c>
      <c r="W246" s="40">
        <f t="shared" si="128"/>
        <v>0.5</v>
      </c>
      <c r="X246" s="40">
        <f t="shared" si="128"/>
        <v>0.5</v>
      </c>
      <c r="Y246" s="40">
        <f t="shared" si="128"/>
        <v>0.5</v>
      </c>
      <c r="Z246" s="40">
        <f t="shared" si="128"/>
        <v>0.5</v>
      </c>
      <c r="AA246" s="40">
        <f t="shared" si="128"/>
        <v>0.5</v>
      </c>
      <c r="AB246" s="40">
        <f t="shared" si="128"/>
        <v>0.5</v>
      </c>
      <c r="AC246" s="40">
        <f t="shared" si="128"/>
        <v>0.5</v>
      </c>
      <c r="AD246" s="40">
        <f t="shared" si="128"/>
        <v>0.5</v>
      </c>
      <c r="AE246" s="40">
        <f t="shared" si="128"/>
        <v>0.5</v>
      </c>
      <c r="AF246" s="40">
        <f t="shared" si="128"/>
        <v>0.5</v>
      </c>
      <c r="AG246" s="40">
        <f t="shared" si="128"/>
        <v>0.5</v>
      </c>
      <c r="AH246" s="40">
        <f t="shared" si="128"/>
        <v>0.5</v>
      </c>
    </row>
    <row r="247" spans="1:34" x14ac:dyDescent="0.3">
      <c r="A247" s="37" t="s">
        <v>212</v>
      </c>
      <c r="B247" s="37" t="s">
        <v>170</v>
      </c>
      <c r="C247" s="37" t="s">
        <v>159</v>
      </c>
      <c r="D247" s="37" t="s">
        <v>172</v>
      </c>
      <c r="E247" s="34" t="s">
        <v>161</v>
      </c>
      <c r="F247" s="53" t="s">
        <v>213</v>
      </c>
      <c r="G247" s="40">
        <v>8.2000000000000003E-2</v>
      </c>
      <c r="H247" s="40">
        <f>G247</f>
        <v>8.2000000000000003E-2</v>
      </c>
      <c r="I247" s="40">
        <f>H247</f>
        <v>8.2000000000000003E-2</v>
      </c>
      <c r="J247" s="40">
        <f t="shared" si="128"/>
        <v>8.2000000000000003E-2</v>
      </c>
      <c r="K247" s="40">
        <f t="shared" si="128"/>
        <v>8.2000000000000003E-2</v>
      </c>
      <c r="L247" s="40">
        <f t="shared" si="128"/>
        <v>8.2000000000000003E-2</v>
      </c>
      <c r="M247" s="40">
        <f t="shared" si="128"/>
        <v>8.2000000000000003E-2</v>
      </c>
      <c r="N247" s="40">
        <f t="shared" si="128"/>
        <v>8.2000000000000003E-2</v>
      </c>
      <c r="O247" s="40">
        <f t="shared" si="128"/>
        <v>8.2000000000000003E-2</v>
      </c>
      <c r="P247" s="40">
        <f t="shared" si="128"/>
        <v>8.2000000000000003E-2</v>
      </c>
      <c r="Q247" s="40">
        <f t="shared" si="128"/>
        <v>8.2000000000000003E-2</v>
      </c>
      <c r="R247" s="40">
        <f t="shared" si="128"/>
        <v>8.2000000000000003E-2</v>
      </c>
      <c r="S247" s="40">
        <f t="shared" si="128"/>
        <v>8.2000000000000003E-2</v>
      </c>
      <c r="T247" s="40">
        <f t="shared" si="128"/>
        <v>8.2000000000000003E-2</v>
      </c>
      <c r="U247" s="40">
        <f t="shared" si="128"/>
        <v>8.2000000000000003E-2</v>
      </c>
      <c r="V247" s="40">
        <f t="shared" si="128"/>
        <v>8.2000000000000003E-2</v>
      </c>
      <c r="W247" s="40">
        <f t="shared" si="128"/>
        <v>8.2000000000000003E-2</v>
      </c>
      <c r="X247" s="40">
        <f t="shared" si="128"/>
        <v>8.2000000000000003E-2</v>
      </c>
      <c r="Y247" s="40">
        <f t="shared" si="128"/>
        <v>8.2000000000000003E-2</v>
      </c>
      <c r="Z247" s="40">
        <f t="shared" si="128"/>
        <v>8.2000000000000003E-2</v>
      </c>
      <c r="AA247" s="40">
        <f t="shared" si="128"/>
        <v>8.2000000000000003E-2</v>
      </c>
      <c r="AB247" s="40">
        <f t="shared" si="128"/>
        <v>8.2000000000000003E-2</v>
      </c>
      <c r="AC247" s="40">
        <f t="shared" si="128"/>
        <v>8.2000000000000003E-2</v>
      </c>
      <c r="AD247" s="40">
        <f t="shared" si="128"/>
        <v>8.2000000000000003E-2</v>
      </c>
      <c r="AE247" s="40">
        <f t="shared" si="128"/>
        <v>8.2000000000000003E-2</v>
      </c>
      <c r="AF247" s="40">
        <f t="shared" si="128"/>
        <v>8.2000000000000003E-2</v>
      </c>
      <c r="AG247" s="40">
        <f t="shared" si="128"/>
        <v>8.2000000000000003E-2</v>
      </c>
      <c r="AH247" s="40">
        <f t="shared" si="128"/>
        <v>8.2000000000000003E-2</v>
      </c>
    </row>
    <row r="248" spans="1:34" x14ac:dyDescent="0.3">
      <c r="A248" s="33" t="s">
        <v>212</v>
      </c>
      <c r="B248" s="33" t="s">
        <v>171</v>
      </c>
      <c r="C248" s="33"/>
      <c r="D248" s="33" t="s">
        <v>172</v>
      </c>
      <c r="E248" s="39" t="s">
        <v>169</v>
      </c>
      <c r="F248" s="53" t="s">
        <v>213</v>
      </c>
      <c r="G248" s="23">
        <v>30</v>
      </c>
      <c r="H248" s="36">
        <f t="shared" ref="H248:I248" si="129">G248</f>
        <v>30</v>
      </c>
      <c r="I248" s="36">
        <f t="shared" si="129"/>
        <v>30</v>
      </c>
      <c r="J248" s="36">
        <f t="shared" si="128"/>
        <v>30</v>
      </c>
      <c r="K248" s="36">
        <f t="shared" si="128"/>
        <v>30</v>
      </c>
      <c r="L248" s="36">
        <f t="shared" si="128"/>
        <v>30</v>
      </c>
      <c r="M248" s="36">
        <f t="shared" si="128"/>
        <v>30</v>
      </c>
      <c r="N248" s="36">
        <f t="shared" si="128"/>
        <v>30</v>
      </c>
      <c r="O248" s="36">
        <f t="shared" si="128"/>
        <v>30</v>
      </c>
      <c r="P248" s="36">
        <f t="shared" si="128"/>
        <v>30</v>
      </c>
      <c r="Q248" s="36">
        <f t="shared" si="128"/>
        <v>30</v>
      </c>
      <c r="R248" s="36">
        <f t="shared" si="128"/>
        <v>30</v>
      </c>
      <c r="S248" s="36">
        <f t="shared" si="128"/>
        <v>30</v>
      </c>
      <c r="T248" s="36">
        <f t="shared" si="128"/>
        <v>30</v>
      </c>
      <c r="U248" s="36">
        <f t="shared" si="128"/>
        <v>30</v>
      </c>
      <c r="V248" s="36">
        <f t="shared" si="128"/>
        <v>30</v>
      </c>
      <c r="W248" s="36">
        <f t="shared" si="128"/>
        <v>30</v>
      </c>
      <c r="X248" s="36">
        <f t="shared" si="128"/>
        <v>30</v>
      </c>
      <c r="Y248" s="36">
        <f t="shared" si="128"/>
        <v>30</v>
      </c>
      <c r="Z248" s="36">
        <f t="shared" si="128"/>
        <v>30</v>
      </c>
      <c r="AA248" s="36">
        <f t="shared" si="128"/>
        <v>30</v>
      </c>
      <c r="AB248" s="36">
        <f t="shared" si="128"/>
        <v>30</v>
      </c>
      <c r="AC248" s="36">
        <f t="shared" si="128"/>
        <v>30</v>
      </c>
      <c r="AD248" s="36">
        <f t="shared" si="128"/>
        <v>30</v>
      </c>
      <c r="AE248" s="36">
        <f t="shared" si="128"/>
        <v>30</v>
      </c>
      <c r="AF248" s="36">
        <f t="shared" si="128"/>
        <v>30</v>
      </c>
      <c r="AG248" s="36">
        <f t="shared" si="128"/>
        <v>30</v>
      </c>
      <c r="AH248" s="36">
        <f t="shared" si="128"/>
        <v>30</v>
      </c>
    </row>
    <row r="249" spans="1:34" x14ac:dyDescent="0.3">
      <c r="A249" s="37" t="s">
        <v>212</v>
      </c>
      <c r="B249" s="37" t="s">
        <v>173</v>
      </c>
      <c r="C249" s="37"/>
      <c r="D249" s="37" t="s">
        <v>4</v>
      </c>
      <c r="E249" s="37" t="s">
        <v>167</v>
      </c>
      <c r="F249" s="53" t="s">
        <v>213</v>
      </c>
      <c r="G249" s="41">
        <f>G247/(1-1/(1+G247)^G248)</f>
        <v>9.0508900949959309E-2</v>
      </c>
      <c r="H249" s="41">
        <f t="shared" ref="H249:AH249" si="130">H247/(1-1/(1+H247)^H248)</f>
        <v>9.0508900949959309E-2</v>
      </c>
      <c r="I249" s="41">
        <f t="shared" si="130"/>
        <v>9.0508900949959309E-2</v>
      </c>
      <c r="J249" s="41">
        <f t="shared" si="130"/>
        <v>9.0508900949959309E-2</v>
      </c>
      <c r="K249" s="41">
        <f t="shared" si="130"/>
        <v>9.0508900949959309E-2</v>
      </c>
      <c r="L249" s="41">
        <f t="shared" si="130"/>
        <v>9.0508900949959309E-2</v>
      </c>
      <c r="M249" s="41">
        <f t="shared" si="130"/>
        <v>9.0508900949959309E-2</v>
      </c>
      <c r="N249" s="41">
        <f t="shared" si="130"/>
        <v>9.0508900949959309E-2</v>
      </c>
      <c r="O249" s="41">
        <f t="shared" si="130"/>
        <v>9.0508900949959309E-2</v>
      </c>
      <c r="P249" s="41">
        <f t="shared" si="130"/>
        <v>9.0508900949959309E-2</v>
      </c>
      <c r="Q249" s="41">
        <f t="shared" si="130"/>
        <v>9.0508900949959309E-2</v>
      </c>
      <c r="R249" s="41">
        <f t="shared" si="130"/>
        <v>9.0508900949959309E-2</v>
      </c>
      <c r="S249" s="41">
        <f t="shared" si="130"/>
        <v>9.0508900949959309E-2</v>
      </c>
      <c r="T249" s="41">
        <f t="shared" si="130"/>
        <v>9.0508900949959309E-2</v>
      </c>
      <c r="U249" s="41">
        <f t="shared" si="130"/>
        <v>9.0508900949959309E-2</v>
      </c>
      <c r="V249" s="41">
        <f t="shared" si="130"/>
        <v>9.0508900949959309E-2</v>
      </c>
      <c r="W249" s="41">
        <f t="shared" si="130"/>
        <v>9.0508900949959309E-2</v>
      </c>
      <c r="X249" s="41">
        <f t="shared" si="130"/>
        <v>9.0508900949959309E-2</v>
      </c>
      <c r="Y249" s="41">
        <f t="shared" si="130"/>
        <v>9.0508900949959309E-2</v>
      </c>
      <c r="Z249" s="41">
        <f t="shared" si="130"/>
        <v>9.0508900949959309E-2</v>
      </c>
      <c r="AA249" s="41">
        <f t="shared" si="130"/>
        <v>9.0508900949959309E-2</v>
      </c>
      <c r="AB249" s="41">
        <f t="shared" si="130"/>
        <v>9.0508900949959309E-2</v>
      </c>
      <c r="AC249" s="41">
        <f t="shared" si="130"/>
        <v>9.0508900949959309E-2</v>
      </c>
      <c r="AD249" s="41">
        <f t="shared" si="130"/>
        <v>9.0508900949959309E-2</v>
      </c>
      <c r="AE249" s="41">
        <f t="shared" si="130"/>
        <v>9.0508900949959309E-2</v>
      </c>
      <c r="AF249" s="41">
        <f t="shared" si="130"/>
        <v>9.0508900949959309E-2</v>
      </c>
      <c r="AG249" s="41">
        <f t="shared" si="130"/>
        <v>9.0508900949959309E-2</v>
      </c>
      <c r="AH249" s="41">
        <f t="shared" si="130"/>
        <v>9.0508900949959309E-2</v>
      </c>
    </row>
    <row r="250" spans="1:34" x14ac:dyDescent="0.3">
      <c r="A250" s="33" t="s">
        <v>212</v>
      </c>
      <c r="B250" s="33" t="s">
        <v>174</v>
      </c>
      <c r="C250" s="33" t="s">
        <v>159</v>
      </c>
      <c r="D250" s="33" t="s">
        <v>163</v>
      </c>
      <c r="E250" s="33" t="s">
        <v>167</v>
      </c>
      <c r="F250" s="53" t="s">
        <v>213</v>
      </c>
      <c r="G250" s="42">
        <f t="shared" ref="G250:AH250" si="131">G249*G245+G240</f>
        <v>3483.7227552754612</v>
      </c>
      <c r="H250" s="42">
        <f t="shared" si="131"/>
        <v>3483.7227552754612</v>
      </c>
      <c r="I250" s="42">
        <f t="shared" si="131"/>
        <v>3483.7227552754612</v>
      </c>
      <c r="J250" s="42">
        <f t="shared" si="131"/>
        <v>3483.7227552754612</v>
      </c>
      <c r="K250" s="42">
        <f t="shared" si="131"/>
        <v>3483.7227552754612</v>
      </c>
      <c r="L250" s="42">
        <f t="shared" si="131"/>
        <v>3483.7227552754612</v>
      </c>
      <c r="M250" s="42">
        <f t="shared" si="131"/>
        <v>3483.7227552754612</v>
      </c>
      <c r="N250" s="42">
        <f t="shared" si="131"/>
        <v>3483.7227552754612</v>
      </c>
      <c r="O250" s="42">
        <f t="shared" si="131"/>
        <v>3483.7227552754612</v>
      </c>
      <c r="P250" s="42">
        <f t="shared" si="131"/>
        <v>3483.7227552754612</v>
      </c>
      <c r="Q250" s="42">
        <f t="shared" si="131"/>
        <v>3483.7227552754612</v>
      </c>
      <c r="R250" s="42">
        <f t="shared" si="131"/>
        <v>3483.7227552754612</v>
      </c>
      <c r="S250" s="42">
        <f t="shared" si="131"/>
        <v>3483.7227552754612</v>
      </c>
      <c r="T250" s="42">
        <f t="shared" si="131"/>
        <v>3483.7227552754612</v>
      </c>
      <c r="U250" s="42">
        <f t="shared" si="131"/>
        <v>3483.7227552754612</v>
      </c>
      <c r="V250" s="42">
        <f t="shared" si="131"/>
        <v>3483.7227552754612</v>
      </c>
      <c r="W250" s="42">
        <f t="shared" si="131"/>
        <v>3483.7227552754612</v>
      </c>
      <c r="X250" s="42">
        <f t="shared" si="131"/>
        <v>3483.7227552754612</v>
      </c>
      <c r="Y250" s="42">
        <f t="shared" si="131"/>
        <v>3483.7227552754612</v>
      </c>
      <c r="Z250" s="42">
        <f t="shared" si="131"/>
        <v>3483.7227552754612</v>
      </c>
      <c r="AA250" s="42">
        <f t="shared" si="131"/>
        <v>3483.7227552754612</v>
      </c>
      <c r="AB250" s="42">
        <f t="shared" si="131"/>
        <v>3483.7227552754612</v>
      </c>
      <c r="AC250" s="42">
        <f t="shared" si="131"/>
        <v>3483.7227552754612</v>
      </c>
      <c r="AD250" s="42">
        <f t="shared" si="131"/>
        <v>3483.7227552754612</v>
      </c>
      <c r="AE250" s="42">
        <f t="shared" si="131"/>
        <v>3483.7227552754612</v>
      </c>
      <c r="AF250" s="42">
        <f t="shared" si="131"/>
        <v>3483.7227552754612</v>
      </c>
      <c r="AG250" s="42">
        <f t="shared" si="131"/>
        <v>3483.7227552754612</v>
      </c>
      <c r="AH250" s="42">
        <f t="shared" si="131"/>
        <v>3483.7227552754612</v>
      </c>
    </row>
    <row r="251" spans="1:34" x14ac:dyDescent="0.3">
      <c r="A251" s="37" t="s">
        <v>212</v>
      </c>
      <c r="B251" s="37" t="s">
        <v>175</v>
      </c>
      <c r="C251" s="37" t="s">
        <v>159</v>
      </c>
      <c r="D251" s="37" t="s">
        <v>165</v>
      </c>
      <c r="E251" s="37" t="s">
        <v>167</v>
      </c>
      <c r="F251" s="53" t="s">
        <v>213</v>
      </c>
      <c r="G251" s="43">
        <f>G250/(G246*8760)+G241+G244</f>
        <v>3.1609175420720232</v>
      </c>
      <c r="H251" s="43">
        <f t="shared" ref="H251:AH256" si="132">G251</f>
        <v>3.1609175420720232</v>
      </c>
      <c r="I251" s="43">
        <f t="shared" si="132"/>
        <v>3.1609175420720232</v>
      </c>
      <c r="J251" s="43">
        <f t="shared" si="132"/>
        <v>3.1609175420720232</v>
      </c>
      <c r="K251" s="43">
        <f t="shared" si="132"/>
        <v>3.1609175420720232</v>
      </c>
      <c r="L251" s="43">
        <f t="shared" si="132"/>
        <v>3.1609175420720232</v>
      </c>
      <c r="M251" s="43">
        <f t="shared" si="132"/>
        <v>3.1609175420720232</v>
      </c>
      <c r="N251" s="43">
        <f t="shared" si="132"/>
        <v>3.1609175420720232</v>
      </c>
      <c r="O251" s="43">
        <f t="shared" si="132"/>
        <v>3.1609175420720232</v>
      </c>
      <c r="P251" s="43">
        <f t="shared" si="132"/>
        <v>3.1609175420720232</v>
      </c>
      <c r="Q251" s="43">
        <f t="shared" si="132"/>
        <v>3.1609175420720232</v>
      </c>
      <c r="R251" s="43">
        <f t="shared" si="132"/>
        <v>3.1609175420720232</v>
      </c>
      <c r="S251" s="43">
        <f t="shared" si="132"/>
        <v>3.1609175420720232</v>
      </c>
      <c r="T251" s="43">
        <f t="shared" si="132"/>
        <v>3.1609175420720232</v>
      </c>
      <c r="U251" s="43">
        <f t="shared" si="132"/>
        <v>3.1609175420720232</v>
      </c>
      <c r="V251" s="43">
        <f t="shared" si="132"/>
        <v>3.1609175420720232</v>
      </c>
      <c r="W251" s="43">
        <f t="shared" si="132"/>
        <v>3.1609175420720232</v>
      </c>
      <c r="X251" s="43">
        <f t="shared" si="132"/>
        <v>3.1609175420720232</v>
      </c>
      <c r="Y251" s="43">
        <f t="shared" si="132"/>
        <v>3.1609175420720232</v>
      </c>
      <c r="Z251" s="43">
        <f t="shared" si="132"/>
        <v>3.1609175420720232</v>
      </c>
      <c r="AA251" s="43">
        <f t="shared" si="132"/>
        <v>3.1609175420720232</v>
      </c>
      <c r="AB251" s="43">
        <f t="shared" si="132"/>
        <v>3.1609175420720232</v>
      </c>
      <c r="AC251" s="43">
        <f t="shared" si="132"/>
        <v>3.1609175420720232</v>
      </c>
      <c r="AD251" s="43">
        <f t="shared" si="132"/>
        <v>3.1609175420720232</v>
      </c>
      <c r="AE251" s="43">
        <f t="shared" si="132"/>
        <v>3.1609175420720232</v>
      </c>
      <c r="AF251" s="43">
        <f t="shared" si="132"/>
        <v>3.1609175420720232</v>
      </c>
      <c r="AG251" s="43">
        <f t="shared" si="132"/>
        <v>3.1609175420720232</v>
      </c>
      <c r="AH251" s="43">
        <f t="shared" si="132"/>
        <v>3.1609175420720232</v>
      </c>
    </row>
    <row r="252" spans="1:34" x14ac:dyDescent="0.3">
      <c r="A252" s="33" t="s">
        <v>214</v>
      </c>
      <c r="B252" s="33" t="s">
        <v>158</v>
      </c>
      <c r="C252" s="33" t="s">
        <v>159</v>
      </c>
      <c r="D252" s="33" t="s">
        <v>160</v>
      </c>
      <c r="E252" s="34" t="s">
        <v>161</v>
      </c>
      <c r="F252" s="54" t="s">
        <v>215</v>
      </c>
      <c r="G252" s="36">
        <v>62168</v>
      </c>
      <c r="H252" s="36">
        <f>G252</f>
        <v>62168</v>
      </c>
      <c r="I252" s="36">
        <f t="shared" si="132"/>
        <v>62168</v>
      </c>
      <c r="J252" s="36">
        <f t="shared" si="132"/>
        <v>62168</v>
      </c>
      <c r="K252" s="36">
        <f t="shared" si="132"/>
        <v>62168</v>
      </c>
      <c r="L252" s="36">
        <f t="shared" si="132"/>
        <v>62168</v>
      </c>
      <c r="M252" s="36">
        <f t="shared" si="132"/>
        <v>62168</v>
      </c>
      <c r="N252" s="36">
        <f t="shared" si="132"/>
        <v>62168</v>
      </c>
      <c r="O252" s="36">
        <f t="shared" si="132"/>
        <v>62168</v>
      </c>
      <c r="P252" s="36">
        <f t="shared" si="132"/>
        <v>62168</v>
      </c>
      <c r="Q252" s="36">
        <f t="shared" si="132"/>
        <v>62168</v>
      </c>
      <c r="R252" s="36">
        <f t="shared" si="132"/>
        <v>62168</v>
      </c>
      <c r="S252" s="36">
        <f t="shared" si="132"/>
        <v>62168</v>
      </c>
      <c r="T252" s="36">
        <f t="shared" si="132"/>
        <v>62168</v>
      </c>
      <c r="U252" s="36">
        <f t="shared" si="132"/>
        <v>62168</v>
      </c>
      <c r="V252" s="36">
        <f t="shared" si="132"/>
        <v>62168</v>
      </c>
      <c r="W252" s="36">
        <f t="shared" si="132"/>
        <v>62168</v>
      </c>
      <c r="X252" s="36">
        <f t="shared" si="132"/>
        <v>62168</v>
      </c>
      <c r="Y252" s="36">
        <f t="shared" si="132"/>
        <v>62168</v>
      </c>
      <c r="Z252" s="36">
        <f t="shared" si="132"/>
        <v>62168</v>
      </c>
      <c r="AA252" s="36">
        <f t="shared" si="132"/>
        <v>62168</v>
      </c>
      <c r="AB252" s="36">
        <f t="shared" si="132"/>
        <v>62168</v>
      </c>
      <c r="AC252" s="36">
        <f t="shared" si="132"/>
        <v>62168</v>
      </c>
      <c r="AD252" s="36">
        <f t="shared" si="132"/>
        <v>62168</v>
      </c>
      <c r="AE252" s="36">
        <f t="shared" si="132"/>
        <v>62168</v>
      </c>
      <c r="AF252" s="36">
        <f t="shared" si="132"/>
        <v>62168</v>
      </c>
      <c r="AG252" s="36">
        <f t="shared" si="132"/>
        <v>62168</v>
      </c>
      <c r="AH252" s="36">
        <f t="shared" si="132"/>
        <v>62168</v>
      </c>
    </row>
    <row r="253" spans="1:34" x14ac:dyDescent="0.3">
      <c r="A253" s="37" t="s">
        <v>214</v>
      </c>
      <c r="B253" s="37" t="s">
        <v>162</v>
      </c>
      <c r="C253" s="37" t="s">
        <v>159</v>
      </c>
      <c r="D253" s="37" t="s">
        <v>163</v>
      </c>
      <c r="E253" s="34" t="s">
        <v>161</v>
      </c>
      <c r="F253" s="54" t="s">
        <v>215</v>
      </c>
      <c r="G253" s="36">
        <v>1439</v>
      </c>
      <c r="H253" s="36">
        <f t="shared" ref="H253:H254" si="133">G253</f>
        <v>1439</v>
      </c>
      <c r="I253" s="36">
        <f t="shared" si="132"/>
        <v>1439</v>
      </c>
      <c r="J253" s="36">
        <f t="shared" si="132"/>
        <v>1439</v>
      </c>
      <c r="K253" s="36">
        <f t="shared" si="132"/>
        <v>1439</v>
      </c>
      <c r="L253" s="36">
        <f t="shared" si="132"/>
        <v>1439</v>
      </c>
      <c r="M253" s="36">
        <f t="shared" si="132"/>
        <v>1439</v>
      </c>
      <c r="N253" s="36">
        <f t="shared" si="132"/>
        <v>1439</v>
      </c>
      <c r="O253" s="36">
        <f t="shared" si="132"/>
        <v>1439</v>
      </c>
      <c r="P253" s="36">
        <f t="shared" si="132"/>
        <v>1439</v>
      </c>
      <c r="Q253" s="36">
        <f t="shared" si="132"/>
        <v>1439</v>
      </c>
      <c r="R253" s="36">
        <f t="shared" si="132"/>
        <v>1439</v>
      </c>
      <c r="S253" s="36">
        <f t="shared" si="132"/>
        <v>1439</v>
      </c>
      <c r="T253" s="36">
        <f t="shared" si="132"/>
        <v>1439</v>
      </c>
      <c r="U253" s="36">
        <f t="shared" si="132"/>
        <v>1439</v>
      </c>
      <c r="V253" s="36">
        <f t="shared" si="132"/>
        <v>1439</v>
      </c>
      <c r="W253" s="36">
        <f t="shared" si="132"/>
        <v>1439</v>
      </c>
      <c r="X253" s="36">
        <f t="shared" si="132"/>
        <v>1439</v>
      </c>
      <c r="Y253" s="36">
        <f t="shared" si="132"/>
        <v>1439</v>
      </c>
      <c r="Z253" s="36">
        <f t="shared" si="132"/>
        <v>1439</v>
      </c>
      <c r="AA253" s="36">
        <f t="shared" si="132"/>
        <v>1439</v>
      </c>
      <c r="AB253" s="36">
        <f t="shared" si="132"/>
        <v>1439</v>
      </c>
      <c r="AC253" s="36">
        <f t="shared" si="132"/>
        <v>1439</v>
      </c>
      <c r="AD253" s="36">
        <f t="shared" si="132"/>
        <v>1439</v>
      </c>
      <c r="AE253" s="36">
        <f t="shared" si="132"/>
        <v>1439</v>
      </c>
      <c r="AF253" s="36">
        <f t="shared" si="132"/>
        <v>1439</v>
      </c>
      <c r="AG253" s="36">
        <f t="shared" si="132"/>
        <v>1439</v>
      </c>
      <c r="AH253" s="36">
        <f t="shared" si="132"/>
        <v>1439</v>
      </c>
    </row>
    <row r="254" spans="1:34" x14ac:dyDescent="0.3">
      <c r="A254" s="33" t="s">
        <v>214</v>
      </c>
      <c r="B254" s="33" t="s">
        <v>164</v>
      </c>
      <c r="C254" s="33" t="s">
        <v>159</v>
      </c>
      <c r="D254" s="33" t="s">
        <v>165</v>
      </c>
      <c r="E254" s="34" t="s">
        <v>161</v>
      </c>
      <c r="F254" s="54" t="s">
        <v>215</v>
      </c>
      <c r="G254" s="50">
        <v>0.04</v>
      </c>
      <c r="H254" s="50">
        <f t="shared" si="133"/>
        <v>0.04</v>
      </c>
      <c r="I254" s="50">
        <f t="shared" si="132"/>
        <v>0.04</v>
      </c>
      <c r="J254" s="50">
        <f t="shared" si="132"/>
        <v>0.04</v>
      </c>
      <c r="K254" s="50">
        <f t="shared" si="132"/>
        <v>0.04</v>
      </c>
      <c r="L254" s="50">
        <f t="shared" si="132"/>
        <v>0.04</v>
      </c>
      <c r="M254" s="50">
        <f t="shared" si="132"/>
        <v>0.04</v>
      </c>
      <c r="N254" s="50">
        <f t="shared" si="132"/>
        <v>0.04</v>
      </c>
      <c r="O254" s="50">
        <f t="shared" si="132"/>
        <v>0.04</v>
      </c>
      <c r="P254" s="50">
        <f t="shared" si="132"/>
        <v>0.04</v>
      </c>
      <c r="Q254" s="50">
        <f t="shared" si="132"/>
        <v>0.04</v>
      </c>
      <c r="R254" s="50">
        <f t="shared" si="132"/>
        <v>0.04</v>
      </c>
      <c r="S254" s="50">
        <f t="shared" si="132"/>
        <v>0.04</v>
      </c>
      <c r="T254" s="50">
        <f t="shared" si="132"/>
        <v>0.04</v>
      </c>
      <c r="U254" s="50">
        <f t="shared" si="132"/>
        <v>0.04</v>
      </c>
      <c r="V254" s="50">
        <f t="shared" si="132"/>
        <v>0.04</v>
      </c>
      <c r="W254" s="50">
        <f t="shared" si="132"/>
        <v>0.04</v>
      </c>
      <c r="X254" s="50">
        <f t="shared" si="132"/>
        <v>0.04</v>
      </c>
      <c r="Y254" s="50">
        <f t="shared" si="132"/>
        <v>0.04</v>
      </c>
      <c r="Z254" s="50">
        <f t="shared" si="132"/>
        <v>0.04</v>
      </c>
      <c r="AA254" s="50">
        <f t="shared" si="132"/>
        <v>0.04</v>
      </c>
      <c r="AB254" s="50">
        <f t="shared" si="132"/>
        <v>0.04</v>
      </c>
      <c r="AC254" s="50">
        <f t="shared" si="132"/>
        <v>0.04</v>
      </c>
      <c r="AD254" s="50">
        <f t="shared" si="132"/>
        <v>0.04</v>
      </c>
      <c r="AE254" s="50">
        <f t="shared" si="132"/>
        <v>0.04</v>
      </c>
      <c r="AF254" s="50">
        <f t="shared" si="132"/>
        <v>0.04</v>
      </c>
      <c r="AG254" s="50">
        <f t="shared" si="132"/>
        <v>0.04</v>
      </c>
      <c r="AH254" s="50">
        <f t="shared" si="132"/>
        <v>0.04</v>
      </c>
    </row>
    <row r="255" spans="1:34" x14ac:dyDescent="0.3">
      <c r="A255" s="37" t="s">
        <v>214</v>
      </c>
      <c r="B255" s="37" t="s">
        <v>192</v>
      </c>
      <c r="C255" s="37"/>
      <c r="D255" s="37" t="s">
        <v>193</v>
      </c>
      <c r="E255" s="39" t="s">
        <v>169</v>
      </c>
      <c r="F255" s="54" t="s">
        <v>215</v>
      </c>
      <c r="G255" s="36">
        <v>9776</v>
      </c>
      <c r="H255" s="36">
        <f>G255</f>
        <v>9776</v>
      </c>
      <c r="I255" s="36">
        <f t="shared" si="132"/>
        <v>9776</v>
      </c>
      <c r="J255" s="36">
        <f t="shared" si="132"/>
        <v>9776</v>
      </c>
      <c r="K255" s="36">
        <f t="shared" si="132"/>
        <v>9776</v>
      </c>
      <c r="L255" s="36">
        <f t="shared" si="132"/>
        <v>9776</v>
      </c>
      <c r="M255" s="36">
        <f t="shared" si="132"/>
        <v>9776</v>
      </c>
      <c r="N255" s="36">
        <f t="shared" si="132"/>
        <v>9776</v>
      </c>
      <c r="O255" s="36">
        <f t="shared" si="132"/>
        <v>9776</v>
      </c>
      <c r="P255" s="36">
        <f t="shared" si="132"/>
        <v>9776</v>
      </c>
      <c r="Q255" s="36">
        <f t="shared" si="132"/>
        <v>9776</v>
      </c>
      <c r="R255" s="36">
        <f t="shared" si="132"/>
        <v>9776</v>
      </c>
      <c r="S255" s="36">
        <f t="shared" si="132"/>
        <v>9776</v>
      </c>
      <c r="T255" s="36">
        <f t="shared" si="132"/>
        <v>9776</v>
      </c>
      <c r="U255" s="36">
        <f t="shared" si="132"/>
        <v>9776</v>
      </c>
      <c r="V255" s="36">
        <f t="shared" si="132"/>
        <v>9776</v>
      </c>
      <c r="W255" s="36">
        <f t="shared" si="132"/>
        <v>9776</v>
      </c>
      <c r="X255" s="36">
        <f t="shared" si="132"/>
        <v>9776</v>
      </c>
      <c r="Y255" s="36">
        <f t="shared" si="132"/>
        <v>9776</v>
      </c>
      <c r="Z255" s="36">
        <f t="shared" si="132"/>
        <v>9776</v>
      </c>
      <c r="AA255" s="36">
        <f t="shared" si="132"/>
        <v>9776</v>
      </c>
      <c r="AB255" s="36">
        <f t="shared" si="132"/>
        <v>9776</v>
      </c>
      <c r="AC255" s="36">
        <f t="shared" si="132"/>
        <v>9776</v>
      </c>
      <c r="AD255" s="36">
        <f t="shared" si="132"/>
        <v>9776</v>
      </c>
      <c r="AE255" s="36">
        <f t="shared" si="132"/>
        <v>9776</v>
      </c>
      <c r="AF255" s="36">
        <f t="shared" si="132"/>
        <v>9776</v>
      </c>
      <c r="AG255" s="36">
        <f t="shared" si="132"/>
        <v>9776</v>
      </c>
      <c r="AH255" s="36">
        <f t="shared" si="132"/>
        <v>9776</v>
      </c>
    </row>
    <row r="256" spans="1:34" x14ac:dyDescent="0.3">
      <c r="A256" s="33" t="s">
        <v>214</v>
      </c>
      <c r="B256" s="33" t="s">
        <v>194</v>
      </c>
      <c r="C256" s="33" t="s">
        <v>159</v>
      </c>
      <c r="D256" s="33" t="s">
        <v>129</v>
      </c>
      <c r="E256" s="34" t="s">
        <v>161</v>
      </c>
      <c r="F256" s="54" t="s">
        <v>215</v>
      </c>
      <c r="G256" s="36">
        <f>[1]Assumptions!$J$3</f>
        <v>45.18</v>
      </c>
      <c r="H256" s="36">
        <f>G256</f>
        <v>45.18</v>
      </c>
      <c r="I256" s="36">
        <f t="shared" si="132"/>
        <v>45.18</v>
      </c>
      <c r="J256" s="36">
        <f t="shared" si="132"/>
        <v>45.18</v>
      </c>
      <c r="K256" s="36">
        <f t="shared" si="132"/>
        <v>45.18</v>
      </c>
      <c r="L256" s="36">
        <f t="shared" si="132"/>
        <v>45.18</v>
      </c>
      <c r="M256" s="36">
        <f t="shared" si="132"/>
        <v>45.18</v>
      </c>
      <c r="N256" s="36">
        <f t="shared" si="132"/>
        <v>45.18</v>
      </c>
      <c r="O256" s="36">
        <f t="shared" si="132"/>
        <v>45.18</v>
      </c>
      <c r="P256" s="36">
        <f t="shared" si="132"/>
        <v>45.18</v>
      </c>
      <c r="Q256" s="36">
        <f t="shared" si="132"/>
        <v>45.18</v>
      </c>
      <c r="R256" s="36">
        <f t="shared" si="132"/>
        <v>45.18</v>
      </c>
      <c r="S256" s="36">
        <f t="shared" si="132"/>
        <v>45.18</v>
      </c>
      <c r="T256" s="36">
        <f t="shared" si="132"/>
        <v>45.18</v>
      </c>
      <c r="U256" s="36">
        <f t="shared" si="132"/>
        <v>45.18</v>
      </c>
      <c r="V256" s="36">
        <f t="shared" si="132"/>
        <v>45.18</v>
      </c>
      <c r="W256" s="36">
        <f t="shared" si="132"/>
        <v>45.18</v>
      </c>
      <c r="X256" s="36">
        <f t="shared" si="132"/>
        <v>45.18</v>
      </c>
      <c r="Y256" s="36">
        <f t="shared" si="132"/>
        <v>45.18</v>
      </c>
      <c r="Z256" s="36">
        <f t="shared" si="132"/>
        <v>45.18</v>
      </c>
      <c r="AA256" s="36">
        <f t="shared" si="132"/>
        <v>45.18</v>
      </c>
      <c r="AB256" s="36">
        <f t="shared" si="132"/>
        <v>45.18</v>
      </c>
      <c r="AC256" s="36">
        <f t="shared" si="132"/>
        <v>45.18</v>
      </c>
      <c r="AD256" s="36">
        <f t="shared" si="132"/>
        <v>45.18</v>
      </c>
      <c r="AE256" s="36">
        <f t="shared" si="132"/>
        <v>45.18</v>
      </c>
      <c r="AF256" s="36">
        <f t="shared" si="132"/>
        <v>45.18</v>
      </c>
      <c r="AG256" s="36">
        <f t="shared" si="132"/>
        <v>45.18</v>
      </c>
      <c r="AH256" s="36">
        <f t="shared" si="132"/>
        <v>45.18</v>
      </c>
    </row>
    <row r="257" spans="1:34" x14ac:dyDescent="0.3">
      <c r="A257" s="37" t="s">
        <v>214</v>
      </c>
      <c r="B257" s="37" t="s">
        <v>195</v>
      </c>
      <c r="C257" s="37" t="s">
        <v>159</v>
      </c>
      <c r="D257" s="37" t="s">
        <v>165</v>
      </c>
      <c r="E257" s="34" t="s">
        <v>161</v>
      </c>
      <c r="F257" s="54" t="s">
        <v>215</v>
      </c>
      <c r="G257" s="24">
        <f t="shared" ref="G257:AH257" si="134">G256*G255/1000000</f>
        <v>0.44167968000000002</v>
      </c>
      <c r="H257" s="24">
        <f t="shared" si="134"/>
        <v>0.44167968000000002</v>
      </c>
      <c r="I257" s="24">
        <f t="shared" si="134"/>
        <v>0.44167968000000002</v>
      </c>
      <c r="J257" s="24">
        <f t="shared" si="134"/>
        <v>0.44167968000000002</v>
      </c>
      <c r="K257" s="24">
        <f t="shared" si="134"/>
        <v>0.44167968000000002</v>
      </c>
      <c r="L257" s="24">
        <f t="shared" si="134"/>
        <v>0.44167968000000002</v>
      </c>
      <c r="M257" s="24">
        <f t="shared" si="134"/>
        <v>0.44167968000000002</v>
      </c>
      <c r="N257" s="24">
        <f t="shared" si="134"/>
        <v>0.44167968000000002</v>
      </c>
      <c r="O257" s="24">
        <f t="shared" si="134"/>
        <v>0.44167968000000002</v>
      </c>
      <c r="P257" s="24">
        <f t="shared" si="134"/>
        <v>0.44167968000000002</v>
      </c>
      <c r="Q257" s="24">
        <f t="shared" si="134"/>
        <v>0.44167968000000002</v>
      </c>
      <c r="R257" s="24">
        <f t="shared" si="134"/>
        <v>0.44167968000000002</v>
      </c>
      <c r="S257" s="24">
        <f t="shared" si="134"/>
        <v>0.44167968000000002</v>
      </c>
      <c r="T257" s="24">
        <f t="shared" si="134"/>
        <v>0.44167968000000002</v>
      </c>
      <c r="U257" s="24">
        <f t="shared" si="134"/>
        <v>0.44167968000000002</v>
      </c>
      <c r="V257" s="24">
        <f t="shared" si="134"/>
        <v>0.44167968000000002</v>
      </c>
      <c r="W257" s="24">
        <f t="shared" si="134"/>
        <v>0.44167968000000002</v>
      </c>
      <c r="X257" s="24">
        <f t="shared" si="134"/>
        <v>0.44167968000000002</v>
      </c>
      <c r="Y257" s="24">
        <f t="shared" si="134"/>
        <v>0.44167968000000002</v>
      </c>
      <c r="Z257" s="24">
        <f t="shared" si="134"/>
        <v>0.44167968000000002</v>
      </c>
      <c r="AA257" s="24">
        <f t="shared" si="134"/>
        <v>0.44167968000000002</v>
      </c>
      <c r="AB257" s="24">
        <f t="shared" si="134"/>
        <v>0.44167968000000002</v>
      </c>
      <c r="AC257" s="24">
        <f t="shared" si="134"/>
        <v>0.44167968000000002</v>
      </c>
      <c r="AD257" s="24">
        <f t="shared" si="134"/>
        <v>0.44167968000000002</v>
      </c>
      <c r="AE257" s="24">
        <f t="shared" si="134"/>
        <v>0.44167968000000002</v>
      </c>
      <c r="AF257" s="24">
        <f t="shared" si="134"/>
        <v>0.44167968000000002</v>
      </c>
      <c r="AG257" s="24">
        <f t="shared" si="134"/>
        <v>0.44167968000000002</v>
      </c>
      <c r="AH257" s="24">
        <f t="shared" si="134"/>
        <v>0.44167968000000002</v>
      </c>
    </row>
    <row r="258" spans="1:34" x14ac:dyDescent="0.3">
      <c r="A258" s="33" t="s">
        <v>214</v>
      </c>
      <c r="B258" s="33" t="s">
        <v>166</v>
      </c>
      <c r="C258" s="33" t="s">
        <v>159</v>
      </c>
      <c r="D258" s="33" t="s">
        <v>160</v>
      </c>
      <c r="E258" s="33" t="s">
        <v>167</v>
      </c>
      <c r="F258" s="54" t="s">
        <v>215</v>
      </c>
      <c r="G258" s="38">
        <f>G252*[1]Assumptions!$F$66</f>
        <v>68942.725867377274</v>
      </c>
      <c r="H258" s="38">
        <f t="shared" ref="H258:AH261" si="135">G258</f>
        <v>68942.725867377274</v>
      </c>
      <c r="I258" s="38">
        <f t="shared" si="135"/>
        <v>68942.725867377274</v>
      </c>
      <c r="J258" s="38">
        <f t="shared" si="135"/>
        <v>68942.725867377274</v>
      </c>
      <c r="K258" s="38">
        <f t="shared" si="135"/>
        <v>68942.725867377274</v>
      </c>
      <c r="L258" s="38">
        <f t="shared" si="135"/>
        <v>68942.725867377274</v>
      </c>
      <c r="M258" s="38">
        <f t="shared" si="135"/>
        <v>68942.725867377274</v>
      </c>
      <c r="N258" s="38">
        <f t="shared" si="135"/>
        <v>68942.725867377274</v>
      </c>
      <c r="O258" s="38">
        <f t="shared" si="135"/>
        <v>68942.725867377274</v>
      </c>
      <c r="P258" s="38">
        <f t="shared" si="135"/>
        <v>68942.725867377274</v>
      </c>
      <c r="Q258" s="38">
        <f t="shared" si="135"/>
        <v>68942.725867377274</v>
      </c>
      <c r="R258" s="38">
        <f t="shared" si="135"/>
        <v>68942.725867377274</v>
      </c>
      <c r="S258" s="38">
        <f t="shared" si="135"/>
        <v>68942.725867377274</v>
      </c>
      <c r="T258" s="38">
        <f t="shared" si="135"/>
        <v>68942.725867377274</v>
      </c>
      <c r="U258" s="38">
        <f t="shared" si="135"/>
        <v>68942.725867377274</v>
      </c>
      <c r="V258" s="38">
        <f t="shared" si="135"/>
        <v>68942.725867377274</v>
      </c>
      <c r="W258" s="38">
        <f t="shared" si="135"/>
        <v>68942.725867377274</v>
      </c>
      <c r="X258" s="38">
        <f t="shared" si="135"/>
        <v>68942.725867377274</v>
      </c>
      <c r="Y258" s="38">
        <f t="shared" si="135"/>
        <v>68942.725867377274</v>
      </c>
      <c r="Z258" s="38">
        <f t="shared" si="135"/>
        <v>68942.725867377274</v>
      </c>
      <c r="AA258" s="38">
        <f t="shared" si="135"/>
        <v>68942.725867377274</v>
      </c>
      <c r="AB258" s="38">
        <f t="shared" si="135"/>
        <v>68942.725867377274</v>
      </c>
      <c r="AC258" s="38">
        <f t="shared" si="135"/>
        <v>68942.725867377274</v>
      </c>
      <c r="AD258" s="38">
        <f t="shared" si="135"/>
        <v>68942.725867377274</v>
      </c>
      <c r="AE258" s="38">
        <f t="shared" si="135"/>
        <v>68942.725867377274</v>
      </c>
      <c r="AF258" s="38">
        <f t="shared" si="135"/>
        <v>68942.725867377274</v>
      </c>
      <c r="AG258" s="38">
        <f t="shared" si="135"/>
        <v>68942.725867377274</v>
      </c>
      <c r="AH258" s="38">
        <f t="shared" si="135"/>
        <v>68942.725867377274</v>
      </c>
    </row>
    <row r="259" spans="1:34" x14ac:dyDescent="0.3">
      <c r="A259" s="37" t="s">
        <v>214</v>
      </c>
      <c r="B259" s="37" t="s">
        <v>168</v>
      </c>
      <c r="C259" s="37" t="s">
        <v>159</v>
      </c>
      <c r="D259" s="37" t="s">
        <v>4</v>
      </c>
      <c r="E259" s="39" t="s">
        <v>169</v>
      </c>
      <c r="F259" s="54" t="s">
        <v>215</v>
      </c>
      <c r="G259" s="40">
        <v>0.85</v>
      </c>
      <c r="H259" s="40">
        <f>G259</f>
        <v>0.85</v>
      </c>
      <c r="I259" s="40">
        <f>H259</f>
        <v>0.85</v>
      </c>
      <c r="J259" s="40">
        <f t="shared" si="135"/>
        <v>0.85</v>
      </c>
      <c r="K259" s="40">
        <f t="shared" si="135"/>
        <v>0.85</v>
      </c>
      <c r="L259" s="40">
        <f t="shared" si="135"/>
        <v>0.85</v>
      </c>
      <c r="M259" s="40">
        <f t="shared" si="135"/>
        <v>0.85</v>
      </c>
      <c r="N259" s="40">
        <f t="shared" si="135"/>
        <v>0.85</v>
      </c>
      <c r="O259" s="40">
        <f t="shared" si="135"/>
        <v>0.85</v>
      </c>
      <c r="P259" s="40">
        <f t="shared" si="135"/>
        <v>0.85</v>
      </c>
      <c r="Q259" s="40">
        <f t="shared" si="135"/>
        <v>0.85</v>
      </c>
      <c r="R259" s="40">
        <f t="shared" si="135"/>
        <v>0.85</v>
      </c>
      <c r="S259" s="40">
        <f t="shared" si="135"/>
        <v>0.85</v>
      </c>
      <c r="T259" s="40">
        <f t="shared" si="135"/>
        <v>0.85</v>
      </c>
      <c r="U259" s="40">
        <f t="shared" si="135"/>
        <v>0.85</v>
      </c>
      <c r="V259" s="40">
        <f t="shared" si="135"/>
        <v>0.85</v>
      </c>
      <c r="W259" s="40">
        <f t="shared" si="135"/>
        <v>0.85</v>
      </c>
      <c r="X259" s="40">
        <f t="shared" si="135"/>
        <v>0.85</v>
      </c>
      <c r="Y259" s="40">
        <f t="shared" si="135"/>
        <v>0.85</v>
      </c>
      <c r="Z259" s="40">
        <f t="shared" si="135"/>
        <v>0.85</v>
      </c>
      <c r="AA259" s="40">
        <f t="shared" si="135"/>
        <v>0.85</v>
      </c>
      <c r="AB259" s="40">
        <f t="shared" si="135"/>
        <v>0.85</v>
      </c>
      <c r="AC259" s="40">
        <f t="shared" si="135"/>
        <v>0.85</v>
      </c>
      <c r="AD259" s="40">
        <f t="shared" si="135"/>
        <v>0.85</v>
      </c>
      <c r="AE259" s="40">
        <f t="shared" si="135"/>
        <v>0.85</v>
      </c>
      <c r="AF259" s="40">
        <f t="shared" si="135"/>
        <v>0.85</v>
      </c>
      <c r="AG259" s="40">
        <f t="shared" si="135"/>
        <v>0.85</v>
      </c>
      <c r="AH259" s="40">
        <f t="shared" si="135"/>
        <v>0.85</v>
      </c>
    </row>
    <row r="260" spans="1:34" x14ac:dyDescent="0.3">
      <c r="A260" s="33" t="s">
        <v>214</v>
      </c>
      <c r="B260" s="33" t="s">
        <v>170</v>
      </c>
      <c r="C260" s="33" t="s">
        <v>159</v>
      </c>
      <c r="D260" s="33" t="s">
        <v>172</v>
      </c>
      <c r="E260" s="34" t="s">
        <v>161</v>
      </c>
      <c r="F260" s="54" t="s">
        <v>215</v>
      </c>
      <c r="G260" s="40">
        <v>8.2000000000000003E-2</v>
      </c>
      <c r="H260" s="40">
        <f>G260</f>
        <v>8.2000000000000003E-2</v>
      </c>
      <c r="I260" s="40">
        <f>H260</f>
        <v>8.2000000000000003E-2</v>
      </c>
      <c r="J260" s="40">
        <f t="shared" si="135"/>
        <v>8.2000000000000003E-2</v>
      </c>
      <c r="K260" s="40">
        <f t="shared" si="135"/>
        <v>8.2000000000000003E-2</v>
      </c>
      <c r="L260" s="40">
        <f t="shared" si="135"/>
        <v>8.2000000000000003E-2</v>
      </c>
      <c r="M260" s="40">
        <f t="shared" si="135"/>
        <v>8.2000000000000003E-2</v>
      </c>
      <c r="N260" s="40">
        <f t="shared" si="135"/>
        <v>8.2000000000000003E-2</v>
      </c>
      <c r="O260" s="40">
        <f t="shared" si="135"/>
        <v>8.2000000000000003E-2</v>
      </c>
      <c r="P260" s="40">
        <f t="shared" si="135"/>
        <v>8.2000000000000003E-2</v>
      </c>
      <c r="Q260" s="40">
        <f t="shared" si="135"/>
        <v>8.2000000000000003E-2</v>
      </c>
      <c r="R260" s="40">
        <f t="shared" si="135"/>
        <v>8.2000000000000003E-2</v>
      </c>
      <c r="S260" s="40">
        <f t="shared" si="135"/>
        <v>8.2000000000000003E-2</v>
      </c>
      <c r="T260" s="40">
        <f t="shared" si="135"/>
        <v>8.2000000000000003E-2</v>
      </c>
      <c r="U260" s="40">
        <f t="shared" si="135"/>
        <v>8.2000000000000003E-2</v>
      </c>
      <c r="V260" s="40">
        <f t="shared" si="135"/>
        <v>8.2000000000000003E-2</v>
      </c>
      <c r="W260" s="40">
        <f t="shared" si="135"/>
        <v>8.2000000000000003E-2</v>
      </c>
      <c r="X260" s="40">
        <f t="shared" si="135"/>
        <v>8.2000000000000003E-2</v>
      </c>
      <c r="Y260" s="40">
        <f t="shared" si="135"/>
        <v>8.2000000000000003E-2</v>
      </c>
      <c r="Z260" s="40">
        <f t="shared" si="135"/>
        <v>8.2000000000000003E-2</v>
      </c>
      <c r="AA260" s="40">
        <f t="shared" si="135"/>
        <v>8.2000000000000003E-2</v>
      </c>
      <c r="AB260" s="40">
        <f t="shared" si="135"/>
        <v>8.2000000000000003E-2</v>
      </c>
      <c r="AC260" s="40">
        <f t="shared" si="135"/>
        <v>8.2000000000000003E-2</v>
      </c>
      <c r="AD260" s="40">
        <f t="shared" si="135"/>
        <v>8.2000000000000003E-2</v>
      </c>
      <c r="AE260" s="40">
        <f t="shared" si="135"/>
        <v>8.2000000000000003E-2</v>
      </c>
      <c r="AF260" s="40">
        <f t="shared" si="135"/>
        <v>8.2000000000000003E-2</v>
      </c>
      <c r="AG260" s="40">
        <f t="shared" si="135"/>
        <v>8.2000000000000003E-2</v>
      </c>
      <c r="AH260" s="40">
        <f t="shared" si="135"/>
        <v>8.2000000000000003E-2</v>
      </c>
    </row>
    <row r="261" spans="1:34" x14ac:dyDescent="0.3">
      <c r="A261" s="37" t="s">
        <v>214</v>
      </c>
      <c r="B261" s="37" t="s">
        <v>171</v>
      </c>
      <c r="C261" s="37"/>
      <c r="D261" s="37" t="s">
        <v>172</v>
      </c>
      <c r="E261" s="39" t="s">
        <v>169</v>
      </c>
      <c r="F261" s="54" t="s">
        <v>215</v>
      </c>
      <c r="G261" s="23">
        <v>30</v>
      </c>
      <c r="H261" s="36">
        <f t="shared" ref="H261:I261" si="136">G261</f>
        <v>30</v>
      </c>
      <c r="I261" s="36">
        <f t="shared" si="136"/>
        <v>30</v>
      </c>
      <c r="J261" s="36">
        <f t="shared" si="135"/>
        <v>30</v>
      </c>
      <c r="K261" s="36">
        <f t="shared" si="135"/>
        <v>30</v>
      </c>
      <c r="L261" s="36">
        <f t="shared" si="135"/>
        <v>30</v>
      </c>
      <c r="M261" s="36">
        <f t="shared" si="135"/>
        <v>30</v>
      </c>
      <c r="N261" s="36">
        <f t="shared" si="135"/>
        <v>30</v>
      </c>
      <c r="O261" s="36">
        <f t="shared" si="135"/>
        <v>30</v>
      </c>
      <c r="P261" s="36">
        <f t="shared" si="135"/>
        <v>30</v>
      </c>
      <c r="Q261" s="36">
        <f t="shared" si="135"/>
        <v>30</v>
      </c>
      <c r="R261" s="36">
        <f t="shared" si="135"/>
        <v>30</v>
      </c>
      <c r="S261" s="36">
        <f t="shared" si="135"/>
        <v>30</v>
      </c>
      <c r="T261" s="36">
        <f t="shared" si="135"/>
        <v>30</v>
      </c>
      <c r="U261" s="36">
        <f t="shared" si="135"/>
        <v>30</v>
      </c>
      <c r="V261" s="36">
        <f t="shared" si="135"/>
        <v>30</v>
      </c>
      <c r="W261" s="36">
        <f t="shared" si="135"/>
        <v>30</v>
      </c>
      <c r="X261" s="36">
        <f t="shared" si="135"/>
        <v>30</v>
      </c>
      <c r="Y261" s="36">
        <f t="shared" si="135"/>
        <v>30</v>
      </c>
      <c r="Z261" s="36">
        <f t="shared" si="135"/>
        <v>30</v>
      </c>
      <c r="AA261" s="36">
        <f t="shared" si="135"/>
        <v>30</v>
      </c>
      <c r="AB261" s="36">
        <f t="shared" si="135"/>
        <v>30</v>
      </c>
      <c r="AC261" s="36">
        <f t="shared" si="135"/>
        <v>30</v>
      </c>
      <c r="AD261" s="36">
        <f t="shared" si="135"/>
        <v>30</v>
      </c>
      <c r="AE261" s="36">
        <f t="shared" si="135"/>
        <v>30</v>
      </c>
      <c r="AF261" s="36">
        <f t="shared" si="135"/>
        <v>30</v>
      </c>
      <c r="AG261" s="36">
        <f t="shared" si="135"/>
        <v>30</v>
      </c>
      <c r="AH261" s="36">
        <f t="shared" si="135"/>
        <v>30</v>
      </c>
    </row>
    <row r="262" spans="1:34" x14ac:dyDescent="0.3">
      <c r="A262" s="33" t="s">
        <v>214</v>
      </c>
      <c r="B262" s="33" t="s">
        <v>173</v>
      </c>
      <c r="C262" s="33"/>
      <c r="D262" s="33" t="s">
        <v>4</v>
      </c>
      <c r="E262" s="33" t="s">
        <v>167</v>
      </c>
      <c r="F262" s="54" t="s">
        <v>215</v>
      </c>
      <c r="G262" s="41">
        <f>G260/(1-1/(1+G260)^G261)</f>
        <v>9.0508900949959309E-2</v>
      </c>
      <c r="H262" s="41">
        <f t="shared" ref="H262:AH262" si="137">H260/(1-1/(1+H260)^H261)</f>
        <v>9.0508900949959309E-2</v>
      </c>
      <c r="I262" s="41">
        <f t="shared" si="137"/>
        <v>9.0508900949959309E-2</v>
      </c>
      <c r="J262" s="41">
        <f t="shared" si="137"/>
        <v>9.0508900949959309E-2</v>
      </c>
      <c r="K262" s="41">
        <f t="shared" si="137"/>
        <v>9.0508900949959309E-2</v>
      </c>
      <c r="L262" s="41">
        <f t="shared" si="137"/>
        <v>9.0508900949959309E-2</v>
      </c>
      <c r="M262" s="41">
        <f t="shared" si="137"/>
        <v>9.0508900949959309E-2</v>
      </c>
      <c r="N262" s="41">
        <f t="shared" si="137"/>
        <v>9.0508900949959309E-2</v>
      </c>
      <c r="O262" s="41">
        <f t="shared" si="137"/>
        <v>9.0508900949959309E-2</v>
      </c>
      <c r="P262" s="41">
        <f t="shared" si="137"/>
        <v>9.0508900949959309E-2</v>
      </c>
      <c r="Q262" s="41">
        <f t="shared" si="137"/>
        <v>9.0508900949959309E-2</v>
      </c>
      <c r="R262" s="41">
        <f t="shared" si="137"/>
        <v>9.0508900949959309E-2</v>
      </c>
      <c r="S262" s="41">
        <f t="shared" si="137"/>
        <v>9.0508900949959309E-2</v>
      </c>
      <c r="T262" s="41">
        <f t="shared" si="137"/>
        <v>9.0508900949959309E-2</v>
      </c>
      <c r="U262" s="41">
        <f t="shared" si="137"/>
        <v>9.0508900949959309E-2</v>
      </c>
      <c r="V262" s="41">
        <f t="shared" si="137"/>
        <v>9.0508900949959309E-2</v>
      </c>
      <c r="W262" s="41">
        <f t="shared" si="137"/>
        <v>9.0508900949959309E-2</v>
      </c>
      <c r="X262" s="41">
        <f t="shared" si="137"/>
        <v>9.0508900949959309E-2</v>
      </c>
      <c r="Y262" s="41">
        <f t="shared" si="137"/>
        <v>9.0508900949959309E-2</v>
      </c>
      <c r="Z262" s="41">
        <f t="shared" si="137"/>
        <v>9.0508900949959309E-2</v>
      </c>
      <c r="AA262" s="41">
        <f t="shared" si="137"/>
        <v>9.0508900949959309E-2</v>
      </c>
      <c r="AB262" s="41">
        <f t="shared" si="137"/>
        <v>9.0508900949959309E-2</v>
      </c>
      <c r="AC262" s="41">
        <f t="shared" si="137"/>
        <v>9.0508900949959309E-2</v>
      </c>
      <c r="AD262" s="41">
        <f t="shared" si="137"/>
        <v>9.0508900949959309E-2</v>
      </c>
      <c r="AE262" s="41">
        <f t="shared" si="137"/>
        <v>9.0508900949959309E-2</v>
      </c>
      <c r="AF262" s="41">
        <f t="shared" si="137"/>
        <v>9.0508900949959309E-2</v>
      </c>
      <c r="AG262" s="41">
        <f t="shared" si="137"/>
        <v>9.0508900949959309E-2</v>
      </c>
      <c r="AH262" s="41">
        <f t="shared" si="137"/>
        <v>9.0508900949959309E-2</v>
      </c>
    </row>
    <row r="263" spans="1:34" x14ac:dyDescent="0.3">
      <c r="A263" s="37" t="s">
        <v>214</v>
      </c>
      <c r="B263" s="37" t="s">
        <v>174</v>
      </c>
      <c r="C263" s="37" t="s">
        <v>159</v>
      </c>
      <c r="D263" s="37" t="s">
        <v>163</v>
      </c>
      <c r="E263" s="37" t="s">
        <v>167</v>
      </c>
      <c r="F263" s="54" t="s">
        <v>215</v>
      </c>
      <c r="G263" s="42">
        <f t="shared" ref="G263:AH263" si="138">G262*G258+G253</f>
        <v>7678.930346750647</v>
      </c>
      <c r="H263" s="42">
        <f t="shared" si="138"/>
        <v>7678.930346750647</v>
      </c>
      <c r="I263" s="42">
        <f t="shared" si="138"/>
        <v>7678.930346750647</v>
      </c>
      <c r="J263" s="42">
        <f t="shared" si="138"/>
        <v>7678.930346750647</v>
      </c>
      <c r="K263" s="42">
        <f t="shared" si="138"/>
        <v>7678.930346750647</v>
      </c>
      <c r="L263" s="42">
        <f t="shared" si="138"/>
        <v>7678.930346750647</v>
      </c>
      <c r="M263" s="42">
        <f t="shared" si="138"/>
        <v>7678.930346750647</v>
      </c>
      <c r="N263" s="42">
        <f t="shared" si="138"/>
        <v>7678.930346750647</v>
      </c>
      <c r="O263" s="42">
        <f t="shared" si="138"/>
        <v>7678.930346750647</v>
      </c>
      <c r="P263" s="42">
        <f t="shared" si="138"/>
        <v>7678.930346750647</v>
      </c>
      <c r="Q263" s="42">
        <f t="shared" si="138"/>
        <v>7678.930346750647</v>
      </c>
      <c r="R263" s="42">
        <f t="shared" si="138"/>
        <v>7678.930346750647</v>
      </c>
      <c r="S263" s="42">
        <f t="shared" si="138"/>
        <v>7678.930346750647</v>
      </c>
      <c r="T263" s="42">
        <f t="shared" si="138"/>
        <v>7678.930346750647</v>
      </c>
      <c r="U263" s="42">
        <f t="shared" si="138"/>
        <v>7678.930346750647</v>
      </c>
      <c r="V263" s="42">
        <f t="shared" si="138"/>
        <v>7678.930346750647</v>
      </c>
      <c r="W263" s="42">
        <f t="shared" si="138"/>
        <v>7678.930346750647</v>
      </c>
      <c r="X263" s="42">
        <f t="shared" si="138"/>
        <v>7678.930346750647</v>
      </c>
      <c r="Y263" s="42">
        <f t="shared" si="138"/>
        <v>7678.930346750647</v>
      </c>
      <c r="Z263" s="42">
        <f t="shared" si="138"/>
        <v>7678.930346750647</v>
      </c>
      <c r="AA263" s="42">
        <f t="shared" si="138"/>
        <v>7678.930346750647</v>
      </c>
      <c r="AB263" s="42">
        <f t="shared" si="138"/>
        <v>7678.930346750647</v>
      </c>
      <c r="AC263" s="42">
        <f t="shared" si="138"/>
        <v>7678.930346750647</v>
      </c>
      <c r="AD263" s="42">
        <f t="shared" si="138"/>
        <v>7678.930346750647</v>
      </c>
      <c r="AE263" s="42">
        <f t="shared" si="138"/>
        <v>7678.930346750647</v>
      </c>
      <c r="AF263" s="42">
        <f t="shared" si="138"/>
        <v>7678.930346750647</v>
      </c>
      <c r="AG263" s="42">
        <f t="shared" si="138"/>
        <v>7678.930346750647</v>
      </c>
      <c r="AH263" s="42">
        <f t="shared" si="138"/>
        <v>7678.930346750647</v>
      </c>
    </row>
    <row r="264" spans="1:34" x14ac:dyDescent="0.3">
      <c r="A264" s="33" t="s">
        <v>214</v>
      </c>
      <c r="B264" s="33" t="s">
        <v>175</v>
      </c>
      <c r="C264" s="33" t="s">
        <v>159</v>
      </c>
      <c r="D264" s="33" t="s">
        <v>165</v>
      </c>
      <c r="E264" s="33" t="s">
        <v>167</v>
      </c>
      <c r="F264" s="54" t="s">
        <v>215</v>
      </c>
      <c r="G264" s="43">
        <f>G263/(G259*8760)+G254+G257</f>
        <v>1.5129622943903636</v>
      </c>
      <c r="H264" s="43">
        <f t="shared" ref="H264:AH269" si="139">G264</f>
        <v>1.5129622943903636</v>
      </c>
      <c r="I264" s="43">
        <f t="shared" si="139"/>
        <v>1.5129622943903636</v>
      </c>
      <c r="J264" s="43">
        <f t="shared" si="139"/>
        <v>1.5129622943903636</v>
      </c>
      <c r="K264" s="43">
        <f t="shared" si="139"/>
        <v>1.5129622943903636</v>
      </c>
      <c r="L264" s="43">
        <f t="shared" si="139"/>
        <v>1.5129622943903636</v>
      </c>
      <c r="M264" s="43">
        <f t="shared" si="139"/>
        <v>1.5129622943903636</v>
      </c>
      <c r="N264" s="43">
        <f t="shared" si="139"/>
        <v>1.5129622943903636</v>
      </c>
      <c r="O264" s="43">
        <f t="shared" si="139"/>
        <v>1.5129622943903636</v>
      </c>
      <c r="P264" s="43">
        <f t="shared" si="139"/>
        <v>1.5129622943903636</v>
      </c>
      <c r="Q264" s="43">
        <f t="shared" si="139"/>
        <v>1.5129622943903636</v>
      </c>
      <c r="R264" s="43">
        <f t="shared" si="139"/>
        <v>1.5129622943903636</v>
      </c>
      <c r="S264" s="43">
        <f t="shared" si="139"/>
        <v>1.5129622943903636</v>
      </c>
      <c r="T264" s="43">
        <f t="shared" si="139"/>
        <v>1.5129622943903636</v>
      </c>
      <c r="U264" s="43">
        <f t="shared" si="139"/>
        <v>1.5129622943903636</v>
      </c>
      <c r="V264" s="43">
        <f t="shared" si="139"/>
        <v>1.5129622943903636</v>
      </c>
      <c r="W264" s="43">
        <f t="shared" si="139"/>
        <v>1.5129622943903636</v>
      </c>
      <c r="X264" s="43">
        <f t="shared" si="139"/>
        <v>1.5129622943903636</v>
      </c>
      <c r="Y264" s="43">
        <f t="shared" si="139"/>
        <v>1.5129622943903636</v>
      </c>
      <c r="Z264" s="43">
        <f t="shared" si="139"/>
        <v>1.5129622943903636</v>
      </c>
      <c r="AA264" s="43">
        <f t="shared" si="139"/>
        <v>1.5129622943903636</v>
      </c>
      <c r="AB264" s="43">
        <f t="shared" si="139"/>
        <v>1.5129622943903636</v>
      </c>
      <c r="AC264" s="43">
        <f t="shared" si="139"/>
        <v>1.5129622943903636</v>
      </c>
      <c r="AD264" s="43">
        <f t="shared" si="139"/>
        <v>1.5129622943903636</v>
      </c>
      <c r="AE264" s="43">
        <f t="shared" si="139"/>
        <v>1.5129622943903636</v>
      </c>
      <c r="AF264" s="43">
        <f t="shared" si="139"/>
        <v>1.5129622943903636</v>
      </c>
      <c r="AG264" s="43">
        <f t="shared" si="139"/>
        <v>1.5129622943903636</v>
      </c>
      <c r="AH264" s="43">
        <f t="shared" si="139"/>
        <v>1.5129622943903636</v>
      </c>
    </row>
    <row r="265" spans="1:34" x14ac:dyDescent="0.3">
      <c r="A265" s="37" t="s">
        <v>216</v>
      </c>
      <c r="B265" s="37" t="s">
        <v>158</v>
      </c>
      <c r="C265" s="37" t="s">
        <v>159</v>
      </c>
      <c r="D265" s="37" t="s">
        <v>160</v>
      </c>
      <c r="E265" s="34" t="s">
        <v>161</v>
      </c>
      <c r="F265" s="54" t="s">
        <v>217</v>
      </c>
      <c r="G265" s="36">
        <v>73639</v>
      </c>
      <c r="H265" s="36">
        <f>G265</f>
        <v>73639</v>
      </c>
      <c r="I265" s="36">
        <f t="shared" si="139"/>
        <v>73639</v>
      </c>
      <c r="J265" s="36">
        <f t="shared" si="139"/>
        <v>73639</v>
      </c>
      <c r="K265" s="36">
        <f t="shared" si="139"/>
        <v>73639</v>
      </c>
      <c r="L265" s="36">
        <f t="shared" si="139"/>
        <v>73639</v>
      </c>
      <c r="M265" s="36">
        <f t="shared" si="139"/>
        <v>73639</v>
      </c>
      <c r="N265" s="36">
        <f t="shared" si="139"/>
        <v>73639</v>
      </c>
      <c r="O265" s="36">
        <f t="shared" si="139"/>
        <v>73639</v>
      </c>
      <c r="P265" s="36">
        <f t="shared" si="139"/>
        <v>73639</v>
      </c>
      <c r="Q265" s="36">
        <f t="shared" si="139"/>
        <v>73639</v>
      </c>
      <c r="R265" s="36">
        <f t="shared" si="139"/>
        <v>73639</v>
      </c>
      <c r="S265" s="36">
        <f t="shared" si="139"/>
        <v>73639</v>
      </c>
      <c r="T265" s="36">
        <f t="shared" si="139"/>
        <v>73639</v>
      </c>
      <c r="U265" s="36">
        <f t="shared" si="139"/>
        <v>73639</v>
      </c>
      <c r="V265" s="36">
        <f t="shared" si="139"/>
        <v>73639</v>
      </c>
      <c r="W265" s="36">
        <f t="shared" si="139"/>
        <v>73639</v>
      </c>
      <c r="X265" s="36">
        <f t="shared" si="139"/>
        <v>73639</v>
      </c>
      <c r="Y265" s="36">
        <f t="shared" si="139"/>
        <v>73639</v>
      </c>
      <c r="Z265" s="36">
        <f t="shared" si="139"/>
        <v>73639</v>
      </c>
      <c r="AA265" s="36">
        <f t="shared" si="139"/>
        <v>73639</v>
      </c>
      <c r="AB265" s="36">
        <f t="shared" si="139"/>
        <v>73639</v>
      </c>
      <c r="AC265" s="36">
        <f t="shared" si="139"/>
        <v>73639</v>
      </c>
      <c r="AD265" s="36">
        <f t="shared" si="139"/>
        <v>73639</v>
      </c>
      <c r="AE265" s="36">
        <f t="shared" si="139"/>
        <v>73639</v>
      </c>
      <c r="AF265" s="36">
        <f t="shared" si="139"/>
        <v>73639</v>
      </c>
      <c r="AG265" s="36">
        <f t="shared" si="139"/>
        <v>73639</v>
      </c>
      <c r="AH265" s="36">
        <f t="shared" si="139"/>
        <v>73639</v>
      </c>
    </row>
    <row r="266" spans="1:34" x14ac:dyDescent="0.3">
      <c r="A266" s="33" t="s">
        <v>216</v>
      </c>
      <c r="B266" s="33" t="s">
        <v>162</v>
      </c>
      <c r="C266" s="33" t="s">
        <v>159</v>
      </c>
      <c r="D266" s="33" t="s">
        <v>163</v>
      </c>
      <c r="E266" s="34" t="s">
        <v>161</v>
      </c>
      <c r="F266" s="54" t="s">
        <v>217</v>
      </c>
      <c r="G266" s="36">
        <v>984</v>
      </c>
      <c r="H266" s="36">
        <f t="shared" ref="H266:H267" si="140">G266</f>
        <v>984</v>
      </c>
      <c r="I266" s="36">
        <f t="shared" si="139"/>
        <v>984</v>
      </c>
      <c r="J266" s="36">
        <f t="shared" si="139"/>
        <v>984</v>
      </c>
      <c r="K266" s="36">
        <f t="shared" si="139"/>
        <v>984</v>
      </c>
      <c r="L266" s="36">
        <f t="shared" si="139"/>
        <v>984</v>
      </c>
      <c r="M266" s="36">
        <f t="shared" si="139"/>
        <v>984</v>
      </c>
      <c r="N266" s="36">
        <f t="shared" si="139"/>
        <v>984</v>
      </c>
      <c r="O266" s="36">
        <f t="shared" si="139"/>
        <v>984</v>
      </c>
      <c r="P266" s="36">
        <f t="shared" si="139"/>
        <v>984</v>
      </c>
      <c r="Q266" s="36">
        <f t="shared" si="139"/>
        <v>984</v>
      </c>
      <c r="R266" s="36">
        <f t="shared" si="139"/>
        <v>984</v>
      </c>
      <c r="S266" s="36">
        <f t="shared" si="139"/>
        <v>984</v>
      </c>
      <c r="T266" s="36">
        <f t="shared" si="139"/>
        <v>984</v>
      </c>
      <c r="U266" s="36">
        <f t="shared" si="139"/>
        <v>984</v>
      </c>
      <c r="V266" s="36">
        <f t="shared" si="139"/>
        <v>984</v>
      </c>
      <c r="W266" s="36">
        <f t="shared" si="139"/>
        <v>984</v>
      </c>
      <c r="X266" s="36">
        <f t="shared" si="139"/>
        <v>984</v>
      </c>
      <c r="Y266" s="36">
        <f t="shared" si="139"/>
        <v>984</v>
      </c>
      <c r="Z266" s="36">
        <f t="shared" si="139"/>
        <v>984</v>
      </c>
      <c r="AA266" s="36">
        <f t="shared" si="139"/>
        <v>984</v>
      </c>
      <c r="AB266" s="36">
        <f t="shared" si="139"/>
        <v>984</v>
      </c>
      <c r="AC266" s="36">
        <f t="shared" si="139"/>
        <v>984</v>
      </c>
      <c r="AD266" s="36">
        <f t="shared" si="139"/>
        <v>984</v>
      </c>
      <c r="AE266" s="36">
        <f t="shared" si="139"/>
        <v>984</v>
      </c>
      <c r="AF266" s="36">
        <f t="shared" si="139"/>
        <v>984</v>
      </c>
      <c r="AG266" s="36">
        <f t="shared" si="139"/>
        <v>984</v>
      </c>
      <c r="AH266" s="36">
        <f t="shared" si="139"/>
        <v>984</v>
      </c>
    </row>
    <row r="267" spans="1:34" x14ac:dyDescent="0.3">
      <c r="A267" s="37" t="s">
        <v>216</v>
      </c>
      <c r="B267" s="37" t="s">
        <v>164</v>
      </c>
      <c r="C267" s="37" t="s">
        <v>159</v>
      </c>
      <c r="D267" s="37" t="s">
        <v>165</v>
      </c>
      <c r="E267" s="34" t="s">
        <v>161</v>
      </c>
      <c r="F267" s="54" t="s">
        <v>217</v>
      </c>
      <c r="G267" s="50">
        <v>0.188</v>
      </c>
      <c r="H267" s="50">
        <f t="shared" si="140"/>
        <v>0.188</v>
      </c>
      <c r="I267" s="50">
        <f t="shared" si="139"/>
        <v>0.188</v>
      </c>
      <c r="J267" s="50">
        <f t="shared" si="139"/>
        <v>0.188</v>
      </c>
      <c r="K267" s="50">
        <f t="shared" si="139"/>
        <v>0.188</v>
      </c>
      <c r="L267" s="50">
        <f t="shared" si="139"/>
        <v>0.188</v>
      </c>
      <c r="M267" s="50">
        <f t="shared" si="139"/>
        <v>0.188</v>
      </c>
      <c r="N267" s="50">
        <f t="shared" si="139"/>
        <v>0.188</v>
      </c>
      <c r="O267" s="50">
        <f t="shared" si="139"/>
        <v>0.188</v>
      </c>
      <c r="P267" s="50">
        <f t="shared" si="139"/>
        <v>0.188</v>
      </c>
      <c r="Q267" s="50">
        <f t="shared" si="139"/>
        <v>0.188</v>
      </c>
      <c r="R267" s="50">
        <f t="shared" si="139"/>
        <v>0.188</v>
      </c>
      <c r="S267" s="50">
        <f t="shared" si="139"/>
        <v>0.188</v>
      </c>
      <c r="T267" s="50">
        <f t="shared" si="139"/>
        <v>0.188</v>
      </c>
      <c r="U267" s="50">
        <f t="shared" si="139"/>
        <v>0.188</v>
      </c>
      <c r="V267" s="50">
        <f t="shared" si="139"/>
        <v>0.188</v>
      </c>
      <c r="W267" s="50">
        <f t="shared" si="139"/>
        <v>0.188</v>
      </c>
      <c r="X267" s="50">
        <f t="shared" si="139"/>
        <v>0.188</v>
      </c>
      <c r="Y267" s="50">
        <f t="shared" si="139"/>
        <v>0.188</v>
      </c>
      <c r="Z267" s="50">
        <f t="shared" si="139"/>
        <v>0.188</v>
      </c>
      <c r="AA267" s="50">
        <f t="shared" si="139"/>
        <v>0.188</v>
      </c>
      <c r="AB267" s="50">
        <f t="shared" si="139"/>
        <v>0.188</v>
      </c>
      <c r="AC267" s="50">
        <f t="shared" si="139"/>
        <v>0.188</v>
      </c>
      <c r="AD267" s="50">
        <f t="shared" si="139"/>
        <v>0.188</v>
      </c>
      <c r="AE267" s="50">
        <f t="shared" si="139"/>
        <v>0.188</v>
      </c>
      <c r="AF267" s="50">
        <f t="shared" si="139"/>
        <v>0.188</v>
      </c>
      <c r="AG267" s="50">
        <f t="shared" si="139"/>
        <v>0.188</v>
      </c>
      <c r="AH267" s="50">
        <f t="shared" si="139"/>
        <v>0.188</v>
      </c>
    </row>
    <row r="268" spans="1:34" x14ac:dyDescent="0.3">
      <c r="A268" s="33" t="s">
        <v>216</v>
      </c>
      <c r="B268" s="33" t="s">
        <v>192</v>
      </c>
      <c r="C268" s="33"/>
      <c r="D268" s="37" t="s">
        <v>193</v>
      </c>
      <c r="E268" s="39" t="s">
        <v>169</v>
      </c>
      <c r="F268" s="54" t="s">
        <v>217</v>
      </c>
      <c r="G268" s="36">
        <v>13990</v>
      </c>
      <c r="H268" s="36">
        <f>G268</f>
        <v>13990</v>
      </c>
      <c r="I268" s="36">
        <f t="shared" si="139"/>
        <v>13990</v>
      </c>
      <c r="J268" s="36">
        <f t="shared" si="139"/>
        <v>13990</v>
      </c>
      <c r="K268" s="36">
        <f t="shared" si="139"/>
        <v>13990</v>
      </c>
      <c r="L268" s="36">
        <f t="shared" si="139"/>
        <v>13990</v>
      </c>
      <c r="M268" s="36">
        <f t="shared" si="139"/>
        <v>13990</v>
      </c>
      <c r="N268" s="36">
        <f t="shared" si="139"/>
        <v>13990</v>
      </c>
      <c r="O268" s="36">
        <f t="shared" si="139"/>
        <v>13990</v>
      </c>
      <c r="P268" s="36">
        <f t="shared" si="139"/>
        <v>13990</v>
      </c>
      <c r="Q268" s="36">
        <f t="shared" si="139"/>
        <v>13990</v>
      </c>
      <c r="R268" s="36">
        <f t="shared" si="139"/>
        <v>13990</v>
      </c>
      <c r="S268" s="36">
        <f t="shared" si="139"/>
        <v>13990</v>
      </c>
      <c r="T268" s="36">
        <f t="shared" si="139"/>
        <v>13990</v>
      </c>
      <c r="U268" s="36">
        <f t="shared" si="139"/>
        <v>13990</v>
      </c>
      <c r="V268" s="36">
        <f t="shared" si="139"/>
        <v>13990</v>
      </c>
      <c r="W268" s="36">
        <f t="shared" si="139"/>
        <v>13990</v>
      </c>
      <c r="X268" s="36">
        <f t="shared" si="139"/>
        <v>13990</v>
      </c>
      <c r="Y268" s="36">
        <f t="shared" si="139"/>
        <v>13990</v>
      </c>
      <c r="Z268" s="36">
        <f t="shared" si="139"/>
        <v>13990</v>
      </c>
      <c r="AA268" s="36">
        <f t="shared" si="139"/>
        <v>13990</v>
      </c>
      <c r="AB268" s="36">
        <f t="shared" si="139"/>
        <v>13990</v>
      </c>
      <c r="AC268" s="36">
        <f t="shared" si="139"/>
        <v>13990</v>
      </c>
      <c r="AD268" s="36">
        <f t="shared" si="139"/>
        <v>13990</v>
      </c>
      <c r="AE268" s="36">
        <f t="shared" si="139"/>
        <v>13990</v>
      </c>
      <c r="AF268" s="36">
        <f t="shared" si="139"/>
        <v>13990</v>
      </c>
      <c r="AG268" s="36">
        <f t="shared" si="139"/>
        <v>13990</v>
      </c>
      <c r="AH268" s="36">
        <f t="shared" si="139"/>
        <v>13990</v>
      </c>
    </row>
    <row r="269" spans="1:34" x14ac:dyDescent="0.3">
      <c r="A269" s="37" t="s">
        <v>216</v>
      </c>
      <c r="B269" s="37" t="s">
        <v>194</v>
      </c>
      <c r="C269" s="37" t="s">
        <v>159</v>
      </c>
      <c r="D269" s="37" t="s">
        <v>129</v>
      </c>
      <c r="E269" s="34" t="s">
        <v>161</v>
      </c>
      <c r="F269" s="54" t="s">
        <v>217</v>
      </c>
      <c r="G269" s="36">
        <f>[1]Assumptions!$J$3</f>
        <v>45.18</v>
      </c>
      <c r="H269" s="36">
        <f>G269</f>
        <v>45.18</v>
      </c>
      <c r="I269" s="36">
        <f t="shared" si="139"/>
        <v>45.18</v>
      </c>
      <c r="J269" s="36">
        <f t="shared" si="139"/>
        <v>45.18</v>
      </c>
      <c r="K269" s="36">
        <f t="shared" si="139"/>
        <v>45.18</v>
      </c>
      <c r="L269" s="36">
        <f t="shared" si="139"/>
        <v>45.18</v>
      </c>
      <c r="M269" s="36">
        <f t="shared" si="139"/>
        <v>45.18</v>
      </c>
      <c r="N269" s="36">
        <f t="shared" si="139"/>
        <v>45.18</v>
      </c>
      <c r="O269" s="36">
        <f t="shared" si="139"/>
        <v>45.18</v>
      </c>
      <c r="P269" s="36">
        <f t="shared" si="139"/>
        <v>45.18</v>
      </c>
      <c r="Q269" s="36">
        <f t="shared" si="139"/>
        <v>45.18</v>
      </c>
      <c r="R269" s="36">
        <f t="shared" si="139"/>
        <v>45.18</v>
      </c>
      <c r="S269" s="36">
        <f t="shared" si="139"/>
        <v>45.18</v>
      </c>
      <c r="T269" s="36">
        <f t="shared" si="139"/>
        <v>45.18</v>
      </c>
      <c r="U269" s="36">
        <f t="shared" si="139"/>
        <v>45.18</v>
      </c>
      <c r="V269" s="36">
        <f t="shared" si="139"/>
        <v>45.18</v>
      </c>
      <c r="W269" s="36">
        <f t="shared" si="139"/>
        <v>45.18</v>
      </c>
      <c r="X269" s="36">
        <f t="shared" si="139"/>
        <v>45.18</v>
      </c>
      <c r="Y269" s="36">
        <f t="shared" si="139"/>
        <v>45.18</v>
      </c>
      <c r="Z269" s="36">
        <f t="shared" si="139"/>
        <v>45.18</v>
      </c>
      <c r="AA269" s="36">
        <f t="shared" si="139"/>
        <v>45.18</v>
      </c>
      <c r="AB269" s="36">
        <f t="shared" si="139"/>
        <v>45.18</v>
      </c>
      <c r="AC269" s="36">
        <f t="shared" si="139"/>
        <v>45.18</v>
      </c>
      <c r="AD269" s="36">
        <f t="shared" si="139"/>
        <v>45.18</v>
      </c>
      <c r="AE269" s="36">
        <f t="shared" si="139"/>
        <v>45.18</v>
      </c>
      <c r="AF269" s="36">
        <f t="shared" si="139"/>
        <v>45.18</v>
      </c>
      <c r="AG269" s="36">
        <f t="shared" si="139"/>
        <v>45.18</v>
      </c>
      <c r="AH269" s="36">
        <f t="shared" si="139"/>
        <v>45.18</v>
      </c>
    </row>
    <row r="270" spans="1:34" x14ac:dyDescent="0.3">
      <c r="A270" s="33" t="s">
        <v>216</v>
      </c>
      <c r="B270" s="33" t="s">
        <v>195</v>
      </c>
      <c r="C270" s="33" t="s">
        <v>159</v>
      </c>
      <c r="D270" s="33" t="s">
        <v>165</v>
      </c>
      <c r="E270" s="34" t="s">
        <v>161</v>
      </c>
      <c r="F270" s="54" t="s">
        <v>217</v>
      </c>
      <c r="G270" s="24">
        <f t="shared" ref="G270:AH270" si="141">G269*G268/1000000</f>
        <v>0.63206819999999997</v>
      </c>
      <c r="H270" s="24">
        <f t="shared" si="141"/>
        <v>0.63206819999999997</v>
      </c>
      <c r="I270" s="24">
        <f t="shared" si="141"/>
        <v>0.63206819999999997</v>
      </c>
      <c r="J270" s="24">
        <f t="shared" si="141"/>
        <v>0.63206819999999997</v>
      </c>
      <c r="K270" s="24">
        <f t="shared" si="141"/>
        <v>0.63206819999999997</v>
      </c>
      <c r="L270" s="24">
        <f t="shared" si="141"/>
        <v>0.63206819999999997</v>
      </c>
      <c r="M270" s="24">
        <f t="shared" si="141"/>
        <v>0.63206819999999997</v>
      </c>
      <c r="N270" s="24">
        <f t="shared" si="141"/>
        <v>0.63206819999999997</v>
      </c>
      <c r="O270" s="24">
        <f t="shared" si="141"/>
        <v>0.63206819999999997</v>
      </c>
      <c r="P270" s="24">
        <f t="shared" si="141"/>
        <v>0.63206819999999997</v>
      </c>
      <c r="Q270" s="24">
        <f t="shared" si="141"/>
        <v>0.63206819999999997</v>
      </c>
      <c r="R270" s="24">
        <f t="shared" si="141"/>
        <v>0.63206819999999997</v>
      </c>
      <c r="S270" s="24">
        <f t="shared" si="141"/>
        <v>0.63206819999999997</v>
      </c>
      <c r="T270" s="24">
        <f t="shared" si="141"/>
        <v>0.63206819999999997</v>
      </c>
      <c r="U270" s="24">
        <f t="shared" si="141"/>
        <v>0.63206819999999997</v>
      </c>
      <c r="V270" s="24">
        <f t="shared" si="141"/>
        <v>0.63206819999999997</v>
      </c>
      <c r="W270" s="24">
        <f t="shared" si="141"/>
        <v>0.63206819999999997</v>
      </c>
      <c r="X270" s="24">
        <f t="shared" si="141"/>
        <v>0.63206819999999997</v>
      </c>
      <c r="Y270" s="24">
        <f t="shared" si="141"/>
        <v>0.63206819999999997</v>
      </c>
      <c r="Z270" s="24">
        <f t="shared" si="141"/>
        <v>0.63206819999999997</v>
      </c>
      <c r="AA270" s="24">
        <f t="shared" si="141"/>
        <v>0.63206819999999997</v>
      </c>
      <c r="AB270" s="24">
        <f t="shared" si="141"/>
        <v>0.63206819999999997</v>
      </c>
      <c r="AC270" s="24">
        <f t="shared" si="141"/>
        <v>0.63206819999999997</v>
      </c>
      <c r="AD270" s="24">
        <f t="shared" si="141"/>
        <v>0.63206819999999997</v>
      </c>
      <c r="AE270" s="24">
        <f t="shared" si="141"/>
        <v>0.63206819999999997</v>
      </c>
      <c r="AF270" s="24">
        <f t="shared" si="141"/>
        <v>0.63206819999999997</v>
      </c>
      <c r="AG270" s="24">
        <f t="shared" si="141"/>
        <v>0.63206819999999997</v>
      </c>
      <c r="AH270" s="24">
        <f t="shared" si="141"/>
        <v>0.63206819999999997</v>
      </c>
    </row>
    <row r="271" spans="1:34" x14ac:dyDescent="0.3">
      <c r="A271" s="37" t="s">
        <v>216</v>
      </c>
      <c r="B271" s="37" t="s">
        <v>166</v>
      </c>
      <c r="C271" s="37" t="s">
        <v>159</v>
      </c>
      <c r="D271" s="37" t="s">
        <v>160</v>
      </c>
      <c r="E271" s="37" t="s">
        <v>167</v>
      </c>
      <c r="F271" s="54" t="s">
        <v>217</v>
      </c>
      <c r="G271" s="38">
        <f>G265*[1]Assumptions!$F$66</f>
        <v>81663.772200292675</v>
      </c>
      <c r="H271" s="38">
        <f t="shared" ref="H271:AH274" si="142">G271</f>
        <v>81663.772200292675</v>
      </c>
      <c r="I271" s="38">
        <f t="shared" si="142"/>
        <v>81663.772200292675</v>
      </c>
      <c r="J271" s="38">
        <f t="shared" si="142"/>
        <v>81663.772200292675</v>
      </c>
      <c r="K271" s="38">
        <f t="shared" si="142"/>
        <v>81663.772200292675</v>
      </c>
      <c r="L271" s="38">
        <f t="shared" si="142"/>
        <v>81663.772200292675</v>
      </c>
      <c r="M271" s="38">
        <f t="shared" si="142"/>
        <v>81663.772200292675</v>
      </c>
      <c r="N271" s="38">
        <f t="shared" si="142"/>
        <v>81663.772200292675</v>
      </c>
      <c r="O271" s="38">
        <f t="shared" si="142"/>
        <v>81663.772200292675</v>
      </c>
      <c r="P271" s="38">
        <f t="shared" si="142"/>
        <v>81663.772200292675</v>
      </c>
      <c r="Q271" s="38">
        <f t="shared" si="142"/>
        <v>81663.772200292675</v>
      </c>
      <c r="R271" s="38">
        <f t="shared" si="142"/>
        <v>81663.772200292675</v>
      </c>
      <c r="S271" s="38">
        <f t="shared" si="142"/>
        <v>81663.772200292675</v>
      </c>
      <c r="T271" s="38">
        <f t="shared" si="142"/>
        <v>81663.772200292675</v>
      </c>
      <c r="U271" s="38">
        <f t="shared" si="142"/>
        <v>81663.772200292675</v>
      </c>
      <c r="V271" s="38">
        <f t="shared" si="142"/>
        <v>81663.772200292675</v>
      </c>
      <c r="W271" s="38">
        <f t="shared" si="142"/>
        <v>81663.772200292675</v>
      </c>
      <c r="X271" s="38">
        <f t="shared" si="142"/>
        <v>81663.772200292675</v>
      </c>
      <c r="Y271" s="38">
        <f t="shared" si="142"/>
        <v>81663.772200292675</v>
      </c>
      <c r="Z271" s="38">
        <f t="shared" si="142"/>
        <v>81663.772200292675</v>
      </c>
      <c r="AA271" s="38">
        <f t="shared" si="142"/>
        <v>81663.772200292675</v>
      </c>
      <c r="AB271" s="38">
        <f t="shared" si="142"/>
        <v>81663.772200292675</v>
      </c>
      <c r="AC271" s="38">
        <f t="shared" si="142"/>
        <v>81663.772200292675</v>
      </c>
      <c r="AD271" s="38">
        <f t="shared" si="142"/>
        <v>81663.772200292675</v>
      </c>
      <c r="AE271" s="38">
        <f t="shared" si="142"/>
        <v>81663.772200292675</v>
      </c>
      <c r="AF271" s="38">
        <f t="shared" si="142"/>
        <v>81663.772200292675</v>
      </c>
      <c r="AG271" s="38">
        <f t="shared" si="142"/>
        <v>81663.772200292675</v>
      </c>
      <c r="AH271" s="38">
        <f t="shared" si="142"/>
        <v>81663.772200292675</v>
      </c>
    </row>
    <row r="272" spans="1:34" x14ac:dyDescent="0.3">
      <c r="A272" s="33" t="s">
        <v>216</v>
      </c>
      <c r="B272" s="33" t="s">
        <v>168</v>
      </c>
      <c r="C272" s="33" t="s">
        <v>159</v>
      </c>
      <c r="D272" s="33" t="s">
        <v>4</v>
      </c>
      <c r="E272" s="39" t="s">
        <v>169</v>
      </c>
      <c r="F272" s="54" t="s">
        <v>217</v>
      </c>
      <c r="G272" s="40">
        <v>0.85</v>
      </c>
      <c r="H272" s="40">
        <f>G272</f>
        <v>0.85</v>
      </c>
      <c r="I272" s="40">
        <f>H272</f>
        <v>0.85</v>
      </c>
      <c r="J272" s="40">
        <f t="shared" si="142"/>
        <v>0.85</v>
      </c>
      <c r="K272" s="40">
        <f t="shared" si="142"/>
        <v>0.85</v>
      </c>
      <c r="L272" s="40">
        <f t="shared" si="142"/>
        <v>0.85</v>
      </c>
      <c r="M272" s="40">
        <f t="shared" si="142"/>
        <v>0.85</v>
      </c>
      <c r="N272" s="40">
        <f t="shared" si="142"/>
        <v>0.85</v>
      </c>
      <c r="O272" s="40">
        <f t="shared" si="142"/>
        <v>0.85</v>
      </c>
      <c r="P272" s="40">
        <f t="shared" si="142"/>
        <v>0.85</v>
      </c>
      <c r="Q272" s="40">
        <f t="shared" si="142"/>
        <v>0.85</v>
      </c>
      <c r="R272" s="40">
        <f t="shared" si="142"/>
        <v>0.85</v>
      </c>
      <c r="S272" s="40">
        <f t="shared" si="142"/>
        <v>0.85</v>
      </c>
      <c r="T272" s="40">
        <f t="shared" si="142"/>
        <v>0.85</v>
      </c>
      <c r="U272" s="40">
        <f t="shared" si="142"/>
        <v>0.85</v>
      </c>
      <c r="V272" s="40">
        <f t="shared" si="142"/>
        <v>0.85</v>
      </c>
      <c r="W272" s="40">
        <f t="shared" si="142"/>
        <v>0.85</v>
      </c>
      <c r="X272" s="40">
        <f t="shared" si="142"/>
        <v>0.85</v>
      </c>
      <c r="Y272" s="40">
        <f t="shared" si="142"/>
        <v>0.85</v>
      </c>
      <c r="Z272" s="40">
        <f t="shared" si="142"/>
        <v>0.85</v>
      </c>
      <c r="AA272" s="40">
        <f t="shared" si="142"/>
        <v>0.85</v>
      </c>
      <c r="AB272" s="40">
        <f t="shared" si="142"/>
        <v>0.85</v>
      </c>
      <c r="AC272" s="40">
        <f t="shared" si="142"/>
        <v>0.85</v>
      </c>
      <c r="AD272" s="40">
        <f t="shared" si="142"/>
        <v>0.85</v>
      </c>
      <c r="AE272" s="40">
        <f t="shared" si="142"/>
        <v>0.85</v>
      </c>
      <c r="AF272" s="40">
        <f t="shared" si="142"/>
        <v>0.85</v>
      </c>
      <c r="AG272" s="40">
        <f t="shared" si="142"/>
        <v>0.85</v>
      </c>
      <c r="AH272" s="40">
        <f t="shared" si="142"/>
        <v>0.85</v>
      </c>
    </row>
    <row r="273" spans="1:34" x14ac:dyDescent="0.3">
      <c r="A273" s="37" t="s">
        <v>216</v>
      </c>
      <c r="B273" s="37" t="s">
        <v>170</v>
      </c>
      <c r="C273" s="37" t="s">
        <v>159</v>
      </c>
      <c r="D273" s="37" t="s">
        <v>172</v>
      </c>
      <c r="E273" s="34" t="s">
        <v>161</v>
      </c>
      <c r="F273" s="54" t="s">
        <v>217</v>
      </c>
      <c r="G273" s="40">
        <v>8.2000000000000003E-2</v>
      </c>
      <c r="H273" s="40">
        <f>G273</f>
        <v>8.2000000000000003E-2</v>
      </c>
      <c r="I273" s="40">
        <f>H273</f>
        <v>8.2000000000000003E-2</v>
      </c>
      <c r="J273" s="40">
        <f t="shared" si="142"/>
        <v>8.2000000000000003E-2</v>
      </c>
      <c r="K273" s="40">
        <f t="shared" si="142"/>
        <v>8.2000000000000003E-2</v>
      </c>
      <c r="L273" s="40">
        <f t="shared" si="142"/>
        <v>8.2000000000000003E-2</v>
      </c>
      <c r="M273" s="40">
        <f t="shared" si="142"/>
        <v>8.2000000000000003E-2</v>
      </c>
      <c r="N273" s="40">
        <f t="shared" si="142"/>
        <v>8.2000000000000003E-2</v>
      </c>
      <c r="O273" s="40">
        <f t="shared" si="142"/>
        <v>8.2000000000000003E-2</v>
      </c>
      <c r="P273" s="40">
        <f t="shared" si="142"/>
        <v>8.2000000000000003E-2</v>
      </c>
      <c r="Q273" s="40">
        <f t="shared" si="142"/>
        <v>8.2000000000000003E-2</v>
      </c>
      <c r="R273" s="40">
        <f t="shared" si="142"/>
        <v>8.2000000000000003E-2</v>
      </c>
      <c r="S273" s="40">
        <f t="shared" si="142"/>
        <v>8.2000000000000003E-2</v>
      </c>
      <c r="T273" s="40">
        <f t="shared" si="142"/>
        <v>8.2000000000000003E-2</v>
      </c>
      <c r="U273" s="40">
        <f t="shared" si="142"/>
        <v>8.2000000000000003E-2</v>
      </c>
      <c r="V273" s="40">
        <f t="shared" si="142"/>
        <v>8.2000000000000003E-2</v>
      </c>
      <c r="W273" s="40">
        <f t="shared" si="142"/>
        <v>8.2000000000000003E-2</v>
      </c>
      <c r="X273" s="40">
        <f t="shared" si="142"/>
        <v>8.2000000000000003E-2</v>
      </c>
      <c r="Y273" s="40">
        <f t="shared" si="142"/>
        <v>8.2000000000000003E-2</v>
      </c>
      <c r="Z273" s="40">
        <f t="shared" si="142"/>
        <v>8.2000000000000003E-2</v>
      </c>
      <c r="AA273" s="40">
        <f t="shared" si="142"/>
        <v>8.2000000000000003E-2</v>
      </c>
      <c r="AB273" s="40">
        <f t="shared" si="142"/>
        <v>8.2000000000000003E-2</v>
      </c>
      <c r="AC273" s="40">
        <f t="shared" si="142"/>
        <v>8.2000000000000003E-2</v>
      </c>
      <c r="AD273" s="40">
        <f t="shared" si="142"/>
        <v>8.2000000000000003E-2</v>
      </c>
      <c r="AE273" s="40">
        <f t="shared" si="142"/>
        <v>8.2000000000000003E-2</v>
      </c>
      <c r="AF273" s="40">
        <f t="shared" si="142"/>
        <v>8.2000000000000003E-2</v>
      </c>
      <c r="AG273" s="40">
        <f t="shared" si="142"/>
        <v>8.2000000000000003E-2</v>
      </c>
      <c r="AH273" s="40">
        <f t="shared" si="142"/>
        <v>8.2000000000000003E-2</v>
      </c>
    </row>
    <row r="274" spans="1:34" x14ac:dyDescent="0.3">
      <c r="A274" s="33" t="s">
        <v>216</v>
      </c>
      <c r="B274" s="33" t="s">
        <v>171</v>
      </c>
      <c r="C274" s="33"/>
      <c r="D274" s="33" t="s">
        <v>172</v>
      </c>
      <c r="E274" s="39" t="s">
        <v>169</v>
      </c>
      <c r="F274" s="54" t="s">
        <v>217</v>
      </c>
      <c r="G274" s="23">
        <v>30</v>
      </c>
      <c r="H274" s="36">
        <f t="shared" ref="H274:I274" si="143">G274</f>
        <v>30</v>
      </c>
      <c r="I274" s="36">
        <f t="shared" si="143"/>
        <v>30</v>
      </c>
      <c r="J274" s="36">
        <f t="shared" si="142"/>
        <v>30</v>
      </c>
      <c r="K274" s="36">
        <f t="shared" si="142"/>
        <v>30</v>
      </c>
      <c r="L274" s="36">
        <f t="shared" si="142"/>
        <v>30</v>
      </c>
      <c r="M274" s="36">
        <f t="shared" si="142"/>
        <v>30</v>
      </c>
      <c r="N274" s="36">
        <f t="shared" si="142"/>
        <v>30</v>
      </c>
      <c r="O274" s="36">
        <f t="shared" si="142"/>
        <v>30</v>
      </c>
      <c r="P274" s="36">
        <f t="shared" si="142"/>
        <v>30</v>
      </c>
      <c r="Q274" s="36">
        <f t="shared" si="142"/>
        <v>30</v>
      </c>
      <c r="R274" s="36">
        <f t="shared" si="142"/>
        <v>30</v>
      </c>
      <c r="S274" s="36">
        <f t="shared" si="142"/>
        <v>30</v>
      </c>
      <c r="T274" s="36">
        <f t="shared" si="142"/>
        <v>30</v>
      </c>
      <c r="U274" s="36">
        <f t="shared" si="142"/>
        <v>30</v>
      </c>
      <c r="V274" s="36">
        <f t="shared" si="142"/>
        <v>30</v>
      </c>
      <c r="W274" s="36">
        <f t="shared" si="142"/>
        <v>30</v>
      </c>
      <c r="X274" s="36">
        <f t="shared" si="142"/>
        <v>30</v>
      </c>
      <c r="Y274" s="36">
        <f t="shared" si="142"/>
        <v>30</v>
      </c>
      <c r="Z274" s="36">
        <f t="shared" si="142"/>
        <v>30</v>
      </c>
      <c r="AA274" s="36">
        <f t="shared" si="142"/>
        <v>30</v>
      </c>
      <c r="AB274" s="36">
        <f t="shared" si="142"/>
        <v>30</v>
      </c>
      <c r="AC274" s="36">
        <f t="shared" si="142"/>
        <v>30</v>
      </c>
      <c r="AD274" s="36">
        <f t="shared" si="142"/>
        <v>30</v>
      </c>
      <c r="AE274" s="36">
        <f t="shared" si="142"/>
        <v>30</v>
      </c>
      <c r="AF274" s="36">
        <f t="shared" si="142"/>
        <v>30</v>
      </c>
      <c r="AG274" s="36">
        <f t="shared" si="142"/>
        <v>30</v>
      </c>
      <c r="AH274" s="36">
        <f t="shared" si="142"/>
        <v>30</v>
      </c>
    </row>
    <row r="275" spans="1:34" x14ac:dyDescent="0.3">
      <c r="A275" s="37" t="s">
        <v>216</v>
      </c>
      <c r="B275" s="37" t="s">
        <v>173</v>
      </c>
      <c r="C275" s="37"/>
      <c r="D275" s="37" t="s">
        <v>4</v>
      </c>
      <c r="E275" s="37" t="s">
        <v>167</v>
      </c>
      <c r="F275" s="54" t="s">
        <v>217</v>
      </c>
      <c r="G275" s="41">
        <f>G273/(1-1/(1+G273)^G274)</f>
        <v>9.0508900949959309E-2</v>
      </c>
      <c r="H275" s="41">
        <f t="shared" ref="H275:AH275" si="144">H273/(1-1/(1+H273)^H274)</f>
        <v>9.0508900949959309E-2</v>
      </c>
      <c r="I275" s="41">
        <f t="shared" si="144"/>
        <v>9.0508900949959309E-2</v>
      </c>
      <c r="J275" s="41">
        <f t="shared" si="144"/>
        <v>9.0508900949959309E-2</v>
      </c>
      <c r="K275" s="41">
        <f t="shared" si="144"/>
        <v>9.0508900949959309E-2</v>
      </c>
      <c r="L275" s="41">
        <f t="shared" si="144"/>
        <v>9.0508900949959309E-2</v>
      </c>
      <c r="M275" s="41">
        <f t="shared" si="144"/>
        <v>9.0508900949959309E-2</v>
      </c>
      <c r="N275" s="41">
        <f t="shared" si="144"/>
        <v>9.0508900949959309E-2</v>
      </c>
      <c r="O275" s="41">
        <f t="shared" si="144"/>
        <v>9.0508900949959309E-2</v>
      </c>
      <c r="P275" s="41">
        <f t="shared" si="144"/>
        <v>9.0508900949959309E-2</v>
      </c>
      <c r="Q275" s="41">
        <f t="shared" si="144"/>
        <v>9.0508900949959309E-2</v>
      </c>
      <c r="R275" s="41">
        <f t="shared" si="144"/>
        <v>9.0508900949959309E-2</v>
      </c>
      <c r="S275" s="41">
        <f t="shared" si="144"/>
        <v>9.0508900949959309E-2</v>
      </c>
      <c r="T275" s="41">
        <f t="shared" si="144"/>
        <v>9.0508900949959309E-2</v>
      </c>
      <c r="U275" s="41">
        <f t="shared" si="144"/>
        <v>9.0508900949959309E-2</v>
      </c>
      <c r="V275" s="41">
        <f t="shared" si="144"/>
        <v>9.0508900949959309E-2</v>
      </c>
      <c r="W275" s="41">
        <f t="shared" si="144"/>
        <v>9.0508900949959309E-2</v>
      </c>
      <c r="X275" s="41">
        <f t="shared" si="144"/>
        <v>9.0508900949959309E-2</v>
      </c>
      <c r="Y275" s="41">
        <f t="shared" si="144"/>
        <v>9.0508900949959309E-2</v>
      </c>
      <c r="Z275" s="41">
        <f t="shared" si="144"/>
        <v>9.0508900949959309E-2</v>
      </c>
      <c r="AA275" s="41">
        <f t="shared" si="144"/>
        <v>9.0508900949959309E-2</v>
      </c>
      <c r="AB275" s="41">
        <f t="shared" si="144"/>
        <v>9.0508900949959309E-2</v>
      </c>
      <c r="AC275" s="41">
        <f t="shared" si="144"/>
        <v>9.0508900949959309E-2</v>
      </c>
      <c r="AD275" s="41">
        <f t="shared" si="144"/>
        <v>9.0508900949959309E-2</v>
      </c>
      <c r="AE275" s="41">
        <f t="shared" si="144"/>
        <v>9.0508900949959309E-2</v>
      </c>
      <c r="AF275" s="41">
        <f t="shared" si="144"/>
        <v>9.0508900949959309E-2</v>
      </c>
      <c r="AG275" s="41">
        <f t="shared" si="144"/>
        <v>9.0508900949959309E-2</v>
      </c>
      <c r="AH275" s="41">
        <f t="shared" si="144"/>
        <v>9.0508900949959309E-2</v>
      </c>
    </row>
    <row r="276" spans="1:34" x14ac:dyDescent="0.3">
      <c r="A276" s="33" t="s">
        <v>216</v>
      </c>
      <c r="B276" s="33" t="s">
        <v>174</v>
      </c>
      <c r="C276" s="33" t="s">
        <v>159</v>
      </c>
      <c r="D276" s="33" t="s">
        <v>163</v>
      </c>
      <c r="E276" s="33" t="s">
        <v>167</v>
      </c>
      <c r="F276" s="54" t="s">
        <v>217</v>
      </c>
      <c r="G276" s="42">
        <f t="shared" ref="G276:AH276" si="145">G275*G271+G266</f>
        <v>8375.2982692763289</v>
      </c>
      <c r="H276" s="42">
        <f t="shared" si="145"/>
        <v>8375.2982692763289</v>
      </c>
      <c r="I276" s="42">
        <f t="shared" si="145"/>
        <v>8375.2982692763289</v>
      </c>
      <c r="J276" s="42">
        <f t="shared" si="145"/>
        <v>8375.2982692763289</v>
      </c>
      <c r="K276" s="42">
        <f t="shared" si="145"/>
        <v>8375.2982692763289</v>
      </c>
      <c r="L276" s="42">
        <f t="shared" si="145"/>
        <v>8375.2982692763289</v>
      </c>
      <c r="M276" s="42">
        <f t="shared" si="145"/>
        <v>8375.2982692763289</v>
      </c>
      <c r="N276" s="42">
        <f t="shared" si="145"/>
        <v>8375.2982692763289</v>
      </c>
      <c r="O276" s="42">
        <f t="shared" si="145"/>
        <v>8375.2982692763289</v>
      </c>
      <c r="P276" s="42">
        <f t="shared" si="145"/>
        <v>8375.2982692763289</v>
      </c>
      <c r="Q276" s="42">
        <f t="shared" si="145"/>
        <v>8375.2982692763289</v>
      </c>
      <c r="R276" s="42">
        <f t="shared" si="145"/>
        <v>8375.2982692763289</v>
      </c>
      <c r="S276" s="42">
        <f t="shared" si="145"/>
        <v>8375.2982692763289</v>
      </c>
      <c r="T276" s="42">
        <f t="shared" si="145"/>
        <v>8375.2982692763289</v>
      </c>
      <c r="U276" s="42">
        <f t="shared" si="145"/>
        <v>8375.2982692763289</v>
      </c>
      <c r="V276" s="42">
        <f t="shared" si="145"/>
        <v>8375.2982692763289</v>
      </c>
      <c r="W276" s="42">
        <f t="shared" si="145"/>
        <v>8375.2982692763289</v>
      </c>
      <c r="X276" s="42">
        <f t="shared" si="145"/>
        <v>8375.2982692763289</v>
      </c>
      <c r="Y276" s="42">
        <f t="shared" si="145"/>
        <v>8375.2982692763289</v>
      </c>
      <c r="Z276" s="42">
        <f t="shared" si="145"/>
        <v>8375.2982692763289</v>
      </c>
      <c r="AA276" s="42">
        <f t="shared" si="145"/>
        <v>8375.2982692763289</v>
      </c>
      <c r="AB276" s="42">
        <f t="shared" si="145"/>
        <v>8375.2982692763289</v>
      </c>
      <c r="AC276" s="42">
        <f t="shared" si="145"/>
        <v>8375.2982692763289</v>
      </c>
      <c r="AD276" s="42">
        <f t="shared" si="145"/>
        <v>8375.2982692763289</v>
      </c>
      <c r="AE276" s="42">
        <f t="shared" si="145"/>
        <v>8375.2982692763289</v>
      </c>
      <c r="AF276" s="42">
        <f t="shared" si="145"/>
        <v>8375.2982692763289</v>
      </c>
      <c r="AG276" s="42">
        <f t="shared" si="145"/>
        <v>8375.2982692763289</v>
      </c>
      <c r="AH276" s="42">
        <f t="shared" si="145"/>
        <v>8375.2982692763289</v>
      </c>
    </row>
    <row r="277" spans="1:34" x14ac:dyDescent="0.3">
      <c r="A277" s="37" t="s">
        <v>216</v>
      </c>
      <c r="B277" s="37" t="s">
        <v>175</v>
      </c>
      <c r="C277" s="37" t="s">
        <v>159</v>
      </c>
      <c r="D277" s="37" t="s">
        <v>165</v>
      </c>
      <c r="E277" s="37" t="s">
        <v>167</v>
      </c>
      <c r="F277" s="54" t="s">
        <v>217</v>
      </c>
      <c r="G277" s="43">
        <f>G276/(G272*8760)+G267+G270</f>
        <v>1.9448732321348816</v>
      </c>
      <c r="H277" s="43">
        <f t="shared" ref="H277:AH282" si="146">G277</f>
        <v>1.9448732321348816</v>
      </c>
      <c r="I277" s="43">
        <f t="shared" si="146"/>
        <v>1.9448732321348816</v>
      </c>
      <c r="J277" s="43">
        <f t="shared" si="146"/>
        <v>1.9448732321348816</v>
      </c>
      <c r="K277" s="43">
        <f t="shared" si="146"/>
        <v>1.9448732321348816</v>
      </c>
      <c r="L277" s="43">
        <f t="shared" si="146"/>
        <v>1.9448732321348816</v>
      </c>
      <c r="M277" s="43">
        <f t="shared" si="146"/>
        <v>1.9448732321348816</v>
      </c>
      <c r="N277" s="43">
        <f t="shared" si="146"/>
        <v>1.9448732321348816</v>
      </c>
      <c r="O277" s="43">
        <f t="shared" si="146"/>
        <v>1.9448732321348816</v>
      </c>
      <c r="P277" s="43">
        <f t="shared" si="146"/>
        <v>1.9448732321348816</v>
      </c>
      <c r="Q277" s="43">
        <f t="shared" si="146"/>
        <v>1.9448732321348816</v>
      </c>
      <c r="R277" s="43">
        <f t="shared" si="146"/>
        <v>1.9448732321348816</v>
      </c>
      <c r="S277" s="43">
        <f t="shared" si="146"/>
        <v>1.9448732321348816</v>
      </c>
      <c r="T277" s="43">
        <f t="shared" si="146"/>
        <v>1.9448732321348816</v>
      </c>
      <c r="U277" s="43">
        <f t="shared" si="146"/>
        <v>1.9448732321348816</v>
      </c>
      <c r="V277" s="43">
        <f t="shared" si="146"/>
        <v>1.9448732321348816</v>
      </c>
      <c r="W277" s="43">
        <f t="shared" si="146"/>
        <v>1.9448732321348816</v>
      </c>
      <c r="X277" s="43">
        <f t="shared" si="146"/>
        <v>1.9448732321348816</v>
      </c>
      <c r="Y277" s="43">
        <f t="shared" si="146"/>
        <v>1.9448732321348816</v>
      </c>
      <c r="Z277" s="43">
        <f t="shared" si="146"/>
        <v>1.9448732321348816</v>
      </c>
      <c r="AA277" s="43">
        <f t="shared" si="146"/>
        <v>1.9448732321348816</v>
      </c>
      <c r="AB277" s="43">
        <f t="shared" si="146"/>
        <v>1.9448732321348816</v>
      </c>
      <c r="AC277" s="43">
        <f t="shared" si="146"/>
        <v>1.9448732321348816</v>
      </c>
      <c r="AD277" s="43">
        <f t="shared" si="146"/>
        <v>1.9448732321348816</v>
      </c>
      <c r="AE277" s="43">
        <f t="shared" si="146"/>
        <v>1.9448732321348816</v>
      </c>
      <c r="AF277" s="43">
        <f t="shared" si="146"/>
        <v>1.9448732321348816</v>
      </c>
      <c r="AG277" s="43">
        <f t="shared" si="146"/>
        <v>1.9448732321348816</v>
      </c>
      <c r="AH277" s="43">
        <f t="shared" si="146"/>
        <v>1.9448732321348816</v>
      </c>
    </row>
    <row r="278" spans="1:34" x14ac:dyDescent="0.3">
      <c r="A278" s="33" t="s">
        <v>218</v>
      </c>
      <c r="B278" s="33" t="s">
        <v>158</v>
      </c>
      <c r="C278" s="33" t="s">
        <v>159</v>
      </c>
      <c r="D278" s="33" t="s">
        <v>160</v>
      </c>
      <c r="E278" s="34" t="s">
        <v>161</v>
      </c>
      <c r="F278" s="55" t="s">
        <v>219</v>
      </c>
      <c r="G278" s="36">
        <v>140302</v>
      </c>
      <c r="H278" s="36">
        <f>G278</f>
        <v>140302</v>
      </c>
      <c r="I278" s="36">
        <f t="shared" si="146"/>
        <v>140302</v>
      </c>
      <c r="J278" s="36">
        <f t="shared" si="146"/>
        <v>140302</v>
      </c>
      <c r="K278" s="36">
        <f t="shared" si="146"/>
        <v>140302</v>
      </c>
      <c r="L278" s="36">
        <f t="shared" si="146"/>
        <v>140302</v>
      </c>
      <c r="M278" s="36">
        <f t="shared" si="146"/>
        <v>140302</v>
      </c>
      <c r="N278" s="36">
        <f t="shared" si="146"/>
        <v>140302</v>
      </c>
      <c r="O278" s="36">
        <f t="shared" si="146"/>
        <v>140302</v>
      </c>
      <c r="P278" s="36">
        <f t="shared" si="146"/>
        <v>140302</v>
      </c>
      <c r="Q278" s="36">
        <f t="shared" si="146"/>
        <v>140302</v>
      </c>
      <c r="R278" s="36">
        <f t="shared" si="146"/>
        <v>140302</v>
      </c>
      <c r="S278" s="36">
        <f t="shared" si="146"/>
        <v>140302</v>
      </c>
      <c r="T278" s="36">
        <f t="shared" si="146"/>
        <v>140302</v>
      </c>
      <c r="U278" s="36">
        <f t="shared" si="146"/>
        <v>140302</v>
      </c>
      <c r="V278" s="36">
        <f t="shared" si="146"/>
        <v>140302</v>
      </c>
      <c r="W278" s="36">
        <f t="shared" si="146"/>
        <v>140302</v>
      </c>
      <c r="X278" s="36">
        <f t="shared" si="146"/>
        <v>140302</v>
      </c>
      <c r="Y278" s="36">
        <f t="shared" si="146"/>
        <v>140302</v>
      </c>
      <c r="Z278" s="36">
        <f t="shared" si="146"/>
        <v>140302</v>
      </c>
      <c r="AA278" s="36">
        <f t="shared" si="146"/>
        <v>140302</v>
      </c>
      <c r="AB278" s="36">
        <f t="shared" si="146"/>
        <v>140302</v>
      </c>
      <c r="AC278" s="36">
        <f t="shared" si="146"/>
        <v>140302</v>
      </c>
      <c r="AD278" s="36">
        <f t="shared" si="146"/>
        <v>140302</v>
      </c>
      <c r="AE278" s="36">
        <f t="shared" si="146"/>
        <v>140302</v>
      </c>
      <c r="AF278" s="36">
        <f t="shared" si="146"/>
        <v>140302</v>
      </c>
      <c r="AG278" s="36">
        <f t="shared" si="146"/>
        <v>140302</v>
      </c>
      <c r="AH278" s="36">
        <f t="shared" si="146"/>
        <v>140302</v>
      </c>
    </row>
    <row r="279" spans="1:34" x14ac:dyDescent="0.3">
      <c r="A279" s="37" t="s">
        <v>218</v>
      </c>
      <c r="B279" s="37" t="s">
        <v>162</v>
      </c>
      <c r="C279" s="37" t="s">
        <v>159</v>
      </c>
      <c r="D279" s="37" t="s">
        <v>163</v>
      </c>
      <c r="E279" s="34" t="s">
        <v>161</v>
      </c>
      <c r="F279" s="55" t="s">
        <v>219</v>
      </c>
      <c r="G279" s="36">
        <v>2230</v>
      </c>
      <c r="H279" s="36">
        <f t="shared" ref="H279:H280" si="147">G279</f>
        <v>2230</v>
      </c>
      <c r="I279" s="36">
        <f t="shared" si="146"/>
        <v>2230</v>
      </c>
      <c r="J279" s="36">
        <f t="shared" si="146"/>
        <v>2230</v>
      </c>
      <c r="K279" s="36">
        <f t="shared" si="146"/>
        <v>2230</v>
      </c>
      <c r="L279" s="36">
        <f t="shared" si="146"/>
        <v>2230</v>
      </c>
      <c r="M279" s="36">
        <f t="shared" si="146"/>
        <v>2230</v>
      </c>
      <c r="N279" s="36">
        <f t="shared" si="146"/>
        <v>2230</v>
      </c>
      <c r="O279" s="36">
        <f t="shared" si="146"/>
        <v>2230</v>
      </c>
      <c r="P279" s="36">
        <f t="shared" si="146"/>
        <v>2230</v>
      </c>
      <c r="Q279" s="36">
        <f t="shared" si="146"/>
        <v>2230</v>
      </c>
      <c r="R279" s="36">
        <f t="shared" si="146"/>
        <v>2230</v>
      </c>
      <c r="S279" s="36">
        <f t="shared" si="146"/>
        <v>2230</v>
      </c>
      <c r="T279" s="36">
        <f t="shared" si="146"/>
        <v>2230</v>
      </c>
      <c r="U279" s="36">
        <f t="shared" si="146"/>
        <v>2230</v>
      </c>
      <c r="V279" s="36">
        <f t="shared" si="146"/>
        <v>2230</v>
      </c>
      <c r="W279" s="36">
        <f t="shared" si="146"/>
        <v>2230</v>
      </c>
      <c r="X279" s="36">
        <f t="shared" si="146"/>
        <v>2230</v>
      </c>
      <c r="Y279" s="36">
        <f t="shared" si="146"/>
        <v>2230</v>
      </c>
      <c r="Z279" s="36">
        <f t="shared" si="146"/>
        <v>2230</v>
      </c>
      <c r="AA279" s="36">
        <f t="shared" si="146"/>
        <v>2230</v>
      </c>
      <c r="AB279" s="36">
        <f t="shared" si="146"/>
        <v>2230</v>
      </c>
      <c r="AC279" s="36">
        <f t="shared" si="146"/>
        <v>2230</v>
      </c>
      <c r="AD279" s="36">
        <f t="shared" si="146"/>
        <v>2230</v>
      </c>
      <c r="AE279" s="36">
        <f t="shared" si="146"/>
        <v>2230</v>
      </c>
      <c r="AF279" s="36">
        <f t="shared" si="146"/>
        <v>2230</v>
      </c>
      <c r="AG279" s="36">
        <f t="shared" si="146"/>
        <v>2230</v>
      </c>
      <c r="AH279" s="36">
        <f t="shared" si="146"/>
        <v>2230</v>
      </c>
    </row>
    <row r="280" spans="1:34" x14ac:dyDescent="0.3">
      <c r="A280" s="33" t="s">
        <v>218</v>
      </c>
      <c r="B280" s="33" t="s">
        <v>164</v>
      </c>
      <c r="C280" s="33" t="s">
        <v>159</v>
      </c>
      <c r="D280" s="33" t="s">
        <v>165</v>
      </c>
      <c r="E280" s="34" t="s">
        <v>161</v>
      </c>
      <c r="F280" s="55" t="s">
        <v>219</v>
      </c>
      <c r="G280" s="50">
        <v>1.2999999999999999E-2</v>
      </c>
      <c r="H280" s="50">
        <f t="shared" si="147"/>
        <v>1.2999999999999999E-2</v>
      </c>
      <c r="I280" s="50">
        <f t="shared" si="146"/>
        <v>1.2999999999999999E-2</v>
      </c>
      <c r="J280" s="50">
        <f t="shared" si="146"/>
        <v>1.2999999999999999E-2</v>
      </c>
      <c r="K280" s="50">
        <f t="shared" si="146"/>
        <v>1.2999999999999999E-2</v>
      </c>
      <c r="L280" s="50">
        <f t="shared" si="146"/>
        <v>1.2999999999999999E-2</v>
      </c>
      <c r="M280" s="50">
        <f t="shared" si="146"/>
        <v>1.2999999999999999E-2</v>
      </c>
      <c r="N280" s="50">
        <f t="shared" si="146"/>
        <v>1.2999999999999999E-2</v>
      </c>
      <c r="O280" s="50">
        <f t="shared" si="146"/>
        <v>1.2999999999999999E-2</v>
      </c>
      <c r="P280" s="50">
        <f t="shared" si="146"/>
        <v>1.2999999999999999E-2</v>
      </c>
      <c r="Q280" s="50">
        <f t="shared" si="146"/>
        <v>1.2999999999999999E-2</v>
      </c>
      <c r="R280" s="50">
        <f t="shared" si="146"/>
        <v>1.2999999999999999E-2</v>
      </c>
      <c r="S280" s="50">
        <f t="shared" si="146"/>
        <v>1.2999999999999999E-2</v>
      </c>
      <c r="T280" s="50">
        <f t="shared" si="146"/>
        <v>1.2999999999999999E-2</v>
      </c>
      <c r="U280" s="50">
        <f t="shared" si="146"/>
        <v>1.2999999999999999E-2</v>
      </c>
      <c r="V280" s="50">
        <f t="shared" si="146"/>
        <v>1.2999999999999999E-2</v>
      </c>
      <c r="W280" s="50">
        <f t="shared" si="146"/>
        <v>1.2999999999999999E-2</v>
      </c>
      <c r="X280" s="50">
        <f t="shared" si="146"/>
        <v>1.2999999999999999E-2</v>
      </c>
      <c r="Y280" s="50">
        <f t="shared" si="146"/>
        <v>1.2999999999999999E-2</v>
      </c>
      <c r="Z280" s="50">
        <f t="shared" si="146"/>
        <v>1.2999999999999999E-2</v>
      </c>
      <c r="AA280" s="50">
        <f t="shared" si="146"/>
        <v>1.2999999999999999E-2</v>
      </c>
      <c r="AB280" s="50">
        <f t="shared" si="146"/>
        <v>1.2999999999999999E-2</v>
      </c>
      <c r="AC280" s="50">
        <f t="shared" si="146"/>
        <v>1.2999999999999999E-2</v>
      </c>
      <c r="AD280" s="50">
        <f t="shared" si="146"/>
        <v>1.2999999999999999E-2</v>
      </c>
      <c r="AE280" s="50">
        <f t="shared" si="146"/>
        <v>1.2999999999999999E-2</v>
      </c>
      <c r="AF280" s="50">
        <f t="shared" si="146"/>
        <v>1.2999999999999999E-2</v>
      </c>
      <c r="AG280" s="50">
        <f t="shared" si="146"/>
        <v>1.2999999999999999E-2</v>
      </c>
      <c r="AH280" s="50">
        <f t="shared" si="146"/>
        <v>1.2999999999999999E-2</v>
      </c>
    </row>
    <row r="281" spans="1:34" x14ac:dyDescent="0.3">
      <c r="A281" s="37" t="s">
        <v>218</v>
      </c>
      <c r="B281" s="37" t="s">
        <v>192</v>
      </c>
      <c r="C281" s="37"/>
      <c r="D281" s="37" t="s">
        <v>193</v>
      </c>
      <c r="E281" s="39" t="s">
        <v>169</v>
      </c>
      <c r="F281" s="55" t="s">
        <v>219</v>
      </c>
      <c r="G281" s="36">
        <v>11996</v>
      </c>
      <c r="H281" s="36">
        <f>G281</f>
        <v>11996</v>
      </c>
      <c r="I281" s="36">
        <f t="shared" si="146"/>
        <v>11996</v>
      </c>
      <c r="J281" s="36">
        <f t="shared" si="146"/>
        <v>11996</v>
      </c>
      <c r="K281" s="36">
        <f t="shared" si="146"/>
        <v>11996</v>
      </c>
      <c r="L281" s="36">
        <f t="shared" si="146"/>
        <v>11996</v>
      </c>
      <c r="M281" s="36">
        <f t="shared" si="146"/>
        <v>11996</v>
      </c>
      <c r="N281" s="36">
        <f t="shared" si="146"/>
        <v>11996</v>
      </c>
      <c r="O281" s="36">
        <f t="shared" si="146"/>
        <v>11996</v>
      </c>
      <c r="P281" s="36">
        <f t="shared" si="146"/>
        <v>11996</v>
      </c>
      <c r="Q281" s="36">
        <f t="shared" si="146"/>
        <v>11996</v>
      </c>
      <c r="R281" s="36">
        <f t="shared" si="146"/>
        <v>11996</v>
      </c>
      <c r="S281" s="36">
        <f t="shared" si="146"/>
        <v>11996</v>
      </c>
      <c r="T281" s="36">
        <f t="shared" si="146"/>
        <v>11996</v>
      </c>
      <c r="U281" s="36">
        <f t="shared" si="146"/>
        <v>11996</v>
      </c>
      <c r="V281" s="36">
        <f t="shared" si="146"/>
        <v>11996</v>
      </c>
      <c r="W281" s="36">
        <f t="shared" si="146"/>
        <v>11996</v>
      </c>
      <c r="X281" s="36">
        <f t="shared" si="146"/>
        <v>11996</v>
      </c>
      <c r="Y281" s="36">
        <f t="shared" si="146"/>
        <v>11996</v>
      </c>
      <c r="Z281" s="36">
        <f t="shared" si="146"/>
        <v>11996</v>
      </c>
      <c r="AA281" s="36">
        <f t="shared" si="146"/>
        <v>11996</v>
      </c>
      <c r="AB281" s="36">
        <f t="shared" si="146"/>
        <v>11996</v>
      </c>
      <c r="AC281" s="36">
        <f t="shared" si="146"/>
        <v>11996</v>
      </c>
      <c r="AD281" s="36">
        <f t="shared" si="146"/>
        <v>11996</v>
      </c>
      <c r="AE281" s="36">
        <f t="shared" si="146"/>
        <v>11996</v>
      </c>
      <c r="AF281" s="36">
        <f t="shared" si="146"/>
        <v>11996</v>
      </c>
      <c r="AG281" s="36">
        <f t="shared" si="146"/>
        <v>11996</v>
      </c>
      <c r="AH281" s="36">
        <f t="shared" si="146"/>
        <v>11996</v>
      </c>
    </row>
    <row r="282" spans="1:34" x14ac:dyDescent="0.3">
      <c r="A282" s="33" t="s">
        <v>218</v>
      </c>
      <c r="B282" s="33" t="s">
        <v>194</v>
      </c>
      <c r="C282" s="33" t="s">
        <v>159</v>
      </c>
      <c r="D282" s="33" t="s">
        <v>129</v>
      </c>
      <c r="E282" s="34" t="s">
        <v>161</v>
      </c>
      <c r="F282" s="55" t="s">
        <v>219</v>
      </c>
      <c r="G282" s="36">
        <f>[1]Assumptions!$J$4</f>
        <v>14.22</v>
      </c>
      <c r="H282" s="36">
        <f>G282</f>
        <v>14.22</v>
      </c>
      <c r="I282" s="36">
        <f t="shared" si="146"/>
        <v>14.22</v>
      </c>
      <c r="J282" s="36">
        <f t="shared" si="146"/>
        <v>14.22</v>
      </c>
      <c r="K282" s="36">
        <f t="shared" si="146"/>
        <v>14.22</v>
      </c>
      <c r="L282" s="36">
        <f t="shared" si="146"/>
        <v>14.22</v>
      </c>
      <c r="M282" s="36">
        <f t="shared" si="146"/>
        <v>14.22</v>
      </c>
      <c r="N282" s="36">
        <f t="shared" si="146"/>
        <v>14.22</v>
      </c>
      <c r="O282" s="36">
        <f t="shared" si="146"/>
        <v>14.22</v>
      </c>
      <c r="P282" s="36">
        <f t="shared" si="146"/>
        <v>14.22</v>
      </c>
      <c r="Q282" s="36">
        <f t="shared" si="146"/>
        <v>14.22</v>
      </c>
      <c r="R282" s="36">
        <f t="shared" si="146"/>
        <v>14.22</v>
      </c>
      <c r="S282" s="36">
        <f t="shared" si="146"/>
        <v>14.22</v>
      </c>
      <c r="T282" s="36">
        <f t="shared" si="146"/>
        <v>14.22</v>
      </c>
      <c r="U282" s="36">
        <f t="shared" si="146"/>
        <v>14.22</v>
      </c>
      <c r="V282" s="36">
        <f t="shared" si="146"/>
        <v>14.22</v>
      </c>
      <c r="W282" s="36">
        <f t="shared" si="146"/>
        <v>14.22</v>
      </c>
      <c r="X282" s="36">
        <f t="shared" si="146"/>
        <v>14.22</v>
      </c>
      <c r="Y282" s="36">
        <f t="shared" si="146"/>
        <v>14.22</v>
      </c>
      <c r="Z282" s="36">
        <f t="shared" si="146"/>
        <v>14.22</v>
      </c>
      <c r="AA282" s="36">
        <f t="shared" si="146"/>
        <v>14.22</v>
      </c>
      <c r="AB282" s="36">
        <f t="shared" si="146"/>
        <v>14.22</v>
      </c>
      <c r="AC282" s="36">
        <f t="shared" si="146"/>
        <v>14.22</v>
      </c>
      <c r="AD282" s="36">
        <f t="shared" si="146"/>
        <v>14.22</v>
      </c>
      <c r="AE282" s="36">
        <f t="shared" si="146"/>
        <v>14.22</v>
      </c>
      <c r="AF282" s="36">
        <f t="shared" si="146"/>
        <v>14.22</v>
      </c>
      <c r="AG282" s="36">
        <f t="shared" si="146"/>
        <v>14.22</v>
      </c>
      <c r="AH282" s="36">
        <f t="shared" si="146"/>
        <v>14.22</v>
      </c>
    </row>
    <row r="283" spans="1:34" x14ac:dyDescent="0.3">
      <c r="A283" s="37" t="s">
        <v>218</v>
      </c>
      <c r="B283" s="37" t="s">
        <v>195</v>
      </c>
      <c r="C283" s="37" t="s">
        <v>159</v>
      </c>
      <c r="D283" s="37" t="s">
        <v>165</v>
      </c>
      <c r="E283" s="34" t="s">
        <v>161</v>
      </c>
      <c r="F283" s="55" t="s">
        <v>219</v>
      </c>
      <c r="G283" s="24">
        <f t="shared" ref="G283:AH283" si="148">G282*G281/1000000</f>
        <v>0.17058312</v>
      </c>
      <c r="H283" s="24">
        <f t="shared" si="148"/>
        <v>0.17058312</v>
      </c>
      <c r="I283" s="24">
        <f t="shared" si="148"/>
        <v>0.17058312</v>
      </c>
      <c r="J283" s="24">
        <f t="shared" si="148"/>
        <v>0.17058312</v>
      </c>
      <c r="K283" s="24">
        <f t="shared" si="148"/>
        <v>0.17058312</v>
      </c>
      <c r="L283" s="24">
        <f t="shared" si="148"/>
        <v>0.17058312</v>
      </c>
      <c r="M283" s="24">
        <f t="shared" si="148"/>
        <v>0.17058312</v>
      </c>
      <c r="N283" s="24">
        <f t="shared" si="148"/>
        <v>0.17058312</v>
      </c>
      <c r="O283" s="24">
        <f t="shared" si="148"/>
        <v>0.17058312</v>
      </c>
      <c r="P283" s="24">
        <f t="shared" si="148"/>
        <v>0.17058312</v>
      </c>
      <c r="Q283" s="24">
        <f t="shared" si="148"/>
        <v>0.17058312</v>
      </c>
      <c r="R283" s="24">
        <f t="shared" si="148"/>
        <v>0.17058312</v>
      </c>
      <c r="S283" s="24">
        <f t="shared" si="148"/>
        <v>0.17058312</v>
      </c>
      <c r="T283" s="24">
        <f t="shared" si="148"/>
        <v>0.17058312</v>
      </c>
      <c r="U283" s="24">
        <f t="shared" si="148"/>
        <v>0.17058312</v>
      </c>
      <c r="V283" s="24">
        <f t="shared" si="148"/>
        <v>0.17058312</v>
      </c>
      <c r="W283" s="24">
        <f t="shared" si="148"/>
        <v>0.17058312</v>
      </c>
      <c r="X283" s="24">
        <f t="shared" si="148"/>
        <v>0.17058312</v>
      </c>
      <c r="Y283" s="24">
        <f t="shared" si="148"/>
        <v>0.17058312</v>
      </c>
      <c r="Z283" s="24">
        <f t="shared" si="148"/>
        <v>0.17058312</v>
      </c>
      <c r="AA283" s="24">
        <f t="shared" si="148"/>
        <v>0.17058312</v>
      </c>
      <c r="AB283" s="24">
        <f t="shared" si="148"/>
        <v>0.17058312</v>
      </c>
      <c r="AC283" s="24">
        <f t="shared" si="148"/>
        <v>0.17058312</v>
      </c>
      <c r="AD283" s="24">
        <f t="shared" si="148"/>
        <v>0.17058312</v>
      </c>
      <c r="AE283" s="24">
        <f t="shared" si="148"/>
        <v>0.17058312</v>
      </c>
      <c r="AF283" s="24">
        <f t="shared" si="148"/>
        <v>0.17058312</v>
      </c>
      <c r="AG283" s="24">
        <f t="shared" si="148"/>
        <v>0.17058312</v>
      </c>
      <c r="AH283" s="24">
        <f t="shared" si="148"/>
        <v>0.17058312</v>
      </c>
    </row>
    <row r="284" spans="1:34" x14ac:dyDescent="0.3">
      <c r="A284" s="33" t="s">
        <v>218</v>
      </c>
      <c r="B284" s="33" t="s">
        <v>166</v>
      </c>
      <c r="C284" s="33" t="s">
        <v>159</v>
      </c>
      <c r="D284" s="33" t="s">
        <v>160</v>
      </c>
      <c r="E284" s="33" t="s">
        <v>167</v>
      </c>
      <c r="F284" s="55" t="s">
        <v>219</v>
      </c>
      <c r="G284" s="38">
        <f>G278*[1]Assumptions!$G$66</f>
        <v>174759.9694272273</v>
      </c>
      <c r="H284" s="38">
        <f t="shared" ref="H284:AH287" si="149">G284</f>
        <v>174759.9694272273</v>
      </c>
      <c r="I284" s="38">
        <f t="shared" si="149"/>
        <v>174759.9694272273</v>
      </c>
      <c r="J284" s="38">
        <f t="shared" si="149"/>
        <v>174759.9694272273</v>
      </c>
      <c r="K284" s="38">
        <f t="shared" si="149"/>
        <v>174759.9694272273</v>
      </c>
      <c r="L284" s="38">
        <f t="shared" si="149"/>
        <v>174759.9694272273</v>
      </c>
      <c r="M284" s="38">
        <f t="shared" si="149"/>
        <v>174759.9694272273</v>
      </c>
      <c r="N284" s="38">
        <f t="shared" si="149"/>
        <v>174759.9694272273</v>
      </c>
      <c r="O284" s="38">
        <f t="shared" si="149"/>
        <v>174759.9694272273</v>
      </c>
      <c r="P284" s="38">
        <f t="shared" si="149"/>
        <v>174759.9694272273</v>
      </c>
      <c r="Q284" s="38">
        <f t="shared" si="149"/>
        <v>174759.9694272273</v>
      </c>
      <c r="R284" s="38">
        <f t="shared" si="149"/>
        <v>174759.9694272273</v>
      </c>
      <c r="S284" s="38">
        <f t="shared" si="149"/>
        <v>174759.9694272273</v>
      </c>
      <c r="T284" s="38">
        <f t="shared" si="149"/>
        <v>174759.9694272273</v>
      </c>
      <c r="U284" s="38">
        <f t="shared" si="149"/>
        <v>174759.9694272273</v>
      </c>
      <c r="V284" s="38">
        <f t="shared" si="149"/>
        <v>174759.9694272273</v>
      </c>
      <c r="W284" s="38">
        <f t="shared" si="149"/>
        <v>174759.9694272273</v>
      </c>
      <c r="X284" s="38">
        <f t="shared" si="149"/>
        <v>174759.9694272273</v>
      </c>
      <c r="Y284" s="38">
        <f t="shared" si="149"/>
        <v>174759.9694272273</v>
      </c>
      <c r="Z284" s="38">
        <f t="shared" si="149"/>
        <v>174759.9694272273</v>
      </c>
      <c r="AA284" s="38">
        <f t="shared" si="149"/>
        <v>174759.9694272273</v>
      </c>
      <c r="AB284" s="38">
        <f t="shared" si="149"/>
        <v>174759.9694272273</v>
      </c>
      <c r="AC284" s="38">
        <f t="shared" si="149"/>
        <v>174759.9694272273</v>
      </c>
      <c r="AD284" s="38">
        <f t="shared" si="149"/>
        <v>174759.9694272273</v>
      </c>
      <c r="AE284" s="38">
        <f t="shared" si="149"/>
        <v>174759.9694272273</v>
      </c>
      <c r="AF284" s="38">
        <f t="shared" si="149"/>
        <v>174759.9694272273</v>
      </c>
      <c r="AG284" s="38">
        <f t="shared" si="149"/>
        <v>174759.9694272273</v>
      </c>
      <c r="AH284" s="38">
        <f t="shared" si="149"/>
        <v>174759.9694272273</v>
      </c>
    </row>
    <row r="285" spans="1:34" x14ac:dyDescent="0.3">
      <c r="A285" s="37" t="s">
        <v>218</v>
      </c>
      <c r="B285" s="37" t="s">
        <v>168</v>
      </c>
      <c r="C285" s="37" t="s">
        <v>159</v>
      </c>
      <c r="D285" s="37" t="s">
        <v>4</v>
      </c>
      <c r="E285" s="39" t="s">
        <v>169</v>
      </c>
      <c r="F285" s="55" t="s">
        <v>219</v>
      </c>
      <c r="G285" s="40">
        <v>0.9</v>
      </c>
      <c r="H285" s="40">
        <f>G285</f>
        <v>0.9</v>
      </c>
      <c r="I285" s="40">
        <f>H285</f>
        <v>0.9</v>
      </c>
      <c r="J285" s="40">
        <f t="shared" si="149"/>
        <v>0.9</v>
      </c>
      <c r="K285" s="40">
        <f t="shared" si="149"/>
        <v>0.9</v>
      </c>
      <c r="L285" s="40">
        <f t="shared" si="149"/>
        <v>0.9</v>
      </c>
      <c r="M285" s="40">
        <f t="shared" si="149"/>
        <v>0.9</v>
      </c>
      <c r="N285" s="40">
        <f t="shared" si="149"/>
        <v>0.9</v>
      </c>
      <c r="O285" s="40">
        <f t="shared" si="149"/>
        <v>0.9</v>
      </c>
      <c r="P285" s="40">
        <f t="shared" si="149"/>
        <v>0.9</v>
      </c>
      <c r="Q285" s="40">
        <f t="shared" si="149"/>
        <v>0.9</v>
      </c>
      <c r="R285" s="40">
        <f t="shared" si="149"/>
        <v>0.9</v>
      </c>
      <c r="S285" s="40">
        <f t="shared" si="149"/>
        <v>0.9</v>
      </c>
      <c r="T285" s="40">
        <f t="shared" si="149"/>
        <v>0.9</v>
      </c>
      <c r="U285" s="40">
        <f t="shared" si="149"/>
        <v>0.9</v>
      </c>
      <c r="V285" s="40">
        <f t="shared" si="149"/>
        <v>0.9</v>
      </c>
      <c r="W285" s="40">
        <f t="shared" si="149"/>
        <v>0.9</v>
      </c>
      <c r="X285" s="40">
        <f t="shared" si="149"/>
        <v>0.9</v>
      </c>
      <c r="Y285" s="40">
        <f t="shared" si="149"/>
        <v>0.9</v>
      </c>
      <c r="Z285" s="40">
        <f t="shared" si="149"/>
        <v>0.9</v>
      </c>
      <c r="AA285" s="40">
        <f t="shared" si="149"/>
        <v>0.9</v>
      </c>
      <c r="AB285" s="40">
        <f t="shared" si="149"/>
        <v>0.9</v>
      </c>
      <c r="AC285" s="40">
        <f t="shared" si="149"/>
        <v>0.9</v>
      </c>
      <c r="AD285" s="40">
        <f t="shared" si="149"/>
        <v>0.9</v>
      </c>
      <c r="AE285" s="40">
        <f t="shared" si="149"/>
        <v>0.9</v>
      </c>
      <c r="AF285" s="40">
        <f t="shared" si="149"/>
        <v>0.9</v>
      </c>
      <c r="AG285" s="40">
        <f t="shared" si="149"/>
        <v>0.9</v>
      </c>
      <c r="AH285" s="40">
        <f t="shared" si="149"/>
        <v>0.9</v>
      </c>
    </row>
    <row r="286" spans="1:34" x14ac:dyDescent="0.3">
      <c r="A286" s="33" t="s">
        <v>218</v>
      </c>
      <c r="B286" s="33" t="s">
        <v>170</v>
      </c>
      <c r="C286" s="33" t="s">
        <v>159</v>
      </c>
      <c r="D286" s="33" t="s">
        <v>172</v>
      </c>
      <c r="E286" s="34" t="s">
        <v>161</v>
      </c>
      <c r="F286" s="55" t="s">
        <v>219</v>
      </c>
      <c r="G286" s="40">
        <v>8.2000000000000003E-2</v>
      </c>
      <c r="H286" s="40">
        <f>G286</f>
        <v>8.2000000000000003E-2</v>
      </c>
      <c r="I286" s="40">
        <f>H286</f>
        <v>8.2000000000000003E-2</v>
      </c>
      <c r="J286" s="40">
        <f t="shared" si="149"/>
        <v>8.2000000000000003E-2</v>
      </c>
      <c r="K286" s="40">
        <f t="shared" si="149"/>
        <v>8.2000000000000003E-2</v>
      </c>
      <c r="L286" s="40">
        <f t="shared" si="149"/>
        <v>8.2000000000000003E-2</v>
      </c>
      <c r="M286" s="40">
        <f t="shared" si="149"/>
        <v>8.2000000000000003E-2</v>
      </c>
      <c r="N286" s="40">
        <f t="shared" si="149"/>
        <v>8.2000000000000003E-2</v>
      </c>
      <c r="O286" s="40">
        <f t="shared" si="149"/>
        <v>8.2000000000000003E-2</v>
      </c>
      <c r="P286" s="40">
        <f t="shared" si="149"/>
        <v>8.2000000000000003E-2</v>
      </c>
      <c r="Q286" s="40">
        <f t="shared" si="149"/>
        <v>8.2000000000000003E-2</v>
      </c>
      <c r="R286" s="40">
        <f t="shared" si="149"/>
        <v>8.2000000000000003E-2</v>
      </c>
      <c r="S286" s="40">
        <f t="shared" si="149"/>
        <v>8.2000000000000003E-2</v>
      </c>
      <c r="T286" s="40">
        <f t="shared" si="149"/>
        <v>8.2000000000000003E-2</v>
      </c>
      <c r="U286" s="40">
        <f t="shared" si="149"/>
        <v>8.2000000000000003E-2</v>
      </c>
      <c r="V286" s="40">
        <f t="shared" si="149"/>
        <v>8.2000000000000003E-2</v>
      </c>
      <c r="W286" s="40">
        <f t="shared" si="149"/>
        <v>8.2000000000000003E-2</v>
      </c>
      <c r="X286" s="40">
        <f t="shared" si="149"/>
        <v>8.2000000000000003E-2</v>
      </c>
      <c r="Y286" s="40">
        <f t="shared" si="149"/>
        <v>8.2000000000000003E-2</v>
      </c>
      <c r="Z286" s="40">
        <f t="shared" si="149"/>
        <v>8.2000000000000003E-2</v>
      </c>
      <c r="AA286" s="40">
        <f t="shared" si="149"/>
        <v>8.2000000000000003E-2</v>
      </c>
      <c r="AB286" s="40">
        <f t="shared" si="149"/>
        <v>8.2000000000000003E-2</v>
      </c>
      <c r="AC286" s="40">
        <f t="shared" si="149"/>
        <v>8.2000000000000003E-2</v>
      </c>
      <c r="AD286" s="40">
        <f t="shared" si="149"/>
        <v>8.2000000000000003E-2</v>
      </c>
      <c r="AE286" s="40">
        <f t="shared" si="149"/>
        <v>8.2000000000000003E-2</v>
      </c>
      <c r="AF286" s="40">
        <f t="shared" si="149"/>
        <v>8.2000000000000003E-2</v>
      </c>
      <c r="AG286" s="40">
        <f t="shared" si="149"/>
        <v>8.2000000000000003E-2</v>
      </c>
      <c r="AH286" s="40">
        <f t="shared" si="149"/>
        <v>8.2000000000000003E-2</v>
      </c>
    </row>
    <row r="287" spans="1:34" x14ac:dyDescent="0.3">
      <c r="A287" s="37" t="s">
        <v>218</v>
      </c>
      <c r="B287" s="37" t="s">
        <v>171</v>
      </c>
      <c r="C287" s="37"/>
      <c r="D287" s="37" t="s">
        <v>172</v>
      </c>
      <c r="E287" s="39" t="s">
        <v>169</v>
      </c>
      <c r="F287" s="55" t="s">
        <v>219</v>
      </c>
      <c r="G287" s="23">
        <v>60</v>
      </c>
      <c r="H287" s="36">
        <f t="shared" ref="H287:I287" si="150">G287</f>
        <v>60</v>
      </c>
      <c r="I287" s="36">
        <f t="shared" si="150"/>
        <v>60</v>
      </c>
      <c r="J287" s="36">
        <f t="shared" si="149"/>
        <v>60</v>
      </c>
      <c r="K287" s="36">
        <f t="shared" si="149"/>
        <v>60</v>
      </c>
      <c r="L287" s="36">
        <f t="shared" si="149"/>
        <v>60</v>
      </c>
      <c r="M287" s="36">
        <f t="shared" si="149"/>
        <v>60</v>
      </c>
      <c r="N287" s="36">
        <f t="shared" si="149"/>
        <v>60</v>
      </c>
      <c r="O287" s="36">
        <f t="shared" si="149"/>
        <v>60</v>
      </c>
      <c r="P287" s="36">
        <f t="shared" si="149"/>
        <v>60</v>
      </c>
      <c r="Q287" s="36">
        <f t="shared" si="149"/>
        <v>60</v>
      </c>
      <c r="R287" s="36">
        <f t="shared" si="149"/>
        <v>60</v>
      </c>
      <c r="S287" s="36">
        <f t="shared" si="149"/>
        <v>60</v>
      </c>
      <c r="T287" s="36">
        <f t="shared" si="149"/>
        <v>60</v>
      </c>
      <c r="U287" s="36">
        <f t="shared" si="149"/>
        <v>60</v>
      </c>
      <c r="V287" s="36">
        <f t="shared" si="149"/>
        <v>60</v>
      </c>
      <c r="W287" s="36">
        <f t="shared" si="149"/>
        <v>60</v>
      </c>
      <c r="X287" s="36">
        <f t="shared" si="149"/>
        <v>60</v>
      </c>
      <c r="Y287" s="36">
        <f t="shared" si="149"/>
        <v>60</v>
      </c>
      <c r="Z287" s="36">
        <f t="shared" si="149"/>
        <v>60</v>
      </c>
      <c r="AA287" s="36">
        <f t="shared" si="149"/>
        <v>60</v>
      </c>
      <c r="AB287" s="36">
        <f t="shared" si="149"/>
        <v>60</v>
      </c>
      <c r="AC287" s="36">
        <f t="shared" si="149"/>
        <v>60</v>
      </c>
      <c r="AD287" s="36">
        <f t="shared" si="149"/>
        <v>60</v>
      </c>
      <c r="AE287" s="36">
        <f t="shared" si="149"/>
        <v>60</v>
      </c>
      <c r="AF287" s="36">
        <f t="shared" si="149"/>
        <v>60</v>
      </c>
      <c r="AG287" s="36">
        <f t="shared" si="149"/>
        <v>60</v>
      </c>
      <c r="AH287" s="36">
        <f t="shared" si="149"/>
        <v>60</v>
      </c>
    </row>
    <row r="288" spans="1:34" x14ac:dyDescent="0.3">
      <c r="A288" s="33" t="s">
        <v>218</v>
      </c>
      <c r="B288" s="33" t="s">
        <v>173</v>
      </c>
      <c r="C288" s="33"/>
      <c r="D288" s="33" t="s">
        <v>4</v>
      </c>
      <c r="E288" s="33" t="s">
        <v>167</v>
      </c>
      <c r="F288" s="55" t="s">
        <v>219</v>
      </c>
      <c r="G288" s="41">
        <f>G286/(1-1/(1+G286)^G287)</f>
        <v>8.2731195744472269E-2</v>
      </c>
      <c r="H288" s="41">
        <f t="shared" ref="H288:AH288" si="151">H286/(1-1/(1+H286)^H287)</f>
        <v>8.2731195744472269E-2</v>
      </c>
      <c r="I288" s="41">
        <f t="shared" si="151"/>
        <v>8.2731195744472269E-2</v>
      </c>
      <c r="J288" s="41">
        <f t="shared" si="151"/>
        <v>8.2731195744472269E-2</v>
      </c>
      <c r="K288" s="41">
        <f t="shared" si="151"/>
        <v>8.2731195744472269E-2</v>
      </c>
      <c r="L288" s="41">
        <f t="shared" si="151"/>
        <v>8.2731195744472269E-2</v>
      </c>
      <c r="M288" s="41">
        <f t="shared" si="151"/>
        <v>8.2731195744472269E-2</v>
      </c>
      <c r="N288" s="41">
        <f t="shared" si="151"/>
        <v>8.2731195744472269E-2</v>
      </c>
      <c r="O288" s="41">
        <f t="shared" si="151"/>
        <v>8.2731195744472269E-2</v>
      </c>
      <c r="P288" s="41">
        <f t="shared" si="151"/>
        <v>8.2731195744472269E-2</v>
      </c>
      <c r="Q288" s="41">
        <f t="shared" si="151"/>
        <v>8.2731195744472269E-2</v>
      </c>
      <c r="R288" s="41">
        <f t="shared" si="151"/>
        <v>8.2731195744472269E-2</v>
      </c>
      <c r="S288" s="41">
        <f t="shared" si="151"/>
        <v>8.2731195744472269E-2</v>
      </c>
      <c r="T288" s="41">
        <f t="shared" si="151"/>
        <v>8.2731195744472269E-2</v>
      </c>
      <c r="U288" s="41">
        <f t="shared" si="151"/>
        <v>8.2731195744472269E-2</v>
      </c>
      <c r="V288" s="41">
        <f t="shared" si="151"/>
        <v>8.2731195744472269E-2</v>
      </c>
      <c r="W288" s="41">
        <f t="shared" si="151"/>
        <v>8.2731195744472269E-2</v>
      </c>
      <c r="X288" s="41">
        <f t="shared" si="151"/>
        <v>8.2731195744472269E-2</v>
      </c>
      <c r="Y288" s="41">
        <f t="shared" si="151"/>
        <v>8.2731195744472269E-2</v>
      </c>
      <c r="Z288" s="41">
        <f t="shared" si="151"/>
        <v>8.2731195744472269E-2</v>
      </c>
      <c r="AA288" s="41">
        <f t="shared" si="151"/>
        <v>8.2731195744472269E-2</v>
      </c>
      <c r="AB288" s="41">
        <f t="shared" si="151"/>
        <v>8.2731195744472269E-2</v>
      </c>
      <c r="AC288" s="41">
        <f t="shared" si="151"/>
        <v>8.2731195744472269E-2</v>
      </c>
      <c r="AD288" s="41">
        <f t="shared" si="151"/>
        <v>8.2731195744472269E-2</v>
      </c>
      <c r="AE288" s="41">
        <f t="shared" si="151"/>
        <v>8.2731195744472269E-2</v>
      </c>
      <c r="AF288" s="41">
        <f t="shared" si="151"/>
        <v>8.2731195744472269E-2</v>
      </c>
      <c r="AG288" s="41">
        <f t="shared" si="151"/>
        <v>8.2731195744472269E-2</v>
      </c>
      <c r="AH288" s="41">
        <f t="shared" si="151"/>
        <v>8.2731195744472269E-2</v>
      </c>
    </row>
    <row r="289" spans="1:34" x14ac:dyDescent="0.3">
      <c r="A289" s="37" t="s">
        <v>218</v>
      </c>
      <c r="B289" s="37" t="s">
        <v>174</v>
      </c>
      <c r="C289" s="37" t="s">
        <v>159</v>
      </c>
      <c r="D289" s="37" t="s">
        <v>163</v>
      </c>
      <c r="E289" s="37" t="s">
        <v>167</v>
      </c>
      <c r="F289" s="55" t="s">
        <v>219</v>
      </c>
      <c r="G289" s="42">
        <f t="shared" ref="G289:AH289" si="152">G288*G284+G279</f>
        <v>16688.10123898193</v>
      </c>
      <c r="H289" s="42">
        <f t="shared" si="152"/>
        <v>16688.10123898193</v>
      </c>
      <c r="I289" s="42">
        <f t="shared" si="152"/>
        <v>16688.10123898193</v>
      </c>
      <c r="J289" s="42">
        <f t="shared" si="152"/>
        <v>16688.10123898193</v>
      </c>
      <c r="K289" s="42">
        <f t="shared" si="152"/>
        <v>16688.10123898193</v>
      </c>
      <c r="L289" s="42">
        <f t="shared" si="152"/>
        <v>16688.10123898193</v>
      </c>
      <c r="M289" s="42">
        <f t="shared" si="152"/>
        <v>16688.10123898193</v>
      </c>
      <c r="N289" s="42">
        <f t="shared" si="152"/>
        <v>16688.10123898193</v>
      </c>
      <c r="O289" s="42">
        <f t="shared" si="152"/>
        <v>16688.10123898193</v>
      </c>
      <c r="P289" s="42">
        <f t="shared" si="152"/>
        <v>16688.10123898193</v>
      </c>
      <c r="Q289" s="42">
        <f t="shared" si="152"/>
        <v>16688.10123898193</v>
      </c>
      <c r="R289" s="42">
        <f t="shared" si="152"/>
        <v>16688.10123898193</v>
      </c>
      <c r="S289" s="42">
        <f t="shared" si="152"/>
        <v>16688.10123898193</v>
      </c>
      <c r="T289" s="42">
        <f t="shared" si="152"/>
        <v>16688.10123898193</v>
      </c>
      <c r="U289" s="42">
        <f t="shared" si="152"/>
        <v>16688.10123898193</v>
      </c>
      <c r="V289" s="42">
        <f t="shared" si="152"/>
        <v>16688.10123898193</v>
      </c>
      <c r="W289" s="42">
        <f t="shared" si="152"/>
        <v>16688.10123898193</v>
      </c>
      <c r="X289" s="42">
        <f t="shared" si="152"/>
        <v>16688.10123898193</v>
      </c>
      <c r="Y289" s="42">
        <f t="shared" si="152"/>
        <v>16688.10123898193</v>
      </c>
      <c r="Z289" s="42">
        <f t="shared" si="152"/>
        <v>16688.10123898193</v>
      </c>
      <c r="AA289" s="42">
        <f t="shared" si="152"/>
        <v>16688.10123898193</v>
      </c>
      <c r="AB289" s="42">
        <f t="shared" si="152"/>
        <v>16688.10123898193</v>
      </c>
      <c r="AC289" s="42">
        <f t="shared" si="152"/>
        <v>16688.10123898193</v>
      </c>
      <c r="AD289" s="42">
        <f t="shared" si="152"/>
        <v>16688.10123898193</v>
      </c>
      <c r="AE289" s="42">
        <f t="shared" si="152"/>
        <v>16688.10123898193</v>
      </c>
      <c r="AF289" s="42">
        <f t="shared" si="152"/>
        <v>16688.10123898193</v>
      </c>
      <c r="AG289" s="42">
        <f t="shared" si="152"/>
        <v>16688.10123898193</v>
      </c>
      <c r="AH289" s="42">
        <f t="shared" si="152"/>
        <v>16688.10123898193</v>
      </c>
    </row>
    <row r="290" spans="1:34" x14ac:dyDescent="0.3">
      <c r="A290" s="33" t="s">
        <v>218</v>
      </c>
      <c r="B290" s="33" t="s">
        <v>175</v>
      </c>
      <c r="C290" s="33" t="s">
        <v>159</v>
      </c>
      <c r="D290" s="33" t="s">
        <v>165</v>
      </c>
      <c r="E290" s="33" t="s">
        <v>167</v>
      </c>
      <c r="F290" s="55" t="s">
        <v>219</v>
      </c>
      <c r="G290" s="43">
        <f>G289/(G285*8760)+G280+G283</f>
        <v>2.3002879955684841</v>
      </c>
      <c r="H290" s="43">
        <f t="shared" ref="H290:AH295" si="153">G290</f>
        <v>2.3002879955684841</v>
      </c>
      <c r="I290" s="43">
        <f t="shared" si="153"/>
        <v>2.3002879955684841</v>
      </c>
      <c r="J290" s="43">
        <f t="shared" si="153"/>
        <v>2.3002879955684841</v>
      </c>
      <c r="K290" s="43">
        <f t="shared" si="153"/>
        <v>2.3002879955684841</v>
      </c>
      <c r="L290" s="43">
        <f t="shared" si="153"/>
        <v>2.3002879955684841</v>
      </c>
      <c r="M290" s="43">
        <f t="shared" si="153"/>
        <v>2.3002879955684841</v>
      </c>
      <c r="N290" s="43">
        <f t="shared" si="153"/>
        <v>2.3002879955684841</v>
      </c>
      <c r="O290" s="43">
        <f t="shared" si="153"/>
        <v>2.3002879955684841</v>
      </c>
      <c r="P290" s="43">
        <f t="shared" si="153"/>
        <v>2.3002879955684841</v>
      </c>
      <c r="Q290" s="43">
        <f t="shared" si="153"/>
        <v>2.3002879955684841</v>
      </c>
      <c r="R290" s="43">
        <f t="shared" si="153"/>
        <v>2.3002879955684841</v>
      </c>
      <c r="S290" s="43">
        <f t="shared" si="153"/>
        <v>2.3002879955684841</v>
      </c>
      <c r="T290" s="43">
        <f t="shared" si="153"/>
        <v>2.3002879955684841</v>
      </c>
      <c r="U290" s="43">
        <f t="shared" si="153"/>
        <v>2.3002879955684841</v>
      </c>
      <c r="V290" s="43">
        <f t="shared" si="153"/>
        <v>2.3002879955684841</v>
      </c>
      <c r="W290" s="43">
        <f t="shared" si="153"/>
        <v>2.3002879955684841</v>
      </c>
      <c r="X290" s="43">
        <f t="shared" si="153"/>
        <v>2.3002879955684841</v>
      </c>
      <c r="Y290" s="43">
        <f t="shared" si="153"/>
        <v>2.3002879955684841</v>
      </c>
      <c r="Z290" s="43">
        <f t="shared" si="153"/>
        <v>2.3002879955684841</v>
      </c>
      <c r="AA290" s="43">
        <f t="shared" si="153"/>
        <v>2.3002879955684841</v>
      </c>
      <c r="AB290" s="43">
        <f t="shared" si="153"/>
        <v>2.3002879955684841</v>
      </c>
      <c r="AC290" s="43">
        <f t="shared" si="153"/>
        <v>2.3002879955684841</v>
      </c>
      <c r="AD290" s="43">
        <f t="shared" si="153"/>
        <v>2.3002879955684841</v>
      </c>
      <c r="AE290" s="43">
        <f t="shared" si="153"/>
        <v>2.3002879955684841</v>
      </c>
      <c r="AF290" s="43">
        <f t="shared" si="153"/>
        <v>2.3002879955684841</v>
      </c>
      <c r="AG290" s="43">
        <f t="shared" si="153"/>
        <v>2.3002879955684841</v>
      </c>
      <c r="AH290" s="43">
        <f t="shared" si="153"/>
        <v>2.3002879955684841</v>
      </c>
    </row>
    <row r="291" spans="1:34" x14ac:dyDescent="0.3">
      <c r="A291" s="37" t="s">
        <v>220</v>
      </c>
      <c r="B291" s="37" t="s">
        <v>158</v>
      </c>
      <c r="C291" s="37" t="s">
        <v>159</v>
      </c>
      <c r="D291" s="37" t="s">
        <v>160</v>
      </c>
      <c r="E291" s="34" t="s">
        <v>161</v>
      </c>
      <c r="F291" s="55" t="s">
        <v>221</v>
      </c>
      <c r="G291" s="36">
        <v>107910</v>
      </c>
      <c r="H291" s="36">
        <f>G291</f>
        <v>107910</v>
      </c>
      <c r="I291" s="36">
        <f t="shared" si="153"/>
        <v>107910</v>
      </c>
      <c r="J291" s="36">
        <f t="shared" si="153"/>
        <v>107910</v>
      </c>
      <c r="K291" s="36">
        <f t="shared" si="153"/>
        <v>107910</v>
      </c>
      <c r="L291" s="36">
        <f t="shared" si="153"/>
        <v>107910</v>
      </c>
      <c r="M291" s="36">
        <f t="shared" si="153"/>
        <v>107910</v>
      </c>
      <c r="N291" s="36">
        <f t="shared" si="153"/>
        <v>107910</v>
      </c>
      <c r="O291" s="36">
        <f t="shared" si="153"/>
        <v>107910</v>
      </c>
      <c r="P291" s="36">
        <f t="shared" si="153"/>
        <v>107910</v>
      </c>
      <c r="Q291" s="36">
        <f t="shared" si="153"/>
        <v>107910</v>
      </c>
      <c r="R291" s="36">
        <f t="shared" si="153"/>
        <v>107910</v>
      </c>
      <c r="S291" s="36">
        <f t="shared" si="153"/>
        <v>107910</v>
      </c>
      <c r="T291" s="36">
        <f t="shared" si="153"/>
        <v>107910</v>
      </c>
      <c r="U291" s="36">
        <f t="shared" si="153"/>
        <v>107910</v>
      </c>
      <c r="V291" s="36">
        <f t="shared" si="153"/>
        <v>107910</v>
      </c>
      <c r="W291" s="36">
        <f t="shared" si="153"/>
        <v>107910</v>
      </c>
      <c r="X291" s="36">
        <f t="shared" si="153"/>
        <v>107910</v>
      </c>
      <c r="Y291" s="36">
        <f t="shared" si="153"/>
        <v>107910</v>
      </c>
      <c r="Z291" s="36">
        <f t="shared" si="153"/>
        <v>107910</v>
      </c>
      <c r="AA291" s="36">
        <f t="shared" si="153"/>
        <v>107910</v>
      </c>
      <c r="AB291" s="36">
        <f t="shared" si="153"/>
        <v>107910</v>
      </c>
      <c r="AC291" s="36">
        <f t="shared" si="153"/>
        <v>107910</v>
      </c>
      <c r="AD291" s="36">
        <f t="shared" si="153"/>
        <v>107910</v>
      </c>
      <c r="AE291" s="36">
        <f t="shared" si="153"/>
        <v>107910</v>
      </c>
      <c r="AF291" s="36">
        <f t="shared" si="153"/>
        <v>107910</v>
      </c>
      <c r="AG291" s="36">
        <f t="shared" si="153"/>
        <v>107910</v>
      </c>
      <c r="AH291" s="36">
        <f t="shared" si="153"/>
        <v>107910</v>
      </c>
    </row>
    <row r="292" spans="1:34" x14ac:dyDescent="0.3">
      <c r="A292" s="33" t="s">
        <v>220</v>
      </c>
      <c r="B292" s="33" t="s">
        <v>162</v>
      </c>
      <c r="C292" s="33" t="s">
        <v>159</v>
      </c>
      <c r="D292" s="33" t="s">
        <v>163</v>
      </c>
      <c r="E292" s="34" t="s">
        <v>161</v>
      </c>
      <c r="F292" s="55" t="s">
        <v>221</v>
      </c>
      <c r="G292" s="36">
        <v>1646</v>
      </c>
      <c r="H292" s="36">
        <f t="shared" ref="H292:H293" si="154">G292</f>
        <v>1646</v>
      </c>
      <c r="I292" s="36">
        <f t="shared" si="153"/>
        <v>1646</v>
      </c>
      <c r="J292" s="36">
        <f t="shared" si="153"/>
        <v>1646</v>
      </c>
      <c r="K292" s="36">
        <f t="shared" si="153"/>
        <v>1646</v>
      </c>
      <c r="L292" s="36">
        <f t="shared" si="153"/>
        <v>1646</v>
      </c>
      <c r="M292" s="36">
        <f t="shared" si="153"/>
        <v>1646</v>
      </c>
      <c r="N292" s="36">
        <f t="shared" si="153"/>
        <v>1646</v>
      </c>
      <c r="O292" s="36">
        <f t="shared" si="153"/>
        <v>1646</v>
      </c>
      <c r="P292" s="36">
        <f t="shared" si="153"/>
        <v>1646</v>
      </c>
      <c r="Q292" s="36">
        <f t="shared" si="153"/>
        <v>1646</v>
      </c>
      <c r="R292" s="36">
        <f t="shared" si="153"/>
        <v>1646</v>
      </c>
      <c r="S292" s="36">
        <f t="shared" si="153"/>
        <v>1646</v>
      </c>
      <c r="T292" s="36">
        <f t="shared" si="153"/>
        <v>1646</v>
      </c>
      <c r="U292" s="36">
        <f t="shared" si="153"/>
        <v>1646</v>
      </c>
      <c r="V292" s="36">
        <f t="shared" si="153"/>
        <v>1646</v>
      </c>
      <c r="W292" s="36">
        <f t="shared" si="153"/>
        <v>1646</v>
      </c>
      <c r="X292" s="36">
        <f t="shared" si="153"/>
        <v>1646</v>
      </c>
      <c r="Y292" s="36">
        <f t="shared" si="153"/>
        <v>1646</v>
      </c>
      <c r="Z292" s="36">
        <f t="shared" si="153"/>
        <v>1646</v>
      </c>
      <c r="AA292" s="36">
        <f t="shared" si="153"/>
        <v>1646</v>
      </c>
      <c r="AB292" s="36">
        <f t="shared" si="153"/>
        <v>1646</v>
      </c>
      <c r="AC292" s="36">
        <f t="shared" si="153"/>
        <v>1646</v>
      </c>
      <c r="AD292" s="36">
        <f t="shared" si="153"/>
        <v>1646</v>
      </c>
      <c r="AE292" s="36">
        <f t="shared" si="153"/>
        <v>1646</v>
      </c>
      <c r="AF292" s="36">
        <f t="shared" si="153"/>
        <v>1646</v>
      </c>
      <c r="AG292" s="36">
        <f t="shared" si="153"/>
        <v>1646</v>
      </c>
      <c r="AH292" s="36">
        <f t="shared" si="153"/>
        <v>1646</v>
      </c>
    </row>
    <row r="293" spans="1:34" x14ac:dyDescent="0.3">
      <c r="A293" s="37" t="s">
        <v>220</v>
      </c>
      <c r="B293" s="37" t="s">
        <v>164</v>
      </c>
      <c r="C293" s="37" t="s">
        <v>159</v>
      </c>
      <c r="D293" s="37" t="s">
        <v>165</v>
      </c>
      <c r="E293" s="34" t="s">
        <v>161</v>
      </c>
      <c r="F293" s="55" t="s">
        <v>221</v>
      </c>
      <c r="G293" s="50">
        <v>4.4999999999999998E-2</v>
      </c>
      <c r="H293" s="50">
        <f t="shared" si="154"/>
        <v>4.4999999999999998E-2</v>
      </c>
      <c r="I293" s="50">
        <f t="shared" si="153"/>
        <v>4.4999999999999998E-2</v>
      </c>
      <c r="J293" s="50">
        <f t="shared" si="153"/>
        <v>4.4999999999999998E-2</v>
      </c>
      <c r="K293" s="50">
        <f t="shared" si="153"/>
        <v>4.4999999999999998E-2</v>
      </c>
      <c r="L293" s="50">
        <f t="shared" si="153"/>
        <v>4.4999999999999998E-2</v>
      </c>
      <c r="M293" s="50">
        <f t="shared" si="153"/>
        <v>4.4999999999999998E-2</v>
      </c>
      <c r="N293" s="50">
        <f t="shared" si="153"/>
        <v>4.4999999999999998E-2</v>
      </c>
      <c r="O293" s="50">
        <f t="shared" si="153"/>
        <v>4.4999999999999998E-2</v>
      </c>
      <c r="P293" s="50">
        <f t="shared" si="153"/>
        <v>4.4999999999999998E-2</v>
      </c>
      <c r="Q293" s="50">
        <f t="shared" si="153"/>
        <v>4.4999999999999998E-2</v>
      </c>
      <c r="R293" s="50">
        <f t="shared" si="153"/>
        <v>4.4999999999999998E-2</v>
      </c>
      <c r="S293" s="50">
        <f t="shared" si="153"/>
        <v>4.4999999999999998E-2</v>
      </c>
      <c r="T293" s="50">
        <f t="shared" si="153"/>
        <v>4.4999999999999998E-2</v>
      </c>
      <c r="U293" s="50">
        <f t="shared" si="153"/>
        <v>4.4999999999999998E-2</v>
      </c>
      <c r="V293" s="50">
        <f t="shared" si="153"/>
        <v>4.4999999999999998E-2</v>
      </c>
      <c r="W293" s="50">
        <f t="shared" si="153"/>
        <v>4.4999999999999998E-2</v>
      </c>
      <c r="X293" s="50">
        <f t="shared" si="153"/>
        <v>4.4999999999999998E-2</v>
      </c>
      <c r="Y293" s="50">
        <f t="shared" si="153"/>
        <v>4.4999999999999998E-2</v>
      </c>
      <c r="Z293" s="50">
        <f t="shared" si="153"/>
        <v>4.4999999999999998E-2</v>
      </c>
      <c r="AA293" s="50">
        <f t="shared" si="153"/>
        <v>4.4999999999999998E-2</v>
      </c>
      <c r="AB293" s="50">
        <f t="shared" si="153"/>
        <v>4.4999999999999998E-2</v>
      </c>
      <c r="AC293" s="50">
        <f t="shared" si="153"/>
        <v>4.4999999999999998E-2</v>
      </c>
      <c r="AD293" s="50">
        <f t="shared" si="153"/>
        <v>4.4999999999999998E-2</v>
      </c>
      <c r="AE293" s="50">
        <f t="shared" si="153"/>
        <v>4.4999999999999998E-2</v>
      </c>
      <c r="AF293" s="50">
        <f t="shared" si="153"/>
        <v>4.4999999999999998E-2</v>
      </c>
      <c r="AG293" s="50">
        <f t="shared" si="153"/>
        <v>4.4999999999999998E-2</v>
      </c>
      <c r="AH293" s="50">
        <f t="shared" si="153"/>
        <v>4.4999999999999998E-2</v>
      </c>
    </row>
    <row r="294" spans="1:34" x14ac:dyDescent="0.3">
      <c r="A294" s="33" t="s">
        <v>220</v>
      </c>
      <c r="B294" s="33" t="s">
        <v>192</v>
      </c>
      <c r="C294" s="33"/>
      <c r="D294" s="37" t="s">
        <v>193</v>
      </c>
      <c r="E294" s="39" t="s">
        <v>169</v>
      </c>
      <c r="F294" s="55" t="s">
        <v>221</v>
      </c>
      <c r="G294" s="36">
        <v>11996</v>
      </c>
      <c r="H294" s="36">
        <f>G294</f>
        <v>11996</v>
      </c>
      <c r="I294" s="36">
        <f t="shared" si="153"/>
        <v>11996</v>
      </c>
      <c r="J294" s="36">
        <f t="shared" si="153"/>
        <v>11996</v>
      </c>
      <c r="K294" s="36">
        <f t="shared" si="153"/>
        <v>11996</v>
      </c>
      <c r="L294" s="36">
        <f t="shared" si="153"/>
        <v>11996</v>
      </c>
      <c r="M294" s="36">
        <f t="shared" si="153"/>
        <v>11996</v>
      </c>
      <c r="N294" s="36">
        <f t="shared" si="153"/>
        <v>11996</v>
      </c>
      <c r="O294" s="36">
        <f t="shared" si="153"/>
        <v>11996</v>
      </c>
      <c r="P294" s="36">
        <f t="shared" si="153"/>
        <v>11996</v>
      </c>
      <c r="Q294" s="36">
        <f t="shared" si="153"/>
        <v>11996</v>
      </c>
      <c r="R294" s="36">
        <f t="shared" si="153"/>
        <v>11996</v>
      </c>
      <c r="S294" s="36">
        <f t="shared" si="153"/>
        <v>11996</v>
      </c>
      <c r="T294" s="36">
        <f t="shared" si="153"/>
        <v>11996</v>
      </c>
      <c r="U294" s="36">
        <f t="shared" si="153"/>
        <v>11996</v>
      </c>
      <c r="V294" s="36">
        <f t="shared" si="153"/>
        <v>11996</v>
      </c>
      <c r="W294" s="36">
        <f t="shared" si="153"/>
        <v>11996</v>
      </c>
      <c r="X294" s="36">
        <f t="shared" si="153"/>
        <v>11996</v>
      </c>
      <c r="Y294" s="36">
        <f t="shared" si="153"/>
        <v>11996</v>
      </c>
      <c r="Z294" s="36">
        <f t="shared" si="153"/>
        <v>11996</v>
      </c>
      <c r="AA294" s="36">
        <f t="shared" si="153"/>
        <v>11996</v>
      </c>
      <c r="AB294" s="36">
        <f t="shared" si="153"/>
        <v>11996</v>
      </c>
      <c r="AC294" s="36">
        <f t="shared" si="153"/>
        <v>11996</v>
      </c>
      <c r="AD294" s="36">
        <f t="shared" si="153"/>
        <v>11996</v>
      </c>
      <c r="AE294" s="36">
        <f t="shared" si="153"/>
        <v>11996</v>
      </c>
      <c r="AF294" s="36">
        <f t="shared" si="153"/>
        <v>11996</v>
      </c>
      <c r="AG294" s="36">
        <f t="shared" si="153"/>
        <v>11996</v>
      </c>
      <c r="AH294" s="36">
        <f t="shared" si="153"/>
        <v>11996</v>
      </c>
    </row>
    <row r="295" spans="1:34" x14ac:dyDescent="0.3">
      <c r="A295" s="37" t="s">
        <v>220</v>
      </c>
      <c r="B295" s="37" t="s">
        <v>194</v>
      </c>
      <c r="C295" s="37" t="s">
        <v>159</v>
      </c>
      <c r="D295" s="37" t="s">
        <v>129</v>
      </c>
      <c r="E295" s="34" t="s">
        <v>161</v>
      </c>
      <c r="F295" s="55" t="s">
        <v>221</v>
      </c>
      <c r="G295" s="36">
        <f>[1]Assumptions!$J$5</f>
        <v>17.93</v>
      </c>
      <c r="H295" s="36">
        <f>G295</f>
        <v>17.93</v>
      </c>
      <c r="I295" s="36">
        <f t="shared" si="153"/>
        <v>17.93</v>
      </c>
      <c r="J295" s="36">
        <f t="shared" si="153"/>
        <v>17.93</v>
      </c>
      <c r="K295" s="36">
        <f t="shared" si="153"/>
        <v>17.93</v>
      </c>
      <c r="L295" s="36">
        <f t="shared" si="153"/>
        <v>17.93</v>
      </c>
      <c r="M295" s="36">
        <f t="shared" si="153"/>
        <v>17.93</v>
      </c>
      <c r="N295" s="36">
        <f t="shared" si="153"/>
        <v>17.93</v>
      </c>
      <c r="O295" s="36">
        <f t="shared" si="153"/>
        <v>17.93</v>
      </c>
      <c r="P295" s="36">
        <f t="shared" si="153"/>
        <v>17.93</v>
      </c>
      <c r="Q295" s="36">
        <f t="shared" si="153"/>
        <v>17.93</v>
      </c>
      <c r="R295" s="36">
        <f t="shared" si="153"/>
        <v>17.93</v>
      </c>
      <c r="S295" s="36">
        <f t="shared" si="153"/>
        <v>17.93</v>
      </c>
      <c r="T295" s="36">
        <f t="shared" si="153"/>
        <v>17.93</v>
      </c>
      <c r="U295" s="36">
        <f t="shared" si="153"/>
        <v>17.93</v>
      </c>
      <c r="V295" s="36">
        <f t="shared" si="153"/>
        <v>17.93</v>
      </c>
      <c r="W295" s="36">
        <f t="shared" si="153"/>
        <v>17.93</v>
      </c>
      <c r="X295" s="36">
        <f t="shared" si="153"/>
        <v>17.93</v>
      </c>
      <c r="Y295" s="36">
        <f t="shared" si="153"/>
        <v>17.93</v>
      </c>
      <c r="Z295" s="36">
        <f t="shared" si="153"/>
        <v>17.93</v>
      </c>
      <c r="AA295" s="36">
        <f t="shared" si="153"/>
        <v>17.93</v>
      </c>
      <c r="AB295" s="36">
        <f t="shared" si="153"/>
        <v>17.93</v>
      </c>
      <c r="AC295" s="36">
        <f t="shared" si="153"/>
        <v>17.93</v>
      </c>
      <c r="AD295" s="36">
        <f t="shared" si="153"/>
        <v>17.93</v>
      </c>
      <c r="AE295" s="36">
        <f t="shared" si="153"/>
        <v>17.93</v>
      </c>
      <c r="AF295" s="36">
        <f t="shared" si="153"/>
        <v>17.93</v>
      </c>
      <c r="AG295" s="36">
        <f t="shared" si="153"/>
        <v>17.93</v>
      </c>
      <c r="AH295" s="36">
        <f t="shared" si="153"/>
        <v>17.93</v>
      </c>
    </row>
    <row r="296" spans="1:34" x14ac:dyDescent="0.3">
      <c r="A296" s="33" t="s">
        <v>220</v>
      </c>
      <c r="B296" s="33" t="s">
        <v>195</v>
      </c>
      <c r="C296" s="33" t="s">
        <v>159</v>
      </c>
      <c r="D296" s="33" t="s">
        <v>165</v>
      </c>
      <c r="E296" s="34" t="s">
        <v>161</v>
      </c>
      <c r="F296" s="55" t="s">
        <v>221</v>
      </c>
      <c r="G296" s="24">
        <f t="shared" ref="G296:AH296" si="155">G295*G294/1000000</f>
        <v>0.21508827999999999</v>
      </c>
      <c r="H296" s="24">
        <f t="shared" si="155"/>
        <v>0.21508827999999999</v>
      </c>
      <c r="I296" s="24">
        <f t="shared" si="155"/>
        <v>0.21508827999999999</v>
      </c>
      <c r="J296" s="24">
        <f t="shared" si="155"/>
        <v>0.21508827999999999</v>
      </c>
      <c r="K296" s="24">
        <f t="shared" si="155"/>
        <v>0.21508827999999999</v>
      </c>
      <c r="L296" s="24">
        <f t="shared" si="155"/>
        <v>0.21508827999999999</v>
      </c>
      <c r="M296" s="24">
        <f t="shared" si="155"/>
        <v>0.21508827999999999</v>
      </c>
      <c r="N296" s="24">
        <f t="shared" si="155"/>
        <v>0.21508827999999999</v>
      </c>
      <c r="O296" s="24">
        <f t="shared" si="155"/>
        <v>0.21508827999999999</v>
      </c>
      <c r="P296" s="24">
        <f t="shared" si="155"/>
        <v>0.21508827999999999</v>
      </c>
      <c r="Q296" s="24">
        <f t="shared" si="155"/>
        <v>0.21508827999999999</v>
      </c>
      <c r="R296" s="24">
        <f t="shared" si="155"/>
        <v>0.21508827999999999</v>
      </c>
      <c r="S296" s="24">
        <f t="shared" si="155"/>
        <v>0.21508827999999999</v>
      </c>
      <c r="T296" s="24">
        <f t="shared" si="155"/>
        <v>0.21508827999999999</v>
      </c>
      <c r="U296" s="24">
        <f t="shared" si="155"/>
        <v>0.21508827999999999</v>
      </c>
      <c r="V296" s="24">
        <f t="shared" si="155"/>
        <v>0.21508827999999999</v>
      </c>
      <c r="W296" s="24">
        <f t="shared" si="155"/>
        <v>0.21508827999999999</v>
      </c>
      <c r="X296" s="24">
        <f t="shared" si="155"/>
        <v>0.21508827999999999</v>
      </c>
      <c r="Y296" s="24">
        <f t="shared" si="155"/>
        <v>0.21508827999999999</v>
      </c>
      <c r="Z296" s="24">
        <f t="shared" si="155"/>
        <v>0.21508827999999999</v>
      </c>
      <c r="AA296" s="24">
        <f t="shared" si="155"/>
        <v>0.21508827999999999</v>
      </c>
      <c r="AB296" s="24">
        <f t="shared" si="155"/>
        <v>0.21508827999999999</v>
      </c>
      <c r="AC296" s="24">
        <f t="shared" si="155"/>
        <v>0.21508827999999999</v>
      </c>
      <c r="AD296" s="24">
        <f t="shared" si="155"/>
        <v>0.21508827999999999</v>
      </c>
      <c r="AE296" s="24">
        <f t="shared" si="155"/>
        <v>0.21508827999999999</v>
      </c>
      <c r="AF296" s="24">
        <f t="shared" si="155"/>
        <v>0.21508827999999999</v>
      </c>
      <c r="AG296" s="24">
        <f t="shared" si="155"/>
        <v>0.21508827999999999</v>
      </c>
      <c r="AH296" s="24">
        <f t="shared" si="155"/>
        <v>0.21508827999999999</v>
      </c>
    </row>
    <row r="297" spans="1:34" x14ac:dyDescent="0.3">
      <c r="A297" s="37" t="s">
        <v>220</v>
      </c>
      <c r="B297" s="37" t="s">
        <v>166</v>
      </c>
      <c r="C297" s="37" t="s">
        <v>159</v>
      </c>
      <c r="D297" s="37" t="s">
        <v>160</v>
      </c>
      <c r="E297" s="37" t="s">
        <v>167</v>
      </c>
      <c r="F297" s="55" t="s">
        <v>221</v>
      </c>
      <c r="G297" s="38">
        <f>G291*[1]Assumptions!$G$66</f>
        <v>134412.5408111937</v>
      </c>
      <c r="H297" s="38">
        <f t="shared" ref="H297:AH300" si="156">G297</f>
        <v>134412.5408111937</v>
      </c>
      <c r="I297" s="38">
        <f t="shared" si="156"/>
        <v>134412.5408111937</v>
      </c>
      <c r="J297" s="38">
        <f t="shared" si="156"/>
        <v>134412.5408111937</v>
      </c>
      <c r="K297" s="38">
        <f t="shared" si="156"/>
        <v>134412.5408111937</v>
      </c>
      <c r="L297" s="38">
        <f t="shared" si="156"/>
        <v>134412.5408111937</v>
      </c>
      <c r="M297" s="38">
        <f t="shared" si="156"/>
        <v>134412.5408111937</v>
      </c>
      <c r="N297" s="38">
        <f t="shared" si="156"/>
        <v>134412.5408111937</v>
      </c>
      <c r="O297" s="38">
        <f t="shared" si="156"/>
        <v>134412.5408111937</v>
      </c>
      <c r="P297" s="38">
        <f t="shared" si="156"/>
        <v>134412.5408111937</v>
      </c>
      <c r="Q297" s="38">
        <f t="shared" si="156"/>
        <v>134412.5408111937</v>
      </c>
      <c r="R297" s="38">
        <f t="shared" si="156"/>
        <v>134412.5408111937</v>
      </c>
      <c r="S297" s="38">
        <f t="shared" si="156"/>
        <v>134412.5408111937</v>
      </c>
      <c r="T297" s="38">
        <f t="shared" si="156"/>
        <v>134412.5408111937</v>
      </c>
      <c r="U297" s="38">
        <f t="shared" si="156"/>
        <v>134412.5408111937</v>
      </c>
      <c r="V297" s="38">
        <f t="shared" si="156"/>
        <v>134412.5408111937</v>
      </c>
      <c r="W297" s="38">
        <f t="shared" si="156"/>
        <v>134412.5408111937</v>
      </c>
      <c r="X297" s="38">
        <f t="shared" si="156"/>
        <v>134412.5408111937</v>
      </c>
      <c r="Y297" s="38">
        <f t="shared" si="156"/>
        <v>134412.5408111937</v>
      </c>
      <c r="Z297" s="38">
        <f t="shared" si="156"/>
        <v>134412.5408111937</v>
      </c>
      <c r="AA297" s="38">
        <f t="shared" si="156"/>
        <v>134412.5408111937</v>
      </c>
      <c r="AB297" s="38">
        <f t="shared" si="156"/>
        <v>134412.5408111937</v>
      </c>
      <c r="AC297" s="38">
        <f t="shared" si="156"/>
        <v>134412.5408111937</v>
      </c>
      <c r="AD297" s="38">
        <f t="shared" si="156"/>
        <v>134412.5408111937</v>
      </c>
      <c r="AE297" s="38">
        <f t="shared" si="156"/>
        <v>134412.5408111937</v>
      </c>
      <c r="AF297" s="38">
        <f t="shared" si="156"/>
        <v>134412.5408111937</v>
      </c>
      <c r="AG297" s="38">
        <f t="shared" si="156"/>
        <v>134412.5408111937</v>
      </c>
      <c r="AH297" s="38">
        <f t="shared" si="156"/>
        <v>134412.5408111937</v>
      </c>
    </row>
    <row r="298" spans="1:34" x14ac:dyDescent="0.3">
      <c r="A298" s="33" t="s">
        <v>220</v>
      </c>
      <c r="B298" s="33" t="s">
        <v>168</v>
      </c>
      <c r="C298" s="33" t="s">
        <v>159</v>
      </c>
      <c r="D298" s="33" t="s">
        <v>4</v>
      </c>
      <c r="E298" s="39" t="s">
        <v>169</v>
      </c>
      <c r="F298" s="55" t="s">
        <v>221</v>
      </c>
      <c r="G298" s="40">
        <v>0.9</v>
      </c>
      <c r="H298" s="40">
        <f>G298</f>
        <v>0.9</v>
      </c>
      <c r="I298" s="40">
        <f>H298</f>
        <v>0.9</v>
      </c>
      <c r="J298" s="40">
        <f t="shared" si="156"/>
        <v>0.9</v>
      </c>
      <c r="K298" s="40">
        <f t="shared" si="156"/>
        <v>0.9</v>
      </c>
      <c r="L298" s="40">
        <f t="shared" si="156"/>
        <v>0.9</v>
      </c>
      <c r="M298" s="40">
        <f t="shared" si="156"/>
        <v>0.9</v>
      </c>
      <c r="N298" s="40">
        <f t="shared" si="156"/>
        <v>0.9</v>
      </c>
      <c r="O298" s="40">
        <f t="shared" si="156"/>
        <v>0.9</v>
      </c>
      <c r="P298" s="40">
        <f t="shared" si="156"/>
        <v>0.9</v>
      </c>
      <c r="Q298" s="40">
        <f t="shared" si="156"/>
        <v>0.9</v>
      </c>
      <c r="R298" s="40">
        <f t="shared" si="156"/>
        <v>0.9</v>
      </c>
      <c r="S298" s="40">
        <f t="shared" si="156"/>
        <v>0.9</v>
      </c>
      <c r="T298" s="40">
        <f t="shared" si="156"/>
        <v>0.9</v>
      </c>
      <c r="U298" s="40">
        <f t="shared" si="156"/>
        <v>0.9</v>
      </c>
      <c r="V298" s="40">
        <f t="shared" si="156"/>
        <v>0.9</v>
      </c>
      <c r="W298" s="40">
        <f t="shared" si="156"/>
        <v>0.9</v>
      </c>
      <c r="X298" s="40">
        <f t="shared" si="156"/>
        <v>0.9</v>
      </c>
      <c r="Y298" s="40">
        <f t="shared" si="156"/>
        <v>0.9</v>
      </c>
      <c r="Z298" s="40">
        <f t="shared" si="156"/>
        <v>0.9</v>
      </c>
      <c r="AA298" s="40">
        <f t="shared" si="156"/>
        <v>0.9</v>
      </c>
      <c r="AB298" s="40">
        <f t="shared" si="156"/>
        <v>0.9</v>
      </c>
      <c r="AC298" s="40">
        <f t="shared" si="156"/>
        <v>0.9</v>
      </c>
      <c r="AD298" s="40">
        <f t="shared" si="156"/>
        <v>0.9</v>
      </c>
      <c r="AE298" s="40">
        <f t="shared" si="156"/>
        <v>0.9</v>
      </c>
      <c r="AF298" s="40">
        <f t="shared" si="156"/>
        <v>0.9</v>
      </c>
      <c r="AG298" s="40">
        <f t="shared" si="156"/>
        <v>0.9</v>
      </c>
      <c r="AH298" s="40">
        <f t="shared" si="156"/>
        <v>0.9</v>
      </c>
    </row>
    <row r="299" spans="1:34" x14ac:dyDescent="0.3">
      <c r="A299" s="37" t="s">
        <v>220</v>
      </c>
      <c r="B299" s="37" t="s">
        <v>170</v>
      </c>
      <c r="C299" s="37" t="s">
        <v>159</v>
      </c>
      <c r="D299" s="37" t="s">
        <v>172</v>
      </c>
      <c r="E299" s="34" t="s">
        <v>161</v>
      </c>
      <c r="F299" s="55" t="s">
        <v>221</v>
      </c>
      <c r="G299" s="40">
        <v>8.2000000000000003E-2</v>
      </c>
      <c r="H299" s="40">
        <f>G299</f>
        <v>8.2000000000000003E-2</v>
      </c>
      <c r="I299" s="40">
        <f>H299</f>
        <v>8.2000000000000003E-2</v>
      </c>
      <c r="J299" s="40">
        <f t="shared" si="156"/>
        <v>8.2000000000000003E-2</v>
      </c>
      <c r="K299" s="40">
        <f t="shared" si="156"/>
        <v>8.2000000000000003E-2</v>
      </c>
      <c r="L299" s="40">
        <f t="shared" si="156"/>
        <v>8.2000000000000003E-2</v>
      </c>
      <c r="M299" s="40">
        <f t="shared" si="156"/>
        <v>8.2000000000000003E-2</v>
      </c>
      <c r="N299" s="40">
        <f t="shared" si="156"/>
        <v>8.2000000000000003E-2</v>
      </c>
      <c r="O299" s="40">
        <f t="shared" si="156"/>
        <v>8.2000000000000003E-2</v>
      </c>
      <c r="P299" s="40">
        <f t="shared" si="156"/>
        <v>8.2000000000000003E-2</v>
      </c>
      <c r="Q299" s="40">
        <f t="shared" si="156"/>
        <v>8.2000000000000003E-2</v>
      </c>
      <c r="R299" s="40">
        <f t="shared" si="156"/>
        <v>8.2000000000000003E-2</v>
      </c>
      <c r="S299" s="40">
        <f t="shared" si="156"/>
        <v>8.2000000000000003E-2</v>
      </c>
      <c r="T299" s="40">
        <f t="shared" si="156"/>
        <v>8.2000000000000003E-2</v>
      </c>
      <c r="U299" s="40">
        <f t="shared" si="156"/>
        <v>8.2000000000000003E-2</v>
      </c>
      <c r="V299" s="40">
        <f t="shared" si="156"/>
        <v>8.2000000000000003E-2</v>
      </c>
      <c r="W299" s="40">
        <f t="shared" si="156"/>
        <v>8.2000000000000003E-2</v>
      </c>
      <c r="X299" s="40">
        <f t="shared" si="156"/>
        <v>8.2000000000000003E-2</v>
      </c>
      <c r="Y299" s="40">
        <f t="shared" si="156"/>
        <v>8.2000000000000003E-2</v>
      </c>
      <c r="Z299" s="40">
        <f t="shared" si="156"/>
        <v>8.2000000000000003E-2</v>
      </c>
      <c r="AA299" s="40">
        <f t="shared" si="156"/>
        <v>8.2000000000000003E-2</v>
      </c>
      <c r="AB299" s="40">
        <f t="shared" si="156"/>
        <v>8.2000000000000003E-2</v>
      </c>
      <c r="AC299" s="40">
        <f t="shared" si="156"/>
        <v>8.2000000000000003E-2</v>
      </c>
      <c r="AD299" s="40">
        <f t="shared" si="156"/>
        <v>8.2000000000000003E-2</v>
      </c>
      <c r="AE299" s="40">
        <f t="shared" si="156"/>
        <v>8.2000000000000003E-2</v>
      </c>
      <c r="AF299" s="40">
        <f t="shared" si="156"/>
        <v>8.2000000000000003E-2</v>
      </c>
      <c r="AG299" s="40">
        <f t="shared" si="156"/>
        <v>8.2000000000000003E-2</v>
      </c>
      <c r="AH299" s="40">
        <f t="shared" si="156"/>
        <v>8.2000000000000003E-2</v>
      </c>
    </row>
    <row r="300" spans="1:34" x14ac:dyDescent="0.3">
      <c r="A300" s="33" t="s">
        <v>220</v>
      </c>
      <c r="B300" s="33" t="s">
        <v>171</v>
      </c>
      <c r="C300" s="33"/>
      <c r="D300" s="33" t="s">
        <v>172</v>
      </c>
      <c r="E300" s="39" t="s">
        <v>169</v>
      </c>
      <c r="F300" s="55" t="s">
        <v>221</v>
      </c>
      <c r="G300" s="23">
        <v>60</v>
      </c>
      <c r="H300" s="36">
        <f t="shared" ref="H300:I300" si="157">G300</f>
        <v>60</v>
      </c>
      <c r="I300" s="36">
        <f t="shared" si="157"/>
        <v>60</v>
      </c>
      <c r="J300" s="36">
        <f t="shared" si="156"/>
        <v>60</v>
      </c>
      <c r="K300" s="36">
        <f t="shared" si="156"/>
        <v>60</v>
      </c>
      <c r="L300" s="36">
        <f t="shared" si="156"/>
        <v>60</v>
      </c>
      <c r="M300" s="36">
        <f t="shared" si="156"/>
        <v>60</v>
      </c>
      <c r="N300" s="36">
        <f t="shared" si="156"/>
        <v>60</v>
      </c>
      <c r="O300" s="36">
        <f t="shared" si="156"/>
        <v>60</v>
      </c>
      <c r="P300" s="36">
        <f t="shared" si="156"/>
        <v>60</v>
      </c>
      <c r="Q300" s="36">
        <f t="shared" si="156"/>
        <v>60</v>
      </c>
      <c r="R300" s="36">
        <f t="shared" si="156"/>
        <v>60</v>
      </c>
      <c r="S300" s="36">
        <f t="shared" si="156"/>
        <v>60</v>
      </c>
      <c r="T300" s="36">
        <f t="shared" si="156"/>
        <v>60</v>
      </c>
      <c r="U300" s="36">
        <f t="shared" si="156"/>
        <v>60</v>
      </c>
      <c r="V300" s="36">
        <f t="shared" si="156"/>
        <v>60</v>
      </c>
      <c r="W300" s="36">
        <f t="shared" si="156"/>
        <v>60</v>
      </c>
      <c r="X300" s="36">
        <f t="shared" si="156"/>
        <v>60</v>
      </c>
      <c r="Y300" s="36">
        <f t="shared" si="156"/>
        <v>60</v>
      </c>
      <c r="Z300" s="36">
        <f t="shared" si="156"/>
        <v>60</v>
      </c>
      <c r="AA300" s="36">
        <f t="shared" si="156"/>
        <v>60</v>
      </c>
      <c r="AB300" s="36">
        <f t="shared" si="156"/>
        <v>60</v>
      </c>
      <c r="AC300" s="36">
        <f t="shared" si="156"/>
        <v>60</v>
      </c>
      <c r="AD300" s="36">
        <f t="shared" si="156"/>
        <v>60</v>
      </c>
      <c r="AE300" s="36">
        <f t="shared" si="156"/>
        <v>60</v>
      </c>
      <c r="AF300" s="36">
        <f t="shared" si="156"/>
        <v>60</v>
      </c>
      <c r="AG300" s="36">
        <f t="shared" si="156"/>
        <v>60</v>
      </c>
      <c r="AH300" s="36">
        <f t="shared" si="156"/>
        <v>60</v>
      </c>
    </row>
    <row r="301" spans="1:34" x14ac:dyDescent="0.3">
      <c r="A301" s="37" t="s">
        <v>220</v>
      </c>
      <c r="B301" s="37" t="s">
        <v>173</v>
      </c>
      <c r="C301" s="37"/>
      <c r="D301" s="37" t="s">
        <v>4</v>
      </c>
      <c r="E301" s="37" t="s">
        <v>167</v>
      </c>
      <c r="F301" s="55" t="s">
        <v>221</v>
      </c>
      <c r="G301" s="41">
        <f>G299/(1-1/(1+G299)^G300)</f>
        <v>8.2731195744472269E-2</v>
      </c>
      <c r="H301" s="41">
        <f t="shared" ref="H301:AH301" si="158">H299/(1-1/(1+H299)^H300)</f>
        <v>8.2731195744472269E-2</v>
      </c>
      <c r="I301" s="41">
        <f t="shared" si="158"/>
        <v>8.2731195744472269E-2</v>
      </c>
      <c r="J301" s="41">
        <f t="shared" si="158"/>
        <v>8.2731195744472269E-2</v>
      </c>
      <c r="K301" s="41">
        <f t="shared" si="158"/>
        <v>8.2731195744472269E-2</v>
      </c>
      <c r="L301" s="41">
        <f t="shared" si="158"/>
        <v>8.2731195744472269E-2</v>
      </c>
      <c r="M301" s="41">
        <f t="shared" si="158"/>
        <v>8.2731195744472269E-2</v>
      </c>
      <c r="N301" s="41">
        <f t="shared" si="158"/>
        <v>8.2731195744472269E-2</v>
      </c>
      <c r="O301" s="41">
        <f t="shared" si="158"/>
        <v>8.2731195744472269E-2</v>
      </c>
      <c r="P301" s="41">
        <f t="shared" si="158"/>
        <v>8.2731195744472269E-2</v>
      </c>
      <c r="Q301" s="41">
        <f t="shared" si="158"/>
        <v>8.2731195744472269E-2</v>
      </c>
      <c r="R301" s="41">
        <f t="shared" si="158"/>
        <v>8.2731195744472269E-2</v>
      </c>
      <c r="S301" s="41">
        <f t="shared" si="158"/>
        <v>8.2731195744472269E-2</v>
      </c>
      <c r="T301" s="41">
        <f t="shared" si="158"/>
        <v>8.2731195744472269E-2</v>
      </c>
      <c r="U301" s="41">
        <f t="shared" si="158"/>
        <v>8.2731195744472269E-2</v>
      </c>
      <c r="V301" s="41">
        <f t="shared" si="158"/>
        <v>8.2731195744472269E-2</v>
      </c>
      <c r="W301" s="41">
        <f t="shared" si="158"/>
        <v>8.2731195744472269E-2</v>
      </c>
      <c r="X301" s="41">
        <f t="shared" si="158"/>
        <v>8.2731195744472269E-2</v>
      </c>
      <c r="Y301" s="41">
        <f t="shared" si="158"/>
        <v>8.2731195744472269E-2</v>
      </c>
      <c r="Z301" s="41">
        <f t="shared" si="158"/>
        <v>8.2731195744472269E-2</v>
      </c>
      <c r="AA301" s="41">
        <f t="shared" si="158"/>
        <v>8.2731195744472269E-2</v>
      </c>
      <c r="AB301" s="41">
        <f t="shared" si="158"/>
        <v>8.2731195744472269E-2</v>
      </c>
      <c r="AC301" s="41">
        <f t="shared" si="158"/>
        <v>8.2731195744472269E-2</v>
      </c>
      <c r="AD301" s="41">
        <f t="shared" si="158"/>
        <v>8.2731195744472269E-2</v>
      </c>
      <c r="AE301" s="41">
        <f t="shared" si="158"/>
        <v>8.2731195744472269E-2</v>
      </c>
      <c r="AF301" s="41">
        <f t="shared" si="158"/>
        <v>8.2731195744472269E-2</v>
      </c>
      <c r="AG301" s="41">
        <f t="shared" si="158"/>
        <v>8.2731195744472269E-2</v>
      </c>
      <c r="AH301" s="41">
        <f t="shared" si="158"/>
        <v>8.2731195744472269E-2</v>
      </c>
    </row>
    <row r="302" spans="1:34" x14ac:dyDescent="0.3">
      <c r="A302" s="33" t="s">
        <v>220</v>
      </c>
      <c r="B302" s="33" t="s">
        <v>174</v>
      </c>
      <c r="C302" s="33" t="s">
        <v>159</v>
      </c>
      <c r="D302" s="33" t="s">
        <v>163</v>
      </c>
      <c r="E302" s="33" t="s">
        <v>167</v>
      </c>
      <c r="F302" s="55" t="s">
        <v>221</v>
      </c>
      <c r="G302" s="42">
        <f t="shared" ref="G302:AH302" si="159">G301*G297+G292</f>
        <v>12766.110224362734</v>
      </c>
      <c r="H302" s="42">
        <f t="shared" si="159"/>
        <v>12766.110224362734</v>
      </c>
      <c r="I302" s="42">
        <f t="shared" si="159"/>
        <v>12766.110224362734</v>
      </c>
      <c r="J302" s="42">
        <f t="shared" si="159"/>
        <v>12766.110224362734</v>
      </c>
      <c r="K302" s="42">
        <f t="shared" si="159"/>
        <v>12766.110224362734</v>
      </c>
      <c r="L302" s="42">
        <f t="shared" si="159"/>
        <v>12766.110224362734</v>
      </c>
      <c r="M302" s="42">
        <f t="shared" si="159"/>
        <v>12766.110224362734</v>
      </c>
      <c r="N302" s="42">
        <f t="shared" si="159"/>
        <v>12766.110224362734</v>
      </c>
      <c r="O302" s="42">
        <f t="shared" si="159"/>
        <v>12766.110224362734</v>
      </c>
      <c r="P302" s="42">
        <f t="shared" si="159"/>
        <v>12766.110224362734</v>
      </c>
      <c r="Q302" s="42">
        <f t="shared" si="159"/>
        <v>12766.110224362734</v>
      </c>
      <c r="R302" s="42">
        <f t="shared" si="159"/>
        <v>12766.110224362734</v>
      </c>
      <c r="S302" s="42">
        <f t="shared" si="159"/>
        <v>12766.110224362734</v>
      </c>
      <c r="T302" s="42">
        <f t="shared" si="159"/>
        <v>12766.110224362734</v>
      </c>
      <c r="U302" s="42">
        <f t="shared" si="159"/>
        <v>12766.110224362734</v>
      </c>
      <c r="V302" s="42">
        <f t="shared" si="159"/>
        <v>12766.110224362734</v>
      </c>
      <c r="W302" s="42">
        <f t="shared" si="159"/>
        <v>12766.110224362734</v>
      </c>
      <c r="X302" s="42">
        <f t="shared" si="159"/>
        <v>12766.110224362734</v>
      </c>
      <c r="Y302" s="42">
        <f t="shared" si="159"/>
        <v>12766.110224362734</v>
      </c>
      <c r="Z302" s="42">
        <f t="shared" si="159"/>
        <v>12766.110224362734</v>
      </c>
      <c r="AA302" s="42">
        <f t="shared" si="159"/>
        <v>12766.110224362734</v>
      </c>
      <c r="AB302" s="42">
        <f t="shared" si="159"/>
        <v>12766.110224362734</v>
      </c>
      <c r="AC302" s="42">
        <f t="shared" si="159"/>
        <v>12766.110224362734</v>
      </c>
      <c r="AD302" s="42">
        <f t="shared" si="159"/>
        <v>12766.110224362734</v>
      </c>
      <c r="AE302" s="42">
        <f t="shared" si="159"/>
        <v>12766.110224362734</v>
      </c>
      <c r="AF302" s="42">
        <f t="shared" si="159"/>
        <v>12766.110224362734</v>
      </c>
      <c r="AG302" s="42">
        <f t="shared" si="159"/>
        <v>12766.110224362734</v>
      </c>
      <c r="AH302" s="42">
        <f t="shared" si="159"/>
        <v>12766.110224362734</v>
      </c>
    </row>
    <row r="303" spans="1:34" x14ac:dyDescent="0.3">
      <c r="A303" s="37" t="s">
        <v>220</v>
      </c>
      <c r="B303" s="37" t="s">
        <v>175</v>
      </c>
      <c r="C303" s="37" t="s">
        <v>159</v>
      </c>
      <c r="D303" s="37" t="s">
        <v>165</v>
      </c>
      <c r="E303" s="37" t="s">
        <v>167</v>
      </c>
      <c r="F303" s="55" t="s">
        <v>221</v>
      </c>
      <c r="G303" s="43">
        <f>G302/(G298*8760)+G293+G296</f>
        <v>1.87933107862541</v>
      </c>
      <c r="H303" s="43">
        <f t="shared" ref="H303:AH308" si="160">G303</f>
        <v>1.87933107862541</v>
      </c>
      <c r="I303" s="43">
        <f t="shared" si="160"/>
        <v>1.87933107862541</v>
      </c>
      <c r="J303" s="43">
        <f t="shared" si="160"/>
        <v>1.87933107862541</v>
      </c>
      <c r="K303" s="43">
        <f t="shared" si="160"/>
        <v>1.87933107862541</v>
      </c>
      <c r="L303" s="43">
        <f t="shared" si="160"/>
        <v>1.87933107862541</v>
      </c>
      <c r="M303" s="43">
        <f t="shared" si="160"/>
        <v>1.87933107862541</v>
      </c>
      <c r="N303" s="43">
        <f t="shared" si="160"/>
        <v>1.87933107862541</v>
      </c>
      <c r="O303" s="43">
        <f t="shared" si="160"/>
        <v>1.87933107862541</v>
      </c>
      <c r="P303" s="43">
        <f t="shared" si="160"/>
        <v>1.87933107862541</v>
      </c>
      <c r="Q303" s="43">
        <f t="shared" si="160"/>
        <v>1.87933107862541</v>
      </c>
      <c r="R303" s="43">
        <f t="shared" si="160"/>
        <v>1.87933107862541</v>
      </c>
      <c r="S303" s="43">
        <f t="shared" si="160"/>
        <v>1.87933107862541</v>
      </c>
      <c r="T303" s="43">
        <f t="shared" si="160"/>
        <v>1.87933107862541</v>
      </c>
      <c r="U303" s="43">
        <f t="shared" si="160"/>
        <v>1.87933107862541</v>
      </c>
      <c r="V303" s="43">
        <f t="shared" si="160"/>
        <v>1.87933107862541</v>
      </c>
      <c r="W303" s="43">
        <f t="shared" si="160"/>
        <v>1.87933107862541</v>
      </c>
      <c r="X303" s="43">
        <f t="shared" si="160"/>
        <v>1.87933107862541</v>
      </c>
      <c r="Y303" s="43">
        <f t="shared" si="160"/>
        <v>1.87933107862541</v>
      </c>
      <c r="Z303" s="43">
        <f t="shared" si="160"/>
        <v>1.87933107862541</v>
      </c>
      <c r="AA303" s="43">
        <f t="shared" si="160"/>
        <v>1.87933107862541</v>
      </c>
      <c r="AB303" s="43">
        <f t="shared" si="160"/>
        <v>1.87933107862541</v>
      </c>
      <c r="AC303" s="43">
        <f t="shared" si="160"/>
        <v>1.87933107862541</v>
      </c>
      <c r="AD303" s="43">
        <f t="shared" si="160"/>
        <v>1.87933107862541</v>
      </c>
      <c r="AE303" s="43">
        <f t="shared" si="160"/>
        <v>1.87933107862541</v>
      </c>
      <c r="AF303" s="43">
        <f t="shared" si="160"/>
        <v>1.87933107862541</v>
      </c>
      <c r="AG303" s="43">
        <f t="shared" si="160"/>
        <v>1.87933107862541</v>
      </c>
      <c r="AH303" s="43">
        <f t="shared" si="160"/>
        <v>1.87933107862541</v>
      </c>
    </row>
    <row r="304" spans="1:34" x14ac:dyDescent="0.3">
      <c r="A304" s="33" t="s">
        <v>222</v>
      </c>
      <c r="B304" s="33" t="s">
        <v>158</v>
      </c>
      <c r="C304" s="33" t="s">
        <v>159</v>
      </c>
      <c r="D304" s="33" t="s">
        <v>160</v>
      </c>
      <c r="E304" s="34" t="s">
        <v>161</v>
      </c>
      <c r="F304" s="55" t="s">
        <v>223</v>
      </c>
      <c r="G304" s="36">
        <v>120498</v>
      </c>
      <c r="H304" s="36">
        <f>G304</f>
        <v>120498</v>
      </c>
      <c r="I304" s="36">
        <f t="shared" si="160"/>
        <v>120498</v>
      </c>
      <c r="J304" s="36">
        <f t="shared" si="160"/>
        <v>120498</v>
      </c>
      <c r="K304" s="36">
        <f t="shared" si="160"/>
        <v>120498</v>
      </c>
      <c r="L304" s="36">
        <f t="shared" si="160"/>
        <v>120498</v>
      </c>
      <c r="M304" s="36">
        <f t="shared" si="160"/>
        <v>120498</v>
      </c>
      <c r="N304" s="36">
        <f t="shared" si="160"/>
        <v>120498</v>
      </c>
      <c r="O304" s="36">
        <f t="shared" si="160"/>
        <v>120498</v>
      </c>
      <c r="P304" s="36">
        <f t="shared" si="160"/>
        <v>120498</v>
      </c>
      <c r="Q304" s="36">
        <f t="shared" si="160"/>
        <v>120498</v>
      </c>
      <c r="R304" s="36">
        <f t="shared" si="160"/>
        <v>120498</v>
      </c>
      <c r="S304" s="36">
        <f t="shared" si="160"/>
        <v>120498</v>
      </c>
      <c r="T304" s="36">
        <f t="shared" si="160"/>
        <v>120498</v>
      </c>
      <c r="U304" s="36">
        <f t="shared" si="160"/>
        <v>120498</v>
      </c>
      <c r="V304" s="36">
        <f t="shared" si="160"/>
        <v>120498</v>
      </c>
      <c r="W304" s="36">
        <f t="shared" si="160"/>
        <v>120498</v>
      </c>
      <c r="X304" s="36">
        <f t="shared" si="160"/>
        <v>120498</v>
      </c>
      <c r="Y304" s="36">
        <f t="shared" si="160"/>
        <v>120498</v>
      </c>
      <c r="Z304" s="36">
        <f t="shared" si="160"/>
        <v>120498</v>
      </c>
      <c r="AA304" s="36">
        <f t="shared" si="160"/>
        <v>120498</v>
      </c>
      <c r="AB304" s="36">
        <f t="shared" si="160"/>
        <v>120498</v>
      </c>
      <c r="AC304" s="36">
        <f t="shared" si="160"/>
        <v>120498</v>
      </c>
      <c r="AD304" s="36">
        <f t="shared" si="160"/>
        <v>120498</v>
      </c>
      <c r="AE304" s="36">
        <f t="shared" si="160"/>
        <v>120498</v>
      </c>
      <c r="AF304" s="36">
        <f t="shared" si="160"/>
        <v>120498</v>
      </c>
      <c r="AG304" s="36">
        <f t="shared" si="160"/>
        <v>120498</v>
      </c>
      <c r="AH304" s="36">
        <f t="shared" si="160"/>
        <v>120498</v>
      </c>
    </row>
    <row r="305" spans="1:34" x14ac:dyDescent="0.3">
      <c r="A305" s="37" t="s">
        <v>222</v>
      </c>
      <c r="B305" s="37" t="s">
        <v>162</v>
      </c>
      <c r="C305" s="37" t="s">
        <v>159</v>
      </c>
      <c r="D305" s="37" t="s">
        <v>163</v>
      </c>
      <c r="E305" s="34" t="s">
        <v>161</v>
      </c>
      <c r="F305" s="55" t="s">
        <v>223</v>
      </c>
      <c r="G305" s="36">
        <v>1646</v>
      </c>
      <c r="H305" s="36">
        <f t="shared" ref="H305:H306" si="161">G305</f>
        <v>1646</v>
      </c>
      <c r="I305" s="36">
        <f t="shared" si="160"/>
        <v>1646</v>
      </c>
      <c r="J305" s="36">
        <f t="shared" si="160"/>
        <v>1646</v>
      </c>
      <c r="K305" s="36">
        <f t="shared" si="160"/>
        <v>1646</v>
      </c>
      <c r="L305" s="36">
        <f t="shared" si="160"/>
        <v>1646</v>
      </c>
      <c r="M305" s="36">
        <f t="shared" si="160"/>
        <v>1646</v>
      </c>
      <c r="N305" s="36">
        <f t="shared" si="160"/>
        <v>1646</v>
      </c>
      <c r="O305" s="36">
        <f t="shared" si="160"/>
        <v>1646</v>
      </c>
      <c r="P305" s="36">
        <f t="shared" si="160"/>
        <v>1646</v>
      </c>
      <c r="Q305" s="36">
        <f t="shared" si="160"/>
        <v>1646</v>
      </c>
      <c r="R305" s="36">
        <f t="shared" si="160"/>
        <v>1646</v>
      </c>
      <c r="S305" s="36">
        <f t="shared" si="160"/>
        <v>1646</v>
      </c>
      <c r="T305" s="36">
        <f t="shared" si="160"/>
        <v>1646</v>
      </c>
      <c r="U305" s="36">
        <f t="shared" si="160"/>
        <v>1646</v>
      </c>
      <c r="V305" s="36">
        <f t="shared" si="160"/>
        <v>1646</v>
      </c>
      <c r="W305" s="36">
        <f t="shared" si="160"/>
        <v>1646</v>
      </c>
      <c r="X305" s="36">
        <f t="shared" si="160"/>
        <v>1646</v>
      </c>
      <c r="Y305" s="36">
        <f t="shared" si="160"/>
        <v>1646</v>
      </c>
      <c r="Z305" s="36">
        <f t="shared" si="160"/>
        <v>1646</v>
      </c>
      <c r="AA305" s="36">
        <f t="shared" si="160"/>
        <v>1646</v>
      </c>
      <c r="AB305" s="36">
        <f t="shared" si="160"/>
        <v>1646</v>
      </c>
      <c r="AC305" s="36">
        <f t="shared" si="160"/>
        <v>1646</v>
      </c>
      <c r="AD305" s="36">
        <f t="shared" si="160"/>
        <v>1646</v>
      </c>
      <c r="AE305" s="36">
        <f t="shared" si="160"/>
        <v>1646</v>
      </c>
      <c r="AF305" s="36">
        <f t="shared" si="160"/>
        <v>1646</v>
      </c>
      <c r="AG305" s="36">
        <f t="shared" si="160"/>
        <v>1646</v>
      </c>
      <c r="AH305" s="36">
        <f t="shared" si="160"/>
        <v>1646</v>
      </c>
    </row>
    <row r="306" spans="1:34" x14ac:dyDescent="0.3">
      <c r="A306" s="33" t="s">
        <v>222</v>
      </c>
      <c r="B306" s="33" t="s">
        <v>164</v>
      </c>
      <c r="C306" s="33" t="s">
        <v>159</v>
      </c>
      <c r="D306" s="33" t="s">
        <v>165</v>
      </c>
      <c r="E306" s="34" t="s">
        <v>161</v>
      </c>
      <c r="F306" s="55" t="s">
        <v>223</v>
      </c>
      <c r="G306" s="50">
        <v>4.4999999999999998E-2</v>
      </c>
      <c r="H306" s="50">
        <f t="shared" si="161"/>
        <v>4.4999999999999998E-2</v>
      </c>
      <c r="I306" s="50">
        <f t="shared" si="160"/>
        <v>4.4999999999999998E-2</v>
      </c>
      <c r="J306" s="50">
        <f t="shared" si="160"/>
        <v>4.4999999999999998E-2</v>
      </c>
      <c r="K306" s="50">
        <f t="shared" si="160"/>
        <v>4.4999999999999998E-2</v>
      </c>
      <c r="L306" s="50">
        <f t="shared" si="160"/>
        <v>4.4999999999999998E-2</v>
      </c>
      <c r="M306" s="50">
        <f t="shared" si="160"/>
        <v>4.4999999999999998E-2</v>
      </c>
      <c r="N306" s="50">
        <f t="shared" si="160"/>
        <v>4.4999999999999998E-2</v>
      </c>
      <c r="O306" s="50">
        <f t="shared" si="160"/>
        <v>4.4999999999999998E-2</v>
      </c>
      <c r="P306" s="50">
        <f t="shared" si="160"/>
        <v>4.4999999999999998E-2</v>
      </c>
      <c r="Q306" s="50">
        <f t="shared" si="160"/>
        <v>4.4999999999999998E-2</v>
      </c>
      <c r="R306" s="50">
        <f t="shared" si="160"/>
        <v>4.4999999999999998E-2</v>
      </c>
      <c r="S306" s="50">
        <f t="shared" si="160"/>
        <v>4.4999999999999998E-2</v>
      </c>
      <c r="T306" s="50">
        <f t="shared" si="160"/>
        <v>4.4999999999999998E-2</v>
      </c>
      <c r="U306" s="50">
        <f t="shared" si="160"/>
        <v>4.4999999999999998E-2</v>
      </c>
      <c r="V306" s="50">
        <f t="shared" si="160"/>
        <v>4.4999999999999998E-2</v>
      </c>
      <c r="W306" s="50">
        <f t="shared" si="160"/>
        <v>4.4999999999999998E-2</v>
      </c>
      <c r="X306" s="50">
        <f t="shared" si="160"/>
        <v>4.4999999999999998E-2</v>
      </c>
      <c r="Y306" s="50">
        <f t="shared" si="160"/>
        <v>4.4999999999999998E-2</v>
      </c>
      <c r="Z306" s="50">
        <f t="shared" si="160"/>
        <v>4.4999999999999998E-2</v>
      </c>
      <c r="AA306" s="50">
        <f t="shared" si="160"/>
        <v>4.4999999999999998E-2</v>
      </c>
      <c r="AB306" s="50">
        <f t="shared" si="160"/>
        <v>4.4999999999999998E-2</v>
      </c>
      <c r="AC306" s="50">
        <f t="shared" si="160"/>
        <v>4.4999999999999998E-2</v>
      </c>
      <c r="AD306" s="50">
        <f t="shared" si="160"/>
        <v>4.4999999999999998E-2</v>
      </c>
      <c r="AE306" s="50">
        <f t="shared" si="160"/>
        <v>4.4999999999999998E-2</v>
      </c>
      <c r="AF306" s="50">
        <f t="shared" si="160"/>
        <v>4.4999999999999998E-2</v>
      </c>
      <c r="AG306" s="50">
        <f t="shared" si="160"/>
        <v>4.4999999999999998E-2</v>
      </c>
      <c r="AH306" s="50">
        <f t="shared" si="160"/>
        <v>4.4999999999999998E-2</v>
      </c>
    </row>
    <row r="307" spans="1:34" x14ac:dyDescent="0.3">
      <c r="A307" s="37" t="s">
        <v>222</v>
      </c>
      <c r="B307" s="37" t="s">
        <v>192</v>
      </c>
      <c r="C307" s="37"/>
      <c r="D307" s="37" t="s">
        <v>193</v>
      </c>
      <c r="E307" s="39" t="s">
        <v>169</v>
      </c>
      <c r="F307" s="55" t="s">
        <v>223</v>
      </c>
      <c r="G307" s="36">
        <v>11996</v>
      </c>
      <c r="H307" s="36">
        <f>G307</f>
        <v>11996</v>
      </c>
      <c r="I307" s="36">
        <f t="shared" si="160"/>
        <v>11996</v>
      </c>
      <c r="J307" s="36">
        <f t="shared" si="160"/>
        <v>11996</v>
      </c>
      <c r="K307" s="36">
        <f t="shared" si="160"/>
        <v>11996</v>
      </c>
      <c r="L307" s="36">
        <f t="shared" si="160"/>
        <v>11996</v>
      </c>
      <c r="M307" s="36">
        <f t="shared" si="160"/>
        <v>11996</v>
      </c>
      <c r="N307" s="36">
        <f t="shared" si="160"/>
        <v>11996</v>
      </c>
      <c r="O307" s="36">
        <f t="shared" si="160"/>
        <v>11996</v>
      </c>
      <c r="P307" s="36">
        <f t="shared" si="160"/>
        <v>11996</v>
      </c>
      <c r="Q307" s="36">
        <f t="shared" si="160"/>
        <v>11996</v>
      </c>
      <c r="R307" s="36">
        <f t="shared" si="160"/>
        <v>11996</v>
      </c>
      <c r="S307" s="36">
        <f t="shared" si="160"/>
        <v>11996</v>
      </c>
      <c r="T307" s="36">
        <f t="shared" si="160"/>
        <v>11996</v>
      </c>
      <c r="U307" s="36">
        <f t="shared" si="160"/>
        <v>11996</v>
      </c>
      <c r="V307" s="36">
        <f t="shared" si="160"/>
        <v>11996</v>
      </c>
      <c r="W307" s="36">
        <f t="shared" si="160"/>
        <v>11996</v>
      </c>
      <c r="X307" s="36">
        <f t="shared" si="160"/>
        <v>11996</v>
      </c>
      <c r="Y307" s="36">
        <f t="shared" si="160"/>
        <v>11996</v>
      </c>
      <c r="Z307" s="36">
        <f t="shared" si="160"/>
        <v>11996</v>
      </c>
      <c r="AA307" s="36">
        <f t="shared" si="160"/>
        <v>11996</v>
      </c>
      <c r="AB307" s="36">
        <f t="shared" si="160"/>
        <v>11996</v>
      </c>
      <c r="AC307" s="36">
        <f t="shared" si="160"/>
        <v>11996</v>
      </c>
      <c r="AD307" s="36">
        <f t="shared" si="160"/>
        <v>11996</v>
      </c>
      <c r="AE307" s="36">
        <f t="shared" si="160"/>
        <v>11996</v>
      </c>
      <c r="AF307" s="36">
        <f t="shared" si="160"/>
        <v>11996</v>
      </c>
      <c r="AG307" s="36">
        <f t="shared" si="160"/>
        <v>11996</v>
      </c>
      <c r="AH307" s="36">
        <f t="shared" si="160"/>
        <v>11996</v>
      </c>
    </row>
    <row r="308" spans="1:34" x14ac:dyDescent="0.3">
      <c r="A308" s="33" t="s">
        <v>222</v>
      </c>
      <c r="B308" s="33" t="s">
        <v>194</v>
      </c>
      <c r="C308" s="33" t="s">
        <v>159</v>
      </c>
      <c r="D308" s="33" t="s">
        <v>129</v>
      </c>
      <c r="E308" s="34" t="s">
        <v>161</v>
      </c>
      <c r="F308" s="55" t="s">
        <v>223</v>
      </c>
      <c r="G308" s="36">
        <f>[1]Assumptions!$J$5</f>
        <v>17.93</v>
      </c>
      <c r="H308" s="36">
        <f>G308</f>
        <v>17.93</v>
      </c>
      <c r="I308" s="36">
        <f t="shared" si="160"/>
        <v>17.93</v>
      </c>
      <c r="J308" s="36">
        <f t="shared" si="160"/>
        <v>17.93</v>
      </c>
      <c r="K308" s="36">
        <f t="shared" si="160"/>
        <v>17.93</v>
      </c>
      <c r="L308" s="36">
        <f t="shared" si="160"/>
        <v>17.93</v>
      </c>
      <c r="M308" s="36">
        <f t="shared" si="160"/>
        <v>17.93</v>
      </c>
      <c r="N308" s="36">
        <f t="shared" si="160"/>
        <v>17.93</v>
      </c>
      <c r="O308" s="36">
        <f t="shared" si="160"/>
        <v>17.93</v>
      </c>
      <c r="P308" s="36">
        <f t="shared" si="160"/>
        <v>17.93</v>
      </c>
      <c r="Q308" s="36">
        <f t="shared" si="160"/>
        <v>17.93</v>
      </c>
      <c r="R308" s="36">
        <f t="shared" si="160"/>
        <v>17.93</v>
      </c>
      <c r="S308" s="36">
        <f t="shared" si="160"/>
        <v>17.93</v>
      </c>
      <c r="T308" s="36">
        <f t="shared" si="160"/>
        <v>17.93</v>
      </c>
      <c r="U308" s="36">
        <f t="shared" si="160"/>
        <v>17.93</v>
      </c>
      <c r="V308" s="36">
        <f t="shared" si="160"/>
        <v>17.93</v>
      </c>
      <c r="W308" s="36">
        <f t="shared" si="160"/>
        <v>17.93</v>
      </c>
      <c r="X308" s="36">
        <f t="shared" si="160"/>
        <v>17.93</v>
      </c>
      <c r="Y308" s="36">
        <f t="shared" si="160"/>
        <v>17.93</v>
      </c>
      <c r="Z308" s="36">
        <f t="shared" si="160"/>
        <v>17.93</v>
      </c>
      <c r="AA308" s="36">
        <f t="shared" si="160"/>
        <v>17.93</v>
      </c>
      <c r="AB308" s="36">
        <f t="shared" si="160"/>
        <v>17.93</v>
      </c>
      <c r="AC308" s="36">
        <f t="shared" si="160"/>
        <v>17.93</v>
      </c>
      <c r="AD308" s="36">
        <f t="shared" si="160"/>
        <v>17.93</v>
      </c>
      <c r="AE308" s="36">
        <f t="shared" si="160"/>
        <v>17.93</v>
      </c>
      <c r="AF308" s="36">
        <f t="shared" si="160"/>
        <v>17.93</v>
      </c>
      <c r="AG308" s="36">
        <f t="shared" si="160"/>
        <v>17.93</v>
      </c>
      <c r="AH308" s="36">
        <f t="shared" si="160"/>
        <v>17.93</v>
      </c>
    </row>
    <row r="309" spans="1:34" x14ac:dyDescent="0.3">
      <c r="A309" s="37" t="s">
        <v>222</v>
      </c>
      <c r="B309" s="37" t="s">
        <v>195</v>
      </c>
      <c r="C309" s="37" t="s">
        <v>159</v>
      </c>
      <c r="D309" s="37" t="s">
        <v>165</v>
      </c>
      <c r="E309" s="34" t="s">
        <v>161</v>
      </c>
      <c r="F309" s="55" t="s">
        <v>223</v>
      </c>
      <c r="G309" s="24">
        <f t="shared" ref="G309:AH309" si="162">G308*G307/1000000</f>
        <v>0.21508827999999999</v>
      </c>
      <c r="H309" s="24">
        <f t="shared" si="162"/>
        <v>0.21508827999999999</v>
      </c>
      <c r="I309" s="24">
        <f t="shared" si="162"/>
        <v>0.21508827999999999</v>
      </c>
      <c r="J309" s="24">
        <f t="shared" si="162"/>
        <v>0.21508827999999999</v>
      </c>
      <c r="K309" s="24">
        <f t="shared" si="162"/>
        <v>0.21508827999999999</v>
      </c>
      <c r="L309" s="24">
        <f t="shared" si="162"/>
        <v>0.21508827999999999</v>
      </c>
      <c r="M309" s="24">
        <f t="shared" si="162"/>
        <v>0.21508827999999999</v>
      </c>
      <c r="N309" s="24">
        <f t="shared" si="162"/>
        <v>0.21508827999999999</v>
      </c>
      <c r="O309" s="24">
        <f t="shared" si="162"/>
        <v>0.21508827999999999</v>
      </c>
      <c r="P309" s="24">
        <f t="shared" si="162"/>
        <v>0.21508827999999999</v>
      </c>
      <c r="Q309" s="24">
        <f t="shared" si="162"/>
        <v>0.21508827999999999</v>
      </c>
      <c r="R309" s="24">
        <f t="shared" si="162"/>
        <v>0.21508827999999999</v>
      </c>
      <c r="S309" s="24">
        <f t="shared" si="162"/>
        <v>0.21508827999999999</v>
      </c>
      <c r="T309" s="24">
        <f t="shared" si="162"/>
        <v>0.21508827999999999</v>
      </c>
      <c r="U309" s="24">
        <f t="shared" si="162"/>
        <v>0.21508827999999999</v>
      </c>
      <c r="V309" s="24">
        <f t="shared" si="162"/>
        <v>0.21508827999999999</v>
      </c>
      <c r="W309" s="24">
        <f t="shared" si="162"/>
        <v>0.21508827999999999</v>
      </c>
      <c r="X309" s="24">
        <f t="shared" si="162"/>
        <v>0.21508827999999999</v>
      </c>
      <c r="Y309" s="24">
        <f t="shared" si="162"/>
        <v>0.21508827999999999</v>
      </c>
      <c r="Z309" s="24">
        <f t="shared" si="162"/>
        <v>0.21508827999999999</v>
      </c>
      <c r="AA309" s="24">
        <f t="shared" si="162"/>
        <v>0.21508827999999999</v>
      </c>
      <c r="AB309" s="24">
        <f t="shared" si="162"/>
        <v>0.21508827999999999</v>
      </c>
      <c r="AC309" s="24">
        <f t="shared" si="162"/>
        <v>0.21508827999999999</v>
      </c>
      <c r="AD309" s="24">
        <f t="shared" si="162"/>
        <v>0.21508827999999999</v>
      </c>
      <c r="AE309" s="24">
        <f t="shared" si="162"/>
        <v>0.21508827999999999</v>
      </c>
      <c r="AF309" s="24">
        <f t="shared" si="162"/>
        <v>0.21508827999999999</v>
      </c>
      <c r="AG309" s="24">
        <f t="shared" si="162"/>
        <v>0.21508827999999999</v>
      </c>
      <c r="AH309" s="24">
        <f t="shared" si="162"/>
        <v>0.21508827999999999</v>
      </c>
    </row>
    <row r="310" spans="1:34" x14ac:dyDescent="0.3">
      <c r="A310" s="33" t="s">
        <v>222</v>
      </c>
      <c r="B310" s="33" t="s">
        <v>166</v>
      </c>
      <c r="C310" s="33" t="s">
        <v>159</v>
      </c>
      <c r="D310" s="33" t="s">
        <v>160</v>
      </c>
      <c r="E310" s="33" t="s">
        <v>167</v>
      </c>
      <c r="F310" s="55" t="s">
        <v>223</v>
      </c>
      <c r="G310" s="38">
        <f>G304*[1]Assumptions!$G$66</f>
        <v>150092.13550799017</v>
      </c>
      <c r="H310" s="38">
        <f t="shared" ref="H310:AH313" si="163">G310</f>
        <v>150092.13550799017</v>
      </c>
      <c r="I310" s="38">
        <f t="shared" si="163"/>
        <v>150092.13550799017</v>
      </c>
      <c r="J310" s="38">
        <f t="shared" si="163"/>
        <v>150092.13550799017</v>
      </c>
      <c r="K310" s="38">
        <f t="shared" si="163"/>
        <v>150092.13550799017</v>
      </c>
      <c r="L310" s="38">
        <f t="shared" si="163"/>
        <v>150092.13550799017</v>
      </c>
      <c r="M310" s="38">
        <f t="shared" si="163"/>
        <v>150092.13550799017</v>
      </c>
      <c r="N310" s="38">
        <f t="shared" si="163"/>
        <v>150092.13550799017</v>
      </c>
      <c r="O310" s="38">
        <f t="shared" si="163"/>
        <v>150092.13550799017</v>
      </c>
      <c r="P310" s="38">
        <f t="shared" si="163"/>
        <v>150092.13550799017</v>
      </c>
      <c r="Q310" s="38">
        <f t="shared" si="163"/>
        <v>150092.13550799017</v>
      </c>
      <c r="R310" s="38">
        <f t="shared" si="163"/>
        <v>150092.13550799017</v>
      </c>
      <c r="S310" s="38">
        <f t="shared" si="163"/>
        <v>150092.13550799017</v>
      </c>
      <c r="T310" s="38">
        <f t="shared" si="163"/>
        <v>150092.13550799017</v>
      </c>
      <c r="U310" s="38">
        <f t="shared" si="163"/>
        <v>150092.13550799017</v>
      </c>
      <c r="V310" s="38">
        <f t="shared" si="163"/>
        <v>150092.13550799017</v>
      </c>
      <c r="W310" s="38">
        <f t="shared" si="163"/>
        <v>150092.13550799017</v>
      </c>
      <c r="X310" s="38">
        <f t="shared" si="163"/>
        <v>150092.13550799017</v>
      </c>
      <c r="Y310" s="38">
        <f t="shared" si="163"/>
        <v>150092.13550799017</v>
      </c>
      <c r="Z310" s="38">
        <f t="shared" si="163"/>
        <v>150092.13550799017</v>
      </c>
      <c r="AA310" s="38">
        <f t="shared" si="163"/>
        <v>150092.13550799017</v>
      </c>
      <c r="AB310" s="38">
        <f t="shared" si="163"/>
        <v>150092.13550799017</v>
      </c>
      <c r="AC310" s="38">
        <f t="shared" si="163"/>
        <v>150092.13550799017</v>
      </c>
      <c r="AD310" s="38">
        <f t="shared" si="163"/>
        <v>150092.13550799017</v>
      </c>
      <c r="AE310" s="38">
        <f t="shared" si="163"/>
        <v>150092.13550799017</v>
      </c>
      <c r="AF310" s="38">
        <f t="shared" si="163"/>
        <v>150092.13550799017</v>
      </c>
      <c r="AG310" s="38">
        <f t="shared" si="163"/>
        <v>150092.13550799017</v>
      </c>
      <c r="AH310" s="38">
        <f t="shared" si="163"/>
        <v>150092.13550799017</v>
      </c>
    </row>
    <row r="311" spans="1:34" x14ac:dyDescent="0.3">
      <c r="A311" s="37" t="s">
        <v>222</v>
      </c>
      <c r="B311" s="37" t="s">
        <v>168</v>
      </c>
      <c r="C311" s="37" t="s">
        <v>159</v>
      </c>
      <c r="D311" s="37" t="s">
        <v>4</v>
      </c>
      <c r="E311" s="39" t="s">
        <v>169</v>
      </c>
      <c r="F311" s="55" t="s">
        <v>223</v>
      </c>
      <c r="G311" s="40">
        <v>0.9</v>
      </c>
      <c r="H311" s="40">
        <f>G311</f>
        <v>0.9</v>
      </c>
      <c r="I311" s="40">
        <f>H311</f>
        <v>0.9</v>
      </c>
      <c r="J311" s="40">
        <f t="shared" si="163"/>
        <v>0.9</v>
      </c>
      <c r="K311" s="40">
        <f t="shared" si="163"/>
        <v>0.9</v>
      </c>
      <c r="L311" s="40">
        <f t="shared" si="163"/>
        <v>0.9</v>
      </c>
      <c r="M311" s="40">
        <f t="shared" si="163"/>
        <v>0.9</v>
      </c>
      <c r="N311" s="40">
        <f t="shared" si="163"/>
        <v>0.9</v>
      </c>
      <c r="O311" s="40">
        <f t="shared" si="163"/>
        <v>0.9</v>
      </c>
      <c r="P311" s="40">
        <f t="shared" si="163"/>
        <v>0.9</v>
      </c>
      <c r="Q311" s="40">
        <f t="shared" si="163"/>
        <v>0.9</v>
      </c>
      <c r="R311" s="40">
        <f t="shared" si="163"/>
        <v>0.9</v>
      </c>
      <c r="S311" s="40">
        <f t="shared" si="163"/>
        <v>0.9</v>
      </c>
      <c r="T311" s="40">
        <f t="shared" si="163"/>
        <v>0.9</v>
      </c>
      <c r="U311" s="40">
        <f t="shared" si="163"/>
        <v>0.9</v>
      </c>
      <c r="V311" s="40">
        <f t="shared" si="163"/>
        <v>0.9</v>
      </c>
      <c r="W311" s="40">
        <f t="shared" si="163"/>
        <v>0.9</v>
      </c>
      <c r="X311" s="40">
        <f t="shared" si="163"/>
        <v>0.9</v>
      </c>
      <c r="Y311" s="40">
        <f t="shared" si="163"/>
        <v>0.9</v>
      </c>
      <c r="Z311" s="40">
        <f t="shared" si="163"/>
        <v>0.9</v>
      </c>
      <c r="AA311" s="40">
        <f t="shared" si="163"/>
        <v>0.9</v>
      </c>
      <c r="AB311" s="40">
        <f t="shared" si="163"/>
        <v>0.9</v>
      </c>
      <c r="AC311" s="40">
        <f t="shared" si="163"/>
        <v>0.9</v>
      </c>
      <c r="AD311" s="40">
        <f t="shared" si="163"/>
        <v>0.9</v>
      </c>
      <c r="AE311" s="40">
        <f t="shared" si="163"/>
        <v>0.9</v>
      </c>
      <c r="AF311" s="40">
        <f t="shared" si="163"/>
        <v>0.9</v>
      </c>
      <c r="AG311" s="40">
        <f t="shared" si="163"/>
        <v>0.9</v>
      </c>
      <c r="AH311" s="40">
        <f t="shared" si="163"/>
        <v>0.9</v>
      </c>
    </row>
    <row r="312" spans="1:34" x14ac:dyDescent="0.3">
      <c r="A312" s="33" t="s">
        <v>222</v>
      </c>
      <c r="B312" s="33" t="s">
        <v>170</v>
      </c>
      <c r="C312" s="33" t="s">
        <v>159</v>
      </c>
      <c r="D312" s="33" t="s">
        <v>172</v>
      </c>
      <c r="E312" s="34" t="s">
        <v>161</v>
      </c>
      <c r="F312" s="55" t="s">
        <v>223</v>
      </c>
      <c r="G312" s="40">
        <v>8.2000000000000003E-2</v>
      </c>
      <c r="H312" s="40">
        <f>G312</f>
        <v>8.2000000000000003E-2</v>
      </c>
      <c r="I312" s="40">
        <f>H312</f>
        <v>8.2000000000000003E-2</v>
      </c>
      <c r="J312" s="40">
        <f t="shared" si="163"/>
        <v>8.2000000000000003E-2</v>
      </c>
      <c r="K312" s="40">
        <f t="shared" si="163"/>
        <v>8.2000000000000003E-2</v>
      </c>
      <c r="L312" s="40">
        <f t="shared" si="163"/>
        <v>8.2000000000000003E-2</v>
      </c>
      <c r="M312" s="40">
        <f t="shared" si="163"/>
        <v>8.2000000000000003E-2</v>
      </c>
      <c r="N312" s="40">
        <f t="shared" si="163"/>
        <v>8.2000000000000003E-2</v>
      </c>
      <c r="O312" s="40">
        <f t="shared" si="163"/>
        <v>8.2000000000000003E-2</v>
      </c>
      <c r="P312" s="40">
        <f t="shared" si="163"/>
        <v>8.2000000000000003E-2</v>
      </c>
      <c r="Q312" s="40">
        <f t="shared" si="163"/>
        <v>8.2000000000000003E-2</v>
      </c>
      <c r="R312" s="40">
        <f t="shared" si="163"/>
        <v>8.2000000000000003E-2</v>
      </c>
      <c r="S312" s="40">
        <f t="shared" si="163"/>
        <v>8.2000000000000003E-2</v>
      </c>
      <c r="T312" s="40">
        <f t="shared" si="163"/>
        <v>8.2000000000000003E-2</v>
      </c>
      <c r="U312" s="40">
        <f t="shared" si="163"/>
        <v>8.2000000000000003E-2</v>
      </c>
      <c r="V312" s="40">
        <f t="shared" si="163"/>
        <v>8.2000000000000003E-2</v>
      </c>
      <c r="W312" s="40">
        <f t="shared" si="163"/>
        <v>8.2000000000000003E-2</v>
      </c>
      <c r="X312" s="40">
        <f t="shared" si="163"/>
        <v>8.2000000000000003E-2</v>
      </c>
      <c r="Y312" s="40">
        <f t="shared" si="163"/>
        <v>8.2000000000000003E-2</v>
      </c>
      <c r="Z312" s="40">
        <f t="shared" si="163"/>
        <v>8.2000000000000003E-2</v>
      </c>
      <c r="AA312" s="40">
        <f t="shared" si="163"/>
        <v>8.2000000000000003E-2</v>
      </c>
      <c r="AB312" s="40">
        <f t="shared" si="163"/>
        <v>8.2000000000000003E-2</v>
      </c>
      <c r="AC312" s="40">
        <f t="shared" si="163"/>
        <v>8.2000000000000003E-2</v>
      </c>
      <c r="AD312" s="40">
        <f t="shared" si="163"/>
        <v>8.2000000000000003E-2</v>
      </c>
      <c r="AE312" s="40">
        <f t="shared" si="163"/>
        <v>8.2000000000000003E-2</v>
      </c>
      <c r="AF312" s="40">
        <f t="shared" si="163"/>
        <v>8.2000000000000003E-2</v>
      </c>
      <c r="AG312" s="40">
        <f t="shared" si="163"/>
        <v>8.2000000000000003E-2</v>
      </c>
      <c r="AH312" s="40">
        <f t="shared" si="163"/>
        <v>8.2000000000000003E-2</v>
      </c>
    </row>
    <row r="313" spans="1:34" x14ac:dyDescent="0.3">
      <c r="A313" s="37" t="s">
        <v>222</v>
      </c>
      <c r="B313" s="37" t="s">
        <v>171</v>
      </c>
      <c r="C313" s="37"/>
      <c r="D313" s="37" t="s">
        <v>172</v>
      </c>
      <c r="E313" s="39" t="s">
        <v>169</v>
      </c>
      <c r="F313" s="55" t="s">
        <v>223</v>
      </c>
      <c r="G313" s="23">
        <v>60</v>
      </c>
      <c r="H313" s="36">
        <f t="shared" ref="H313:I313" si="164">G313</f>
        <v>60</v>
      </c>
      <c r="I313" s="36">
        <f t="shared" si="164"/>
        <v>60</v>
      </c>
      <c r="J313" s="36">
        <f t="shared" si="163"/>
        <v>60</v>
      </c>
      <c r="K313" s="36">
        <f t="shared" si="163"/>
        <v>60</v>
      </c>
      <c r="L313" s="36">
        <f t="shared" si="163"/>
        <v>60</v>
      </c>
      <c r="M313" s="36">
        <f t="shared" si="163"/>
        <v>60</v>
      </c>
      <c r="N313" s="36">
        <f t="shared" si="163"/>
        <v>60</v>
      </c>
      <c r="O313" s="36">
        <f t="shared" si="163"/>
        <v>60</v>
      </c>
      <c r="P313" s="36">
        <f t="shared" si="163"/>
        <v>60</v>
      </c>
      <c r="Q313" s="36">
        <f t="shared" si="163"/>
        <v>60</v>
      </c>
      <c r="R313" s="36">
        <f t="shared" si="163"/>
        <v>60</v>
      </c>
      <c r="S313" s="36">
        <f t="shared" si="163"/>
        <v>60</v>
      </c>
      <c r="T313" s="36">
        <f t="shared" si="163"/>
        <v>60</v>
      </c>
      <c r="U313" s="36">
        <f t="shared" si="163"/>
        <v>60</v>
      </c>
      <c r="V313" s="36">
        <f t="shared" si="163"/>
        <v>60</v>
      </c>
      <c r="W313" s="36">
        <f t="shared" si="163"/>
        <v>60</v>
      </c>
      <c r="X313" s="36">
        <f t="shared" si="163"/>
        <v>60</v>
      </c>
      <c r="Y313" s="36">
        <f t="shared" si="163"/>
        <v>60</v>
      </c>
      <c r="Z313" s="36">
        <f t="shared" si="163"/>
        <v>60</v>
      </c>
      <c r="AA313" s="36">
        <f t="shared" si="163"/>
        <v>60</v>
      </c>
      <c r="AB313" s="36">
        <f t="shared" si="163"/>
        <v>60</v>
      </c>
      <c r="AC313" s="36">
        <f t="shared" si="163"/>
        <v>60</v>
      </c>
      <c r="AD313" s="36">
        <f t="shared" si="163"/>
        <v>60</v>
      </c>
      <c r="AE313" s="36">
        <f t="shared" si="163"/>
        <v>60</v>
      </c>
      <c r="AF313" s="36">
        <f t="shared" si="163"/>
        <v>60</v>
      </c>
      <c r="AG313" s="36">
        <f t="shared" si="163"/>
        <v>60</v>
      </c>
      <c r="AH313" s="36">
        <f t="shared" si="163"/>
        <v>60</v>
      </c>
    </row>
    <row r="314" spans="1:34" x14ac:dyDescent="0.3">
      <c r="A314" s="33" t="s">
        <v>222</v>
      </c>
      <c r="B314" s="33" t="s">
        <v>173</v>
      </c>
      <c r="C314" s="33"/>
      <c r="D314" s="33" t="s">
        <v>4</v>
      </c>
      <c r="E314" s="33" t="s">
        <v>167</v>
      </c>
      <c r="F314" s="55" t="s">
        <v>223</v>
      </c>
      <c r="G314" s="41">
        <f>G312/(1-1/(1+G312)^G313)</f>
        <v>8.2731195744472269E-2</v>
      </c>
      <c r="H314" s="41">
        <f t="shared" ref="H314:AH314" si="165">H312/(1-1/(1+H312)^H313)</f>
        <v>8.2731195744472269E-2</v>
      </c>
      <c r="I314" s="41">
        <f t="shared" si="165"/>
        <v>8.2731195744472269E-2</v>
      </c>
      <c r="J314" s="41">
        <f t="shared" si="165"/>
        <v>8.2731195744472269E-2</v>
      </c>
      <c r="K314" s="41">
        <f t="shared" si="165"/>
        <v>8.2731195744472269E-2</v>
      </c>
      <c r="L314" s="41">
        <f t="shared" si="165"/>
        <v>8.2731195744472269E-2</v>
      </c>
      <c r="M314" s="41">
        <f t="shared" si="165"/>
        <v>8.2731195744472269E-2</v>
      </c>
      <c r="N314" s="41">
        <f t="shared" si="165"/>
        <v>8.2731195744472269E-2</v>
      </c>
      <c r="O314" s="41">
        <f t="shared" si="165"/>
        <v>8.2731195744472269E-2</v>
      </c>
      <c r="P314" s="41">
        <f t="shared" si="165"/>
        <v>8.2731195744472269E-2</v>
      </c>
      <c r="Q314" s="41">
        <f t="shared" si="165"/>
        <v>8.2731195744472269E-2</v>
      </c>
      <c r="R314" s="41">
        <f t="shared" si="165"/>
        <v>8.2731195744472269E-2</v>
      </c>
      <c r="S314" s="41">
        <f t="shared" si="165"/>
        <v>8.2731195744472269E-2</v>
      </c>
      <c r="T314" s="41">
        <f t="shared" si="165"/>
        <v>8.2731195744472269E-2</v>
      </c>
      <c r="U314" s="41">
        <f t="shared" si="165"/>
        <v>8.2731195744472269E-2</v>
      </c>
      <c r="V314" s="41">
        <f t="shared" si="165"/>
        <v>8.2731195744472269E-2</v>
      </c>
      <c r="W314" s="41">
        <f t="shared" si="165"/>
        <v>8.2731195744472269E-2</v>
      </c>
      <c r="X314" s="41">
        <f t="shared" si="165"/>
        <v>8.2731195744472269E-2</v>
      </c>
      <c r="Y314" s="41">
        <f t="shared" si="165"/>
        <v>8.2731195744472269E-2</v>
      </c>
      <c r="Z314" s="41">
        <f t="shared" si="165"/>
        <v>8.2731195744472269E-2</v>
      </c>
      <c r="AA314" s="41">
        <f t="shared" si="165"/>
        <v>8.2731195744472269E-2</v>
      </c>
      <c r="AB314" s="41">
        <f t="shared" si="165"/>
        <v>8.2731195744472269E-2</v>
      </c>
      <c r="AC314" s="41">
        <f t="shared" si="165"/>
        <v>8.2731195744472269E-2</v>
      </c>
      <c r="AD314" s="41">
        <f t="shared" si="165"/>
        <v>8.2731195744472269E-2</v>
      </c>
      <c r="AE314" s="41">
        <f t="shared" si="165"/>
        <v>8.2731195744472269E-2</v>
      </c>
      <c r="AF314" s="41">
        <f t="shared" si="165"/>
        <v>8.2731195744472269E-2</v>
      </c>
      <c r="AG314" s="41">
        <f t="shared" si="165"/>
        <v>8.2731195744472269E-2</v>
      </c>
      <c r="AH314" s="41">
        <f t="shared" si="165"/>
        <v>8.2731195744472269E-2</v>
      </c>
    </row>
    <row r="315" spans="1:34" x14ac:dyDescent="0.3">
      <c r="A315" s="37" t="s">
        <v>222</v>
      </c>
      <c r="B315" s="37" t="s">
        <v>174</v>
      </c>
      <c r="C315" s="37" t="s">
        <v>159</v>
      </c>
      <c r="D315" s="37" t="s">
        <v>163</v>
      </c>
      <c r="E315" s="37" t="s">
        <v>167</v>
      </c>
      <c r="F315" s="55" t="s">
        <v>223</v>
      </c>
      <c r="G315" s="42">
        <f t="shared" ref="G315:AH315" si="166">G314*G310+G305</f>
        <v>14063.301842417392</v>
      </c>
      <c r="H315" s="42">
        <f t="shared" si="166"/>
        <v>14063.301842417392</v>
      </c>
      <c r="I315" s="42">
        <f t="shared" si="166"/>
        <v>14063.301842417392</v>
      </c>
      <c r="J315" s="42">
        <f t="shared" si="166"/>
        <v>14063.301842417392</v>
      </c>
      <c r="K315" s="42">
        <f t="shared" si="166"/>
        <v>14063.301842417392</v>
      </c>
      <c r="L315" s="42">
        <f t="shared" si="166"/>
        <v>14063.301842417392</v>
      </c>
      <c r="M315" s="42">
        <f t="shared" si="166"/>
        <v>14063.301842417392</v>
      </c>
      <c r="N315" s="42">
        <f t="shared" si="166"/>
        <v>14063.301842417392</v>
      </c>
      <c r="O315" s="42">
        <f t="shared" si="166"/>
        <v>14063.301842417392</v>
      </c>
      <c r="P315" s="42">
        <f t="shared" si="166"/>
        <v>14063.301842417392</v>
      </c>
      <c r="Q315" s="42">
        <f t="shared" si="166"/>
        <v>14063.301842417392</v>
      </c>
      <c r="R315" s="42">
        <f t="shared" si="166"/>
        <v>14063.301842417392</v>
      </c>
      <c r="S315" s="42">
        <f t="shared" si="166"/>
        <v>14063.301842417392</v>
      </c>
      <c r="T315" s="42">
        <f t="shared" si="166"/>
        <v>14063.301842417392</v>
      </c>
      <c r="U315" s="42">
        <f t="shared" si="166"/>
        <v>14063.301842417392</v>
      </c>
      <c r="V315" s="42">
        <f t="shared" si="166"/>
        <v>14063.301842417392</v>
      </c>
      <c r="W315" s="42">
        <f t="shared" si="166"/>
        <v>14063.301842417392</v>
      </c>
      <c r="X315" s="42">
        <f t="shared" si="166"/>
        <v>14063.301842417392</v>
      </c>
      <c r="Y315" s="42">
        <f t="shared" si="166"/>
        <v>14063.301842417392</v>
      </c>
      <c r="Z315" s="42">
        <f t="shared" si="166"/>
        <v>14063.301842417392</v>
      </c>
      <c r="AA315" s="42">
        <f t="shared" si="166"/>
        <v>14063.301842417392</v>
      </c>
      <c r="AB315" s="42">
        <f t="shared" si="166"/>
        <v>14063.301842417392</v>
      </c>
      <c r="AC315" s="42">
        <f t="shared" si="166"/>
        <v>14063.301842417392</v>
      </c>
      <c r="AD315" s="42">
        <f t="shared" si="166"/>
        <v>14063.301842417392</v>
      </c>
      <c r="AE315" s="42">
        <f t="shared" si="166"/>
        <v>14063.301842417392</v>
      </c>
      <c r="AF315" s="42">
        <f t="shared" si="166"/>
        <v>14063.301842417392</v>
      </c>
      <c r="AG315" s="42">
        <f t="shared" si="166"/>
        <v>14063.301842417392</v>
      </c>
      <c r="AH315" s="42">
        <f t="shared" si="166"/>
        <v>14063.301842417392</v>
      </c>
    </row>
    <row r="316" spans="1:34" x14ac:dyDescent="0.3">
      <c r="A316" s="33" t="s">
        <v>222</v>
      </c>
      <c r="B316" s="33" t="s">
        <v>175</v>
      </c>
      <c r="C316" s="33" t="s">
        <v>159</v>
      </c>
      <c r="D316" s="33" t="s">
        <v>165</v>
      </c>
      <c r="E316" s="33" t="s">
        <v>167</v>
      </c>
      <c r="F316" s="55" t="s">
        <v>223</v>
      </c>
      <c r="G316" s="43">
        <f>G315/(G311*8760)+G306+G309</f>
        <v>2.0438657841117949</v>
      </c>
      <c r="H316" s="43">
        <f t="shared" ref="H316:AH321" si="167">G316</f>
        <v>2.0438657841117949</v>
      </c>
      <c r="I316" s="43">
        <f t="shared" si="167"/>
        <v>2.0438657841117949</v>
      </c>
      <c r="J316" s="43">
        <f t="shared" si="167"/>
        <v>2.0438657841117949</v>
      </c>
      <c r="K316" s="43">
        <f t="shared" si="167"/>
        <v>2.0438657841117949</v>
      </c>
      <c r="L316" s="43">
        <f t="shared" si="167"/>
        <v>2.0438657841117949</v>
      </c>
      <c r="M316" s="43">
        <f t="shared" si="167"/>
        <v>2.0438657841117949</v>
      </c>
      <c r="N316" s="43">
        <f t="shared" si="167"/>
        <v>2.0438657841117949</v>
      </c>
      <c r="O316" s="43">
        <f t="shared" si="167"/>
        <v>2.0438657841117949</v>
      </c>
      <c r="P316" s="43">
        <f t="shared" si="167"/>
        <v>2.0438657841117949</v>
      </c>
      <c r="Q316" s="43">
        <f t="shared" si="167"/>
        <v>2.0438657841117949</v>
      </c>
      <c r="R316" s="43">
        <f t="shared" si="167"/>
        <v>2.0438657841117949</v>
      </c>
      <c r="S316" s="43">
        <f t="shared" si="167"/>
        <v>2.0438657841117949</v>
      </c>
      <c r="T316" s="43">
        <f t="shared" si="167"/>
        <v>2.0438657841117949</v>
      </c>
      <c r="U316" s="43">
        <f t="shared" si="167"/>
        <v>2.0438657841117949</v>
      </c>
      <c r="V316" s="43">
        <f t="shared" si="167"/>
        <v>2.0438657841117949</v>
      </c>
      <c r="W316" s="43">
        <f t="shared" si="167"/>
        <v>2.0438657841117949</v>
      </c>
      <c r="X316" s="43">
        <f t="shared" si="167"/>
        <v>2.0438657841117949</v>
      </c>
      <c r="Y316" s="43">
        <f t="shared" si="167"/>
        <v>2.0438657841117949</v>
      </c>
      <c r="Z316" s="43">
        <f t="shared" si="167"/>
        <v>2.0438657841117949</v>
      </c>
      <c r="AA316" s="43">
        <f t="shared" si="167"/>
        <v>2.0438657841117949</v>
      </c>
      <c r="AB316" s="43">
        <f t="shared" si="167"/>
        <v>2.0438657841117949</v>
      </c>
      <c r="AC316" s="43">
        <f t="shared" si="167"/>
        <v>2.0438657841117949</v>
      </c>
      <c r="AD316" s="43">
        <f t="shared" si="167"/>
        <v>2.0438657841117949</v>
      </c>
      <c r="AE316" s="43">
        <f t="shared" si="167"/>
        <v>2.0438657841117949</v>
      </c>
      <c r="AF316" s="43">
        <f t="shared" si="167"/>
        <v>2.0438657841117949</v>
      </c>
      <c r="AG316" s="43">
        <f t="shared" si="167"/>
        <v>2.0438657841117949</v>
      </c>
      <c r="AH316" s="43">
        <f t="shared" si="167"/>
        <v>2.0438657841117949</v>
      </c>
    </row>
    <row r="317" spans="1:34" x14ac:dyDescent="0.3">
      <c r="A317" s="37" t="s">
        <v>224</v>
      </c>
      <c r="B317" s="37" t="s">
        <v>158</v>
      </c>
      <c r="C317" s="37" t="s">
        <v>159</v>
      </c>
      <c r="D317" s="37" t="s">
        <v>160</v>
      </c>
      <c r="E317" s="34" t="s">
        <v>161</v>
      </c>
      <c r="F317" s="55" t="s">
        <v>225</v>
      </c>
      <c r="G317" s="36">
        <v>141397</v>
      </c>
      <c r="H317" s="36">
        <f>G317</f>
        <v>141397</v>
      </c>
      <c r="I317" s="36">
        <f t="shared" si="167"/>
        <v>141397</v>
      </c>
      <c r="J317" s="36">
        <f t="shared" si="167"/>
        <v>141397</v>
      </c>
      <c r="K317" s="36">
        <f t="shared" si="167"/>
        <v>141397</v>
      </c>
      <c r="L317" s="36">
        <f t="shared" si="167"/>
        <v>141397</v>
      </c>
      <c r="M317" s="36">
        <f t="shared" si="167"/>
        <v>141397</v>
      </c>
      <c r="N317" s="36">
        <f t="shared" si="167"/>
        <v>141397</v>
      </c>
      <c r="O317" s="36">
        <f t="shared" si="167"/>
        <v>141397</v>
      </c>
      <c r="P317" s="36">
        <f t="shared" si="167"/>
        <v>141397</v>
      </c>
      <c r="Q317" s="36">
        <f t="shared" si="167"/>
        <v>141397</v>
      </c>
      <c r="R317" s="36">
        <f t="shared" si="167"/>
        <v>141397</v>
      </c>
      <c r="S317" s="36">
        <f t="shared" si="167"/>
        <v>141397</v>
      </c>
      <c r="T317" s="36">
        <f t="shared" si="167"/>
        <v>141397</v>
      </c>
      <c r="U317" s="36">
        <f t="shared" si="167"/>
        <v>141397</v>
      </c>
      <c r="V317" s="36">
        <f t="shared" si="167"/>
        <v>141397</v>
      </c>
      <c r="W317" s="36">
        <f t="shared" si="167"/>
        <v>141397</v>
      </c>
      <c r="X317" s="36">
        <f t="shared" si="167"/>
        <v>141397</v>
      </c>
      <c r="Y317" s="36">
        <f t="shared" si="167"/>
        <v>141397</v>
      </c>
      <c r="Z317" s="36">
        <f t="shared" si="167"/>
        <v>141397</v>
      </c>
      <c r="AA317" s="36">
        <f t="shared" si="167"/>
        <v>141397</v>
      </c>
      <c r="AB317" s="36">
        <f t="shared" si="167"/>
        <v>141397</v>
      </c>
      <c r="AC317" s="36">
        <f t="shared" si="167"/>
        <v>141397</v>
      </c>
      <c r="AD317" s="36">
        <f t="shared" si="167"/>
        <v>141397</v>
      </c>
      <c r="AE317" s="36">
        <f t="shared" si="167"/>
        <v>141397</v>
      </c>
      <c r="AF317" s="36">
        <f t="shared" si="167"/>
        <v>141397</v>
      </c>
      <c r="AG317" s="36">
        <f t="shared" si="167"/>
        <v>141397</v>
      </c>
      <c r="AH317" s="36">
        <f t="shared" si="167"/>
        <v>141397</v>
      </c>
    </row>
    <row r="318" spans="1:34" x14ac:dyDescent="0.3">
      <c r="A318" s="33" t="s">
        <v>224</v>
      </c>
      <c r="B318" s="33" t="s">
        <v>162</v>
      </c>
      <c r="C318" s="33" t="s">
        <v>159</v>
      </c>
      <c r="D318" s="33" t="s">
        <v>163</v>
      </c>
      <c r="E318" s="34" t="s">
        <v>161</v>
      </c>
      <c r="F318" s="55" t="s">
        <v>225</v>
      </c>
      <c r="G318" s="36">
        <v>1646</v>
      </c>
      <c r="H318" s="36">
        <f t="shared" ref="H318:H319" si="168">G318</f>
        <v>1646</v>
      </c>
      <c r="I318" s="36">
        <f t="shared" si="167"/>
        <v>1646</v>
      </c>
      <c r="J318" s="36">
        <f t="shared" si="167"/>
        <v>1646</v>
      </c>
      <c r="K318" s="36">
        <f t="shared" si="167"/>
        <v>1646</v>
      </c>
      <c r="L318" s="36">
        <f t="shared" si="167"/>
        <v>1646</v>
      </c>
      <c r="M318" s="36">
        <f t="shared" si="167"/>
        <v>1646</v>
      </c>
      <c r="N318" s="36">
        <f t="shared" si="167"/>
        <v>1646</v>
      </c>
      <c r="O318" s="36">
        <f t="shared" si="167"/>
        <v>1646</v>
      </c>
      <c r="P318" s="36">
        <f t="shared" si="167"/>
        <v>1646</v>
      </c>
      <c r="Q318" s="36">
        <f t="shared" si="167"/>
        <v>1646</v>
      </c>
      <c r="R318" s="36">
        <f t="shared" si="167"/>
        <v>1646</v>
      </c>
      <c r="S318" s="36">
        <f t="shared" si="167"/>
        <v>1646</v>
      </c>
      <c r="T318" s="36">
        <f t="shared" si="167"/>
        <v>1646</v>
      </c>
      <c r="U318" s="36">
        <f t="shared" si="167"/>
        <v>1646</v>
      </c>
      <c r="V318" s="36">
        <f t="shared" si="167"/>
        <v>1646</v>
      </c>
      <c r="W318" s="36">
        <f t="shared" si="167"/>
        <v>1646</v>
      </c>
      <c r="X318" s="36">
        <f t="shared" si="167"/>
        <v>1646</v>
      </c>
      <c r="Y318" s="36">
        <f t="shared" si="167"/>
        <v>1646</v>
      </c>
      <c r="Z318" s="36">
        <f t="shared" si="167"/>
        <v>1646</v>
      </c>
      <c r="AA318" s="36">
        <f t="shared" si="167"/>
        <v>1646</v>
      </c>
      <c r="AB318" s="36">
        <f t="shared" si="167"/>
        <v>1646</v>
      </c>
      <c r="AC318" s="36">
        <f t="shared" si="167"/>
        <v>1646</v>
      </c>
      <c r="AD318" s="36">
        <f t="shared" si="167"/>
        <v>1646</v>
      </c>
      <c r="AE318" s="36">
        <f t="shared" si="167"/>
        <v>1646</v>
      </c>
      <c r="AF318" s="36">
        <f t="shared" si="167"/>
        <v>1646</v>
      </c>
      <c r="AG318" s="36">
        <f t="shared" si="167"/>
        <v>1646</v>
      </c>
      <c r="AH318" s="36">
        <f t="shared" si="167"/>
        <v>1646</v>
      </c>
    </row>
    <row r="319" spans="1:34" x14ac:dyDescent="0.3">
      <c r="A319" s="37" t="s">
        <v>224</v>
      </c>
      <c r="B319" s="37" t="s">
        <v>164</v>
      </c>
      <c r="C319" s="37" t="s">
        <v>159</v>
      </c>
      <c r="D319" s="37" t="s">
        <v>165</v>
      </c>
      <c r="E319" s="34" t="s">
        <v>161</v>
      </c>
      <c r="F319" s="55" t="s">
        <v>225</v>
      </c>
      <c r="G319" s="50">
        <v>4.4999999999999998E-2</v>
      </c>
      <c r="H319" s="50">
        <f t="shared" si="168"/>
        <v>4.4999999999999998E-2</v>
      </c>
      <c r="I319" s="50">
        <f t="shared" si="167"/>
        <v>4.4999999999999998E-2</v>
      </c>
      <c r="J319" s="50">
        <f t="shared" si="167"/>
        <v>4.4999999999999998E-2</v>
      </c>
      <c r="K319" s="50">
        <f t="shared" si="167"/>
        <v>4.4999999999999998E-2</v>
      </c>
      <c r="L319" s="50">
        <f t="shared" si="167"/>
        <v>4.4999999999999998E-2</v>
      </c>
      <c r="M319" s="50">
        <f t="shared" si="167"/>
        <v>4.4999999999999998E-2</v>
      </c>
      <c r="N319" s="50">
        <f t="shared" si="167"/>
        <v>4.4999999999999998E-2</v>
      </c>
      <c r="O319" s="50">
        <f t="shared" si="167"/>
        <v>4.4999999999999998E-2</v>
      </c>
      <c r="P319" s="50">
        <f t="shared" si="167"/>
        <v>4.4999999999999998E-2</v>
      </c>
      <c r="Q319" s="50">
        <f t="shared" si="167"/>
        <v>4.4999999999999998E-2</v>
      </c>
      <c r="R319" s="50">
        <f t="shared" si="167"/>
        <v>4.4999999999999998E-2</v>
      </c>
      <c r="S319" s="50">
        <f t="shared" si="167"/>
        <v>4.4999999999999998E-2</v>
      </c>
      <c r="T319" s="50">
        <f t="shared" si="167"/>
        <v>4.4999999999999998E-2</v>
      </c>
      <c r="U319" s="50">
        <f t="shared" si="167"/>
        <v>4.4999999999999998E-2</v>
      </c>
      <c r="V319" s="50">
        <f t="shared" si="167"/>
        <v>4.4999999999999998E-2</v>
      </c>
      <c r="W319" s="50">
        <f t="shared" si="167"/>
        <v>4.4999999999999998E-2</v>
      </c>
      <c r="X319" s="50">
        <f t="shared" si="167"/>
        <v>4.4999999999999998E-2</v>
      </c>
      <c r="Y319" s="50">
        <f t="shared" si="167"/>
        <v>4.4999999999999998E-2</v>
      </c>
      <c r="Z319" s="50">
        <f t="shared" si="167"/>
        <v>4.4999999999999998E-2</v>
      </c>
      <c r="AA319" s="50">
        <f t="shared" si="167"/>
        <v>4.4999999999999998E-2</v>
      </c>
      <c r="AB319" s="50">
        <f t="shared" si="167"/>
        <v>4.4999999999999998E-2</v>
      </c>
      <c r="AC319" s="50">
        <f t="shared" si="167"/>
        <v>4.4999999999999998E-2</v>
      </c>
      <c r="AD319" s="50">
        <f t="shared" si="167"/>
        <v>4.4999999999999998E-2</v>
      </c>
      <c r="AE319" s="50">
        <f t="shared" si="167"/>
        <v>4.4999999999999998E-2</v>
      </c>
      <c r="AF319" s="50">
        <f t="shared" si="167"/>
        <v>4.4999999999999998E-2</v>
      </c>
      <c r="AG319" s="50">
        <f t="shared" si="167"/>
        <v>4.4999999999999998E-2</v>
      </c>
      <c r="AH319" s="50">
        <f t="shared" si="167"/>
        <v>4.4999999999999998E-2</v>
      </c>
    </row>
    <row r="320" spans="1:34" x14ac:dyDescent="0.3">
      <c r="A320" s="33" t="s">
        <v>224</v>
      </c>
      <c r="B320" s="33" t="s">
        <v>192</v>
      </c>
      <c r="C320" s="33"/>
      <c r="D320" s="37" t="s">
        <v>193</v>
      </c>
      <c r="E320" s="39" t="s">
        <v>169</v>
      </c>
      <c r="F320" s="55" t="s">
        <v>225</v>
      </c>
      <c r="G320" s="36">
        <v>11996</v>
      </c>
      <c r="H320" s="36">
        <f>G320</f>
        <v>11996</v>
      </c>
      <c r="I320" s="36">
        <f t="shared" si="167"/>
        <v>11996</v>
      </c>
      <c r="J320" s="36">
        <f t="shared" si="167"/>
        <v>11996</v>
      </c>
      <c r="K320" s="36">
        <f t="shared" si="167"/>
        <v>11996</v>
      </c>
      <c r="L320" s="36">
        <f t="shared" si="167"/>
        <v>11996</v>
      </c>
      <c r="M320" s="36">
        <f t="shared" si="167"/>
        <v>11996</v>
      </c>
      <c r="N320" s="36">
        <f t="shared" si="167"/>
        <v>11996</v>
      </c>
      <c r="O320" s="36">
        <f t="shared" si="167"/>
        <v>11996</v>
      </c>
      <c r="P320" s="36">
        <f t="shared" si="167"/>
        <v>11996</v>
      </c>
      <c r="Q320" s="36">
        <f t="shared" si="167"/>
        <v>11996</v>
      </c>
      <c r="R320" s="36">
        <f t="shared" si="167"/>
        <v>11996</v>
      </c>
      <c r="S320" s="36">
        <f t="shared" si="167"/>
        <v>11996</v>
      </c>
      <c r="T320" s="36">
        <f t="shared" si="167"/>
        <v>11996</v>
      </c>
      <c r="U320" s="36">
        <f t="shared" si="167"/>
        <v>11996</v>
      </c>
      <c r="V320" s="36">
        <f t="shared" si="167"/>
        <v>11996</v>
      </c>
      <c r="W320" s="36">
        <f t="shared" si="167"/>
        <v>11996</v>
      </c>
      <c r="X320" s="36">
        <f t="shared" si="167"/>
        <v>11996</v>
      </c>
      <c r="Y320" s="36">
        <f t="shared" si="167"/>
        <v>11996</v>
      </c>
      <c r="Z320" s="36">
        <f t="shared" si="167"/>
        <v>11996</v>
      </c>
      <c r="AA320" s="36">
        <f t="shared" si="167"/>
        <v>11996</v>
      </c>
      <c r="AB320" s="36">
        <f t="shared" si="167"/>
        <v>11996</v>
      </c>
      <c r="AC320" s="36">
        <f t="shared" si="167"/>
        <v>11996</v>
      </c>
      <c r="AD320" s="36">
        <f t="shared" si="167"/>
        <v>11996</v>
      </c>
      <c r="AE320" s="36">
        <f t="shared" si="167"/>
        <v>11996</v>
      </c>
      <c r="AF320" s="36">
        <f t="shared" si="167"/>
        <v>11996</v>
      </c>
      <c r="AG320" s="36">
        <f t="shared" si="167"/>
        <v>11996</v>
      </c>
      <c r="AH320" s="36">
        <f t="shared" si="167"/>
        <v>11996</v>
      </c>
    </row>
    <row r="321" spans="1:34" x14ac:dyDescent="0.3">
      <c r="A321" s="37" t="s">
        <v>224</v>
      </c>
      <c r="B321" s="37" t="s">
        <v>194</v>
      </c>
      <c r="C321" s="37" t="s">
        <v>159</v>
      </c>
      <c r="D321" s="37" t="s">
        <v>129</v>
      </c>
      <c r="E321" s="34" t="s">
        <v>161</v>
      </c>
      <c r="F321" s="55" t="s">
        <v>225</v>
      </c>
      <c r="G321" s="36">
        <f>[1]Assumptions!$J$5</f>
        <v>17.93</v>
      </c>
      <c r="H321" s="36">
        <f>G321</f>
        <v>17.93</v>
      </c>
      <c r="I321" s="36">
        <f t="shared" si="167"/>
        <v>17.93</v>
      </c>
      <c r="J321" s="36">
        <f t="shared" si="167"/>
        <v>17.93</v>
      </c>
      <c r="K321" s="36">
        <f t="shared" si="167"/>
        <v>17.93</v>
      </c>
      <c r="L321" s="36">
        <f t="shared" si="167"/>
        <v>17.93</v>
      </c>
      <c r="M321" s="36">
        <f t="shared" si="167"/>
        <v>17.93</v>
      </c>
      <c r="N321" s="36">
        <f t="shared" si="167"/>
        <v>17.93</v>
      </c>
      <c r="O321" s="36">
        <f t="shared" si="167"/>
        <v>17.93</v>
      </c>
      <c r="P321" s="36">
        <f t="shared" si="167"/>
        <v>17.93</v>
      </c>
      <c r="Q321" s="36">
        <f t="shared" si="167"/>
        <v>17.93</v>
      </c>
      <c r="R321" s="36">
        <f t="shared" si="167"/>
        <v>17.93</v>
      </c>
      <c r="S321" s="36">
        <f t="shared" si="167"/>
        <v>17.93</v>
      </c>
      <c r="T321" s="36">
        <f t="shared" si="167"/>
        <v>17.93</v>
      </c>
      <c r="U321" s="36">
        <f t="shared" si="167"/>
        <v>17.93</v>
      </c>
      <c r="V321" s="36">
        <f t="shared" si="167"/>
        <v>17.93</v>
      </c>
      <c r="W321" s="36">
        <f t="shared" si="167"/>
        <v>17.93</v>
      </c>
      <c r="X321" s="36">
        <f t="shared" si="167"/>
        <v>17.93</v>
      </c>
      <c r="Y321" s="36">
        <f t="shared" si="167"/>
        <v>17.93</v>
      </c>
      <c r="Z321" s="36">
        <f t="shared" si="167"/>
        <v>17.93</v>
      </c>
      <c r="AA321" s="36">
        <f t="shared" si="167"/>
        <v>17.93</v>
      </c>
      <c r="AB321" s="36">
        <f t="shared" si="167"/>
        <v>17.93</v>
      </c>
      <c r="AC321" s="36">
        <f t="shared" si="167"/>
        <v>17.93</v>
      </c>
      <c r="AD321" s="36">
        <f t="shared" si="167"/>
        <v>17.93</v>
      </c>
      <c r="AE321" s="36">
        <f t="shared" si="167"/>
        <v>17.93</v>
      </c>
      <c r="AF321" s="36">
        <f t="shared" si="167"/>
        <v>17.93</v>
      </c>
      <c r="AG321" s="36">
        <f t="shared" si="167"/>
        <v>17.93</v>
      </c>
      <c r="AH321" s="36">
        <f t="shared" si="167"/>
        <v>17.93</v>
      </c>
    </row>
    <row r="322" spans="1:34" x14ac:dyDescent="0.3">
      <c r="A322" s="33" t="s">
        <v>224</v>
      </c>
      <c r="B322" s="33" t="s">
        <v>195</v>
      </c>
      <c r="C322" s="33" t="s">
        <v>159</v>
      </c>
      <c r="D322" s="33" t="s">
        <v>165</v>
      </c>
      <c r="E322" s="34" t="s">
        <v>161</v>
      </c>
      <c r="F322" s="55" t="s">
        <v>225</v>
      </c>
      <c r="G322" s="24">
        <f t="shared" ref="G322:AH322" si="169">G321*G320/1000000</f>
        <v>0.21508827999999999</v>
      </c>
      <c r="H322" s="24">
        <f t="shared" si="169"/>
        <v>0.21508827999999999</v>
      </c>
      <c r="I322" s="24">
        <f t="shared" si="169"/>
        <v>0.21508827999999999</v>
      </c>
      <c r="J322" s="24">
        <f t="shared" si="169"/>
        <v>0.21508827999999999</v>
      </c>
      <c r="K322" s="24">
        <f t="shared" si="169"/>
        <v>0.21508827999999999</v>
      </c>
      <c r="L322" s="24">
        <f t="shared" si="169"/>
        <v>0.21508827999999999</v>
      </c>
      <c r="M322" s="24">
        <f t="shared" si="169"/>
        <v>0.21508827999999999</v>
      </c>
      <c r="N322" s="24">
        <f t="shared" si="169"/>
        <v>0.21508827999999999</v>
      </c>
      <c r="O322" s="24">
        <f t="shared" si="169"/>
        <v>0.21508827999999999</v>
      </c>
      <c r="P322" s="24">
        <f t="shared" si="169"/>
        <v>0.21508827999999999</v>
      </c>
      <c r="Q322" s="24">
        <f t="shared" si="169"/>
        <v>0.21508827999999999</v>
      </c>
      <c r="R322" s="24">
        <f t="shared" si="169"/>
        <v>0.21508827999999999</v>
      </c>
      <c r="S322" s="24">
        <f t="shared" si="169"/>
        <v>0.21508827999999999</v>
      </c>
      <c r="T322" s="24">
        <f t="shared" si="169"/>
        <v>0.21508827999999999</v>
      </c>
      <c r="U322" s="24">
        <f t="shared" si="169"/>
        <v>0.21508827999999999</v>
      </c>
      <c r="V322" s="24">
        <f t="shared" si="169"/>
        <v>0.21508827999999999</v>
      </c>
      <c r="W322" s="24">
        <f t="shared" si="169"/>
        <v>0.21508827999999999</v>
      </c>
      <c r="X322" s="24">
        <f t="shared" si="169"/>
        <v>0.21508827999999999</v>
      </c>
      <c r="Y322" s="24">
        <f t="shared" si="169"/>
        <v>0.21508827999999999</v>
      </c>
      <c r="Z322" s="24">
        <f t="shared" si="169"/>
        <v>0.21508827999999999</v>
      </c>
      <c r="AA322" s="24">
        <f t="shared" si="169"/>
        <v>0.21508827999999999</v>
      </c>
      <c r="AB322" s="24">
        <f t="shared" si="169"/>
        <v>0.21508827999999999</v>
      </c>
      <c r="AC322" s="24">
        <f t="shared" si="169"/>
        <v>0.21508827999999999</v>
      </c>
      <c r="AD322" s="24">
        <f t="shared" si="169"/>
        <v>0.21508827999999999</v>
      </c>
      <c r="AE322" s="24">
        <f t="shared" si="169"/>
        <v>0.21508827999999999</v>
      </c>
      <c r="AF322" s="24">
        <f t="shared" si="169"/>
        <v>0.21508827999999999</v>
      </c>
      <c r="AG322" s="24">
        <f t="shared" si="169"/>
        <v>0.21508827999999999</v>
      </c>
      <c r="AH322" s="24">
        <f t="shared" si="169"/>
        <v>0.21508827999999999</v>
      </c>
    </row>
    <row r="323" spans="1:34" x14ac:dyDescent="0.3">
      <c r="A323" s="37" t="s">
        <v>224</v>
      </c>
      <c r="B323" s="37" t="s">
        <v>166</v>
      </c>
      <c r="C323" s="37" t="s">
        <v>159</v>
      </c>
      <c r="D323" s="37" t="s">
        <v>160</v>
      </c>
      <c r="E323" s="37" t="s">
        <v>167</v>
      </c>
      <c r="F323" s="55" t="s">
        <v>225</v>
      </c>
      <c r="G323" s="38">
        <f>G317*[1]Assumptions!$H$66</f>
        <v>151832.09860000003</v>
      </c>
      <c r="H323" s="38">
        <f t="shared" ref="H323:AH326" si="170">G323</f>
        <v>151832.09860000003</v>
      </c>
      <c r="I323" s="38">
        <f t="shared" si="170"/>
        <v>151832.09860000003</v>
      </c>
      <c r="J323" s="38">
        <f t="shared" si="170"/>
        <v>151832.09860000003</v>
      </c>
      <c r="K323" s="38">
        <f t="shared" si="170"/>
        <v>151832.09860000003</v>
      </c>
      <c r="L323" s="38">
        <f t="shared" si="170"/>
        <v>151832.09860000003</v>
      </c>
      <c r="M323" s="38">
        <f t="shared" si="170"/>
        <v>151832.09860000003</v>
      </c>
      <c r="N323" s="38">
        <f t="shared" si="170"/>
        <v>151832.09860000003</v>
      </c>
      <c r="O323" s="38">
        <f t="shared" si="170"/>
        <v>151832.09860000003</v>
      </c>
      <c r="P323" s="38">
        <f t="shared" si="170"/>
        <v>151832.09860000003</v>
      </c>
      <c r="Q323" s="38">
        <f t="shared" si="170"/>
        <v>151832.09860000003</v>
      </c>
      <c r="R323" s="38">
        <f t="shared" si="170"/>
        <v>151832.09860000003</v>
      </c>
      <c r="S323" s="38">
        <f t="shared" si="170"/>
        <v>151832.09860000003</v>
      </c>
      <c r="T323" s="38">
        <f t="shared" si="170"/>
        <v>151832.09860000003</v>
      </c>
      <c r="U323" s="38">
        <f t="shared" si="170"/>
        <v>151832.09860000003</v>
      </c>
      <c r="V323" s="38">
        <f t="shared" si="170"/>
        <v>151832.09860000003</v>
      </c>
      <c r="W323" s="38">
        <f t="shared" si="170"/>
        <v>151832.09860000003</v>
      </c>
      <c r="X323" s="38">
        <f t="shared" si="170"/>
        <v>151832.09860000003</v>
      </c>
      <c r="Y323" s="38">
        <f t="shared" si="170"/>
        <v>151832.09860000003</v>
      </c>
      <c r="Z323" s="38">
        <f t="shared" si="170"/>
        <v>151832.09860000003</v>
      </c>
      <c r="AA323" s="38">
        <f t="shared" si="170"/>
        <v>151832.09860000003</v>
      </c>
      <c r="AB323" s="38">
        <f t="shared" si="170"/>
        <v>151832.09860000003</v>
      </c>
      <c r="AC323" s="38">
        <f t="shared" si="170"/>
        <v>151832.09860000003</v>
      </c>
      <c r="AD323" s="38">
        <f t="shared" si="170"/>
        <v>151832.09860000003</v>
      </c>
      <c r="AE323" s="38">
        <f t="shared" si="170"/>
        <v>151832.09860000003</v>
      </c>
      <c r="AF323" s="38">
        <f t="shared" si="170"/>
        <v>151832.09860000003</v>
      </c>
      <c r="AG323" s="38">
        <f t="shared" si="170"/>
        <v>151832.09860000003</v>
      </c>
      <c r="AH323" s="38">
        <f t="shared" si="170"/>
        <v>151832.09860000003</v>
      </c>
    </row>
    <row r="324" spans="1:34" x14ac:dyDescent="0.3">
      <c r="A324" s="33" t="s">
        <v>224</v>
      </c>
      <c r="B324" s="33" t="s">
        <v>168</v>
      </c>
      <c r="C324" s="33" t="s">
        <v>159</v>
      </c>
      <c r="D324" s="33" t="s">
        <v>4</v>
      </c>
      <c r="E324" s="39" t="s">
        <v>169</v>
      </c>
      <c r="F324" s="55" t="s">
        <v>225</v>
      </c>
      <c r="G324" s="40">
        <v>0.9</v>
      </c>
      <c r="H324" s="40">
        <f>G324</f>
        <v>0.9</v>
      </c>
      <c r="I324" s="40">
        <f>H324</f>
        <v>0.9</v>
      </c>
      <c r="J324" s="40">
        <f t="shared" si="170"/>
        <v>0.9</v>
      </c>
      <c r="K324" s="40">
        <f t="shared" si="170"/>
        <v>0.9</v>
      </c>
      <c r="L324" s="40">
        <f t="shared" si="170"/>
        <v>0.9</v>
      </c>
      <c r="M324" s="40">
        <f t="shared" si="170"/>
        <v>0.9</v>
      </c>
      <c r="N324" s="40">
        <f t="shared" si="170"/>
        <v>0.9</v>
      </c>
      <c r="O324" s="40">
        <f t="shared" si="170"/>
        <v>0.9</v>
      </c>
      <c r="P324" s="40">
        <f t="shared" si="170"/>
        <v>0.9</v>
      </c>
      <c r="Q324" s="40">
        <f t="shared" si="170"/>
        <v>0.9</v>
      </c>
      <c r="R324" s="40">
        <f t="shared" si="170"/>
        <v>0.9</v>
      </c>
      <c r="S324" s="40">
        <f t="shared" si="170"/>
        <v>0.9</v>
      </c>
      <c r="T324" s="40">
        <f t="shared" si="170"/>
        <v>0.9</v>
      </c>
      <c r="U324" s="40">
        <f t="shared" si="170"/>
        <v>0.9</v>
      </c>
      <c r="V324" s="40">
        <f t="shared" si="170"/>
        <v>0.9</v>
      </c>
      <c r="W324" s="40">
        <f t="shared" si="170"/>
        <v>0.9</v>
      </c>
      <c r="X324" s="40">
        <f t="shared" si="170"/>
        <v>0.9</v>
      </c>
      <c r="Y324" s="40">
        <f t="shared" si="170"/>
        <v>0.9</v>
      </c>
      <c r="Z324" s="40">
        <f t="shared" si="170"/>
        <v>0.9</v>
      </c>
      <c r="AA324" s="40">
        <f t="shared" si="170"/>
        <v>0.9</v>
      </c>
      <c r="AB324" s="40">
        <f t="shared" si="170"/>
        <v>0.9</v>
      </c>
      <c r="AC324" s="40">
        <f t="shared" si="170"/>
        <v>0.9</v>
      </c>
      <c r="AD324" s="40">
        <f t="shared" si="170"/>
        <v>0.9</v>
      </c>
      <c r="AE324" s="40">
        <f t="shared" si="170"/>
        <v>0.9</v>
      </c>
      <c r="AF324" s="40">
        <f t="shared" si="170"/>
        <v>0.9</v>
      </c>
      <c r="AG324" s="40">
        <f t="shared" si="170"/>
        <v>0.9</v>
      </c>
      <c r="AH324" s="40">
        <f t="shared" si="170"/>
        <v>0.9</v>
      </c>
    </row>
    <row r="325" spans="1:34" x14ac:dyDescent="0.3">
      <c r="A325" s="37" t="s">
        <v>224</v>
      </c>
      <c r="B325" s="37" t="s">
        <v>170</v>
      </c>
      <c r="C325" s="37" t="s">
        <v>159</v>
      </c>
      <c r="D325" s="37" t="s">
        <v>172</v>
      </c>
      <c r="E325" s="34" t="s">
        <v>161</v>
      </c>
      <c r="F325" s="55" t="s">
        <v>225</v>
      </c>
      <c r="G325" s="40">
        <v>8.2000000000000003E-2</v>
      </c>
      <c r="H325" s="40">
        <f>G325</f>
        <v>8.2000000000000003E-2</v>
      </c>
      <c r="I325" s="40">
        <f>H325</f>
        <v>8.2000000000000003E-2</v>
      </c>
      <c r="J325" s="40">
        <f t="shared" si="170"/>
        <v>8.2000000000000003E-2</v>
      </c>
      <c r="K325" s="40">
        <f t="shared" si="170"/>
        <v>8.2000000000000003E-2</v>
      </c>
      <c r="L325" s="40">
        <f t="shared" si="170"/>
        <v>8.2000000000000003E-2</v>
      </c>
      <c r="M325" s="40">
        <f t="shared" si="170"/>
        <v>8.2000000000000003E-2</v>
      </c>
      <c r="N325" s="40">
        <f t="shared" si="170"/>
        <v>8.2000000000000003E-2</v>
      </c>
      <c r="O325" s="40">
        <f t="shared" si="170"/>
        <v>8.2000000000000003E-2</v>
      </c>
      <c r="P325" s="40">
        <f t="shared" si="170"/>
        <v>8.2000000000000003E-2</v>
      </c>
      <c r="Q325" s="40">
        <f t="shared" si="170"/>
        <v>8.2000000000000003E-2</v>
      </c>
      <c r="R325" s="40">
        <f t="shared" si="170"/>
        <v>8.2000000000000003E-2</v>
      </c>
      <c r="S325" s="40">
        <f t="shared" si="170"/>
        <v>8.2000000000000003E-2</v>
      </c>
      <c r="T325" s="40">
        <f t="shared" si="170"/>
        <v>8.2000000000000003E-2</v>
      </c>
      <c r="U325" s="40">
        <f t="shared" si="170"/>
        <v>8.2000000000000003E-2</v>
      </c>
      <c r="V325" s="40">
        <f t="shared" si="170"/>
        <v>8.2000000000000003E-2</v>
      </c>
      <c r="W325" s="40">
        <f t="shared" si="170"/>
        <v>8.2000000000000003E-2</v>
      </c>
      <c r="X325" s="40">
        <f t="shared" si="170"/>
        <v>8.2000000000000003E-2</v>
      </c>
      <c r="Y325" s="40">
        <f t="shared" si="170"/>
        <v>8.2000000000000003E-2</v>
      </c>
      <c r="Z325" s="40">
        <f t="shared" si="170"/>
        <v>8.2000000000000003E-2</v>
      </c>
      <c r="AA325" s="40">
        <f t="shared" si="170"/>
        <v>8.2000000000000003E-2</v>
      </c>
      <c r="AB325" s="40">
        <f t="shared" si="170"/>
        <v>8.2000000000000003E-2</v>
      </c>
      <c r="AC325" s="40">
        <f t="shared" si="170"/>
        <v>8.2000000000000003E-2</v>
      </c>
      <c r="AD325" s="40">
        <f t="shared" si="170"/>
        <v>8.2000000000000003E-2</v>
      </c>
      <c r="AE325" s="40">
        <f t="shared" si="170"/>
        <v>8.2000000000000003E-2</v>
      </c>
      <c r="AF325" s="40">
        <f t="shared" si="170"/>
        <v>8.2000000000000003E-2</v>
      </c>
      <c r="AG325" s="40">
        <f t="shared" si="170"/>
        <v>8.2000000000000003E-2</v>
      </c>
      <c r="AH325" s="40">
        <f t="shared" si="170"/>
        <v>8.2000000000000003E-2</v>
      </c>
    </row>
    <row r="326" spans="1:34" x14ac:dyDescent="0.3">
      <c r="A326" s="33" t="s">
        <v>224</v>
      </c>
      <c r="B326" s="33" t="s">
        <v>171</v>
      </c>
      <c r="C326" s="33"/>
      <c r="D326" s="33" t="s">
        <v>172</v>
      </c>
      <c r="E326" s="39" t="s">
        <v>169</v>
      </c>
      <c r="F326" s="55" t="s">
        <v>225</v>
      </c>
      <c r="G326" s="23">
        <v>60</v>
      </c>
      <c r="H326" s="36">
        <f t="shared" ref="H326:I326" si="171">G326</f>
        <v>60</v>
      </c>
      <c r="I326" s="36">
        <f t="shared" si="171"/>
        <v>60</v>
      </c>
      <c r="J326" s="36">
        <f t="shared" si="170"/>
        <v>60</v>
      </c>
      <c r="K326" s="36">
        <f t="shared" si="170"/>
        <v>60</v>
      </c>
      <c r="L326" s="36">
        <f t="shared" si="170"/>
        <v>60</v>
      </c>
      <c r="M326" s="36">
        <f t="shared" si="170"/>
        <v>60</v>
      </c>
      <c r="N326" s="36">
        <f t="shared" si="170"/>
        <v>60</v>
      </c>
      <c r="O326" s="36">
        <f t="shared" si="170"/>
        <v>60</v>
      </c>
      <c r="P326" s="36">
        <f t="shared" si="170"/>
        <v>60</v>
      </c>
      <c r="Q326" s="36">
        <f t="shared" si="170"/>
        <v>60</v>
      </c>
      <c r="R326" s="36">
        <f t="shared" si="170"/>
        <v>60</v>
      </c>
      <c r="S326" s="36">
        <f t="shared" si="170"/>
        <v>60</v>
      </c>
      <c r="T326" s="36">
        <f t="shared" si="170"/>
        <v>60</v>
      </c>
      <c r="U326" s="36">
        <f t="shared" si="170"/>
        <v>60</v>
      </c>
      <c r="V326" s="36">
        <f t="shared" si="170"/>
        <v>60</v>
      </c>
      <c r="W326" s="36">
        <f t="shared" si="170"/>
        <v>60</v>
      </c>
      <c r="X326" s="36">
        <f t="shared" si="170"/>
        <v>60</v>
      </c>
      <c r="Y326" s="36">
        <f t="shared" si="170"/>
        <v>60</v>
      </c>
      <c r="Z326" s="36">
        <f t="shared" si="170"/>
        <v>60</v>
      </c>
      <c r="AA326" s="36">
        <f t="shared" si="170"/>
        <v>60</v>
      </c>
      <c r="AB326" s="36">
        <f t="shared" si="170"/>
        <v>60</v>
      </c>
      <c r="AC326" s="36">
        <f t="shared" si="170"/>
        <v>60</v>
      </c>
      <c r="AD326" s="36">
        <f t="shared" si="170"/>
        <v>60</v>
      </c>
      <c r="AE326" s="36">
        <f t="shared" si="170"/>
        <v>60</v>
      </c>
      <c r="AF326" s="36">
        <f t="shared" si="170"/>
        <v>60</v>
      </c>
      <c r="AG326" s="36">
        <f t="shared" si="170"/>
        <v>60</v>
      </c>
      <c r="AH326" s="36">
        <f t="shared" si="170"/>
        <v>60</v>
      </c>
    </row>
    <row r="327" spans="1:34" x14ac:dyDescent="0.3">
      <c r="A327" s="37" t="s">
        <v>224</v>
      </c>
      <c r="B327" s="37" t="s">
        <v>173</v>
      </c>
      <c r="C327" s="37"/>
      <c r="D327" s="37" t="s">
        <v>4</v>
      </c>
      <c r="E327" s="37" t="s">
        <v>167</v>
      </c>
      <c r="F327" s="55" t="s">
        <v>225</v>
      </c>
      <c r="G327" s="41">
        <f>G325/(1-1/(1+G325)^G326)</f>
        <v>8.2731195744472269E-2</v>
      </c>
      <c r="H327" s="41">
        <f t="shared" ref="H327:AH327" si="172">H325/(1-1/(1+H325)^H326)</f>
        <v>8.2731195744472269E-2</v>
      </c>
      <c r="I327" s="41">
        <f t="shared" si="172"/>
        <v>8.2731195744472269E-2</v>
      </c>
      <c r="J327" s="41">
        <f t="shared" si="172"/>
        <v>8.2731195744472269E-2</v>
      </c>
      <c r="K327" s="41">
        <f t="shared" si="172"/>
        <v>8.2731195744472269E-2</v>
      </c>
      <c r="L327" s="41">
        <f t="shared" si="172"/>
        <v>8.2731195744472269E-2</v>
      </c>
      <c r="M327" s="41">
        <f t="shared" si="172"/>
        <v>8.2731195744472269E-2</v>
      </c>
      <c r="N327" s="41">
        <f t="shared" si="172"/>
        <v>8.2731195744472269E-2</v>
      </c>
      <c r="O327" s="41">
        <f t="shared" si="172"/>
        <v>8.2731195744472269E-2</v>
      </c>
      <c r="P327" s="41">
        <f t="shared" si="172"/>
        <v>8.2731195744472269E-2</v>
      </c>
      <c r="Q327" s="41">
        <f t="shared" si="172"/>
        <v>8.2731195744472269E-2</v>
      </c>
      <c r="R327" s="41">
        <f t="shared" si="172"/>
        <v>8.2731195744472269E-2</v>
      </c>
      <c r="S327" s="41">
        <f t="shared" si="172"/>
        <v>8.2731195744472269E-2</v>
      </c>
      <c r="T327" s="41">
        <f t="shared" si="172"/>
        <v>8.2731195744472269E-2</v>
      </c>
      <c r="U327" s="41">
        <f t="shared" si="172"/>
        <v>8.2731195744472269E-2</v>
      </c>
      <c r="V327" s="41">
        <f t="shared" si="172"/>
        <v>8.2731195744472269E-2</v>
      </c>
      <c r="W327" s="41">
        <f t="shared" si="172"/>
        <v>8.2731195744472269E-2</v>
      </c>
      <c r="X327" s="41">
        <f t="shared" si="172"/>
        <v>8.2731195744472269E-2</v>
      </c>
      <c r="Y327" s="41">
        <f t="shared" si="172"/>
        <v>8.2731195744472269E-2</v>
      </c>
      <c r="Z327" s="41">
        <f t="shared" si="172"/>
        <v>8.2731195744472269E-2</v>
      </c>
      <c r="AA327" s="41">
        <f t="shared" si="172"/>
        <v>8.2731195744472269E-2</v>
      </c>
      <c r="AB327" s="41">
        <f t="shared" si="172"/>
        <v>8.2731195744472269E-2</v>
      </c>
      <c r="AC327" s="41">
        <f t="shared" si="172"/>
        <v>8.2731195744472269E-2</v>
      </c>
      <c r="AD327" s="41">
        <f t="shared" si="172"/>
        <v>8.2731195744472269E-2</v>
      </c>
      <c r="AE327" s="41">
        <f t="shared" si="172"/>
        <v>8.2731195744472269E-2</v>
      </c>
      <c r="AF327" s="41">
        <f t="shared" si="172"/>
        <v>8.2731195744472269E-2</v>
      </c>
      <c r="AG327" s="41">
        <f t="shared" si="172"/>
        <v>8.2731195744472269E-2</v>
      </c>
      <c r="AH327" s="41">
        <f t="shared" si="172"/>
        <v>8.2731195744472269E-2</v>
      </c>
    </row>
    <row r="328" spans="1:34" x14ac:dyDescent="0.3">
      <c r="A328" s="33" t="s">
        <v>224</v>
      </c>
      <c r="B328" s="33" t="s">
        <v>174</v>
      </c>
      <c r="C328" s="33" t="s">
        <v>159</v>
      </c>
      <c r="D328" s="33" t="s">
        <v>163</v>
      </c>
      <c r="E328" s="33" t="s">
        <v>167</v>
      </c>
      <c r="F328" s="55" t="s">
        <v>225</v>
      </c>
      <c r="G328" s="42">
        <f t="shared" ref="G328:AH328" si="173">G327*G323+G318</f>
        <v>14207.251069570617</v>
      </c>
      <c r="H328" s="42">
        <f t="shared" si="173"/>
        <v>14207.251069570617</v>
      </c>
      <c r="I328" s="42">
        <f t="shared" si="173"/>
        <v>14207.251069570617</v>
      </c>
      <c r="J328" s="42">
        <f t="shared" si="173"/>
        <v>14207.251069570617</v>
      </c>
      <c r="K328" s="42">
        <f t="shared" si="173"/>
        <v>14207.251069570617</v>
      </c>
      <c r="L328" s="42">
        <f t="shared" si="173"/>
        <v>14207.251069570617</v>
      </c>
      <c r="M328" s="42">
        <f t="shared" si="173"/>
        <v>14207.251069570617</v>
      </c>
      <c r="N328" s="42">
        <f t="shared" si="173"/>
        <v>14207.251069570617</v>
      </c>
      <c r="O328" s="42">
        <f t="shared" si="173"/>
        <v>14207.251069570617</v>
      </c>
      <c r="P328" s="42">
        <f t="shared" si="173"/>
        <v>14207.251069570617</v>
      </c>
      <c r="Q328" s="42">
        <f t="shared" si="173"/>
        <v>14207.251069570617</v>
      </c>
      <c r="R328" s="42">
        <f t="shared" si="173"/>
        <v>14207.251069570617</v>
      </c>
      <c r="S328" s="42">
        <f t="shared" si="173"/>
        <v>14207.251069570617</v>
      </c>
      <c r="T328" s="42">
        <f t="shared" si="173"/>
        <v>14207.251069570617</v>
      </c>
      <c r="U328" s="42">
        <f t="shared" si="173"/>
        <v>14207.251069570617</v>
      </c>
      <c r="V328" s="42">
        <f t="shared" si="173"/>
        <v>14207.251069570617</v>
      </c>
      <c r="W328" s="42">
        <f t="shared" si="173"/>
        <v>14207.251069570617</v>
      </c>
      <c r="X328" s="42">
        <f t="shared" si="173"/>
        <v>14207.251069570617</v>
      </c>
      <c r="Y328" s="42">
        <f t="shared" si="173"/>
        <v>14207.251069570617</v>
      </c>
      <c r="Z328" s="42">
        <f t="shared" si="173"/>
        <v>14207.251069570617</v>
      </c>
      <c r="AA328" s="42">
        <f t="shared" si="173"/>
        <v>14207.251069570617</v>
      </c>
      <c r="AB328" s="42">
        <f t="shared" si="173"/>
        <v>14207.251069570617</v>
      </c>
      <c r="AC328" s="42">
        <f t="shared" si="173"/>
        <v>14207.251069570617</v>
      </c>
      <c r="AD328" s="42">
        <f t="shared" si="173"/>
        <v>14207.251069570617</v>
      </c>
      <c r="AE328" s="42">
        <f t="shared" si="173"/>
        <v>14207.251069570617</v>
      </c>
      <c r="AF328" s="42">
        <f t="shared" si="173"/>
        <v>14207.251069570617</v>
      </c>
      <c r="AG328" s="42">
        <f t="shared" si="173"/>
        <v>14207.251069570617</v>
      </c>
      <c r="AH328" s="42">
        <f t="shared" si="173"/>
        <v>14207.251069570617</v>
      </c>
    </row>
    <row r="329" spans="1:34" x14ac:dyDescent="0.3">
      <c r="A329" s="37" t="s">
        <v>224</v>
      </c>
      <c r="B329" s="37" t="s">
        <v>175</v>
      </c>
      <c r="C329" s="37" t="s">
        <v>159</v>
      </c>
      <c r="D329" s="37" t="s">
        <v>165</v>
      </c>
      <c r="E329" s="37" t="s">
        <v>167</v>
      </c>
      <c r="F329" s="55" t="s">
        <v>225</v>
      </c>
      <c r="G329" s="43">
        <f>G328/(G324*8760)+G319+G322</f>
        <v>2.0621241843088045</v>
      </c>
      <c r="H329" s="43">
        <f t="shared" ref="H329:AH334" si="174">G329</f>
        <v>2.0621241843088045</v>
      </c>
      <c r="I329" s="43">
        <f t="shared" si="174"/>
        <v>2.0621241843088045</v>
      </c>
      <c r="J329" s="43">
        <f t="shared" si="174"/>
        <v>2.0621241843088045</v>
      </c>
      <c r="K329" s="43">
        <f t="shared" si="174"/>
        <v>2.0621241843088045</v>
      </c>
      <c r="L329" s="43">
        <f t="shared" si="174"/>
        <v>2.0621241843088045</v>
      </c>
      <c r="M329" s="43">
        <f t="shared" si="174"/>
        <v>2.0621241843088045</v>
      </c>
      <c r="N329" s="43">
        <f t="shared" si="174"/>
        <v>2.0621241843088045</v>
      </c>
      <c r="O329" s="43">
        <f t="shared" si="174"/>
        <v>2.0621241843088045</v>
      </c>
      <c r="P329" s="43">
        <f t="shared" si="174"/>
        <v>2.0621241843088045</v>
      </c>
      <c r="Q329" s="43">
        <f t="shared" si="174"/>
        <v>2.0621241843088045</v>
      </c>
      <c r="R329" s="43">
        <f t="shared" si="174"/>
        <v>2.0621241843088045</v>
      </c>
      <c r="S329" s="43">
        <f t="shared" si="174"/>
        <v>2.0621241843088045</v>
      </c>
      <c r="T329" s="43">
        <f t="shared" si="174"/>
        <v>2.0621241843088045</v>
      </c>
      <c r="U329" s="43">
        <f t="shared" si="174"/>
        <v>2.0621241843088045</v>
      </c>
      <c r="V329" s="43">
        <f t="shared" si="174"/>
        <v>2.0621241843088045</v>
      </c>
      <c r="W329" s="43">
        <f t="shared" si="174"/>
        <v>2.0621241843088045</v>
      </c>
      <c r="X329" s="43">
        <f t="shared" si="174"/>
        <v>2.0621241843088045</v>
      </c>
      <c r="Y329" s="43">
        <f t="shared" si="174"/>
        <v>2.0621241843088045</v>
      </c>
      <c r="Z329" s="43">
        <f t="shared" si="174"/>
        <v>2.0621241843088045</v>
      </c>
      <c r="AA329" s="43">
        <f t="shared" si="174"/>
        <v>2.0621241843088045</v>
      </c>
      <c r="AB329" s="43">
        <f t="shared" si="174"/>
        <v>2.0621241843088045</v>
      </c>
      <c r="AC329" s="43">
        <f t="shared" si="174"/>
        <v>2.0621241843088045</v>
      </c>
      <c r="AD329" s="43">
        <f t="shared" si="174"/>
        <v>2.0621241843088045</v>
      </c>
      <c r="AE329" s="43">
        <f t="shared" si="174"/>
        <v>2.0621241843088045</v>
      </c>
      <c r="AF329" s="43">
        <f t="shared" si="174"/>
        <v>2.0621241843088045</v>
      </c>
      <c r="AG329" s="43">
        <f t="shared" si="174"/>
        <v>2.0621241843088045</v>
      </c>
      <c r="AH329" s="43">
        <f t="shared" si="174"/>
        <v>2.0621241843088045</v>
      </c>
    </row>
    <row r="330" spans="1:34" x14ac:dyDescent="0.3">
      <c r="A330" s="33" t="s">
        <v>226</v>
      </c>
      <c r="B330" s="33" t="s">
        <v>158</v>
      </c>
      <c r="C330" s="33" t="s">
        <v>159</v>
      </c>
      <c r="D330" s="33" t="s">
        <v>160</v>
      </c>
      <c r="E330" s="34" t="s">
        <v>161</v>
      </c>
      <c r="F330" s="55" t="s">
        <v>227</v>
      </c>
      <c r="G330" s="36">
        <v>157775</v>
      </c>
      <c r="H330" s="36">
        <f>G330</f>
        <v>157775</v>
      </c>
      <c r="I330" s="36">
        <f t="shared" si="174"/>
        <v>157775</v>
      </c>
      <c r="J330" s="36">
        <f t="shared" si="174"/>
        <v>157775</v>
      </c>
      <c r="K330" s="36">
        <f t="shared" si="174"/>
        <v>157775</v>
      </c>
      <c r="L330" s="36">
        <f t="shared" si="174"/>
        <v>157775</v>
      </c>
      <c r="M330" s="36">
        <f t="shared" si="174"/>
        <v>157775</v>
      </c>
      <c r="N330" s="36">
        <f t="shared" si="174"/>
        <v>157775</v>
      </c>
      <c r="O330" s="36">
        <f t="shared" si="174"/>
        <v>157775</v>
      </c>
      <c r="P330" s="36">
        <f t="shared" si="174"/>
        <v>157775</v>
      </c>
      <c r="Q330" s="36">
        <f t="shared" si="174"/>
        <v>157775</v>
      </c>
      <c r="R330" s="36">
        <f t="shared" si="174"/>
        <v>157775</v>
      </c>
      <c r="S330" s="36">
        <f t="shared" si="174"/>
        <v>157775</v>
      </c>
      <c r="T330" s="36">
        <f t="shared" si="174"/>
        <v>157775</v>
      </c>
      <c r="U330" s="36">
        <f t="shared" si="174"/>
        <v>157775</v>
      </c>
      <c r="V330" s="36">
        <f t="shared" si="174"/>
        <v>157775</v>
      </c>
      <c r="W330" s="36">
        <f t="shared" si="174"/>
        <v>157775</v>
      </c>
      <c r="X330" s="36">
        <f t="shared" si="174"/>
        <v>157775</v>
      </c>
      <c r="Y330" s="36">
        <f t="shared" si="174"/>
        <v>157775</v>
      </c>
      <c r="Z330" s="36">
        <f t="shared" si="174"/>
        <v>157775</v>
      </c>
      <c r="AA330" s="36">
        <f t="shared" si="174"/>
        <v>157775</v>
      </c>
      <c r="AB330" s="36">
        <f t="shared" si="174"/>
        <v>157775</v>
      </c>
      <c r="AC330" s="36">
        <f t="shared" si="174"/>
        <v>157775</v>
      </c>
      <c r="AD330" s="36">
        <f t="shared" si="174"/>
        <v>157775</v>
      </c>
      <c r="AE330" s="36">
        <f t="shared" si="174"/>
        <v>157775</v>
      </c>
      <c r="AF330" s="36">
        <f t="shared" si="174"/>
        <v>157775</v>
      </c>
      <c r="AG330" s="36">
        <f t="shared" si="174"/>
        <v>157775</v>
      </c>
      <c r="AH330" s="36">
        <f t="shared" si="174"/>
        <v>157775</v>
      </c>
    </row>
    <row r="331" spans="1:34" x14ac:dyDescent="0.3">
      <c r="A331" s="37" t="s">
        <v>226</v>
      </c>
      <c r="B331" s="37" t="s">
        <v>162</v>
      </c>
      <c r="C331" s="37" t="s">
        <v>159</v>
      </c>
      <c r="D331" s="37" t="s">
        <v>163</v>
      </c>
      <c r="E331" s="34" t="s">
        <v>161</v>
      </c>
      <c r="F331" s="55" t="s">
        <v>227</v>
      </c>
      <c r="G331" s="36">
        <v>1646</v>
      </c>
      <c r="H331" s="36">
        <f t="shared" ref="H331:H332" si="175">G331</f>
        <v>1646</v>
      </c>
      <c r="I331" s="36">
        <f t="shared" si="174"/>
        <v>1646</v>
      </c>
      <c r="J331" s="36">
        <f t="shared" si="174"/>
        <v>1646</v>
      </c>
      <c r="K331" s="36">
        <f t="shared" si="174"/>
        <v>1646</v>
      </c>
      <c r="L331" s="36">
        <f t="shared" si="174"/>
        <v>1646</v>
      </c>
      <c r="M331" s="36">
        <f t="shared" si="174"/>
        <v>1646</v>
      </c>
      <c r="N331" s="36">
        <f t="shared" si="174"/>
        <v>1646</v>
      </c>
      <c r="O331" s="36">
        <f t="shared" si="174"/>
        <v>1646</v>
      </c>
      <c r="P331" s="36">
        <f t="shared" si="174"/>
        <v>1646</v>
      </c>
      <c r="Q331" s="36">
        <f t="shared" si="174"/>
        <v>1646</v>
      </c>
      <c r="R331" s="36">
        <f t="shared" si="174"/>
        <v>1646</v>
      </c>
      <c r="S331" s="36">
        <f t="shared" si="174"/>
        <v>1646</v>
      </c>
      <c r="T331" s="36">
        <f t="shared" si="174"/>
        <v>1646</v>
      </c>
      <c r="U331" s="36">
        <f t="shared" si="174"/>
        <v>1646</v>
      </c>
      <c r="V331" s="36">
        <f t="shared" si="174"/>
        <v>1646</v>
      </c>
      <c r="W331" s="36">
        <f t="shared" si="174"/>
        <v>1646</v>
      </c>
      <c r="X331" s="36">
        <f t="shared" si="174"/>
        <v>1646</v>
      </c>
      <c r="Y331" s="36">
        <f t="shared" si="174"/>
        <v>1646</v>
      </c>
      <c r="Z331" s="36">
        <f t="shared" si="174"/>
        <v>1646</v>
      </c>
      <c r="AA331" s="36">
        <f t="shared" si="174"/>
        <v>1646</v>
      </c>
      <c r="AB331" s="36">
        <f t="shared" si="174"/>
        <v>1646</v>
      </c>
      <c r="AC331" s="36">
        <f t="shared" si="174"/>
        <v>1646</v>
      </c>
      <c r="AD331" s="36">
        <f t="shared" si="174"/>
        <v>1646</v>
      </c>
      <c r="AE331" s="36">
        <f t="shared" si="174"/>
        <v>1646</v>
      </c>
      <c r="AF331" s="36">
        <f t="shared" si="174"/>
        <v>1646</v>
      </c>
      <c r="AG331" s="36">
        <f t="shared" si="174"/>
        <v>1646</v>
      </c>
      <c r="AH331" s="36">
        <f t="shared" si="174"/>
        <v>1646</v>
      </c>
    </row>
    <row r="332" spans="1:34" x14ac:dyDescent="0.3">
      <c r="A332" s="33" t="s">
        <v>226</v>
      </c>
      <c r="B332" s="33" t="s">
        <v>164</v>
      </c>
      <c r="C332" s="33" t="s">
        <v>159</v>
      </c>
      <c r="D332" s="33" t="s">
        <v>165</v>
      </c>
      <c r="E332" s="34" t="s">
        <v>161</v>
      </c>
      <c r="F332" s="55" t="s">
        <v>227</v>
      </c>
      <c r="G332" s="50">
        <v>4.4999999999999998E-2</v>
      </c>
      <c r="H332" s="50">
        <f t="shared" si="175"/>
        <v>4.4999999999999998E-2</v>
      </c>
      <c r="I332" s="50">
        <f t="shared" si="174"/>
        <v>4.4999999999999998E-2</v>
      </c>
      <c r="J332" s="50">
        <f t="shared" si="174"/>
        <v>4.4999999999999998E-2</v>
      </c>
      <c r="K332" s="50">
        <f t="shared" si="174"/>
        <v>4.4999999999999998E-2</v>
      </c>
      <c r="L332" s="50">
        <f t="shared" si="174"/>
        <v>4.4999999999999998E-2</v>
      </c>
      <c r="M332" s="50">
        <f t="shared" si="174"/>
        <v>4.4999999999999998E-2</v>
      </c>
      <c r="N332" s="50">
        <f t="shared" si="174"/>
        <v>4.4999999999999998E-2</v>
      </c>
      <c r="O332" s="50">
        <f t="shared" si="174"/>
        <v>4.4999999999999998E-2</v>
      </c>
      <c r="P332" s="50">
        <f t="shared" si="174"/>
        <v>4.4999999999999998E-2</v>
      </c>
      <c r="Q332" s="50">
        <f t="shared" si="174"/>
        <v>4.4999999999999998E-2</v>
      </c>
      <c r="R332" s="50">
        <f t="shared" si="174"/>
        <v>4.4999999999999998E-2</v>
      </c>
      <c r="S332" s="50">
        <f t="shared" si="174"/>
        <v>4.4999999999999998E-2</v>
      </c>
      <c r="T332" s="50">
        <f t="shared" si="174"/>
        <v>4.4999999999999998E-2</v>
      </c>
      <c r="U332" s="50">
        <f t="shared" si="174"/>
        <v>4.4999999999999998E-2</v>
      </c>
      <c r="V332" s="50">
        <f t="shared" si="174"/>
        <v>4.4999999999999998E-2</v>
      </c>
      <c r="W332" s="50">
        <f t="shared" si="174"/>
        <v>4.4999999999999998E-2</v>
      </c>
      <c r="X332" s="50">
        <f t="shared" si="174"/>
        <v>4.4999999999999998E-2</v>
      </c>
      <c r="Y332" s="50">
        <f t="shared" si="174"/>
        <v>4.4999999999999998E-2</v>
      </c>
      <c r="Z332" s="50">
        <f t="shared" si="174"/>
        <v>4.4999999999999998E-2</v>
      </c>
      <c r="AA332" s="50">
        <f t="shared" si="174"/>
        <v>4.4999999999999998E-2</v>
      </c>
      <c r="AB332" s="50">
        <f t="shared" si="174"/>
        <v>4.4999999999999998E-2</v>
      </c>
      <c r="AC332" s="50">
        <f t="shared" si="174"/>
        <v>4.4999999999999998E-2</v>
      </c>
      <c r="AD332" s="50">
        <f t="shared" si="174"/>
        <v>4.4999999999999998E-2</v>
      </c>
      <c r="AE332" s="50">
        <f t="shared" si="174"/>
        <v>4.4999999999999998E-2</v>
      </c>
      <c r="AF332" s="50">
        <f t="shared" si="174"/>
        <v>4.4999999999999998E-2</v>
      </c>
      <c r="AG332" s="50">
        <f t="shared" si="174"/>
        <v>4.4999999999999998E-2</v>
      </c>
      <c r="AH332" s="50">
        <f t="shared" si="174"/>
        <v>4.4999999999999998E-2</v>
      </c>
    </row>
    <row r="333" spans="1:34" x14ac:dyDescent="0.3">
      <c r="A333" s="37" t="s">
        <v>226</v>
      </c>
      <c r="B333" s="37" t="s">
        <v>192</v>
      </c>
      <c r="C333" s="37"/>
      <c r="D333" s="37" t="s">
        <v>193</v>
      </c>
      <c r="E333" s="39" t="s">
        <v>169</v>
      </c>
      <c r="F333" s="55" t="s">
        <v>227</v>
      </c>
      <c r="G333" s="36">
        <v>11996</v>
      </c>
      <c r="H333" s="36">
        <f>G333</f>
        <v>11996</v>
      </c>
      <c r="I333" s="36">
        <f t="shared" si="174"/>
        <v>11996</v>
      </c>
      <c r="J333" s="36">
        <f t="shared" si="174"/>
        <v>11996</v>
      </c>
      <c r="K333" s="36">
        <f t="shared" si="174"/>
        <v>11996</v>
      </c>
      <c r="L333" s="36">
        <f t="shared" si="174"/>
        <v>11996</v>
      </c>
      <c r="M333" s="36">
        <f t="shared" si="174"/>
        <v>11996</v>
      </c>
      <c r="N333" s="36">
        <f t="shared" si="174"/>
        <v>11996</v>
      </c>
      <c r="O333" s="36">
        <f t="shared" si="174"/>
        <v>11996</v>
      </c>
      <c r="P333" s="36">
        <f t="shared" si="174"/>
        <v>11996</v>
      </c>
      <c r="Q333" s="36">
        <f t="shared" si="174"/>
        <v>11996</v>
      </c>
      <c r="R333" s="36">
        <f t="shared" si="174"/>
        <v>11996</v>
      </c>
      <c r="S333" s="36">
        <f t="shared" si="174"/>
        <v>11996</v>
      </c>
      <c r="T333" s="36">
        <f t="shared" si="174"/>
        <v>11996</v>
      </c>
      <c r="U333" s="36">
        <f t="shared" si="174"/>
        <v>11996</v>
      </c>
      <c r="V333" s="36">
        <f t="shared" si="174"/>
        <v>11996</v>
      </c>
      <c r="W333" s="36">
        <f t="shared" si="174"/>
        <v>11996</v>
      </c>
      <c r="X333" s="36">
        <f t="shared" si="174"/>
        <v>11996</v>
      </c>
      <c r="Y333" s="36">
        <f t="shared" si="174"/>
        <v>11996</v>
      </c>
      <c r="Z333" s="36">
        <f t="shared" si="174"/>
        <v>11996</v>
      </c>
      <c r="AA333" s="36">
        <f t="shared" si="174"/>
        <v>11996</v>
      </c>
      <c r="AB333" s="36">
        <f t="shared" si="174"/>
        <v>11996</v>
      </c>
      <c r="AC333" s="36">
        <f t="shared" si="174"/>
        <v>11996</v>
      </c>
      <c r="AD333" s="36">
        <f t="shared" si="174"/>
        <v>11996</v>
      </c>
      <c r="AE333" s="36">
        <f t="shared" si="174"/>
        <v>11996</v>
      </c>
      <c r="AF333" s="36">
        <f t="shared" si="174"/>
        <v>11996</v>
      </c>
      <c r="AG333" s="36">
        <f t="shared" si="174"/>
        <v>11996</v>
      </c>
      <c r="AH333" s="36">
        <f t="shared" si="174"/>
        <v>11996</v>
      </c>
    </row>
    <row r="334" spans="1:34" x14ac:dyDescent="0.3">
      <c r="A334" s="33" t="s">
        <v>226</v>
      </c>
      <c r="B334" s="33" t="s">
        <v>194</v>
      </c>
      <c r="C334" s="33" t="s">
        <v>159</v>
      </c>
      <c r="D334" s="33" t="s">
        <v>129</v>
      </c>
      <c r="E334" s="34" t="s">
        <v>161</v>
      </c>
      <c r="F334" s="55" t="s">
        <v>227</v>
      </c>
      <c r="G334" s="36">
        <f>[1]Assumptions!$J$5</f>
        <v>17.93</v>
      </c>
      <c r="H334" s="36">
        <f>G334</f>
        <v>17.93</v>
      </c>
      <c r="I334" s="36">
        <f t="shared" si="174"/>
        <v>17.93</v>
      </c>
      <c r="J334" s="36">
        <f t="shared" si="174"/>
        <v>17.93</v>
      </c>
      <c r="K334" s="36">
        <f t="shared" si="174"/>
        <v>17.93</v>
      </c>
      <c r="L334" s="36">
        <f t="shared" si="174"/>
        <v>17.93</v>
      </c>
      <c r="M334" s="36">
        <f t="shared" si="174"/>
        <v>17.93</v>
      </c>
      <c r="N334" s="36">
        <f t="shared" si="174"/>
        <v>17.93</v>
      </c>
      <c r="O334" s="36">
        <f t="shared" si="174"/>
        <v>17.93</v>
      </c>
      <c r="P334" s="36">
        <f t="shared" si="174"/>
        <v>17.93</v>
      </c>
      <c r="Q334" s="36">
        <f t="shared" si="174"/>
        <v>17.93</v>
      </c>
      <c r="R334" s="36">
        <f t="shared" si="174"/>
        <v>17.93</v>
      </c>
      <c r="S334" s="36">
        <f t="shared" si="174"/>
        <v>17.93</v>
      </c>
      <c r="T334" s="36">
        <f t="shared" si="174"/>
        <v>17.93</v>
      </c>
      <c r="U334" s="36">
        <f t="shared" si="174"/>
        <v>17.93</v>
      </c>
      <c r="V334" s="36">
        <f t="shared" si="174"/>
        <v>17.93</v>
      </c>
      <c r="W334" s="36">
        <f t="shared" si="174"/>
        <v>17.93</v>
      </c>
      <c r="X334" s="36">
        <f t="shared" si="174"/>
        <v>17.93</v>
      </c>
      <c r="Y334" s="36">
        <f t="shared" si="174"/>
        <v>17.93</v>
      </c>
      <c r="Z334" s="36">
        <f t="shared" si="174"/>
        <v>17.93</v>
      </c>
      <c r="AA334" s="36">
        <f t="shared" si="174"/>
        <v>17.93</v>
      </c>
      <c r="AB334" s="36">
        <f t="shared" si="174"/>
        <v>17.93</v>
      </c>
      <c r="AC334" s="36">
        <f t="shared" si="174"/>
        <v>17.93</v>
      </c>
      <c r="AD334" s="36">
        <f t="shared" si="174"/>
        <v>17.93</v>
      </c>
      <c r="AE334" s="36">
        <f t="shared" si="174"/>
        <v>17.93</v>
      </c>
      <c r="AF334" s="36">
        <f t="shared" si="174"/>
        <v>17.93</v>
      </c>
      <c r="AG334" s="36">
        <f t="shared" si="174"/>
        <v>17.93</v>
      </c>
      <c r="AH334" s="36">
        <f t="shared" si="174"/>
        <v>17.93</v>
      </c>
    </row>
    <row r="335" spans="1:34" x14ac:dyDescent="0.3">
      <c r="A335" s="37" t="s">
        <v>226</v>
      </c>
      <c r="B335" s="37" t="s">
        <v>195</v>
      </c>
      <c r="C335" s="37" t="s">
        <v>159</v>
      </c>
      <c r="D335" s="37" t="s">
        <v>165</v>
      </c>
      <c r="E335" s="34" t="s">
        <v>161</v>
      </c>
      <c r="F335" s="55" t="s">
        <v>227</v>
      </c>
      <c r="G335" s="24">
        <f t="shared" ref="G335:AH335" si="176">G334*G333/1000000</f>
        <v>0.21508827999999999</v>
      </c>
      <c r="H335" s="24">
        <f t="shared" si="176"/>
        <v>0.21508827999999999</v>
      </c>
      <c r="I335" s="24">
        <f t="shared" si="176"/>
        <v>0.21508827999999999</v>
      </c>
      <c r="J335" s="24">
        <f t="shared" si="176"/>
        <v>0.21508827999999999</v>
      </c>
      <c r="K335" s="24">
        <f t="shared" si="176"/>
        <v>0.21508827999999999</v>
      </c>
      <c r="L335" s="24">
        <f t="shared" si="176"/>
        <v>0.21508827999999999</v>
      </c>
      <c r="M335" s="24">
        <f t="shared" si="176"/>
        <v>0.21508827999999999</v>
      </c>
      <c r="N335" s="24">
        <f t="shared" si="176"/>
        <v>0.21508827999999999</v>
      </c>
      <c r="O335" s="24">
        <f t="shared" si="176"/>
        <v>0.21508827999999999</v>
      </c>
      <c r="P335" s="24">
        <f t="shared" si="176"/>
        <v>0.21508827999999999</v>
      </c>
      <c r="Q335" s="24">
        <f t="shared" si="176"/>
        <v>0.21508827999999999</v>
      </c>
      <c r="R335" s="24">
        <f t="shared" si="176"/>
        <v>0.21508827999999999</v>
      </c>
      <c r="S335" s="24">
        <f t="shared" si="176"/>
        <v>0.21508827999999999</v>
      </c>
      <c r="T335" s="24">
        <f t="shared" si="176"/>
        <v>0.21508827999999999</v>
      </c>
      <c r="U335" s="24">
        <f t="shared" si="176"/>
        <v>0.21508827999999999</v>
      </c>
      <c r="V335" s="24">
        <f t="shared" si="176"/>
        <v>0.21508827999999999</v>
      </c>
      <c r="W335" s="24">
        <f t="shared" si="176"/>
        <v>0.21508827999999999</v>
      </c>
      <c r="X335" s="24">
        <f t="shared" si="176"/>
        <v>0.21508827999999999</v>
      </c>
      <c r="Y335" s="24">
        <f t="shared" si="176"/>
        <v>0.21508827999999999</v>
      </c>
      <c r="Z335" s="24">
        <f t="shared" si="176"/>
        <v>0.21508827999999999</v>
      </c>
      <c r="AA335" s="24">
        <f t="shared" si="176"/>
        <v>0.21508827999999999</v>
      </c>
      <c r="AB335" s="24">
        <f t="shared" si="176"/>
        <v>0.21508827999999999</v>
      </c>
      <c r="AC335" s="24">
        <f t="shared" si="176"/>
        <v>0.21508827999999999</v>
      </c>
      <c r="AD335" s="24">
        <f t="shared" si="176"/>
        <v>0.21508827999999999</v>
      </c>
      <c r="AE335" s="24">
        <f t="shared" si="176"/>
        <v>0.21508827999999999</v>
      </c>
      <c r="AF335" s="24">
        <f t="shared" si="176"/>
        <v>0.21508827999999999</v>
      </c>
      <c r="AG335" s="24">
        <f t="shared" si="176"/>
        <v>0.21508827999999999</v>
      </c>
      <c r="AH335" s="24">
        <f t="shared" si="176"/>
        <v>0.21508827999999999</v>
      </c>
    </row>
    <row r="336" spans="1:34" x14ac:dyDescent="0.3">
      <c r="A336" s="33" t="s">
        <v>226</v>
      </c>
      <c r="B336" s="33" t="s">
        <v>166</v>
      </c>
      <c r="C336" s="33" t="s">
        <v>159</v>
      </c>
      <c r="D336" s="33" t="s">
        <v>160</v>
      </c>
      <c r="E336" s="33" t="s">
        <v>167</v>
      </c>
      <c r="F336" s="55" t="s">
        <v>227</v>
      </c>
      <c r="G336" s="38">
        <f>G330*[1]Assumptions!$G$66</f>
        <v>196524.31309874976</v>
      </c>
      <c r="H336" s="38">
        <f t="shared" ref="H336:AH339" si="177">G336</f>
        <v>196524.31309874976</v>
      </c>
      <c r="I336" s="38">
        <f t="shared" si="177"/>
        <v>196524.31309874976</v>
      </c>
      <c r="J336" s="38">
        <f t="shared" si="177"/>
        <v>196524.31309874976</v>
      </c>
      <c r="K336" s="38">
        <f t="shared" si="177"/>
        <v>196524.31309874976</v>
      </c>
      <c r="L336" s="38">
        <f t="shared" si="177"/>
        <v>196524.31309874976</v>
      </c>
      <c r="M336" s="38">
        <f t="shared" si="177"/>
        <v>196524.31309874976</v>
      </c>
      <c r="N336" s="38">
        <f t="shared" si="177"/>
        <v>196524.31309874976</v>
      </c>
      <c r="O336" s="38">
        <f t="shared" si="177"/>
        <v>196524.31309874976</v>
      </c>
      <c r="P336" s="38">
        <f t="shared" si="177"/>
        <v>196524.31309874976</v>
      </c>
      <c r="Q336" s="38">
        <f t="shared" si="177"/>
        <v>196524.31309874976</v>
      </c>
      <c r="R336" s="38">
        <f t="shared" si="177"/>
        <v>196524.31309874976</v>
      </c>
      <c r="S336" s="38">
        <f t="shared" si="177"/>
        <v>196524.31309874976</v>
      </c>
      <c r="T336" s="38">
        <f t="shared" si="177"/>
        <v>196524.31309874976</v>
      </c>
      <c r="U336" s="38">
        <f t="shared" si="177"/>
        <v>196524.31309874976</v>
      </c>
      <c r="V336" s="38">
        <f t="shared" si="177"/>
        <v>196524.31309874976</v>
      </c>
      <c r="W336" s="38">
        <f t="shared" si="177"/>
        <v>196524.31309874976</v>
      </c>
      <c r="X336" s="38">
        <f t="shared" si="177"/>
        <v>196524.31309874976</v>
      </c>
      <c r="Y336" s="38">
        <f t="shared" si="177"/>
        <v>196524.31309874976</v>
      </c>
      <c r="Z336" s="38">
        <f t="shared" si="177"/>
        <v>196524.31309874976</v>
      </c>
      <c r="AA336" s="38">
        <f t="shared" si="177"/>
        <v>196524.31309874976</v>
      </c>
      <c r="AB336" s="38">
        <f t="shared" si="177"/>
        <v>196524.31309874976</v>
      </c>
      <c r="AC336" s="38">
        <f t="shared" si="177"/>
        <v>196524.31309874976</v>
      </c>
      <c r="AD336" s="38">
        <f t="shared" si="177"/>
        <v>196524.31309874976</v>
      </c>
      <c r="AE336" s="38">
        <f t="shared" si="177"/>
        <v>196524.31309874976</v>
      </c>
      <c r="AF336" s="38">
        <f t="shared" si="177"/>
        <v>196524.31309874976</v>
      </c>
      <c r="AG336" s="38">
        <f t="shared" si="177"/>
        <v>196524.31309874976</v>
      </c>
      <c r="AH336" s="38">
        <f t="shared" si="177"/>
        <v>196524.31309874976</v>
      </c>
    </row>
    <row r="337" spans="1:34" x14ac:dyDescent="0.3">
      <c r="A337" s="37" t="s">
        <v>226</v>
      </c>
      <c r="B337" s="37" t="s">
        <v>168</v>
      </c>
      <c r="C337" s="37" t="s">
        <v>159</v>
      </c>
      <c r="D337" s="37" t="s">
        <v>4</v>
      </c>
      <c r="E337" s="39" t="s">
        <v>169</v>
      </c>
      <c r="F337" s="55" t="s">
        <v>227</v>
      </c>
      <c r="G337" s="40">
        <v>0.9</v>
      </c>
      <c r="H337" s="40">
        <f>G337</f>
        <v>0.9</v>
      </c>
      <c r="I337" s="40">
        <f>H337</f>
        <v>0.9</v>
      </c>
      <c r="J337" s="40">
        <f t="shared" si="177"/>
        <v>0.9</v>
      </c>
      <c r="K337" s="40">
        <f t="shared" si="177"/>
        <v>0.9</v>
      </c>
      <c r="L337" s="40">
        <f t="shared" si="177"/>
        <v>0.9</v>
      </c>
      <c r="M337" s="40">
        <f t="shared" si="177"/>
        <v>0.9</v>
      </c>
      <c r="N337" s="40">
        <f t="shared" si="177"/>
        <v>0.9</v>
      </c>
      <c r="O337" s="40">
        <f t="shared" si="177"/>
        <v>0.9</v>
      </c>
      <c r="P337" s="40">
        <f t="shared" si="177"/>
        <v>0.9</v>
      </c>
      <c r="Q337" s="40">
        <f t="shared" si="177"/>
        <v>0.9</v>
      </c>
      <c r="R337" s="40">
        <f t="shared" si="177"/>
        <v>0.9</v>
      </c>
      <c r="S337" s="40">
        <f t="shared" si="177"/>
        <v>0.9</v>
      </c>
      <c r="T337" s="40">
        <f t="shared" si="177"/>
        <v>0.9</v>
      </c>
      <c r="U337" s="40">
        <f t="shared" si="177"/>
        <v>0.9</v>
      </c>
      <c r="V337" s="40">
        <f t="shared" si="177"/>
        <v>0.9</v>
      </c>
      <c r="W337" s="40">
        <f t="shared" si="177"/>
        <v>0.9</v>
      </c>
      <c r="X337" s="40">
        <f t="shared" si="177"/>
        <v>0.9</v>
      </c>
      <c r="Y337" s="40">
        <f t="shared" si="177"/>
        <v>0.9</v>
      </c>
      <c r="Z337" s="40">
        <f t="shared" si="177"/>
        <v>0.9</v>
      </c>
      <c r="AA337" s="40">
        <f t="shared" si="177"/>
        <v>0.9</v>
      </c>
      <c r="AB337" s="40">
        <f t="shared" si="177"/>
        <v>0.9</v>
      </c>
      <c r="AC337" s="40">
        <f t="shared" si="177"/>
        <v>0.9</v>
      </c>
      <c r="AD337" s="40">
        <f t="shared" si="177"/>
        <v>0.9</v>
      </c>
      <c r="AE337" s="40">
        <f t="shared" si="177"/>
        <v>0.9</v>
      </c>
      <c r="AF337" s="40">
        <f t="shared" si="177"/>
        <v>0.9</v>
      </c>
      <c r="AG337" s="40">
        <f t="shared" si="177"/>
        <v>0.9</v>
      </c>
      <c r="AH337" s="40">
        <f t="shared" si="177"/>
        <v>0.9</v>
      </c>
    </row>
    <row r="338" spans="1:34" x14ac:dyDescent="0.3">
      <c r="A338" s="33" t="s">
        <v>226</v>
      </c>
      <c r="B338" s="33" t="s">
        <v>170</v>
      </c>
      <c r="C338" s="33" t="s">
        <v>159</v>
      </c>
      <c r="D338" s="33" t="s">
        <v>172</v>
      </c>
      <c r="E338" s="34" t="s">
        <v>161</v>
      </c>
      <c r="F338" s="55" t="s">
        <v>227</v>
      </c>
      <c r="G338" s="40">
        <v>8.2000000000000003E-2</v>
      </c>
      <c r="H338" s="40">
        <f>G338</f>
        <v>8.2000000000000003E-2</v>
      </c>
      <c r="I338" s="40">
        <f>H338</f>
        <v>8.2000000000000003E-2</v>
      </c>
      <c r="J338" s="40">
        <f t="shared" si="177"/>
        <v>8.2000000000000003E-2</v>
      </c>
      <c r="K338" s="40">
        <f t="shared" si="177"/>
        <v>8.2000000000000003E-2</v>
      </c>
      <c r="L338" s="40">
        <f t="shared" si="177"/>
        <v>8.2000000000000003E-2</v>
      </c>
      <c r="M338" s="40">
        <f t="shared" si="177"/>
        <v>8.2000000000000003E-2</v>
      </c>
      <c r="N338" s="40">
        <f t="shared" si="177"/>
        <v>8.2000000000000003E-2</v>
      </c>
      <c r="O338" s="40">
        <f t="shared" si="177"/>
        <v>8.2000000000000003E-2</v>
      </c>
      <c r="P338" s="40">
        <f t="shared" si="177"/>
        <v>8.2000000000000003E-2</v>
      </c>
      <c r="Q338" s="40">
        <f t="shared" si="177"/>
        <v>8.2000000000000003E-2</v>
      </c>
      <c r="R338" s="40">
        <f t="shared" si="177"/>
        <v>8.2000000000000003E-2</v>
      </c>
      <c r="S338" s="40">
        <f t="shared" si="177"/>
        <v>8.2000000000000003E-2</v>
      </c>
      <c r="T338" s="40">
        <f t="shared" si="177"/>
        <v>8.2000000000000003E-2</v>
      </c>
      <c r="U338" s="40">
        <f t="shared" si="177"/>
        <v>8.2000000000000003E-2</v>
      </c>
      <c r="V338" s="40">
        <f t="shared" si="177"/>
        <v>8.2000000000000003E-2</v>
      </c>
      <c r="W338" s="40">
        <f t="shared" si="177"/>
        <v>8.2000000000000003E-2</v>
      </c>
      <c r="X338" s="40">
        <f t="shared" si="177"/>
        <v>8.2000000000000003E-2</v>
      </c>
      <c r="Y338" s="40">
        <f t="shared" si="177"/>
        <v>8.2000000000000003E-2</v>
      </c>
      <c r="Z338" s="40">
        <f t="shared" si="177"/>
        <v>8.2000000000000003E-2</v>
      </c>
      <c r="AA338" s="40">
        <f t="shared" si="177"/>
        <v>8.2000000000000003E-2</v>
      </c>
      <c r="AB338" s="40">
        <f t="shared" si="177"/>
        <v>8.2000000000000003E-2</v>
      </c>
      <c r="AC338" s="40">
        <f t="shared" si="177"/>
        <v>8.2000000000000003E-2</v>
      </c>
      <c r="AD338" s="40">
        <f t="shared" si="177"/>
        <v>8.2000000000000003E-2</v>
      </c>
      <c r="AE338" s="40">
        <f t="shared" si="177"/>
        <v>8.2000000000000003E-2</v>
      </c>
      <c r="AF338" s="40">
        <f t="shared" si="177"/>
        <v>8.2000000000000003E-2</v>
      </c>
      <c r="AG338" s="40">
        <f t="shared" si="177"/>
        <v>8.2000000000000003E-2</v>
      </c>
      <c r="AH338" s="40">
        <f t="shared" si="177"/>
        <v>8.2000000000000003E-2</v>
      </c>
    </row>
    <row r="339" spans="1:34" x14ac:dyDescent="0.3">
      <c r="A339" s="37" t="s">
        <v>226</v>
      </c>
      <c r="B339" s="37" t="s">
        <v>171</v>
      </c>
      <c r="C339" s="37"/>
      <c r="D339" s="37" t="s">
        <v>172</v>
      </c>
      <c r="E339" s="39" t="s">
        <v>169</v>
      </c>
      <c r="F339" s="55" t="s">
        <v>227</v>
      </c>
      <c r="G339" s="23">
        <v>60</v>
      </c>
      <c r="H339" s="36">
        <f t="shared" ref="H339:I339" si="178">G339</f>
        <v>60</v>
      </c>
      <c r="I339" s="36">
        <f t="shared" si="178"/>
        <v>60</v>
      </c>
      <c r="J339" s="36">
        <f t="shared" si="177"/>
        <v>60</v>
      </c>
      <c r="K339" s="36">
        <f t="shared" si="177"/>
        <v>60</v>
      </c>
      <c r="L339" s="36">
        <f t="shared" si="177"/>
        <v>60</v>
      </c>
      <c r="M339" s="36">
        <f t="shared" si="177"/>
        <v>60</v>
      </c>
      <c r="N339" s="36">
        <f t="shared" si="177"/>
        <v>60</v>
      </c>
      <c r="O339" s="36">
        <f t="shared" si="177"/>
        <v>60</v>
      </c>
      <c r="P339" s="36">
        <f t="shared" si="177"/>
        <v>60</v>
      </c>
      <c r="Q339" s="36">
        <f t="shared" si="177"/>
        <v>60</v>
      </c>
      <c r="R339" s="36">
        <f t="shared" si="177"/>
        <v>60</v>
      </c>
      <c r="S339" s="36">
        <f t="shared" si="177"/>
        <v>60</v>
      </c>
      <c r="T339" s="36">
        <f t="shared" si="177"/>
        <v>60</v>
      </c>
      <c r="U339" s="36">
        <f t="shared" si="177"/>
        <v>60</v>
      </c>
      <c r="V339" s="36">
        <f t="shared" si="177"/>
        <v>60</v>
      </c>
      <c r="W339" s="36">
        <f t="shared" si="177"/>
        <v>60</v>
      </c>
      <c r="X339" s="36">
        <f t="shared" si="177"/>
        <v>60</v>
      </c>
      <c r="Y339" s="36">
        <f t="shared" si="177"/>
        <v>60</v>
      </c>
      <c r="Z339" s="36">
        <f t="shared" si="177"/>
        <v>60</v>
      </c>
      <c r="AA339" s="36">
        <f t="shared" si="177"/>
        <v>60</v>
      </c>
      <c r="AB339" s="36">
        <f t="shared" si="177"/>
        <v>60</v>
      </c>
      <c r="AC339" s="36">
        <f t="shared" si="177"/>
        <v>60</v>
      </c>
      <c r="AD339" s="36">
        <f t="shared" si="177"/>
        <v>60</v>
      </c>
      <c r="AE339" s="36">
        <f t="shared" si="177"/>
        <v>60</v>
      </c>
      <c r="AF339" s="36">
        <f t="shared" si="177"/>
        <v>60</v>
      </c>
      <c r="AG339" s="36">
        <f t="shared" si="177"/>
        <v>60</v>
      </c>
      <c r="AH339" s="36">
        <f t="shared" si="177"/>
        <v>60</v>
      </c>
    </row>
    <row r="340" spans="1:34" x14ac:dyDescent="0.3">
      <c r="A340" s="33" t="s">
        <v>226</v>
      </c>
      <c r="B340" s="33" t="s">
        <v>173</v>
      </c>
      <c r="C340" s="33"/>
      <c r="D340" s="33" t="s">
        <v>4</v>
      </c>
      <c r="E340" s="33" t="s">
        <v>167</v>
      </c>
      <c r="F340" s="55" t="s">
        <v>227</v>
      </c>
      <c r="G340" s="41">
        <f>G338/(1-1/(1+G338)^G339)</f>
        <v>8.2731195744472269E-2</v>
      </c>
      <c r="H340" s="41">
        <f t="shared" ref="H340:AH340" si="179">H338/(1-1/(1+H338)^H339)</f>
        <v>8.2731195744472269E-2</v>
      </c>
      <c r="I340" s="41">
        <f t="shared" si="179"/>
        <v>8.2731195744472269E-2</v>
      </c>
      <c r="J340" s="41">
        <f t="shared" si="179"/>
        <v>8.2731195744472269E-2</v>
      </c>
      <c r="K340" s="41">
        <f t="shared" si="179"/>
        <v>8.2731195744472269E-2</v>
      </c>
      <c r="L340" s="41">
        <f t="shared" si="179"/>
        <v>8.2731195744472269E-2</v>
      </c>
      <c r="M340" s="41">
        <f t="shared" si="179"/>
        <v>8.2731195744472269E-2</v>
      </c>
      <c r="N340" s="41">
        <f t="shared" si="179"/>
        <v>8.2731195744472269E-2</v>
      </c>
      <c r="O340" s="41">
        <f t="shared" si="179"/>
        <v>8.2731195744472269E-2</v>
      </c>
      <c r="P340" s="41">
        <f t="shared" si="179"/>
        <v>8.2731195744472269E-2</v>
      </c>
      <c r="Q340" s="41">
        <f t="shared" si="179"/>
        <v>8.2731195744472269E-2</v>
      </c>
      <c r="R340" s="41">
        <f t="shared" si="179"/>
        <v>8.2731195744472269E-2</v>
      </c>
      <c r="S340" s="41">
        <f t="shared" si="179"/>
        <v>8.2731195744472269E-2</v>
      </c>
      <c r="T340" s="41">
        <f t="shared" si="179"/>
        <v>8.2731195744472269E-2</v>
      </c>
      <c r="U340" s="41">
        <f t="shared" si="179"/>
        <v>8.2731195744472269E-2</v>
      </c>
      <c r="V340" s="41">
        <f t="shared" si="179"/>
        <v>8.2731195744472269E-2</v>
      </c>
      <c r="W340" s="41">
        <f t="shared" si="179"/>
        <v>8.2731195744472269E-2</v>
      </c>
      <c r="X340" s="41">
        <f t="shared" si="179"/>
        <v>8.2731195744472269E-2</v>
      </c>
      <c r="Y340" s="41">
        <f t="shared" si="179"/>
        <v>8.2731195744472269E-2</v>
      </c>
      <c r="Z340" s="41">
        <f t="shared" si="179"/>
        <v>8.2731195744472269E-2</v>
      </c>
      <c r="AA340" s="41">
        <f t="shared" si="179"/>
        <v>8.2731195744472269E-2</v>
      </c>
      <c r="AB340" s="41">
        <f t="shared" si="179"/>
        <v>8.2731195744472269E-2</v>
      </c>
      <c r="AC340" s="41">
        <f t="shared" si="179"/>
        <v>8.2731195744472269E-2</v>
      </c>
      <c r="AD340" s="41">
        <f t="shared" si="179"/>
        <v>8.2731195744472269E-2</v>
      </c>
      <c r="AE340" s="41">
        <f t="shared" si="179"/>
        <v>8.2731195744472269E-2</v>
      </c>
      <c r="AF340" s="41">
        <f t="shared" si="179"/>
        <v>8.2731195744472269E-2</v>
      </c>
      <c r="AG340" s="41">
        <f t="shared" si="179"/>
        <v>8.2731195744472269E-2</v>
      </c>
      <c r="AH340" s="41">
        <f t="shared" si="179"/>
        <v>8.2731195744472269E-2</v>
      </c>
    </row>
    <row r="341" spans="1:34" x14ac:dyDescent="0.3">
      <c r="A341" s="37" t="s">
        <v>226</v>
      </c>
      <c r="B341" s="37" t="s">
        <v>174</v>
      </c>
      <c r="C341" s="37" t="s">
        <v>159</v>
      </c>
      <c r="D341" s="37" t="s">
        <v>163</v>
      </c>
      <c r="E341" s="37" t="s">
        <v>167</v>
      </c>
      <c r="F341" s="55" t="s">
        <v>227</v>
      </c>
      <c r="G341" s="42">
        <f t="shared" ref="G341:AH341" si="180">G340*G336+G331</f>
        <v>17904.691415520621</v>
      </c>
      <c r="H341" s="42">
        <f t="shared" si="180"/>
        <v>17904.691415520621</v>
      </c>
      <c r="I341" s="42">
        <f t="shared" si="180"/>
        <v>17904.691415520621</v>
      </c>
      <c r="J341" s="42">
        <f t="shared" si="180"/>
        <v>17904.691415520621</v>
      </c>
      <c r="K341" s="42">
        <f t="shared" si="180"/>
        <v>17904.691415520621</v>
      </c>
      <c r="L341" s="42">
        <f t="shared" si="180"/>
        <v>17904.691415520621</v>
      </c>
      <c r="M341" s="42">
        <f t="shared" si="180"/>
        <v>17904.691415520621</v>
      </c>
      <c r="N341" s="42">
        <f t="shared" si="180"/>
        <v>17904.691415520621</v>
      </c>
      <c r="O341" s="42">
        <f t="shared" si="180"/>
        <v>17904.691415520621</v>
      </c>
      <c r="P341" s="42">
        <f t="shared" si="180"/>
        <v>17904.691415520621</v>
      </c>
      <c r="Q341" s="42">
        <f t="shared" si="180"/>
        <v>17904.691415520621</v>
      </c>
      <c r="R341" s="42">
        <f t="shared" si="180"/>
        <v>17904.691415520621</v>
      </c>
      <c r="S341" s="42">
        <f t="shared" si="180"/>
        <v>17904.691415520621</v>
      </c>
      <c r="T341" s="42">
        <f t="shared" si="180"/>
        <v>17904.691415520621</v>
      </c>
      <c r="U341" s="42">
        <f t="shared" si="180"/>
        <v>17904.691415520621</v>
      </c>
      <c r="V341" s="42">
        <f t="shared" si="180"/>
        <v>17904.691415520621</v>
      </c>
      <c r="W341" s="42">
        <f t="shared" si="180"/>
        <v>17904.691415520621</v>
      </c>
      <c r="X341" s="42">
        <f t="shared" si="180"/>
        <v>17904.691415520621</v>
      </c>
      <c r="Y341" s="42">
        <f t="shared" si="180"/>
        <v>17904.691415520621</v>
      </c>
      <c r="Z341" s="42">
        <f t="shared" si="180"/>
        <v>17904.691415520621</v>
      </c>
      <c r="AA341" s="42">
        <f t="shared" si="180"/>
        <v>17904.691415520621</v>
      </c>
      <c r="AB341" s="42">
        <f t="shared" si="180"/>
        <v>17904.691415520621</v>
      </c>
      <c r="AC341" s="42">
        <f t="shared" si="180"/>
        <v>17904.691415520621</v>
      </c>
      <c r="AD341" s="42">
        <f t="shared" si="180"/>
        <v>17904.691415520621</v>
      </c>
      <c r="AE341" s="42">
        <f t="shared" si="180"/>
        <v>17904.691415520621</v>
      </c>
      <c r="AF341" s="42">
        <f t="shared" si="180"/>
        <v>17904.691415520621</v>
      </c>
      <c r="AG341" s="42">
        <f t="shared" si="180"/>
        <v>17904.691415520621</v>
      </c>
      <c r="AH341" s="42">
        <f t="shared" si="180"/>
        <v>17904.691415520621</v>
      </c>
    </row>
    <row r="342" spans="1:34" x14ac:dyDescent="0.3">
      <c r="A342" s="33" t="s">
        <v>226</v>
      </c>
      <c r="B342" s="33" t="s">
        <v>175</v>
      </c>
      <c r="C342" s="33" t="s">
        <v>159</v>
      </c>
      <c r="D342" s="33" t="s">
        <v>165</v>
      </c>
      <c r="E342" s="33" t="s">
        <v>167</v>
      </c>
      <c r="F342" s="55" t="s">
        <v>227</v>
      </c>
      <c r="G342" s="43">
        <f>G341/(G337*8760)+G332+G335</f>
        <v>2.5311044412786172</v>
      </c>
      <c r="H342" s="43">
        <f t="shared" ref="H342:AH347" si="181">G342</f>
        <v>2.5311044412786172</v>
      </c>
      <c r="I342" s="43">
        <f t="shared" si="181"/>
        <v>2.5311044412786172</v>
      </c>
      <c r="J342" s="43">
        <f t="shared" si="181"/>
        <v>2.5311044412786172</v>
      </c>
      <c r="K342" s="43">
        <f t="shared" si="181"/>
        <v>2.5311044412786172</v>
      </c>
      <c r="L342" s="43">
        <f t="shared" si="181"/>
        <v>2.5311044412786172</v>
      </c>
      <c r="M342" s="43">
        <f t="shared" si="181"/>
        <v>2.5311044412786172</v>
      </c>
      <c r="N342" s="43">
        <f t="shared" si="181"/>
        <v>2.5311044412786172</v>
      </c>
      <c r="O342" s="43">
        <f t="shared" si="181"/>
        <v>2.5311044412786172</v>
      </c>
      <c r="P342" s="43">
        <f t="shared" si="181"/>
        <v>2.5311044412786172</v>
      </c>
      <c r="Q342" s="43">
        <f t="shared" si="181"/>
        <v>2.5311044412786172</v>
      </c>
      <c r="R342" s="43">
        <f t="shared" si="181"/>
        <v>2.5311044412786172</v>
      </c>
      <c r="S342" s="43">
        <f t="shared" si="181"/>
        <v>2.5311044412786172</v>
      </c>
      <c r="T342" s="43">
        <f t="shared" si="181"/>
        <v>2.5311044412786172</v>
      </c>
      <c r="U342" s="43">
        <f t="shared" si="181"/>
        <v>2.5311044412786172</v>
      </c>
      <c r="V342" s="43">
        <f t="shared" si="181"/>
        <v>2.5311044412786172</v>
      </c>
      <c r="W342" s="43">
        <f t="shared" si="181"/>
        <v>2.5311044412786172</v>
      </c>
      <c r="X342" s="43">
        <f t="shared" si="181"/>
        <v>2.5311044412786172</v>
      </c>
      <c r="Y342" s="43">
        <f t="shared" si="181"/>
        <v>2.5311044412786172</v>
      </c>
      <c r="Z342" s="43">
        <f t="shared" si="181"/>
        <v>2.5311044412786172</v>
      </c>
      <c r="AA342" s="43">
        <f t="shared" si="181"/>
        <v>2.5311044412786172</v>
      </c>
      <c r="AB342" s="43">
        <f t="shared" si="181"/>
        <v>2.5311044412786172</v>
      </c>
      <c r="AC342" s="43">
        <f t="shared" si="181"/>
        <v>2.5311044412786172</v>
      </c>
      <c r="AD342" s="43">
        <f t="shared" si="181"/>
        <v>2.5311044412786172</v>
      </c>
      <c r="AE342" s="43">
        <f t="shared" si="181"/>
        <v>2.5311044412786172</v>
      </c>
      <c r="AF342" s="43">
        <f t="shared" si="181"/>
        <v>2.5311044412786172</v>
      </c>
      <c r="AG342" s="43">
        <f t="shared" si="181"/>
        <v>2.5311044412786172</v>
      </c>
      <c r="AH342" s="43">
        <f t="shared" si="181"/>
        <v>2.5311044412786172</v>
      </c>
    </row>
    <row r="343" spans="1:34" x14ac:dyDescent="0.3">
      <c r="A343" s="37" t="s">
        <v>228</v>
      </c>
      <c r="B343" s="37" t="s">
        <v>158</v>
      </c>
      <c r="C343" s="37" t="s">
        <v>159</v>
      </c>
      <c r="D343" s="37" t="s">
        <v>160</v>
      </c>
      <c r="E343" s="34" t="s">
        <v>161</v>
      </c>
      <c r="F343" s="55" t="s">
        <v>229</v>
      </c>
      <c r="G343" s="36">
        <v>67288</v>
      </c>
      <c r="H343" s="36">
        <f>G343</f>
        <v>67288</v>
      </c>
      <c r="I343" s="36">
        <f t="shared" si="181"/>
        <v>67288</v>
      </c>
      <c r="J343" s="36">
        <f t="shared" si="181"/>
        <v>67288</v>
      </c>
      <c r="K343" s="36">
        <f t="shared" si="181"/>
        <v>67288</v>
      </c>
      <c r="L343" s="36">
        <f t="shared" si="181"/>
        <v>67288</v>
      </c>
      <c r="M343" s="36">
        <f t="shared" si="181"/>
        <v>67288</v>
      </c>
      <c r="N343" s="36">
        <f t="shared" si="181"/>
        <v>67288</v>
      </c>
      <c r="O343" s="36">
        <f t="shared" si="181"/>
        <v>67288</v>
      </c>
      <c r="P343" s="36">
        <f t="shared" si="181"/>
        <v>67288</v>
      </c>
      <c r="Q343" s="36">
        <f t="shared" si="181"/>
        <v>67288</v>
      </c>
      <c r="R343" s="36">
        <f t="shared" si="181"/>
        <v>67288</v>
      </c>
      <c r="S343" s="36">
        <f t="shared" si="181"/>
        <v>67288</v>
      </c>
      <c r="T343" s="36">
        <f t="shared" si="181"/>
        <v>67288</v>
      </c>
      <c r="U343" s="36">
        <f t="shared" si="181"/>
        <v>67288</v>
      </c>
      <c r="V343" s="36">
        <f t="shared" si="181"/>
        <v>67288</v>
      </c>
      <c r="W343" s="36">
        <f t="shared" si="181"/>
        <v>67288</v>
      </c>
      <c r="X343" s="36">
        <f t="shared" si="181"/>
        <v>67288</v>
      </c>
      <c r="Y343" s="36">
        <f t="shared" si="181"/>
        <v>67288</v>
      </c>
      <c r="Z343" s="36">
        <f t="shared" si="181"/>
        <v>67288</v>
      </c>
      <c r="AA343" s="36">
        <f t="shared" si="181"/>
        <v>67288</v>
      </c>
      <c r="AB343" s="36">
        <f t="shared" si="181"/>
        <v>67288</v>
      </c>
      <c r="AC343" s="36">
        <f t="shared" si="181"/>
        <v>67288</v>
      </c>
      <c r="AD343" s="36">
        <f t="shared" si="181"/>
        <v>67288</v>
      </c>
      <c r="AE343" s="36">
        <f t="shared" si="181"/>
        <v>67288</v>
      </c>
      <c r="AF343" s="36">
        <f t="shared" si="181"/>
        <v>67288</v>
      </c>
      <c r="AG343" s="36">
        <f t="shared" si="181"/>
        <v>67288</v>
      </c>
      <c r="AH343" s="36">
        <f t="shared" si="181"/>
        <v>67288</v>
      </c>
    </row>
    <row r="344" spans="1:34" x14ac:dyDescent="0.3">
      <c r="A344" s="33" t="s">
        <v>228</v>
      </c>
      <c r="B344" s="33" t="s">
        <v>162</v>
      </c>
      <c r="C344" s="33" t="s">
        <v>159</v>
      </c>
      <c r="D344" s="33" t="s">
        <v>163</v>
      </c>
      <c r="E344" s="34" t="s">
        <v>161</v>
      </c>
      <c r="F344" s="55" t="s">
        <v>229</v>
      </c>
      <c r="G344" s="36">
        <v>1646</v>
      </c>
      <c r="H344" s="36">
        <f t="shared" ref="H344:H345" si="182">G344</f>
        <v>1646</v>
      </c>
      <c r="I344" s="36">
        <f t="shared" si="181"/>
        <v>1646</v>
      </c>
      <c r="J344" s="36">
        <f t="shared" si="181"/>
        <v>1646</v>
      </c>
      <c r="K344" s="36">
        <f t="shared" si="181"/>
        <v>1646</v>
      </c>
      <c r="L344" s="36">
        <f t="shared" si="181"/>
        <v>1646</v>
      </c>
      <c r="M344" s="36">
        <f t="shared" si="181"/>
        <v>1646</v>
      </c>
      <c r="N344" s="36">
        <f t="shared" si="181"/>
        <v>1646</v>
      </c>
      <c r="O344" s="36">
        <f t="shared" si="181"/>
        <v>1646</v>
      </c>
      <c r="P344" s="36">
        <f t="shared" si="181"/>
        <v>1646</v>
      </c>
      <c r="Q344" s="36">
        <f t="shared" si="181"/>
        <v>1646</v>
      </c>
      <c r="R344" s="36">
        <f t="shared" si="181"/>
        <v>1646</v>
      </c>
      <c r="S344" s="36">
        <f t="shared" si="181"/>
        <v>1646</v>
      </c>
      <c r="T344" s="36">
        <f t="shared" si="181"/>
        <v>1646</v>
      </c>
      <c r="U344" s="36">
        <f t="shared" si="181"/>
        <v>1646</v>
      </c>
      <c r="V344" s="36">
        <f t="shared" si="181"/>
        <v>1646</v>
      </c>
      <c r="W344" s="36">
        <f t="shared" si="181"/>
        <v>1646</v>
      </c>
      <c r="X344" s="36">
        <f t="shared" si="181"/>
        <v>1646</v>
      </c>
      <c r="Y344" s="36">
        <f t="shared" si="181"/>
        <v>1646</v>
      </c>
      <c r="Z344" s="36">
        <f t="shared" si="181"/>
        <v>1646</v>
      </c>
      <c r="AA344" s="36">
        <f t="shared" si="181"/>
        <v>1646</v>
      </c>
      <c r="AB344" s="36">
        <f t="shared" si="181"/>
        <v>1646</v>
      </c>
      <c r="AC344" s="36">
        <f t="shared" si="181"/>
        <v>1646</v>
      </c>
      <c r="AD344" s="36">
        <f t="shared" si="181"/>
        <v>1646</v>
      </c>
      <c r="AE344" s="36">
        <f t="shared" si="181"/>
        <v>1646</v>
      </c>
      <c r="AF344" s="36">
        <f t="shared" si="181"/>
        <v>1646</v>
      </c>
      <c r="AG344" s="36">
        <f t="shared" si="181"/>
        <v>1646</v>
      </c>
      <c r="AH344" s="36">
        <f t="shared" si="181"/>
        <v>1646</v>
      </c>
    </row>
    <row r="345" spans="1:34" x14ac:dyDescent="0.3">
      <c r="A345" s="37" t="s">
        <v>228</v>
      </c>
      <c r="B345" s="37" t="s">
        <v>164</v>
      </c>
      <c r="C345" s="37" t="s">
        <v>159</v>
      </c>
      <c r="D345" s="37" t="s">
        <v>165</v>
      </c>
      <c r="E345" s="34" t="s">
        <v>161</v>
      </c>
      <c r="F345" s="55" t="s">
        <v>229</v>
      </c>
      <c r="G345" s="50">
        <v>4.4999999999999998E-2</v>
      </c>
      <c r="H345" s="50">
        <f t="shared" si="182"/>
        <v>4.4999999999999998E-2</v>
      </c>
      <c r="I345" s="50">
        <f t="shared" si="181"/>
        <v>4.4999999999999998E-2</v>
      </c>
      <c r="J345" s="50">
        <f t="shared" si="181"/>
        <v>4.4999999999999998E-2</v>
      </c>
      <c r="K345" s="50">
        <f t="shared" si="181"/>
        <v>4.4999999999999998E-2</v>
      </c>
      <c r="L345" s="50">
        <f t="shared" si="181"/>
        <v>4.4999999999999998E-2</v>
      </c>
      <c r="M345" s="50">
        <f t="shared" si="181"/>
        <v>4.4999999999999998E-2</v>
      </c>
      <c r="N345" s="50">
        <f t="shared" si="181"/>
        <v>4.4999999999999998E-2</v>
      </c>
      <c r="O345" s="50">
        <f t="shared" si="181"/>
        <v>4.4999999999999998E-2</v>
      </c>
      <c r="P345" s="50">
        <f t="shared" si="181"/>
        <v>4.4999999999999998E-2</v>
      </c>
      <c r="Q345" s="50">
        <f t="shared" si="181"/>
        <v>4.4999999999999998E-2</v>
      </c>
      <c r="R345" s="50">
        <f t="shared" si="181"/>
        <v>4.4999999999999998E-2</v>
      </c>
      <c r="S345" s="50">
        <f t="shared" si="181"/>
        <v>4.4999999999999998E-2</v>
      </c>
      <c r="T345" s="50">
        <f t="shared" si="181"/>
        <v>4.4999999999999998E-2</v>
      </c>
      <c r="U345" s="50">
        <f t="shared" si="181"/>
        <v>4.4999999999999998E-2</v>
      </c>
      <c r="V345" s="50">
        <f t="shared" si="181"/>
        <v>4.4999999999999998E-2</v>
      </c>
      <c r="W345" s="50">
        <f t="shared" si="181"/>
        <v>4.4999999999999998E-2</v>
      </c>
      <c r="X345" s="50">
        <f t="shared" si="181"/>
        <v>4.4999999999999998E-2</v>
      </c>
      <c r="Y345" s="50">
        <f t="shared" si="181"/>
        <v>4.4999999999999998E-2</v>
      </c>
      <c r="Z345" s="50">
        <f t="shared" si="181"/>
        <v>4.4999999999999998E-2</v>
      </c>
      <c r="AA345" s="50">
        <f t="shared" si="181"/>
        <v>4.4999999999999998E-2</v>
      </c>
      <c r="AB345" s="50">
        <f t="shared" si="181"/>
        <v>4.4999999999999998E-2</v>
      </c>
      <c r="AC345" s="50">
        <f t="shared" si="181"/>
        <v>4.4999999999999998E-2</v>
      </c>
      <c r="AD345" s="50">
        <f t="shared" si="181"/>
        <v>4.4999999999999998E-2</v>
      </c>
      <c r="AE345" s="50">
        <f t="shared" si="181"/>
        <v>4.4999999999999998E-2</v>
      </c>
      <c r="AF345" s="50">
        <f t="shared" si="181"/>
        <v>4.4999999999999998E-2</v>
      </c>
      <c r="AG345" s="50">
        <f t="shared" si="181"/>
        <v>4.4999999999999998E-2</v>
      </c>
      <c r="AH345" s="50">
        <f t="shared" si="181"/>
        <v>4.4999999999999998E-2</v>
      </c>
    </row>
    <row r="346" spans="1:34" x14ac:dyDescent="0.3">
      <c r="A346" s="33" t="s">
        <v>228</v>
      </c>
      <c r="B346" s="33" t="s">
        <v>192</v>
      </c>
      <c r="C346" s="33"/>
      <c r="D346" s="37" t="s">
        <v>193</v>
      </c>
      <c r="E346" s="39" t="s">
        <v>169</v>
      </c>
      <c r="F346" s="55" t="s">
        <v>229</v>
      </c>
      <c r="G346" s="36">
        <v>11250</v>
      </c>
      <c r="H346" s="36">
        <f>G346</f>
        <v>11250</v>
      </c>
      <c r="I346" s="36">
        <f t="shared" si="181"/>
        <v>11250</v>
      </c>
      <c r="J346" s="36">
        <f t="shared" si="181"/>
        <v>11250</v>
      </c>
      <c r="K346" s="36">
        <f t="shared" si="181"/>
        <v>11250</v>
      </c>
      <c r="L346" s="36">
        <f t="shared" si="181"/>
        <v>11250</v>
      </c>
      <c r="M346" s="36">
        <f t="shared" si="181"/>
        <v>11250</v>
      </c>
      <c r="N346" s="36">
        <f t="shared" si="181"/>
        <v>11250</v>
      </c>
      <c r="O346" s="36">
        <f t="shared" si="181"/>
        <v>11250</v>
      </c>
      <c r="P346" s="36">
        <f t="shared" si="181"/>
        <v>11250</v>
      </c>
      <c r="Q346" s="36">
        <f t="shared" si="181"/>
        <v>11250</v>
      </c>
      <c r="R346" s="36">
        <f t="shared" si="181"/>
        <v>11250</v>
      </c>
      <c r="S346" s="36">
        <f t="shared" si="181"/>
        <v>11250</v>
      </c>
      <c r="T346" s="36">
        <f t="shared" si="181"/>
        <v>11250</v>
      </c>
      <c r="U346" s="36">
        <f t="shared" si="181"/>
        <v>11250</v>
      </c>
      <c r="V346" s="36">
        <f t="shared" si="181"/>
        <v>11250</v>
      </c>
      <c r="W346" s="36">
        <f t="shared" si="181"/>
        <v>11250</v>
      </c>
      <c r="X346" s="36">
        <f t="shared" si="181"/>
        <v>11250</v>
      </c>
      <c r="Y346" s="36">
        <f t="shared" si="181"/>
        <v>11250</v>
      </c>
      <c r="Z346" s="36">
        <f t="shared" si="181"/>
        <v>11250</v>
      </c>
      <c r="AA346" s="36">
        <f t="shared" si="181"/>
        <v>11250</v>
      </c>
      <c r="AB346" s="36">
        <f t="shared" si="181"/>
        <v>11250</v>
      </c>
      <c r="AC346" s="36">
        <f t="shared" si="181"/>
        <v>11250</v>
      </c>
      <c r="AD346" s="36">
        <f t="shared" si="181"/>
        <v>11250</v>
      </c>
      <c r="AE346" s="36">
        <f t="shared" si="181"/>
        <v>11250</v>
      </c>
      <c r="AF346" s="36">
        <f t="shared" si="181"/>
        <v>11250</v>
      </c>
      <c r="AG346" s="36">
        <f t="shared" si="181"/>
        <v>11250</v>
      </c>
      <c r="AH346" s="36">
        <f t="shared" si="181"/>
        <v>11250</v>
      </c>
    </row>
    <row r="347" spans="1:34" x14ac:dyDescent="0.3">
      <c r="A347" s="37" t="s">
        <v>228</v>
      </c>
      <c r="B347" s="37" t="s">
        <v>194</v>
      </c>
      <c r="C347" s="37" t="s">
        <v>159</v>
      </c>
      <c r="D347" s="37" t="s">
        <v>129</v>
      </c>
      <c r="E347" s="34" t="s">
        <v>161</v>
      </c>
      <c r="F347" s="55" t="s">
        <v>229</v>
      </c>
      <c r="G347" s="36">
        <f>[1]Assumptions!$J$5</f>
        <v>17.93</v>
      </c>
      <c r="H347" s="36">
        <f>G347</f>
        <v>17.93</v>
      </c>
      <c r="I347" s="36">
        <f t="shared" si="181"/>
        <v>17.93</v>
      </c>
      <c r="J347" s="36">
        <f t="shared" si="181"/>
        <v>17.93</v>
      </c>
      <c r="K347" s="36">
        <f t="shared" si="181"/>
        <v>17.93</v>
      </c>
      <c r="L347" s="36">
        <f t="shared" si="181"/>
        <v>17.93</v>
      </c>
      <c r="M347" s="36">
        <f t="shared" si="181"/>
        <v>17.93</v>
      </c>
      <c r="N347" s="36">
        <f t="shared" si="181"/>
        <v>17.93</v>
      </c>
      <c r="O347" s="36">
        <f t="shared" si="181"/>
        <v>17.93</v>
      </c>
      <c r="P347" s="36">
        <f t="shared" si="181"/>
        <v>17.93</v>
      </c>
      <c r="Q347" s="36">
        <f t="shared" si="181"/>
        <v>17.93</v>
      </c>
      <c r="R347" s="36">
        <f t="shared" si="181"/>
        <v>17.93</v>
      </c>
      <c r="S347" s="36">
        <f t="shared" si="181"/>
        <v>17.93</v>
      </c>
      <c r="T347" s="36">
        <f t="shared" si="181"/>
        <v>17.93</v>
      </c>
      <c r="U347" s="36">
        <f t="shared" si="181"/>
        <v>17.93</v>
      </c>
      <c r="V347" s="36">
        <f t="shared" si="181"/>
        <v>17.93</v>
      </c>
      <c r="W347" s="36">
        <f t="shared" si="181"/>
        <v>17.93</v>
      </c>
      <c r="X347" s="36">
        <f t="shared" si="181"/>
        <v>17.93</v>
      </c>
      <c r="Y347" s="36">
        <f t="shared" si="181"/>
        <v>17.93</v>
      </c>
      <c r="Z347" s="36">
        <f t="shared" si="181"/>
        <v>17.93</v>
      </c>
      <c r="AA347" s="36">
        <f t="shared" si="181"/>
        <v>17.93</v>
      </c>
      <c r="AB347" s="36">
        <f t="shared" si="181"/>
        <v>17.93</v>
      </c>
      <c r="AC347" s="36">
        <f t="shared" si="181"/>
        <v>17.93</v>
      </c>
      <c r="AD347" s="36">
        <f t="shared" si="181"/>
        <v>17.93</v>
      </c>
      <c r="AE347" s="36">
        <f t="shared" si="181"/>
        <v>17.93</v>
      </c>
      <c r="AF347" s="36">
        <f t="shared" si="181"/>
        <v>17.93</v>
      </c>
      <c r="AG347" s="36">
        <f t="shared" si="181"/>
        <v>17.93</v>
      </c>
      <c r="AH347" s="36">
        <f t="shared" si="181"/>
        <v>17.93</v>
      </c>
    </row>
    <row r="348" spans="1:34" x14ac:dyDescent="0.3">
      <c r="A348" s="33" t="s">
        <v>228</v>
      </c>
      <c r="B348" s="33" t="s">
        <v>195</v>
      </c>
      <c r="C348" s="33" t="s">
        <v>159</v>
      </c>
      <c r="D348" s="33" t="s">
        <v>165</v>
      </c>
      <c r="E348" s="34" t="s">
        <v>161</v>
      </c>
      <c r="F348" s="55" t="s">
        <v>229</v>
      </c>
      <c r="G348" s="24">
        <f t="shared" ref="G348:AH348" si="183">G347*G346/1000000</f>
        <v>0.20171249999999999</v>
      </c>
      <c r="H348" s="24">
        <f t="shared" si="183"/>
        <v>0.20171249999999999</v>
      </c>
      <c r="I348" s="24">
        <f t="shared" si="183"/>
        <v>0.20171249999999999</v>
      </c>
      <c r="J348" s="24">
        <f t="shared" si="183"/>
        <v>0.20171249999999999</v>
      </c>
      <c r="K348" s="24">
        <f t="shared" si="183"/>
        <v>0.20171249999999999</v>
      </c>
      <c r="L348" s="24">
        <f t="shared" si="183"/>
        <v>0.20171249999999999</v>
      </c>
      <c r="M348" s="24">
        <f t="shared" si="183"/>
        <v>0.20171249999999999</v>
      </c>
      <c r="N348" s="24">
        <f t="shared" si="183"/>
        <v>0.20171249999999999</v>
      </c>
      <c r="O348" s="24">
        <f t="shared" si="183"/>
        <v>0.20171249999999999</v>
      </c>
      <c r="P348" s="24">
        <f t="shared" si="183"/>
        <v>0.20171249999999999</v>
      </c>
      <c r="Q348" s="24">
        <f t="shared" si="183"/>
        <v>0.20171249999999999</v>
      </c>
      <c r="R348" s="24">
        <f t="shared" si="183"/>
        <v>0.20171249999999999</v>
      </c>
      <c r="S348" s="24">
        <f t="shared" si="183"/>
        <v>0.20171249999999999</v>
      </c>
      <c r="T348" s="24">
        <f t="shared" si="183"/>
        <v>0.20171249999999999</v>
      </c>
      <c r="U348" s="24">
        <f t="shared" si="183"/>
        <v>0.20171249999999999</v>
      </c>
      <c r="V348" s="24">
        <f t="shared" si="183"/>
        <v>0.20171249999999999</v>
      </c>
      <c r="W348" s="24">
        <f t="shared" si="183"/>
        <v>0.20171249999999999</v>
      </c>
      <c r="X348" s="24">
        <f t="shared" si="183"/>
        <v>0.20171249999999999</v>
      </c>
      <c r="Y348" s="24">
        <f t="shared" si="183"/>
        <v>0.20171249999999999</v>
      </c>
      <c r="Z348" s="24">
        <f t="shared" si="183"/>
        <v>0.20171249999999999</v>
      </c>
      <c r="AA348" s="24">
        <f t="shared" si="183"/>
        <v>0.20171249999999999</v>
      </c>
      <c r="AB348" s="24">
        <f t="shared" si="183"/>
        <v>0.20171249999999999</v>
      </c>
      <c r="AC348" s="24">
        <f t="shared" si="183"/>
        <v>0.20171249999999999</v>
      </c>
      <c r="AD348" s="24">
        <f t="shared" si="183"/>
        <v>0.20171249999999999</v>
      </c>
      <c r="AE348" s="24">
        <f t="shared" si="183"/>
        <v>0.20171249999999999</v>
      </c>
      <c r="AF348" s="24">
        <f t="shared" si="183"/>
        <v>0.20171249999999999</v>
      </c>
      <c r="AG348" s="24">
        <f t="shared" si="183"/>
        <v>0.20171249999999999</v>
      </c>
      <c r="AH348" s="24">
        <f t="shared" si="183"/>
        <v>0.20171249999999999</v>
      </c>
    </row>
    <row r="349" spans="1:34" x14ac:dyDescent="0.3">
      <c r="A349" s="37" t="s">
        <v>228</v>
      </c>
      <c r="B349" s="37" t="s">
        <v>166</v>
      </c>
      <c r="C349" s="37" t="s">
        <v>159</v>
      </c>
      <c r="D349" s="37" t="s">
        <v>160</v>
      </c>
      <c r="E349" s="37" t="s">
        <v>167</v>
      </c>
      <c r="F349" s="55" t="s">
        <v>229</v>
      </c>
      <c r="G349" s="38">
        <f>G343*[1]Assumptions!$G$66</f>
        <v>83813.836030985098</v>
      </c>
      <c r="H349" s="38">
        <f t="shared" ref="H349:AH352" si="184">G349</f>
        <v>83813.836030985098</v>
      </c>
      <c r="I349" s="38">
        <f t="shared" si="184"/>
        <v>83813.836030985098</v>
      </c>
      <c r="J349" s="38">
        <f t="shared" si="184"/>
        <v>83813.836030985098</v>
      </c>
      <c r="K349" s="38">
        <f t="shared" si="184"/>
        <v>83813.836030985098</v>
      </c>
      <c r="L349" s="38">
        <f t="shared" si="184"/>
        <v>83813.836030985098</v>
      </c>
      <c r="M349" s="38">
        <f t="shared" si="184"/>
        <v>83813.836030985098</v>
      </c>
      <c r="N349" s="38">
        <f t="shared" si="184"/>
        <v>83813.836030985098</v>
      </c>
      <c r="O349" s="38">
        <f t="shared" si="184"/>
        <v>83813.836030985098</v>
      </c>
      <c r="P349" s="38">
        <f t="shared" si="184"/>
        <v>83813.836030985098</v>
      </c>
      <c r="Q349" s="38">
        <f t="shared" si="184"/>
        <v>83813.836030985098</v>
      </c>
      <c r="R349" s="38">
        <f t="shared" si="184"/>
        <v>83813.836030985098</v>
      </c>
      <c r="S349" s="38">
        <f t="shared" si="184"/>
        <v>83813.836030985098</v>
      </c>
      <c r="T349" s="38">
        <f t="shared" si="184"/>
        <v>83813.836030985098</v>
      </c>
      <c r="U349" s="38">
        <f t="shared" si="184"/>
        <v>83813.836030985098</v>
      </c>
      <c r="V349" s="38">
        <f t="shared" si="184"/>
        <v>83813.836030985098</v>
      </c>
      <c r="W349" s="38">
        <f t="shared" si="184"/>
        <v>83813.836030985098</v>
      </c>
      <c r="X349" s="38">
        <f t="shared" si="184"/>
        <v>83813.836030985098</v>
      </c>
      <c r="Y349" s="38">
        <f t="shared" si="184"/>
        <v>83813.836030985098</v>
      </c>
      <c r="Z349" s="38">
        <f t="shared" si="184"/>
        <v>83813.836030985098</v>
      </c>
      <c r="AA349" s="38">
        <f t="shared" si="184"/>
        <v>83813.836030985098</v>
      </c>
      <c r="AB349" s="38">
        <f t="shared" si="184"/>
        <v>83813.836030985098</v>
      </c>
      <c r="AC349" s="38">
        <f t="shared" si="184"/>
        <v>83813.836030985098</v>
      </c>
      <c r="AD349" s="38">
        <f t="shared" si="184"/>
        <v>83813.836030985098</v>
      </c>
      <c r="AE349" s="38">
        <f t="shared" si="184"/>
        <v>83813.836030985098</v>
      </c>
      <c r="AF349" s="38">
        <f t="shared" si="184"/>
        <v>83813.836030985098</v>
      </c>
      <c r="AG349" s="38">
        <f t="shared" si="184"/>
        <v>83813.836030985098</v>
      </c>
      <c r="AH349" s="38">
        <f t="shared" si="184"/>
        <v>83813.836030985098</v>
      </c>
    </row>
    <row r="350" spans="1:34" x14ac:dyDescent="0.3">
      <c r="A350" s="33" t="s">
        <v>228</v>
      </c>
      <c r="B350" s="33" t="s">
        <v>168</v>
      </c>
      <c r="C350" s="33" t="s">
        <v>159</v>
      </c>
      <c r="D350" s="33" t="s">
        <v>4</v>
      </c>
      <c r="E350" s="39" t="s">
        <v>169</v>
      </c>
      <c r="F350" s="55" t="s">
        <v>229</v>
      </c>
      <c r="G350" s="40">
        <v>0.9</v>
      </c>
      <c r="H350" s="40">
        <f>G350</f>
        <v>0.9</v>
      </c>
      <c r="I350" s="40">
        <f>H350</f>
        <v>0.9</v>
      </c>
      <c r="J350" s="40">
        <f t="shared" si="184"/>
        <v>0.9</v>
      </c>
      <c r="K350" s="40">
        <f t="shared" si="184"/>
        <v>0.9</v>
      </c>
      <c r="L350" s="40">
        <f t="shared" si="184"/>
        <v>0.9</v>
      </c>
      <c r="M350" s="40">
        <f t="shared" si="184"/>
        <v>0.9</v>
      </c>
      <c r="N350" s="40">
        <f t="shared" si="184"/>
        <v>0.9</v>
      </c>
      <c r="O350" s="40">
        <f t="shared" si="184"/>
        <v>0.9</v>
      </c>
      <c r="P350" s="40">
        <f t="shared" si="184"/>
        <v>0.9</v>
      </c>
      <c r="Q350" s="40">
        <f t="shared" si="184"/>
        <v>0.9</v>
      </c>
      <c r="R350" s="40">
        <f t="shared" si="184"/>
        <v>0.9</v>
      </c>
      <c r="S350" s="40">
        <f t="shared" si="184"/>
        <v>0.9</v>
      </c>
      <c r="T350" s="40">
        <f t="shared" si="184"/>
        <v>0.9</v>
      </c>
      <c r="U350" s="40">
        <f t="shared" si="184"/>
        <v>0.9</v>
      </c>
      <c r="V350" s="40">
        <f t="shared" si="184"/>
        <v>0.9</v>
      </c>
      <c r="W350" s="40">
        <f t="shared" si="184"/>
        <v>0.9</v>
      </c>
      <c r="X350" s="40">
        <f t="shared" si="184"/>
        <v>0.9</v>
      </c>
      <c r="Y350" s="40">
        <f t="shared" si="184"/>
        <v>0.9</v>
      </c>
      <c r="Z350" s="40">
        <f t="shared" si="184"/>
        <v>0.9</v>
      </c>
      <c r="AA350" s="40">
        <f t="shared" si="184"/>
        <v>0.9</v>
      </c>
      <c r="AB350" s="40">
        <f t="shared" si="184"/>
        <v>0.9</v>
      </c>
      <c r="AC350" s="40">
        <f t="shared" si="184"/>
        <v>0.9</v>
      </c>
      <c r="AD350" s="40">
        <f t="shared" si="184"/>
        <v>0.9</v>
      </c>
      <c r="AE350" s="40">
        <f t="shared" si="184"/>
        <v>0.9</v>
      </c>
      <c r="AF350" s="40">
        <f t="shared" si="184"/>
        <v>0.9</v>
      </c>
      <c r="AG350" s="40">
        <f t="shared" si="184"/>
        <v>0.9</v>
      </c>
      <c r="AH350" s="40">
        <f t="shared" si="184"/>
        <v>0.9</v>
      </c>
    </row>
    <row r="351" spans="1:34" x14ac:dyDescent="0.3">
      <c r="A351" s="37" t="s">
        <v>228</v>
      </c>
      <c r="B351" s="37" t="s">
        <v>170</v>
      </c>
      <c r="C351" s="37" t="s">
        <v>159</v>
      </c>
      <c r="D351" s="37" t="s">
        <v>172</v>
      </c>
      <c r="E351" s="34" t="s">
        <v>161</v>
      </c>
      <c r="F351" s="55" t="s">
        <v>229</v>
      </c>
      <c r="G351" s="40">
        <v>8.2000000000000003E-2</v>
      </c>
      <c r="H351" s="40">
        <f>G351</f>
        <v>8.2000000000000003E-2</v>
      </c>
      <c r="I351" s="40">
        <f>H351</f>
        <v>8.2000000000000003E-2</v>
      </c>
      <c r="J351" s="40">
        <f t="shared" si="184"/>
        <v>8.2000000000000003E-2</v>
      </c>
      <c r="K351" s="40">
        <f t="shared" si="184"/>
        <v>8.2000000000000003E-2</v>
      </c>
      <c r="L351" s="40">
        <f t="shared" si="184"/>
        <v>8.2000000000000003E-2</v>
      </c>
      <c r="M351" s="40">
        <f t="shared" si="184"/>
        <v>8.2000000000000003E-2</v>
      </c>
      <c r="N351" s="40">
        <f t="shared" si="184"/>
        <v>8.2000000000000003E-2</v>
      </c>
      <c r="O351" s="40">
        <f t="shared" si="184"/>
        <v>8.2000000000000003E-2</v>
      </c>
      <c r="P351" s="40">
        <f t="shared" si="184"/>
        <v>8.2000000000000003E-2</v>
      </c>
      <c r="Q351" s="40">
        <f t="shared" si="184"/>
        <v>8.2000000000000003E-2</v>
      </c>
      <c r="R351" s="40">
        <f t="shared" si="184"/>
        <v>8.2000000000000003E-2</v>
      </c>
      <c r="S351" s="40">
        <f t="shared" si="184"/>
        <v>8.2000000000000003E-2</v>
      </c>
      <c r="T351" s="40">
        <f t="shared" si="184"/>
        <v>8.2000000000000003E-2</v>
      </c>
      <c r="U351" s="40">
        <f t="shared" si="184"/>
        <v>8.2000000000000003E-2</v>
      </c>
      <c r="V351" s="40">
        <f t="shared" si="184"/>
        <v>8.2000000000000003E-2</v>
      </c>
      <c r="W351" s="40">
        <f t="shared" si="184"/>
        <v>8.2000000000000003E-2</v>
      </c>
      <c r="X351" s="40">
        <f t="shared" si="184"/>
        <v>8.2000000000000003E-2</v>
      </c>
      <c r="Y351" s="40">
        <f t="shared" si="184"/>
        <v>8.2000000000000003E-2</v>
      </c>
      <c r="Z351" s="40">
        <f t="shared" si="184"/>
        <v>8.2000000000000003E-2</v>
      </c>
      <c r="AA351" s="40">
        <f t="shared" si="184"/>
        <v>8.2000000000000003E-2</v>
      </c>
      <c r="AB351" s="40">
        <f t="shared" si="184"/>
        <v>8.2000000000000003E-2</v>
      </c>
      <c r="AC351" s="40">
        <f t="shared" si="184"/>
        <v>8.2000000000000003E-2</v>
      </c>
      <c r="AD351" s="40">
        <f t="shared" si="184"/>
        <v>8.2000000000000003E-2</v>
      </c>
      <c r="AE351" s="40">
        <f t="shared" si="184"/>
        <v>8.2000000000000003E-2</v>
      </c>
      <c r="AF351" s="40">
        <f t="shared" si="184"/>
        <v>8.2000000000000003E-2</v>
      </c>
      <c r="AG351" s="40">
        <f t="shared" si="184"/>
        <v>8.2000000000000003E-2</v>
      </c>
      <c r="AH351" s="40">
        <f t="shared" si="184"/>
        <v>8.2000000000000003E-2</v>
      </c>
    </row>
    <row r="352" spans="1:34" x14ac:dyDescent="0.3">
      <c r="A352" s="33" t="s">
        <v>228</v>
      </c>
      <c r="B352" s="33" t="s">
        <v>171</v>
      </c>
      <c r="C352" s="33"/>
      <c r="D352" s="33" t="s">
        <v>172</v>
      </c>
      <c r="E352" s="39" t="s">
        <v>169</v>
      </c>
      <c r="F352" s="55" t="s">
        <v>229</v>
      </c>
      <c r="G352" s="23">
        <v>60</v>
      </c>
      <c r="H352" s="36">
        <f t="shared" ref="H352:I352" si="185">G352</f>
        <v>60</v>
      </c>
      <c r="I352" s="36">
        <f t="shared" si="185"/>
        <v>60</v>
      </c>
      <c r="J352" s="36">
        <f t="shared" si="184"/>
        <v>60</v>
      </c>
      <c r="K352" s="36">
        <f t="shared" si="184"/>
        <v>60</v>
      </c>
      <c r="L352" s="36">
        <f t="shared" si="184"/>
        <v>60</v>
      </c>
      <c r="M352" s="36">
        <f t="shared" si="184"/>
        <v>60</v>
      </c>
      <c r="N352" s="36">
        <f t="shared" si="184"/>
        <v>60</v>
      </c>
      <c r="O352" s="36">
        <f t="shared" si="184"/>
        <v>60</v>
      </c>
      <c r="P352" s="36">
        <f t="shared" si="184"/>
        <v>60</v>
      </c>
      <c r="Q352" s="36">
        <f t="shared" si="184"/>
        <v>60</v>
      </c>
      <c r="R352" s="36">
        <f t="shared" si="184"/>
        <v>60</v>
      </c>
      <c r="S352" s="36">
        <f t="shared" si="184"/>
        <v>60</v>
      </c>
      <c r="T352" s="36">
        <f t="shared" si="184"/>
        <v>60</v>
      </c>
      <c r="U352" s="36">
        <f t="shared" si="184"/>
        <v>60</v>
      </c>
      <c r="V352" s="36">
        <f t="shared" si="184"/>
        <v>60</v>
      </c>
      <c r="W352" s="36">
        <f t="shared" si="184"/>
        <v>60</v>
      </c>
      <c r="X352" s="36">
        <f t="shared" si="184"/>
        <v>60</v>
      </c>
      <c r="Y352" s="36">
        <f t="shared" si="184"/>
        <v>60</v>
      </c>
      <c r="Z352" s="36">
        <f t="shared" si="184"/>
        <v>60</v>
      </c>
      <c r="AA352" s="36">
        <f t="shared" si="184"/>
        <v>60</v>
      </c>
      <c r="AB352" s="36">
        <f t="shared" si="184"/>
        <v>60</v>
      </c>
      <c r="AC352" s="36">
        <f t="shared" si="184"/>
        <v>60</v>
      </c>
      <c r="AD352" s="36">
        <f t="shared" si="184"/>
        <v>60</v>
      </c>
      <c r="AE352" s="36">
        <f t="shared" si="184"/>
        <v>60</v>
      </c>
      <c r="AF352" s="36">
        <f t="shared" si="184"/>
        <v>60</v>
      </c>
      <c r="AG352" s="36">
        <f t="shared" si="184"/>
        <v>60</v>
      </c>
      <c r="AH352" s="36">
        <f t="shared" si="184"/>
        <v>60</v>
      </c>
    </row>
    <row r="353" spans="1:34" x14ac:dyDescent="0.3">
      <c r="A353" s="37" t="s">
        <v>228</v>
      </c>
      <c r="B353" s="37" t="s">
        <v>173</v>
      </c>
      <c r="C353" s="37"/>
      <c r="D353" s="37" t="s">
        <v>4</v>
      </c>
      <c r="E353" s="37" t="s">
        <v>167</v>
      </c>
      <c r="F353" s="55" t="s">
        <v>229</v>
      </c>
      <c r="G353" s="41">
        <f>G351/(1-1/(1+G351)^G352)</f>
        <v>8.2731195744472269E-2</v>
      </c>
      <c r="H353" s="41">
        <f t="shared" ref="H353:AH353" si="186">H351/(1-1/(1+H351)^H352)</f>
        <v>8.2731195744472269E-2</v>
      </c>
      <c r="I353" s="41">
        <f t="shared" si="186"/>
        <v>8.2731195744472269E-2</v>
      </c>
      <c r="J353" s="41">
        <f t="shared" si="186"/>
        <v>8.2731195744472269E-2</v>
      </c>
      <c r="K353" s="41">
        <f t="shared" si="186"/>
        <v>8.2731195744472269E-2</v>
      </c>
      <c r="L353" s="41">
        <f t="shared" si="186"/>
        <v>8.2731195744472269E-2</v>
      </c>
      <c r="M353" s="41">
        <f t="shared" si="186"/>
        <v>8.2731195744472269E-2</v>
      </c>
      <c r="N353" s="41">
        <f t="shared" si="186"/>
        <v>8.2731195744472269E-2</v>
      </c>
      <c r="O353" s="41">
        <f t="shared" si="186"/>
        <v>8.2731195744472269E-2</v>
      </c>
      <c r="P353" s="41">
        <f t="shared" si="186"/>
        <v>8.2731195744472269E-2</v>
      </c>
      <c r="Q353" s="41">
        <f t="shared" si="186"/>
        <v>8.2731195744472269E-2</v>
      </c>
      <c r="R353" s="41">
        <f t="shared" si="186"/>
        <v>8.2731195744472269E-2</v>
      </c>
      <c r="S353" s="41">
        <f t="shared" si="186"/>
        <v>8.2731195744472269E-2</v>
      </c>
      <c r="T353" s="41">
        <f t="shared" si="186"/>
        <v>8.2731195744472269E-2</v>
      </c>
      <c r="U353" s="41">
        <f t="shared" si="186"/>
        <v>8.2731195744472269E-2</v>
      </c>
      <c r="V353" s="41">
        <f t="shared" si="186"/>
        <v>8.2731195744472269E-2</v>
      </c>
      <c r="W353" s="41">
        <f t="shared" si="186"/>
        <v>8.2731195744472269E-2</v>
      </c>
      <c r="X353" s="41">
        <f t="shared" si="186"/>
        <v>8.2731195744472269E-2</v>
      </c>
      <c r="Y353" s="41">
        <f t="shared" si="186"/>
        <v>8.2731195744472269E-2</v>
      </c>
      <c r="Z353" s="41">
        <f t="shared" si="186"/>
        <v>8.2731195744472269E-2</v>
      </c>
      <c r="AA353" s="41">
        <f t="shared" si="186"/>
        <v>8.2731195744472269E-2</v>
      </c>
      <c r="AB353" s="41">
        <f t="shared" si="186"/>
        <v>8.2731195744472269E-2</v>
      </c>
      <c r="AC353" s="41">
        <f t="shared" si="186"/>
        <v>8.2731195744472269E-2</v>
      </c>
      <c r="AD353" s="41">
        <f t="shared" si="186"/>
        <v>8.2731195744472269E-2</v>
      </c>
      <c r="AE353" s="41">
        <f t="shared" si="186"/>
        <v>8.2731195744472269E-2</v>
      </c>
      <c r="AF353" s="41">
        <f t="shared" si="186"/>
        <v>8.2731195744472269E-2</v>
      </c>
      <c r="AG353" s="41">
        <f t="shared" si="186"/>
        <v>8.2731195744472269E-2</v>
      </c>
      <c r="AH353" s="41">
        <f t="shared" si="186"/>
        <v>8.2731195744472269E-2</v>
      </c>
    </row>
    <row r="354" spans="1:34" x14ac:dyDescent="0.3">
      <c r="A354" s="33" t="s">
        <v>228</v>
      </c>
      <c r="B354" s="33" t="s">
        <v>174</v>
      </c>
      <c r="C354" s="33" t="s">
        <v>159</v>
      </c>
      <c r="D354" s="33" t="s">
        <v>163</v>
      </c>
      <c r="E354" s="33" t="s">
        <v>167</v>
      </c>
      <c r="F354" s="55" t="s">
        <v>229</v>
      </c>
      <c r="G354" s="42">
        <f t="shared" ref="G354:AH354" si="187">G353*G349+G344</f>
        <v>8580.0188747745306</v>
      </c>
      <c r="H354" s="42">
        <f t="shared" si="187"/>
        <v>8580.0188747745306</v>
      </c>
      <c r="I354" s="42">
        <f t="shared" si="187"/>
        <v>8580.0188747745306</v>
      </c>
      <c r="J354" s="42">
        <f t="shared" si="187"/>
        <v>8580.0188747745306</v>
      </c>
      <c r="K354" s="42">
        <f t="shared" si="187"/>
        <v>8580.0188747745306</v>
      </c>
      <c r="L354" s="42">
        <f t="shared" si="187"/>
        <v>8580.0188747745306</v>
      </c>
      <c r="M354" s="42">
        <f t="shared" si="187"/>
        <v>8580.0188747745306</v>
      </c>
      <c r="N354" s="42">
        <f t="shared" si="187"/>
        <v>8580.0188747745306</v>
      </c>
      <c r="O354" s="42">
        <f t="shared" si="187"/>
        <v>8580.0188747745306</v>
      </c>
      <c r="P354" s="42">
        <f t="shared" si="187"/>
        <v>8580.0188747745306</v>
      </c>
      <c r="Q354" s="42">
        <f t="shared" si="187"/>
        <v>8580.0188747745306</v>
      </c>
      <c r="R354" s="42">
        <f t="shared" si="187"/>
        <v>8580.0188747745306</v>
      </c>
      <c r="S354" s="42">
        <f t="shared" si="187"/>
        <v>8580.0188747745306</v>
      </c>
      <c r="T354" s="42">
        <f t="shared" si="187"/>
        <v>8580.0188747745306</v>
      </c>
      <c r="U354" s="42">
        <f t="shared" si="187"/>
        <v>8580.0188747745306</v>
      </c>
      <c r="V354" s="42">
        <f t="shared" si="187"/>
        <v>8580.0188747745306</v>
      </c>
      <c r="W354" s="42">
        <f t="shared" si="187"/>
        <v>8580.0188747745306</v>
      </c>
      <c r="X354" s="42">
        <f t="shared" si="187"/>
        <v>8580.0188747745306</v>
      </c>
      <c r="Y354" s="42">
        <f t="shared" si="187"/>
        <v>8580.0188747745306</v>
      </c>
      <c r="Z354" s="42">
        <f t="shared" si="187"/>
        <v>8580.0188747745306</v>
      </c>
      <c r="AA354" s="42">
        <f t="shared" si="187"/>
        <v>8580.0188747745306</v>
      </c>
      <c r="AB354" s="42">
        <f t="shared" si="187"/>
        <v>8580.0188747745306</v>
      </c>
      <c r="AC354" s="42">
        <f t="shared" si="187"/>
        <v>8580.0188747745306</v>
      </c>
      <c r="AD354" s="42">
        <f t="shared" si="187"/>
        <v>8580.0188747745306</v>
      </c>
      <c r="AE354" s="42">
        <f t="shared" si="187"/>
        <v>8580.0188747745306</v>
      </c>
      <c r="AF354" s="42">
        <f t="shared" si="187"/>
        <v>8580.0188747745306</v>
      </c>
      <c r="AG354" s="42">
        <f t="shared" si="187"/>
        <v>8580.0188747745306</v>
      </c>
      <c r="AH354" s="42">
        <f t="shared" si="187"/>
        <v>8580.0188747745306</v>
      </c>
    </row>
    <row r="355" spans="1:34" x14ac:dyDescent="0.3">
      <c r="A355" s="37" t="s">
        <v>228</v>
      </c>
      <c r="B355" s="37" t="s">
        <v>175</v>
      </c>
      <c r="C355" s="37" t="s">
        <v>159</v>
      </c>
      <c r="D355" s="37" t="s">
        <v>165</v>
      </c>
      <c r="E355" s="37" t="s">
        <v>167</v>
      </c>
      <c r="F355" s="55" t="s">
        <v>229</v>
      </c>
      <c r="G355" s="43">
        <f>G354/(G350*8760)+G345+G348</f>
        <v>1.334994954943497</v>
      </c>
      <c r="H355" s="43">
        <f t="shared" ref="H355:AH360" si="188">G355</f>
        <v>1.334994954943497</v>
      </c>
      <c r="I355" s="43">
        <f t="shared" si="188"/>
        <v>1.334994954943497</v>
      </c>
      <c r="J355" s="43">
        <f t="shared" si="188"/>
        <v>1.334994954943497</v>
      </c>
      <c r="K355" s="43">
        <f t="shared" si="188"/>
        <v>1.334994954943497</v>
      </c>
      <c r="L355" s="43">
        <f t="shared" si="188"/>
        <v>1.334994954943497</v>
      </c>
      <c r="M355" s="43">
        <f t="shared" si="188"/>
        <v>1.334994954943497</v>
      </c>
      <c r="N355" s="43">
        <f t="shared" si="188"/>
        <v>1.334994954943497</v>
      </c>
      <c r="O355" s="43">
        <f t="shared" si="188"/>
        <v>1.334994954943497</v>
      </c>
      <c r="P355" s="43">
        <f t="shared" si="188"/>
        <v>1.334994954943497</v>
      </c>
      <c r="Q355" s="43">
        <f t="shared" si="188"/>
        <v>1.334994954943497</v>
      </c>
      <c r="R355" s="43">
        <f t="shared" si="188"/>
        <v>1.334994954943497</v>
      </c>
      <c r="S355" s="43">
        <f t="shared" si="188"/>
        <v>1.334994954943497</v>
      </c>
      <c r="T355" s="43">
        <f t="shared" si="188"/>
        <v>1.334994954943497</v>
      </c>
      <c r="U355" s="43">
        <f t="shared" si="188"/>
        <v>1.334994954943497</v>
      </c>
      <c r="V355" s="43">
        <f t="shared" si="188"/>
        <v>1.334994954943497</v>
      </c>
      <c r="W355" s="43">
        <f t="shared" si="188"/>
        <v>1.334994954943497</v>
      </c>
      <c r="X355" s="43">
        <f t="shared" si="188"/>
        <v>1.334994954943497</v>
      </c>
      <c r="Y355" s="43">
        <f t="shared" si="188"/>
        <v>1.334994954943497</v>
      </c>
      <c r="Z355" s="43">
        <f t="shared" si="188"/>
        <v>1.334994954943497</v>
      </c>
      <c r="AA355" s="43">
        <f t="shared" si="188"/>
        <v>1.334994954943497</v>
      </c>
      <c r="AB355" s="43">
        <f t="shared" si="188"/>
        <v>1.334994954943497</v>
      </c>
      <c r="AC355" s="43">
        <f t="shared" si="188"/>
        <v>1.334994954943497</v>
      </c>
      <c r="AD355" s="43">
        <f t="shared" si="188"/>
        <v>1.334994954943497</v>
      </c>
      <c r="AE355" s="43">
        <f t="shared" si="188"/>
        <v>1.334994954943497</v>
      </c>
      <c r="AF355" s="43">
        <f t="shared" si="188"/>
        <v>1.334994954943497</v>
      </c>
      <c r="AG355" s="43">
        <f t="shared" si="188"/>
        <v>1.334994954943497</v>
      </c>
      <c r="AH355" s="43">
        <f t="shared" si="188"/>
        <v>1.334994954943497</v>
      </c>
    </row>
    <row r="356" spans="1:34" x14ac:dyDescent="0.3">
      <c r="A356" s="33" t="s">
        <v>230</v>
      </c>
      <c r="B356" s="33" t="s">
        <v>158</v>
      </c>
      <c r="C356" s="33" t="s">
        <v>159</v>
      </c>
      <c r="D356" s="33" t="s">
        <v>160</v>
      </c>
      <c r="E356" s="34" t="s">
        <v>161</v>
      </c>
      <c r="F356" s="55" t="s">
        <v>231</v>
      </c>
      <c r="G356" s="36">
        <v>78700</v>
      </c>
      <c r="H356" s="36">
        <f>G356</f>
        <v>78700</v>
      </c>
      <c r="I356" s="36">
        <f t="shared" si="188"/>
        <v>78700</v>
      </c>
      <c r="J356" s="36">
        <f t="shared" si="188"/>
        <v>78700</v>
      </c>
      <c r="K356" s="36">
        <f t="shared" si="188"/>
        <v>78700</v>
      </c>
      <c r="L356" s="36">
        <f t="shared" si="188"/>
        <v>78700</v>
      </c>
      <c r="M356" s="36">
        <f t="shared" si="188"/>
        <v>78700</v>
      </c>
      <c r="N356" s="36">
        <f t="shared" si="188"/>
        <v>78700</v>
      </c>
      <c r="O356" s="36">
        <f t="shared" si="188"/>
        <v>78700</v>
      </c>
      <c r="P356" s="36">
        <f t="shared" si="188"/>
        <v>78700</v>
      </c>
      <c r="Q356" s="36">
        <f t="shared" si="188"/>
        <v>78700</v>
      </c>
      <c r="R356" s="36">
        <f t="shared" si="188"/>
        <v>78700</v>
      </c>
      <c r="S356" s="36">
        <f t="shared" si="188"/>
        <v>78700</v>
      </c>
      <c r="T356" s="36">
        <f t="shared" si="188"/>
        <v>78700</v>
      </c>
      <c r="U356" s="36">
        <f t="shared" si="188"/>
        <v>78700</v>
      </c>
      <c r="V356" s="36">
        <f t="shared" si="188"/>
        <v>78700</v>
      </c>
      <c r="W356" s="36">
        <f t="shared" si="188"/>
        <v>78700</v>
      </c>
      <c r="X356" s="36">
        <f t="shared" si="188"/>
        <v>78700</v>
      </c>
      <c r="Y356" s="36">
        <f t="shared" si="188"/>
        <v>78700</v>
      </c>
      <c r="Z356" s="36">
        <f t="shared" si="188"/>
        <v>78700</v>
      </c>
      <c r="AA356" s="36">
        <f t="shared" si="188"/>
        <v>78700</v>
      </c>
      <c r="AB356" s="36">
        <f t="shared" si="188"/>
        <v>78700</v>
      </c>
      <c r="AC356" s="36">
        <f t="shared" si="188"/>
        <v>78700</v>
      </c>
      <c r="AD356" s="36">
        <f t="shared" si="188"/>
        <v>78700</v>
      </c>
      <c r="AE356" s="36">
        <f t="shared" si="188"/>
        <v>78700</v>
      </c>
      <c r="AF356" s="36">
        <f t="shared" si="188"/>
        <v>78700</v>
      </c>
      <c r="AG356" s="36">
        <f t="shared" si="188"/>
        <v>78700</v>
      </c>
      <c r="AH356" s="36">
        <f t="shared" si="188"/>
        <v>78700</v>
      </c>
    </row>
    <row r="357" spans="1:34" x14ac:dyDescent="0.3">
      <c r="A357" s="37" t="s">
        <v>230</v>
      </c>
      <c r="B357" s="37" t="s">
        <v>162</v>
      </c>
      <c r="C357" s="37" t="s">
        <v>159</v>
      </c>
      <c r="D357" s="37" t="s">
        <v>163</v>
      </c>
      <c r="E357" s="34" t="s">
        <v>161</v>
      </c>
      <c r="F357" s="55" t="s">
        <v>231</v>
      </c>
      <c r="G357" s="36">
        <v>1646</v>
      </c>
      <c r="H357" s="36">
        <f t="shared" ref="H357:H358" si="189">G357</f>
        <v>1646</v>
      </c>
      <c r="I357" s="36">
        <f t="shared" si="188"/>
        <v>1646</v>
      </c>
      <c r="J357" s="36">
        <f t="shared" si="188"/>
        <v>1646</v>
      </c>
      <c r="K357" s="36">
        <f t="shared" si="188"/>
        <v>1646</v>
      </c>
      <c r="L357" s="36">
        <f t="shared" si="188"/>
        <v>1646</v>
      </c>
      <c r="M357" s="36">
        <f t="shared" si="188"/>
        <v>1646</v>
      </c>
      <c r="N357" s="36">
        <f t="shared" si="188"/>
        <v>1646</v>
      </c>
      <c r="O357" s="36">
        <f t="shared" si="188"/>
        <v>1646</v>
      </c>
      <c r="P357" s="36">
        <f t="shared" si="188"/>
        <v>1646</v>
      </c>
      <c r="Q357" s="36">
        <f t="shared" si="188"/>
        <v>1646</v>
      </c>
      <c r="R357" s="36">
        <f t="shared" si="188"/>
        <v>1646</v>
      </c>
      <c r="S357" s="36">
        <f t="shared" si="188"/>
        <v>1646</v>
      </c>
      <c r="T357" s="36">
        <f t="shared" si="188"/>
        <v>1646</v>
      </c>
      <c r="U357" s="36">
        <f t="shared" si="188"/>
        <v>1646</v>
      </c>
      <c r="V357" s="36">
        <f t="shared" si="188"/>
        <v>1646</v>
      </c>
      <c r="W357" s="36">
        <f t="shared" si="188"/>
        <v>1646</v>
      </c>
      <c r="X357" s="36">
        <f t="shared" si="188"/>
        <v>1646</v>
      </c>
      <c r="Y357" s="36">
        <f t="shared" si="188"/>
        <v>1646</v>
      </c>
      <c r="Z357" s="36">
        <f t="shared" si="188"/>
        <v>1646</v>
      </c>
      <c r="AA357" s="36">
        <f t="shared" si="188"/>
        <v>1646</v>
      </c>
      <c r="AB357" s="36">
        <f t="shared" si="188"/>
        <v>1646</v>
      </c>
      <c r="AC357" s="36">
        <f t="shared" si="188"/>
        <v>1646</v>
      </c>
      <c r="AD357" s="36">
        <f t="shared" si="188"/>
        <v>1646</v>
      </c>
      <c r="AE357" s="36">
        <f t="shared" si="188"/>
        <v>1646</v>
      </c>
      <c r="AF357" s="36">
        <f t="shared" si="188"/>
        <v>1646</v>
      </c>
      <c r="AG357" s="36">
        <f t="shared" si="188"/>
        <v>1646</v>
      </c>
      <c r="AH357" s="36">
        <f t="shared" si="188"/>
        <v>1646</v>
      </c>
    </row>
    <row r="358" spans="1:34" x14ac:dyDescent="0.3">
      <c r="A358" s="33" t="s">
        <v>230</v>
      </c>
      <c r="B358" s="33" t="s">
        <v>164</v>
      </c>
      <c r="C358" s="33" t="s">
        <v>159</v>
      </c>
      <c r="D358" s="33" t="s">
        <v>165</v>
      </c>
      <c r="E358" s="34" t="s">
        <v>161</v>
      </c>
      <c r="F358" s="55" t="s">
        <v>231</v>
      </c>
      <c r="G358" s="50">
        <v>4.4999999999999998E-2</v>
      </c>
      <c r="H358" s="50">
        <f t="shared" si="189"/>
        <v>4.4999999999999998E-2</v>
      </c>
      <c r="I358" s="50">
        <f t="shared" si="188"/>
        <v>4.4999999999999998E-2</v>
      </c>
      <c r="J358" s="50">
        <f t="shared" si="188"/>
        <v>4.4999999999999998E-2</v>
      </c>
      <c r="K358" s="50">
        <f t="shared" si="188"/>
        <v>4.4999999999999998E-2</v>
      </c>
      <c r="L358" s="50">
        <f t="shared" si="188"/>
        <v>4.4999999999999998E-2</v>
      </c>
      <c r="M358" s="50">
        <f t="shared" si="188"/>
        <v>4.4999999999999998E-2</v>
      </c>
      <c r="N358" s="50">
        <f t="shared" si="188"/>
        <v>4.4999999999999998E-2</v>
      </c>
      <c r="O358" s="50">
        <f t="shared" si="188"/>
        <v>4.4999999999999998E-2</v>
      </c>
      <c r="P358" s="50">
        <f t="shared" si="188"/>
        <v>4.4999999999999998E-2</v>
      </c>
      <c r="Q358" s="50">
        <f t="shared" si="188"/>
        <v>4.4999999999999998E-2</v>
      </c>
      <c r="R358" s="50">
        <f t="shared" si="188"/>
        <v>4.4999999999999998E-2</v>
      </c>
      <c r="S358" s="50">
        <f t="shared" si="188"/>
        <v>4.4999999999999998E-2</v>
      </c>
      <c r="T358" s="50">
        <f t="shared" si="188"/>
        <v>4.4999999999999998E-2</v>
      </c>
      <c r="U358" s="50">
        <f t="shared" si="188"/>
        <v>4.4999999999999998E-2</v>
      </c>
      <c r="V358" s="50">
        <f t="shared" si="188"/>
        <v>4.4999999999999998E-2</v>
      </c>
      <c r="W358" s="50">
        <f t="shared" si="188"/>
        <v>4.4999999999999998E-2</v>
      </c>
      <c r="X358" s="50">
        <f t="shared" si="188"/>
        <v>4.4999999999999998E-2</v>
      </c>
      <c r="Y358" s="50">
        <f t="shared" si="188"/>
        <v>4.4999999999999998E-2</v>
      </c>
      <c r="Z358" s="50">
        <f t="shared" si="188"/>
        <v>4.4999999999999998E-2</v>
      </c>
      <c r="AA358" s="50">
        <f t="shared" si="188"/>
        <v>4.4999999999999998E-2</v>
      </c>
      <c r="AB358" s="50">
        <f t="shared" si="188"/>
        <v>4.4999999999999998E-2</v>
      </c>
      <c r="AC358" s="50">
        <f t="shared" si="188"/>
        <v>4.4999999999999998E-2</v>
      </c>
      <c r="AD358" s="50">
        <f t="shared" si="188"/>
        <v>4.4999999999999998E-2</v>
      </c>
      <c r="AE358" s="50">
        <f t="shared" si="188"/>
        <v>4.4999999999999998E-2</v>
      </c>
      <c r="AF358" s="50">
        <f t="shared" si="188"/>
        <v>4.4999999999999998E-2</v>
      </c>
      <c r="AG358" s="50">
        <f t="shared" si="188"/>
        <v>4.4999999999999998E-2</v>
      </c>
      <c r="AH358" s="50">
        <f t="shared" si="188"/>
        <v>4.4999999999999998E-2</v>
      </c>
    </row>
    <row r="359" spans="1:34" x14ac:dyDescent="0.3">
      <c r="A359" s="37" t="s">
        <v>230</v>
      </c>
      <c r="B359" s="37" t="s">
        <v>192</v>
      </c>
      <c r="C359" s="37"/>
      <c r="D359" s="37" t="s">
        <v>193</v>
      </c>
      <c r="E359" s="39" t="s">
        <v>169</v>
      </c>
      <c r="F359" s="55" t="s">
        <v>231</v>
      </c>
      <c r="G359" s="36">
        <v>11250</v>
      </c>
      <c r="H359" s="36">
        <f>G359</f>
        <v>11250</v>
      </c>
      <c r="I359" s="36">
        <f t="shared" si="188"/>
        <v>11250</v>
      </c>
      <c r="J359" s="36">
        <f t="shared" si="188"/>
        <v>11250</v>
      </c>
      <c r="K359" s="36">
        <f t="shared" si="188"/>
        <v>11250</v>
      </c>
      <c r="L359" s="36">
        <f t="shared" si="188"/>
        <v>11250</v>
      </c>
      <c r="M359" s="36">
        <f t="shared" si="188"/>
        <v>11250</v>
      </c>
      <c r="N359" s="36">
        <f t="shared" si="188"/>
        <v>11250</v>
      </c>
      <c r="O359" s="36">
        <f t="shared" si="188"/>
        <v>11250</v>
      </c>
      <c r="P359" s="36">
        <f t="shared" si="188"/>
        <v>11250</v>
      </c>
      <c r="Q359" s="36">
        <f t="shared" si="188"/>
        <v>11250</v>
      </c>
      <c r="R359" s="36">
        <f t="shared" si="188"/>
        <v>11250</v>
      </c>
      <c r="S359" s="36">
        <f t="shared" si="188"/>
        <v>11250</v>
      </c>
      <c r="T359" s="36">
        <f t="shared" si="188"/>
        <v>11250</v>
      </c>
      <c r="U359" s="36">
        <f t="shared" si="188"/>
        <v>11250</v>
      </c>
      <c r="V359" s="36">
        <f t="shared" si="188"/>
        <v>11250</v>
      </c>
      <c r="W359" s="36">
        <f t="shared" si="188"/>
        <v>11250</v>
      </c>
      <c r="X359" s="36">
        <f t="shared" si="188"/>
        <v>11250</v>
      </c>
      <c r="Y359" s="36">
        <f t="shared" si="188"/>
        <v>11250</v>
      </c>
      <c r="Z359" s="36">
        <f t="shared" si="188"/>
        <v>11250</v>
      </c>
      <c r="AA359" s="36">
        <f t="shared" si="188"/>
        <v>11250</v>
      </c>
      <c r="AB359" s="36">
        <f t="shared" si="188"/>
        <v>11250</v>
      </c>
      <c r="AC359" s="36">
        <f t="shared" si="188"/>
        <v>11250</v>
      </c>
      <c r="AD359" s="36">
        <f t="shared" si="188"/>
        <v>11250</v>
      </c>
      <c r="AE359" s="36">
        <f t="shared" si="188"/>
        <v>11250</v>
      </c>
      <c r="AF359" s="36">
        <f t="shared" si="188"/>
        <v>11250</v>
      </c>
      <c r="AG359" s="36">
        <f t="shared" si="188"/>
        <v>11250</v>
      </c>
      <c r="AH359" s="36">
        <f t="shared" si="188"/>
        <v>11250</v>
      </c>
    </row>
    <row r="360" spans="1:34" x14ac:dyDescent="0.3">
      <c r="A360" s="33" t="s">
        <v>230</v>
      </c>
      <c r="B360" s="33" t="s">
        <v>194</v>
      </c>
      <c r="C360" s="33" t="s">
        <v>159</v>
      </c>
      <c r="D360" s="33" t="s">
        <v>129</v>
      </c>
      <c r="E360" s="34" t="s">
        <v>161</v>
      </c>
      <c r="F360" s="55" t="s">
        <v>231</v>
      </c>
      <c r="G360" s="36">
        <f>[1]Assumptions!$J$5</f>
        <v>17.93</v>
      </c>
      <c r="H360" s="36">
        <f>G360</f>
        <v>17.93</v>
      </c>
      <c r="I360" s="36">
        <f t="shared" si="188"/>
        <v>17.93</v>
      </c>
      <c r="J360" s="36">
        <f t="shared" si="188"/>
        <v>17.93</v>
      </c>
      <c r="K360" s="36">
        <f t="shared" si="188"/>
        <v>17.93</v>
      </c>
      <c r="L360" s="36">
        <f t="shared" si="188"/>
        <v>17.93</v>
      </c>
      <c r="M360" s="36">
        <f t="shared" si="188"/>
        <v>17.93</v>
      </c>
      <c r="N360" s="36">
        <f t="shared" si="188"/>
        <v>17.93</v>
      </c>
      <c r="O360" s="36">
        <f t="shared" si="188"/>
        <v>17.93</v>
      </c>
      <c r="P360" s="36">
        <f t="shared" si="188"/>
        <v>17.93</v>
      </c>
      <c r="Q360" s="36">
        <f t="shared" si="188"/>
        <v>17.93</v>
      </c>
      <c r="R360" s="36">
        <f t="shared" si="188"/>
        <v>17.93</v>
      </c>
      <c r="S360" s="36">
        <f t="shared" si="188"/>
        <v>17.93</v>
      </c>
      <c r="T360" s="36">
        <f t="shared" si="188"/>
        <v>17.93</v>
      </c>
      <c r="U360" s="36">
        <f t="shared" si="188"/>
        <v>17.93</v>
      </c>
      <c r="V360" s="36">
        <f t="shared" si="188"/>
        <v>17.93</v>
      </c>
      <c r="W360" s="36">
        <f t="shared" si="188"/>
        <v>17.93</v>
      </c>
      <c r="X360" s="36">
        <f t="shared" si="188"/>
        <v>17.93</v>
      </c>
      <c r="Y360" s="36">
        <f t="shared" si="188"/>
        <v>17.93</v>
      </c>
      <c r="Z360" s="36">
        <f t="shared" si="188"/>
        <v>17.93</v>
      </c>
      <c r="AA360" s="36">
        <f t="shared" si="188"/>
        <v>17.93</v>
      </c>
      <c r="AB360" s="36">
        <f t="shared" si="188"/>
        <v>17.93</v>
      </c>
      <c r="AC360" s="36">
        <f t="shared" si="188"/>
        <v>17.93</v>
      </c>
      <c r="AD360" s="36">
        <f t="shared" si="188"/>
        <v>17.93</v>
      </c>
      <c r="AE360" s="36">
        <f t="shared" si="188"/>
        <v>17.93</v>
      </c>
      <c r="AF360" s="36">
        <f t="shared" si="188"/>
        <v>17.93</v>
      </c>
      <c r="AG360" s="36">
        <f t="shared" si="188"/>
        <v>17.93</v>
      </c>
      <c r="AH360" s="36">
        <f t="shared" si="188"/>
        <v>17.93</v>
      </c>
    </row>
    <row r="361" spans="1:34" x14ac:dyDescent="0.3">
      <c r="A361" s="37" t="s">
        <v>230</v>
      </c>
      <c r="B361" s="37" t="s">
        <v>195</v>
      </c>
      <c r="C361" s="37" t="s">
        <v>159</v>
      </c>
      <c r="D361" s="37" t="s">
        <v>165</v>
      </c>
      <c r="E361" s="34" t="s">
        <v>161</v>
      </c>
      <c r="F361" s="55" t="s">
        <v>231</v>
      </c>
      <c r="G361" s="24">
        <f t="shared" ref="G361:AH361" si="190">G360*G359/1000000</f>
        <v>0.20171249999999999</v>
      </c>
      <c r="H361" s="24">
        <f t="shared" si="190"/>
        <v>0.20171249999999999</v>
      </c>
      <c r="I361" s="24">
        <f t="shared" si="190"/>
        <v>0.20171249999999999</v>
      </c>
      <c r="J361" s="24">
        <f t="shared" si="190"/>
        <v>0.20171249999999999</v>
      </c>
      <c r="K361" s="24">
        <f t="shared" si="190"/>
        <v>0.20171249999999999</v>
      </c>
      <c r="L361" s="24">
        <f t="shared" si="190"/>
        <v>0.20171249999999999</v>
      </c>
      <c r="M361" s="24">
        <f t="shared" si="190"/>
        <v>0.20171249999999999</v>
      </c>
      <c r="N361" s="24">
        <f t="shared" si="190"/>
        <v>0.20171249999999999</v>
      </c>
      <c r="O361" s="24">
        <f t="shared" si="190"/>
        <v>0.20171249999999999</v>
      </c>
      <c r="P361" s="24">
        <f t="shared" si="190"/>
        <v>0.20171249999999999</v>
      </c>
      <c r="Q361" s="24">
        <f t="shared" si="190"/>
        <v>0.20171249999999999</v>
      </c>
      <c r="R361" s="24">
        <f t="shared" si="190"/>
        <v>0.20171249999999999</v>
      </c>
      <c r="S361" s="24">
        <f t="shared" si="190"/>
        <v>0.20171249999999999</v>
      </c>
      <c r="T361" s="24">
        <f t="shared" si="190"/>
        <v>0.20171249999999999</v>
      </c>
      <c r="U361" s="24">
        <f t="shared" si="190"/>
        <v>0.20171249999999999</v>
      </c>
      <c r="V361" s="24">
        <f t="shared" si="190"/>
        <v>0.20171249999999999</v>
      </c>
      <c r="W361" s="24">
        <f t="shared" si="190"/>
        <v>0.20171249999999999</v>
      </c>
      <c r="X361" s="24">
        <f t="shared" si="190"/>
        <v>0.20171249999999999</v>
      </c>
      <c r="Y361" s="24">
        <f t="shared" si="190"/>
        <v>0.20171249999999999</v>
      </c>
      <c r="Z361" s="24">
        <f t="shared" si="190"/>
        <v>0.20171249999999999</v>
      </c>
      <c r="AA361" s="24">
        <f t="shared" si="190"/>
        <v>0.20171249999999999</v>
      </c>
      <c r="AB361" s="24">
        <f t="shared" si="190"/>
        <v>0.20171249999999999</v>
      </c>
      <c r="AC361" s="24">
        <f t="shared" si="190"/>
        <v>0.20171249999999999</v>
      </c>
      <c r="AD361" s="24">
        <f t="shared" si="190"/>
        <v>0.20171249999999999</v>
      </c>
      <c r="AE361" s="24">
        <f t="shared" si="190"/>
        <v>0.20171249999999999</v>
      </c>
      <c r="AF361" s="24">
        <f t="shared" si="190"/>
        <v>0.20171249999999999</v>
      </c>
      <c r="AG361" s="24">
        <f t="shared" si="190"/>
        <v>0.20171249999999999</v>
      </c>
      <c r="AH361" s="24">
        <f t="shared" si="190"/>
        <v>0.20171249999999999</v>
      </c>
    </row>
    <row r="362" spans="1:34" x14ac:dyDescent="0.3">
      <c r="A362" s="33" t="s">
        <v>230</v>
      </c>
      <c r="B362" s="33" t="s">
        <v>166</v>
      </c>
      <c r="C362" s="33" t="s">
        <v>159</v>
      </c>
      <c r="D362" s="33" t="s">
        <v>160</v>
      </c>
      <c r="E362" s="33" t="s">
        <v>167</v>
      </c>
      <c r="F362" s="55" t="s">
        <v>231</v>
      </c>
      <c r="G362" s="38">
        <f>G356*[1]Assumptions!$G$66</f>
        <v>98028.606819024586</v>
      </c>
      <c r="H362" s="38">
        <f t="shared" ref="H362:AH365" si="191">G362</f>
        <v>98028.606819024586</v>
      </c>
      <c r="I362" s="38">
        <f t="shared" si="191"/>
        <v>98028.606819024586</v>
      </c>
      <c r="J362" s="38">
        <f t="shared" si="191"/>
        <v>98028.606819024586</v>
      </c>
      <c r="K362" s="38">
        <f t="shared" si="191"/>
        <v>98028.606819024586</v>
      </c>
      <c r="L362" s="38">
        <f t="shared" si="191"/>
        <v>98028.606819024586</v>
      </c>
      <c r="M362" s="38">
        <f t="shared" si="191"/>
        <v>98028.606819024586</v>
      </c>
      <c r="N362" s="38">
        <f t="shared" si="191"/>
        <v>98028.606819024586</v>
      </c>
      <c r="O362" s="38">
        <f t="shared" si="191"/>
        <v>98028.606819024586</v>
      </c>
      <c r="P362" s="38">
        <f t="shared" si="191"/>
        <v>98028.606819024586</v>
      </c>
      <c r="Q362" s="38">
        <f t="shared" si="191"/>
        <v>98028.606819024586</v>
      </c>
      <c r="R362" s="38">
        <f t="shared" si="191"/>
        <v>98028.606819024586</v>
      </c>
      <c r="S362" s="38">
        <f t="shared" si="191"/>
        <v>98028.606819024586</v>
      </c>
      <c r="T362" s="38">
        <f t="shared" si="191"/>
        <v>98028.606819024586</v>
      </c>
      <c r="U362" s="38">
        <f t="shared" si="191"/>
        <v>98028.606819024586</v>
      </c>
      <c r="V362" s="38">
        <f t="shared" si="191"/>
        <v>98028.606819024586</v>
      </c>
      <c r="W362" s="38">
        <f t="shared" si="191"/>
        <v>98028.606819024586</v>
      </c>
      <c r="X362" s="38">
        <f t="shared" si="191"/>
        <v>98028.606819024586</v>
      </c>
      <c r="Y362" s="38">
        <f t="shared" si="191"/>
        <v>98028.606819024586</v>
      </c>
      <c r="Z362" s="38">
        <f t="shared" si="191"/>
        <v>98028.606819024586</v>
      </c>
      <c r="AA362" s="38">
        <f t="shared" si="191"/>
        <v>98028.606819024586</v>
      </c>
      <c r="AB362" s="38">
        <f t="shared" si="191"/>
        <v>98028.606819024586</v>
      </c>
      <c r="AC362" s="38">
        <f t="shared" si="191"/>
        <v>98028.606819024586</v>
      </c>
      <c r="AD362" s="38">
        <f t="shared" si="191"/>
        <v>98028.606819024586</v>
      </c>
      <c r="AE362" s="38">
        <f t="shared" si="191"/>
        <v>98028.606819024586</v>
      </c>
      <c r="AF362" s="38">
        <f t="shared" si="191"/>
        <v>98028.606819024586</v>
      </c>
      <c r="AG362" s="38">
        <f t="shared" si="191"/>
        <v>98028.606819024586</v>
      </c>
      <c r="AH362" s="38">
        <f t="shared" si="191"/>
        <v>98028.606819024586</v>
      </c>
    </row>
    <row r="363" spans="1:34" x14ac:dyDescent="0.3">
      <c r="A363" s="37" t="s">
        <v>230</v>
      </c>
      <c r="B363" s="37" t="s">
        <v>168</v>
      </c>
      <c r="C363" s="37" t="s">
        <v>159</v>
      </c>
      <c r="D363" s="37" t="s">
        <v>4</v>
      </c>
      <c r="E363" s="39" t="s">
        <v>169</v>
      </c>
      <c r="F363" s="55" t="s">
        <v>231</v>
      </c>
      <c r="G363" s="40">
        <v>0.9</v>
      </c>
      <c r="H363" s="40">
        <f>G363</f>
        <v>0.9</v>
      </c>
      <c r="I363" s="40">
        <f>H363</f>
        <v>0.9</v>
      </c>
      <c r="J363" s="40">
        <f t="shared" si="191"/>
        <v>0.9</v>
      </c>
      <c r="K363" s="40">
        <f t="shared" si="191"/>
        <v>0.9</v>
      </c>
      <c r="L363" s="40">
        <f t="shared" si="191"/>
        <v>0.9</v>
      </c>
      <c r="M363" s="40">
        <f t="shared" si="191"/>
        <v>0.9</v>
      </c>
      <c r="N363" s="40">
        <f t="shared" si="191"/>
        <v>0.9</v>
      </c>
      <c r="O363" s="40">
        <f t="shared" si="191"/>
        <v>0.9</v>
      </c>
      <c r="P363" s="40">
        <f t="shared" si="191"/>
        <v>0.9</v>
      </c>
      <c r="Q363" s="40">
        <f t="shared" si="191"/>
        <v>0.9</v>
      </c>
      <c r="R363" s="40">
        <f t="shared" si="191"/>
        <v>0.9</v>
      </c>
      <c r="S363" s="40">
        <f t="shared" si="191"/>
        <v>0.9</v>
      </c>
      <c r="T363" s="40">
        <f t="shared" si="191"/>
        <v>0.9</v>
      </c>
      <c r="U363" s="40">
        <f t="shared" si="191"/>
        <v>0.9</v>
      </c>
      <c r="V363" s="40">
        <f t="shared" si="191"/>
        <v>0.9</v>
      </c>
      <c r="W363" s="40">
        <f t="shared" si="191"/>
        <v>0.9</v>
      </c>
      <c r="X363" s="40">
        <f t="shared" si="191"/>
        <v>0.9</v>
      </c>
      <c r="Y363" s="40">
        <f t="shared" si="191"/>
        <v>0.9</v>
      </c>
      <c r="Z363" s="40">
        <f t="shared" si="191"/>
        <v>0.9</v>
      </c>
      <c r="AA363" s="40">
        <f t="shared" si="191"/>
        <v>0.9</v>
      </c>
      <c r="AB363" s="40">
        <f t="shared" si="191"/>
        <v>0.9</v>
      </c>
      <c r="AC363" s="40">
        <f t="shared" si="191"/>
        <v>0.9</v>
      </c>
      <c r="AD363" s="40">
        <f t="shared" si="191"/>
        <v>0.9</v>
      </c>
      <c r="AE363" s="40">
        <f t="shared" si="191"/>
        <v>0.9</v>
      </c>
      <c r="AF363" s="40">
        <f t="shared" si="191"/>
        <v>0.9</v>
      </c>
      <c r="AG363" s="40">
        <f t="shared" si="191"/>
        <v>0.9</v>
      </c>
      <c r="AH363" s="40">
        <f t="shared" si="191"/>
        <v>0.9</v>
      </c>
    </row>
    <row r="364" spans="1:34" x14ac:dyDescent="0.3">
      <c r="A364" s="33" t="s">
        <v>230</v>
      </c>
      <c r="B364" s="33" t="s">
        <v>170</v>
      </c>
      <c r="C364" s="33" t="s">
        <v>159</v>
      </c>
      <c r="D364" s="33" t="s">
        <v>172</v>
      </c>
      <c r="E364" s="34" t="s">
        <v>161</v>
      </c>
      <c r="F364" s="55" t="s">
        <v>231</v>
      </c>
      <c r="G364" s="40">
        <v>8.2000000000000003E-2</v>
      </c>
      <c r="H364" s="40">
        <f>G364</f>
        <v>8.2000000000000003E-2</v>
      </c>
      <c r="I364" s="40">
        <f>H364</f>
        <v>8.2000000000000003E-2</v>
      </c>
      <c r="J364" s="40">
        <f t="shared" si="191"/>
        <v>8.2000000000000003E-2</v>
      </c>
      <c r="K364" s="40">
        <f t="shared" si="191"/>
        <v>8.2000000000000003E-2</v>
      </c>
      <c r="L364" s="40">
        <f t="shared" si="191"/>
        <v>8.2000000000000003E-2</v>
      </c>
      <c r="M364" s="40">
        <f t="shared" si="191"/>
        <v>8.2000000000000003E-2</v>
      </c>
      <c r="N364" s="40">
        <f t="shared" si="191"/>
        <v>8.2000000000000003E-2</v>
      </c>
      <c r="O364" s="40">
        <f t="shared" si="191"/>
        <v>8.2000000000000003E-2</v>
      </c>
      <c r="P364" s="40">
        <f t="shared" si="191"/>
        <v>8.2000000000000003E-2</v>
      </c>
      <c r="Q364" s="40">
        <f t="shared" si="191"/>
        <v>8.2000000000000003E-2</v>
      </c>
      <c r="R364" s="40">
        <f t="shared" si="191"/>
        <v>8.2000000000000003E-2</v>
      </c>
      <c r="S364" s="40">
        <f t="shared" si="191"/>
        <v>8.2000000000000003E-2</v>
      </c>
      <c r="T364" s="40">
        <f t="shared" si="191"/>
        <v>8.2000000000000003E-2</v>
      </c>
      <c r="U364" s="40">
        <f t="shared" si="191"/>
        <v>8.2000000000000003E-2</v>
      </c>
      <c r="V364" s="40">
        <f t="shared" si="191"/>
        <v>8.2000000000000003E-2</v>
      </c>
      <c r="W364" s="40">
        <f t="shared" si="191"/>
        <v>8.2000000000000003E-2</v>
      </c>
      <c r="X364" s="40">
        <f t="shared" si="191"/>
        <v>8.2000000000000003E-2</v>
      </c>
      <c r="Y364" s="40">
        <f t="shared" si="191"/>
        <v>8.2000000000000003E-2</v>
      </c>
      <c r="Z364" s="40">
        <f t="shared" si="191"/>
        <v>8.2000000000000003E-2</v>
      </c>
      <c r="AA364" s="40">
        <f t="shared" si="191"/>
        <v>8.2000000000000003E-2</v>
      </c>
      <c r="AB364" s="40">
        <f t="shared" si="191"/>
        <v>8.2000000000000003E-2</v>
      </c>
      <c r="AC364" s="40">
        <f t="shared" si="191"/>
        <v>8.2000000000000003E-2</v>
      </c>
      <c r="AD364" s="40">
        <f t="shared" si="191"/>
        <v>8.2000000000000003E-2</v>
      </c>
      <c r="AE364" s="40">
        <f t="shared" si="191"/>
        <v>8.2000000000000003E-2</v>
      </c>
      <c r="AF364" s="40">
        <f t="shared" si="191"/>
        <v>8.2000000000000003E-2</v>
      </c>
      <c r="AG364" s="40">
        <f t="shared" si="191"/>
        <v>8.2000000000000003E-2</v>
      </c>
      <c r="AH364" s="40">
        <f t="shared" si="191"/>
        <v>8.2000000000000003E-2</v>
      </c>
    </row>
    <row r="365" spans="1:34" x14ac:dyDescent="0.3">
      <c r="A365" s="37" t="s">
        <v>230</v>
      </c>
      <c r="B365" s="37" t="s">
        <v>171</v>
      </c>
      <c r="C365" s="37"/>
      <c r="D365" s="37" t="s">
        <v>172</v>
      </c>
      <c r="E365" s="39" t="s">
        <v>169</v>
      </c>
      <c r="F365" s="55" t="s">
        <v>231</v>
      </c>
      <c r="G365" s="23">
        <v>60</v>
      </c>
      <c r="H365" s="36">
        <f t="shared" ref="H365:I365" si="192">G365</f>
        <v>60</v>
      </c>
      <c r="I365" s="36">
        <f t="shared" si="192"/>
        <v>60</v>
      </c>
      <c r="J365" s="36">
        <f t="shared" si="191"/>
        <v>60</v>
      </c>
      <c r="K365" s="36">
        <f t="shared" si="191"/>
        <v>60</v>
      </c>
      <c r="L365" s="36">
        <f t="shared" si="191"/>
        <v>60</v>
      </c>
      <c r="M365" s="36">
        <f t="shared" si="191"/>
        <v>60</v>
      </c>
      <c r="N365" s="36">
        <f t="shared" si="191"/>
        <v>60</v>
      </c>
      <c r="O365" s="36">
        <f t="shared" si="191"/>
        <v>60</v>
      </c>
      <c r="P365" s="36">
        <f t="shared" si="191"/>
        <v>60</v>
      </c>
      <c r="Q365" s="36">
        <f t="shared" si="191"/>
        <v>60</v>
      </c>
      <c r="R365" s="36">
        <f t="shared" si="191"/>
        <v>60</v>
      </c>
      <c r="S365" s="36">
        <f t="shared" si="191"/>
        <v>60</v>
      </c>
      <c r="T365" s="36">
        <f t="shared" si="191"/>
        <v>60</v>
      </c>
      <c r="U365" s="36">
        <f t="shared" si="191"/>
        <v>60</v>
      </c>
      <c r="V365" s="36">
        <f t="shared" si="191"/>
        <v>60</v>
      </c>
      <c r="W365" s="36">
        <f t="shared" si="191"/>
        <v>60</v>
      </c>
      <c r="X365" s="36">
        <f t="shared" si="191"/>
        <v>60</v>
      </c>
      <c r="Y365" s="36">
        <f t="shared" si="191"/>
        <v>60</v>
      </c>
      <c r="Z365" s="36">
        <f t="shared" si="191"/>
        <v>60</v>
      </c>
      <c r="AA365" s="36">
        <f t="shared" si="191"/>
        <v>60</v>
      </c>
      <c r="AB365" s="36">
        <f t="shared" si="191"/>
        <v>60</v>
      </c>
      <c r="AC365" s="36">
        <f t="shared" si="191"/>
        <v>60</v>
      </c>
      <c r="AD365" s="36">
        <f t="shared" si="191"/>
        <v>60</v>
      </c>
      <c r="AE365" s="36">
        <f t="shared" si="191"/>
        <v>60</v>
      </c>
      <c r="AF365" s="36">
        <f t="shared" si="191"/>
        <v>60</v>
      </c>
      <c r="AG365" s="36">
        <f t="shared" si="191"/>
        <v>60</v>
      </c>
      <c r="AH365" s="36">
        <f t="shared" si="191"/>
        <v>60</v>
      </c>
    </row>
    <row r="366" spans="1:34" x14ac:dyDescent="0.3">
      <c r="A366" s="33" t="s">
        <v>230</v>
      </c>
      <c r="B366" s="33" t="s">
        <v>173</v>
      </c>
      <c r="C366" s="33"/>
      <c r="D366" s="33" t="s">
        <v>4</v>
      </c>
      <c r="E366" s="33" t="s">
        <v>167</v>
      </c>
      <c r="F366" s="55" t="s">
        <v>231</v>
      </c>
      <c r="G366" s="41">
        <f>G364/(1-1/(1+G364)^G365)</f>
        <v>8.2731195744472269E-2</v>
      </c>
      <c r="H366" s="41">
        <f t="shared" ref="H366:AH366" si="193">H364/(1-1/(1+H364)^H365)</f>
        <v>8.2731195744472269E-2</v>
      </c>
      <c r="I366" s="41">
        <f t="shared" si="193"/>
        <v>8.2731195744472269E-2</v>
      </c>
      <c r="J366" s="41">
        <f t="shared" si="193"/>
        <v>8.2731195744472269E-2</v>
      </c>
      <c r="K366" s="41">
        <f t="shared" si="193"/>
        <v>8.2731195744472269E-2</v>
      </c>
      <c r="L366" s="41">
        <f t="shared" si="193"/>
        <v>8.2731195744472269E-2</v>
      </c>
      <c r="M366" s="41">
        <f t="shared" si="193"/>
        <v>8.2731195744472269E-2</v>
      </c>
      <c r="N366" s="41">
        <f t="shared" si="193"/>
        <v>8.2731195744472269E-2</v>
      </c>
      <c r="O366" s="41">
        <f t="shared" si="193"/>
        <v>8.2731195744472269E-2</v>
      </c>
      <c r="P366" s="41">
        <f t="shared" si="193"/>
        <v>8.2731195744472269E-2</v>
      </c>
      <c r="Q366" s="41">
        <f t="shared" si="193"/>
        <v>8.2731195744472269E-2</v>
      </c>
      <c r="R366" s="41">
        <f t="shared" si="193"/>
        <v>8.2731195744472269E-2</v>
      </c>
      <c r="S366" s="41">
        <f t="shared" si="193"/>
        <v>8.2731195744472269E-2</v>
      </c>
      <c r="T366" s="41">
        <f t="shared" si="193"/>
        <v>8.2731195744472269E-2</v>
      </c>
      <c r="U366" s="41">
        <f t="shared" si="193"/>
        <v>8.2731195744472269E-2</v>
      </c>
      <c r="V366" s="41">
        <f t="shared" si="193"/>
        <v>8.2731195744472269E-2</v>
      </c>
      <c r="W366" s="41">
        <f t="shared" si="193"/>
        <v>8.2731195744472269E-2</v>
      </c>
      <c r="X366" s="41">
        <f t="shared" si="193"/>
        <v>8.2731195744472269E-2</v>
      </c>
      <c r="Y366" s="41">
        <f t="shared" si="193"/>
        <v>8.2731195744472269E-2</v>
      </c>
      <c r="Z366" s="41">
        <f t="shared" si="193"/>
        <v>8.2731195744472269E-2</v>
      </c>
      <c r="AA366" s="41">
        <f t="shared" si="193"/>
        <v>8.2731195744472269E-2</v>
      </c>
      <c r="AB366" s="41">
        <f t="shared" si="193"/>
        <v>8.2731195744472269E-2</v>
      </c>
      <c r="AC366" s="41">
        <f t="shared" si="193"/>
        <v>8.2731195744472269E-2</v>
      </c>
      <c r="AD366" s="41">
        <f t="shared" si="193"/>
        <v>8.2731195744472269E-2</v>
      </c>
      <c r="AE366" s="41">
        <f t="shared" si="193"/>
        <v>8.2731195744472269E-2</v>
      </c>
      <c r="AF366" s="41">
        <f t="shared" si="193"/>
        <v>8.2731195744472269E-2</v>
      </c>
      <c r="AG366" s="41">
        <f t="shared" si="193"/>
        <v>8.2731195744472269E-2</v>
      </c>
      <c r="AH366" s="41">
        <f t="shared" si="193"/>
        <v>8.2731195744472269E-2</v>
      </c>
    </row>
    <row r="367" spans="1:34" x14ac:dyDescent="0.3">
      <c r="A367" s="37" t="s">
        <v>230</v>
      </c>
      <c r="B367" s="37" t="s">
        <v>174</v>
      </c>
      <c r="C367" s="37" t="s">
        <v>159</v>
      </c>
      <c r="D367" s="37" t="s">
        <v>163</v>
      </c>
      <c r="E367" s="37" t="s">
        <v>167</v>
      </c>
      <c r="F367" s="55" t="s">
        <v>231</v>
      </c>
      <c r="G367" s="42">
        <f t="shared" ref="G367:AH367" si="194">G366*G362+G357</f>
        <v>9756.0238593026334</v>
      </c>
      <c r="H367" s="42">
        <f t="shared" si="194"/>
        <v>9756.0238593026334</v>
      </c>
      <c r="I367" s="42">
        <f t="shared" si="194"/>
        <v>9756.0238593026334</v>
      </c>
      <c r="J367" s="42">
        <f t="shared" si="194"/>
        <v>9756.0238593026334</v>
      </c>
      <c r="K367" s="42">
        <f t="shared" si="194"/>
        <v>9756.0238593026334</v>
      </c>
      <c r="L367" s="42">
        <f t="shared" si="194"/>
        <v>9756.0238593026334</v>
      </c>
      <c r="M367" s="42">
        <f t="shared" si="194"/>
        <v>9756.0238593026334</v>
      </c>
      <c r="N367" s="42">
        <f t="shared" si="194"/>
        <v>9756.0238593026334</v>
      </c>
      <c r="O367" s="42">
        <f t="shared" si="194"/>
        <v>9756.0238593026334</v>
      </c>
      <c r="P367" s="42">
        <f t="shared" si="194"/>
        <v>9756.0238593026334</v>
      </c>
      <c r="Q367" s="42">
        <f t="shared" si="194"/>
        <v>9756.0238593026334</v>
      </c>
      <c r="R367" s="42">
        <f t="shared" si="194"/>
        <v>9756.0238593026334</v>
      </c>
      <c r="S367" s="42">
        <f t="shared" si="194"/>
        <v>9756.0238593026334</v>
      </c>
      <c r="T367" s="42">
        <f t="shared" si="194"/>
        <v>9756.0238593026334</v>
      </c>
      <c r="U367" s="42">
        <f t="shared" si="194"/>
        <v>9756.0238593026334</v>
      </c>
      <c r="V367" s="42">
        <f t="shared" si="194"/>
        <v>9756.0238593026334</v>
      </c>
      <c r="W367" s="42">
        <f t="shared" si="194"/>
        <v>9756.0238593026334</v>
      </c>
      <c r="X367" s="42">
        <f t="shared" si="194"/>
        <v>9756.0238593026334</v>
      </c>
      <c r="Y367" s="42">
        <f t="shared" si="194"/>
        <v>9756.0238593026334</v>
      </c>
      <c r="Z367" s="42">
        <f t="shared" si="194"/>
        <v>9756.0238593026334</v>
      </c>
      <c r="AA367" s="42">
        <f t="shared" si="194"/>
        <v>9756.0238593026334</v>
      </c>
      <c r="AB367" s="42">
        <f t="shared" si="194"/>
        <v>9756.0238593026334</v>
      </c>
      <c r="AC367" s="42">
        <f t="shared" si="194"/>
        <v>9756.0238593026334</v>
      </c>
      <c r="AD367" s="42">
        <f t="shared" si="194"/>
        <v>9756.0238593026334</v>
      </c>
      <c r="AE367" s="42">
        <f t="shared" si="194"/>
        <v>9756.0238593026334</v>
      </c>
      <c r="AF367" s="42">
        <f t="shared" si="194"/>
        <v>9756.0238593026334</v>
      </c>
      <c r="AG367" s="42">
        <f t="shared" si="194"/>
        <v>9756.0238593026334</v>
      </c>
      <c r="AH367" s="42">
        <f t="shared" si="194"/>
        <v>9756.0238593026334</v>
      </c>
    </row>
    <row r="368" spans="1:34" x14ac:dyDescent="0.3">
      <c r="A368" s="33" t="s">
        <v>230</v>
      </c>
      <c r="B368" s="33" t="s">
        <v>175</v>
      </c>
      <c r="C368" s="33" t="s">
        <v>159</v>
      </c>
      <c r="D368" s="33" t="s">
        <v>165</v>
      </c>
      <c r="E368" s="33" t="s">
        <v>167</v>
      </c>
      <c r="F368" s="55" t="s">
        <v>231</v>
      </c>
      <c r="G368" s="43">
        <f>G367/(G363*8760)+G358+G361</f>
        <v>1.4841584486685226</v>
      </c>
      <c r="H368" s="43">
        <f t="shared" ref="H368:AH368" si="195">G368</f>
        <v>1.4841584486685226</v>
      </c>
      <c r="I368" s="43">
        <f t="shared" si="195"/>
        <v>1.4841584486685226</v>
      </c>
      <c r="J368" s="43">
        <f t="shared" si="195"/>
        <v>1.4841584486685226</v>
      </c>
      <c r="K368" s="43">
        <f t="shared" si="195"/>
        <v>1.4841584486685226</v>
      </c>
      <c r="L368" s="43">
        <f t="shared" si="195"/>
        <v>1.4841584486685226</v>
      </c>
      <c r="M368" s="43">
        <f t="shared" si="195"/>
        <v>1.4841584486685226</v>
      </c>
      <c r="N368" s="43">
        <f t="shared" si="195"/>
        <v>1.4841584486685226</v>
      </c>
      <c r="O368" s="43">
        <f t="shared" si="195"/>
        <v>1.4841584486685226</v>
      </c>
      <c r="P368" s="43">
        <f t="shared" si="195"/>
        <v>1.4841584486685226</v>
      </c>
      <c r="Q368" s="43">
        <f t="shared" si="195"/>
        <v>1.4841584486685226</v>
      </c>
      <c r="R368" s="43">
        <f t="shared" si="195"/>
        <v>1.4841584486685226</v>
      </c>
      <c r="S368" s="43">
        <f t="shared" si="195"/>
        <v>1.4841584486685226</v>
      </c>
      <c r="T368" s="43">
        <f t="shared" si="195"/>
        <v>1.4841584486685226</v>
      </c>
      <c r="U368" s="43">
        <f t="shared" si="195"/>
        <v>1.4841584486685226</v>
      </c>
      <c r="V368" s="43">
        <f t="shared" si="195"/>
        <v>1.4841584486685226</v>
      </c>
      <c r="W368" s="43">
        <f t="shared" si="195"/>
        <v>1.4841584486685226</v>
      </c>
      <c r="X368" s="43">
        <f t="shared" si="195"/>
        <v>1.4841584486685226</v>
      </c>
      <c r="Y368" s="43">
        <f t="shared" si="195"/>
        <v>1.4841584486685226</v>
      </c>
      <c r="Z368" s="43">
        <f t="shared" si="195"/>
        <v>1.4841584486685226</v>
      </c>
      <c r="AA368" s="43">
        <f t="shared" si="195"/>
        <v>1.4841584486685226</v>
      </c>
      <c r="AB368" s="43">
        <f t="shared" si="195"/>
        <v>1.4841584486685226</v>
      </c>
      <c r="AC368" s="43">
        <f t="shared" si="195"/>
        <v>1.4841584486685226</v>
      </c>
      <c r="AD368" s="43">
        <f t="shared" si="195"/>
        <v>1.4841584486685226</v>
      </c>
      <c r="AE368" s="43">
        <f t="shared" si="195"/>
        <v>1.4841584486685226</v>
      </c>
      <c r="AF368" s="43">
        <f t="shared" si="195"/>
        <v>1.4841584486685226</v>
      </c>
      <c r="AG368" s="43">
        <f t="shared" si="195"/>
        <v>1.4841584486685226</v>
      </c>
      <c r="AH368" s="43">
        <f t="shared" si="195"/>
        <v>1.4841584486685226</v>
      </c>
    </row>
    <row r="742" spans="7:34" x14ac:dyDescent="0.3">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row>
    <row r="743" spans="7:34" x14ac:dyDescent="0.3">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row>
    <row r="744" spans="7:34" x14ac:dyDescent="0.3">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row>
    <row r="745" spans="7:34" x14ac:dyDescent="0.3">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row>
    <row r="746" spans="7:34" x14ac:dyDescent="0.3">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row>
    <row r="747" spans="7:34" x14ac:dyDescent="0.3">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row>
    <row r="748" spans="7:34" x14ac:dyDescent="0.3">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row>
    <row r="749" spans="7:34" x14ac:dyDescent="0.3">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row>
    <row r="750" spans="7:34" x14ac:dyDescent="0.3">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row>
    <row r="751" spans="7:34" x14ac:dyDescent="0.3">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row>
    <row r="752" spans="7:34" x14ac:dyDescent="0.3">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row>
    <row r="753" spans="7:34" x14ac:dyDescent="0.3">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row>
    <row r="754" spans="7:34" x14ac:dyDescent="0.3">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row>
    <row r="755" spans="7:34" x14ac:dyDescent="0.3">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row>
    <row r="756" spans="7:34" x14ac:dyDescent="0.3">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row>
    <row r="757" spans="7:34" x14ac:dyDescent="0.3">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row>
    <row r="758" spans="7:34" x14ac:dyDescent="0.3">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row>
    <row r="759" spans="7:34" x14ac:dyDescent="0.3">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row>
    <row r="760" spans="7:34" x14ac:dyDescent="0.3">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row>
    <row r="761" spans="7:34" x14ac:dyDescent="0.3">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row>
    <row r="762" spans="7:34" x14ac:dyDescent="0.3">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row>
    <row r="763" spans="7:34" x14ac:dyDescent="0.3">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row>
    <row r="764" spans="7:34" x14ac:dyDescent="0.3">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row>
    <row r="765" spans="7:34" x14ac:dyDescent="0.3">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row>
    <row r="766" spans="7:34" x14ac:dyDescent="0.3">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row>
    <row r="767" spans="7:34" x14ac:dyDescent="0.3">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row>
    <row r="768" spans="7:34" x14ac:dyDescent="0.3">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row>
    <row r="769" spans="7:34" x14ac:dyDescent="0.3">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row>
    <row r="770" spans="7:34" x14ac:dyDescent="0.3">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row>
    <row r="771" spans="7:34" x14ac:dyDescent="0.3">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row>
    <row r="772" spans="7:34" x14ac:dyDescent="0.3">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row>
    <row r="773" spans="7:34" x14ac:dyDescent="0.3">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row>
    <row r="774" spans="7:34" x14ac:dyDescent="0.3">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row>
    <row r="775" spans="7:34" x14ac:dyDescent="0.3">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row>
    <row r="776" spans="7:34" x14ac:dyDescent="0.3">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row>
    <row r="777" spans="7:34" x14ac:dyDescent="0.3">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row>
    <row r="778" spans="7:34" x14ac:dyDescent="0.3">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row>
    <row r="779" spans="7:34" x14ac:dyDescent="0.3">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row>
    <row r="780" spans="7:34" x14ac:dyDescent="0.3">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row>
    <row r="781" spans="7:34" x14ac:dyDescent="0.3">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row>
    <row r="782" spans="7:34" x14ac:dyDescent="0.3">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row>
    <row r="783" spans="7:34" x14ac:dyDescent="0.3">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row>
    <row r="784" spans="7:34" x14ac:dyDescent="0.3">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row>
    <row r="785" spans="7:34" x14ac:dyDescent="0.3">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row>
    <row r="786" spans="7:34" x14ac:dyDescent="0.3">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row>
    <row r="787" spans="7:34" x14ac:dyDescent="0.3">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row>
    <row r="788" spans="7:34" x14ac:dyDescent="0.3">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row>
    <row r="789" spans="7:34" x14ac:dyDescent="0.3">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row>
    <row r="790" spans="7:34" x14ac:dyDescent="0.3">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row>
    <row r="791" spans="7:34" x14ac:dyDescent="0.3">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row>
    <row r="792" spans="7:34" x14ac:dyDescent="0.3">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row>
    <row r="793" spans="7:34" x14ac:dyDescent="0.3">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row>
    <row r="794" spans="7:34" x14ac:dyDescent="0.3">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row>
    <row r="795" spans="7:34" x14ac:dyDescent="0.3">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row>
    <row r="796" spans="7:34" x14ac:dyDescent="0.3">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row>
    <row r="797" spans="7:34" x14ac:dyDescent="0.3">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row>
    <row r="798" spans="7:34" x14ac:dyDescent="0.3">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row>
    <row r="799" spans="7:34" x14ac:dyDescent="0.3">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row>
    <row r="800" spans="7:34" x14ac:dyDescent="0.3">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row>
    <row r="801" spans="7:34" x14ac:dyDescent="0.3">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row>
    <row r="802" spans="7:34" x14ac:dyDescent="0.3">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row>
    <row r="803" spans="7:34" x14ac:dyDescent="0.3">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row>
    <row r="804" spans="7:34" x14ac:dyDescent="0.3">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row>
    <row r="805" spans="7:34" x14ac:dyDescent="0.3">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row>
    <row r="806" spans="7:34" x14ac:dyDescent="0.3">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row>
    <row r="807" spans="7:34" x14ac:dyDescent="0.3">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row>
    <row r="808" spans="7:34" x14ac:dyDescent="0.3">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row>
    <row r="809" spans="7:34" x14ac:dyDescent="0.3">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row>
    <row r="810" spans="7:34" x14ac:dyDescent="0.3">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row>
    <row r="811" spans="7:34" x14ac:dyDescent="0.3">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row>
    <row r="812" spans="7:34" x14ac:dyDescent="0.3">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row>
    <row r="813" spans="7:34" x14ac:dyDescent="0.3">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row>
    <row r="814" spans="7:34" x14ac:dyDescent="0.3">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row>
    <row r="815" spans="7:34" x14ac:dyDescent="0.3">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row>
    <row r="816" spans="7:34" x14ac:dyDescent="0.3">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row>
    <row r="817" spans="7:34" x14ac:dyDescent="0.3">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row>
    <row r="818" spans="7:34" x14ac:dyDescent="0.3">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row>
    <row r="819" spans="7:34" x14ac:dyDescent="0.3">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row>
    <row r="820" spans="7:34" x14ac:dyDescent="0.3">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row>
    <row r="821" spans="7:34" x14ac:dyDescent="0.3">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row>
    <row r="822" spans="7:34" x14ac:dyDescent="0.3">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row>
    <row r="823" spans="7:34" x14ac:dyDescent="0.3">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row>
    <row r="824" spans="7:34" x14ac:dyDescent="0.3">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row>
    <row r="825" spans="7:34" x14ac:dyDescent="0.3">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row>
    <row r="826" spans="7:34" x14ac:dyDescent="0.3">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row>
    <row r="827" spans="7:34" x14ac:dyDescent="0.3">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row>
    <row r="828" spans="7:34" x14ac:dyDescent="0.3">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row>
    <row r="829" spans="7:34" x14ac:dyDescent="0.3">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row>
    <row r="830" spans="7:34" x14ac:dyDescent="0.3">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row>
    <row r="831" spans="7:34" x14ac:dyDescent="0.3">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row>
    <row r="832" spans="7:34" x14ac:dyDescent="0.3">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row>
    <row r="833" spans="7:34" x14ac:dyDescent="0.3">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row>
    <row r="834" spans="7:34" x14ac:dyDescent="0.3">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row>
    <row r="835" spans="7:34" x14ac:dyDescent="0.3">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row>
    <row r="836" spans="7:34" x14ac:dyDescent="0.3">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row>
    <row r="837" spans="7:34" x14ac:dyDescent="0.3">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row>
    <row r="838" spans="7:34" x14ac:dyDescent="0.3">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row>
    <row r="839" spans="7:34" x14ac:dyDescent="0.3">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row>
    <row r="840" spans="7:34" x14ac:dyDescent="0.3">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row>
    <row r="841" spans="7:34" x14ac:dyDescent="0.3">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row>
    <row r="842" spans="7:34" x14ac:dyDescent="0.3">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row>
    <row r="843" spans="7:34" x14ac:dyDescent="0.3">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row>
    <row r="844" spans="7:34" x14ac:dyDescent="0.3">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row>
    <row r="845" spans="7:34" x14ac:dyDescent="0.3">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row>
    <row r="846" spans="7:34" x14ac:dyDescent="0.3">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row>
    <row r="847" spans="7:34" x14ac:dyDescent="0.3">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row>
    <row r="848" spans="7:34" x14ac:dyDescent="0.3">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row>
    <row r="849" spans="7:34" x14ac:dyDescent="0.3">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row>
    <row r="850" spans="7:34" x14ac:dyDescent="0.3">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row>
    <row r="851" spans="7:34" x14ac:dyDescent="0.3">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row>
    <row r="852" spans="7:34" x14ac:dyDescent="0.3">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row>
    <row r="853" spans="7:34" x14ac:dyDescent="0.3">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row>
    <row r="854" spans="7:34" x14ac:dyDescent="0.3">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row>
    <row r="855" spans="7:34" x14ac:dyDescent="0.3">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row>
    <row r="856" spans="7:34" x14ac:dyDescent="0.3">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row>
    <row r="857" spans="7:34" x14ac:dyDescent="0.3">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row>
    <row r="858" spans="7:34" x14ac:dyDescent="0.3">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row>
    <row r="859" spans="7:34" x14ac:dyDescent="0.3">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row>
    <row r="860" spans="7:34" x14ac:dyDescent="0.3">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row>
    <row r="861" spans="7:34" x14ac:dyDescent="0.3">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row>
    <row r="862" spans="7:34" x14ac:dyDescent="0.3">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row>
    <row r="863" spans="7:34" x14ac:dyDescent="0.3">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row>
    <row r="864" spans="7:34" x14ac:dyDescent="0.3">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row>
    <row r="865" spans="7:34" x14ac:dyDescent="0.3">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row>
    <row r="866" spans="7:34" x14ac:dyDescent="0.3">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row>
    <row r="867" spans="7:34" x14ac:dyDescent="0.3">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row>
    <row r="868" spans="7:34" x14ac:dyDescent="0.3">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row>
    <row r="869" spans="7:34" x14ac:dyDescent="0.3">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row>
    <row r="870" spans="7:34" x14ac:dyDescent="0.3">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row>
    <row r="871" spans="7:34" x14ac:dyDescent="0.3">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row>
    <row r="872" spans="7:34" x14ac:dyDescent="0.3">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row>
    <row r="873" spans="7:34" x14ac:dyDescent="0.3">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row>
    <row r="874" spans="7:34" x14ac:dyDescent="0.3">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row>
    <row r="875" spans="7:34" x14ac:dyDescent="0.3">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row>
    <row r="876" spans="7:34" x14ac:dyDescent="0.3">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row>
    <row r="877" spans="7:34" x14ac:dyDescent="0.3">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row>
    <row r="878" spans="7:34" x14ac:dyDescent="0.3">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row>
    <row r="879" spans="7:34" x14ac:dyDescent="0.3">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row>
    <row r="880" spans="7:34" x14ac:dyDescent="0.3">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row>
    <row r="881" spans="7:34" x14ac:dyDescent="0.3">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row>
    <row r="882" spans="7:34" x14ac:dyDescent="0.3">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row>
    <row r="883" spans="7:34" x14ac:dyDescent="0.3">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row>
    <row r="884" spans="7:34" x14ac:dyDescent="0.3">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row>
    <row r="885" spans="7:34" x14ac:dyDescent="0.3">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row>
    <row r="886" spans="7:34" x14ac:dyDescent="0.3">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row>
    <row r="887" spans="7:34" x14ac:dyDescent="0.3">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row>
    <row r="888" spans="7:34" x14ac:dyDescent="0.3">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row>
    <row r="889" spans="7:34" x14ac:dyDescent="0.3">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row>
    <row r="890" spans="7:34" x14ac:dyDescent="0.3">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row>
    <row r="891" spans="7:34" x14ac:dyDescent="0.3">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row>
    <row r="892" spans="7:34" x14ac:dyDescent="0.3">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row>
    <row r="893" spans="7:34" x14ac:dyDescent="0.3">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row>
    <row r="894" spans="7:34" x14ac:dyDescent="0.3">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row>
    <row r="895" spans="7:34" x14ac:dyDescent="0.3">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row>
    <row r="896" spans="7:34" x14ac:dyDescent="0.3">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row>
    <row r="897" spans="7:34" x14ac:dyDescent="0.3">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row>
    <row r="898" spans="7:34" x14ac:dyDescent="0.3">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row>
    <row r="899" spans="7:34" x14ac:dyDescent="0.3">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row>
    <row r="900" spans="7:34" x14ac:dyDescent="0.3">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row>
    <row r="901" spans="7:34" x14ac:dyDescent="0.3">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row>
    <row r="902" spans="7:34" x14ac:dyDescent="0.3">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row>
    <row r="903" spans="7:34" x14ac:dyDescent="0.3">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row>
    <row r="904" spans="7:34" x14ac:dyDescent="0.3">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row>
    <row r="905" spans="7:34" x14ac:dyDescent="0.3">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row>
    <row r="906" spans="7:34" x14ac:dyDescent="0.3">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row>
    <row r="907" spans="7:34" x14ac:dyDescent="0.3">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row>
    <row r="908" spans="7:34" x14ac:dyDescent="0.3">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row>
    <row r="909" spans="7:34" x14ac:dyDescent="0.3">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row>
    <row r="910" spans="7:34" x14ac:dyDescent="0.3">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row>
    <row r="911" spans="7:34" x14ac:dyDescent="0.3">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row>
    <row r="912" spans="7:34" x14ac:dyDescent="0.3">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row>
    <row r="913" spans="7:34" x14ac:dyDescent="0.3">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row>
    <row r="914" spans="7:34" x14ac:dyDescent="0.3">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row>
    <row r="915" spans="7:34" x14ac:dyDescent="0.3">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row>
    <row r="916" spans="7:34" x14ac:dyDescent="0.3">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row>
    <row r="917" spans="7:34" x14ac:dyDescent="0.3">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row>
    <row r="918" spans="7:34" x14ac:dyDescent="0.3">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row>
    <row r="919" spans="7:34" x14ac:dyDescent="0.3">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row>
    <row r="920" spans="7:34" x14ac:dyDescent="0.3">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row>
    <row r="921" spans="7:34" x14ac:dyDescent="0.3">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row>
    <row r="922" spans="7:34" x14ac:dyDescent="0.3">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row>
    <row r="923" spans="7:34" x14ac:dyDescent="0.3">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row>
    <row r="924" spans="7:34" x14ac:dyDescent="0.3">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row>
    <row r="925" spans="7:34" x14ac:dyDescent="0.3">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row>
    <row r="926" spans="7:34" x14ac:dyDescent="0.3">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row>
    <row r="927" spans="7:34" x14ac:dyDescent="0.3">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row>
    <row r="928" spans="7:34" x14ac:dyDescent="0.3">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row>
    <row r="929" spans="7:34" x14ac:dyDescent="0.3">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row>
    <row r="930" spans="7:34" x14ac:dyDescent="0.3">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row>
    <row r="931" spans="7:34" x14ac:dyDescent="0.3">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row>
    <row r="932" spans="7:34" x14ac:dyDescent="0.3">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row>
    <row r="933" spans="7:34" x14ac:dyDescent="0.3">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row>
    <row r="934" spans="7:34" x14ac:dyDescent="0.3">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row>
    <row r="935" spans="7:34" x14ac:dyDescent="0.3">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row>
    <row r="936" spans="7:34" x14ac:dyDescent="0.3">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row>
    <row r="937" spans="7:34" x14ac:dyDescent="0.3">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row>
    <row r="938" spans="7:34" x14ac:dyDescent="0.3">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row>
    <row r="939" spans="7:34" x14ac:dyDescent="0.3">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row>
    <row r="940" spans="7:34" x14ac:dyDescent="0.3">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row>
    <row r="941" spans="7:34" x14ac:dyDescent="0.3">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row>
    <row r="942" spans="7:34" x14ac:dyDescent="0.3">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row>
    <row r="943" spans="7:34" x14ac:dyDescent="0.3">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row>
    <row r="944" spans="7:34" x14ac:dyDescent="0.3">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row>
    <row r="945" spans="7:34" x14ac:dyDescent="0.3">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row>
    <row r="946" spans="7:34" x14ac:dyDescent="0.3">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row>
    <row r="947" spans="7:34" x14ac:dyDescent="0.3">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row>
    <row r="948" spans="7:34" x14ac:dyDescent="0.3">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row>
    <row r="949" spans="7:34" x14ac:dyDescent="0.3">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row>
    <row r="950" spans="7:34" x14ac:dyDescent="0.3">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row>
    <row r="951" spans="7:34" x14ac:dyDescent="0.3">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row>
    <row r="952" spans="7:34" x14ac:dyDescent="0.3">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row>
    <row r="953" spans="7:34" x14ac:dyDescent="0.3">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row>
    <row r="954" spans="7:34" x14ac:dyDescent="0.3">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row>
    <row r="955" spans="7:34" x14ac:dyDescent="0.3">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row>
    <row r="956" spans="7:34" x14ac:dyDescent="0.3">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row>
    <row r="957" spans="7:34" x14ac:dyDescent="0.3">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row>
    <row r="958" spans="7:34" x14ac:dyDescent="0.3">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row>
    <row r="959" spans="7:34" x14ac:dyDescent="0.3">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row>
    <row r="960" spans="7:34" x14ac:dyDescent="0.3">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row>
    <row r="961" spans="7:34" x14ac:dyDescent="0.3">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row>
    <row r="962" spans="7:34" x14ac:dyDescent="0.3">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row>
    <row r="963" spans="7:34" x14ac:dyDescent="0.3">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row>
    <row r="964" spans="7:34" x14ac:dyDescent="0.3">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row>
    <row r="965" spans="7:34" x14ac:dyDescent="0.3">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row>
    <row r="966" spans="7:34" x14ac:dyDescent="0.3">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row>
    <row r="967" spans="7:34" x14ac:dyDescent="0.3">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row>
    <row r="968" spans="7:34" x14ac:dyDescent="0.3">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row>
    <row r="969" spans="7:34" x14ac:dyDescent="0.3">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row>
    <row r="970" spans="7:34" x14ac:dyDescent="0.3">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row>
    <row r="971" spans="7:34" x14ac:dyDescent="0.3">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row>
    <row r="972" spans="7:34" x14ac:dyDescent="0.3">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row>
    <row r="973" spans="7:34" x14ac:dyDescent="0.3">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row>
    <row r="974" spans="7:34" x14ac:dyDescent="0.3">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row>
    <row r="975" spans="7:34" x14ac:dyDescent="0.3">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row>
    <row r="976" spans="7:34" x14ac:dyDescent="0.3">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row>
    <row r="977" spans="7:34" x14ac:dyDescent="0.3">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row>
    <row r="978" spans="7:34" x14ac:dyDescent="0.3">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row>
    <row r="979" spans="7:34" x14ac:dyDescent="0.3">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row>
    <row r="980" spans="7:34" x14ac:dyDescent="0.3">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row>
    <row r="981" spans="7:34" x14ac:dyDescent="0.3">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row>
    <row r="982" spans="7:34" x14ac:dyDescent="0.3">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row>
    <row r="983" spans="7:34" x14ac:dyDescent="0.3">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row>
    <row r="984" spans="7:34" x14ac:dyDescent="0.3">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row>
    <row r="985" spans="7:34" x14ac:dyDescent="0.3">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row>
    <row r="986" spans="7:34" x14ac:dyDescent="0.3">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row>
    <row r="987" spans="7:34" x14ac:dyDescent="0.3">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row>
    <row r="988" spans="7:34" x14ac:dyDescent="0.3">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row>
    <row r="989" spans="7:34" x14ac:dyDescent="0.3">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row>
    <row r="990" spans="7:34" x14ac:dyDescent="0.3">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row>
    <row r="991" spans="7:34" x14ac:dyDescent="0.3">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row>
    <row r="992" spans="7:34" x14ac:dyDescent="0.3">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row>
    <row r="993" spans="7:34" x14ac:dyDescent="0.3">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row>
    <row r="994" spans="7:34" x14ac:dyDescent="0.3">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row>
    <row r="995" spans="7:34" x14ac:dyDescent="0.3">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row>
    <row r="996" spans="7:34" x14ac:dyDescent="0.3">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row>
    <row r="997" spans="7:34" x14ac:dyDescent="0.3">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row>
    <row r="998" spans="7:34" x14ac:dyDescent="0.3">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row>
    <row r="999" spans="7:34" x14ac:dyDescent="0.3">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row>
    <row r="1000" spans="7:34" x14ac:dyDescent="0.3">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row>
    <row r="1001" spans="7:34" x14ac:dyDescent="0.3">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56"/>
      <c r="AG1001" s="56"/>
      <c r="AH1001" s="56"/>
    </row>
    <row r="1002" spans="7:34" x14ac:dyDescent="0.3">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56"/>
      <c r="AG1002" s="56"/>
      <c r="AH1002" s="56"/>
    </row>
    <row r="1003" spans="7:34" x14ac:dyDescent="0.3">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56"/>
      <c r="AG1003" s="56"/>
      <c r="AH1003" s="56"/>
    </row>
    <row r="1004" spans="7:34" x14ac:dyDescent="0.3">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56"/>
      <c r="AG1004" s="56"/>
      <c r="AH1004" s="56"/>
    </row>
    <row r="1005" spans="7:34" x14ac:dyDescent="0.3">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56"/>
      <c r="AG1005" s="56"/>
      <c r="AH1005" s="56"/>
    </row>
    <row r="1006" spans="7:34" x14ac:dyDescent="0.3">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56"/>
      <c r="AG1006" s="56"/>
      <c r="AH1006" s="56"/>
    </row>
    <row r="1007" spans="7:34" x14ac:dyDescent="0.3">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56"/>
      <c r="AG1007" s="56"/>
      <c r="AH1007" s="56"/>
    </row>
    <row r="1008" spans="7:34" x14ac:dyDescent="0.3">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56"/>
      <c r="AG1008" s="56"/>
      <c r="AH1008" s="56"/>
    </row>
    <row r="1009" spans="7:34" x14ac:dyDescent="0.3">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56"/>
      <c r="AG1009" s="56"/>
      <c r="AH1009" s="56"/>
    </row>
    <row r="1010" spans="7:34" x14ac:dyDescent="0.3">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56"/>
      <c r="AG1010" s="56"/>
      <c r="AH1010" s="56"/>
    </row>
    <row r="1011" spans="7:34" x14ac:dyDescent="0.3">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56"/>
      <c r="AG1011" s="56"/>
      <c r="AH1011" s="56"/>
    </row>
    <row r="1012" spans="7:34" x14ac:dyDescent="0.3">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56"/>
      <c r="AG1012" s="56"/>
      <c r="AH1012" s="56"/>
    </row>
    <row r="1013" spans="7:34" x14ac:dyDescent="0.3">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56"/>
      <c r="AG1013" s="56"/>
      <c r="AH1013" s="56"/>
    </row>
    <row r="1014" spans="7:34" x14ac:dyDescent="0.3">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56"/>
      <c r="AG1014" s="56"/>
      <c r="AH1014" s="56"/>
    </row>
    <row r="1015" spans="7:34" x14ac:dyDescent="0.3">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56"/>
      <c r="AG1015" s="56"/>
      <c r="AH1015" s="56"/>
    </row>
    <row r="1016" spans="7:34" x14ac:dyDescent="0.3">
      <c r="G1016" s="56"/>
      <c r="H1016" s="56"/>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c r="AF1016" s="56"/>
      <c r="AG1016" s="56"/>
      <c r="AH1016" s="56"/>
    </row>
    <row r="1017" spans="7:34" x14ac:dyDescent="0.3">
      <c r="G1017" s="56"/>
      <c r="H1017" s="56"/>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c r="AF1017" s="56"/>
      <c r="AG1017" s="56"/>
      <c r="AH1017" s="56"/>
    </row>
    <row r="1018" spans="7:34" x14ac:dyDescent="0.3">
      <c r="G1018" s="56"/>
      <c r="H1018" s="56"/>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c r="AF1018" s="56"/>
      <c r="AG1018" s="56"/>
      <c r="AH1018" s="56"/>
    </row>
    <row r="1019" spans="7:34" x14ac:dyDescent="0.3">
      <c r="G1019" s="56"/>
      <c r="H1019" s="56"/>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c r="AF1019" s="56"/>
      <c r="AG1019" s="56"/>
      <c r="AH1019" s="56"/>
    </row>
    <row r="1020" spans="7:34" x14ac:dyDescent="0.3">
      <c r="G1020" s="56"/>
      <c r="H1020" s="56"/>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c r="AF1020" s="56"/>
      <c r="AG1020" s="56"/>
      <c r="AH1020" s="56"/>
    </row>
    <row r="1021" spans="7:34" x14ac:dyDescent="0.3">
      <c r="G1021" s="56"/>
      <c r="H1021" s="56"/>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c r="AF1021" s="56"/>
      <c r="AG1021" s="56"/>
      <c r="AH1021" s="56"/>
    </row>
    <row r="1022" spans="7:34" x14ac:dyDescent="0.3">
      <c r="G1022" s="56"/>
      <c r="H1022" s="56"/>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c r="AF1022" s="56"/>
      <c r="AG1022" s="56"/>
      <c r="AH1022" s="56"/>
    </row>
    <row r="1023" spans="7:34" x14ac:dyDescent="0.3">
      <c r="G1023" s="56"/>
      <c r="H1023" s="56"/>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c r="AF1023" s="56"/>
      <c r="AG1023" s="56"/>
      <c r="AH1023" s="56"/>
    </row>
    <row r="1024" spans="7:34" x14ac:dyDescent="0.3">
      <c r="G1024" s="56"/>
      <c r="H1024" s="56"/>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c r="AF1024" s="56"/>
      <c r="AG1024" s="56"/>
      <c r="AH1024" s="56"/>
    </row>
    <row r="1025" spans="7:34" x14ac:dyDescent="0.3">
      <c r="G1025" s="56"/>
      <c r="H1025" s="56"/>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c r="AF1025" s="56"/>
      <c r="AG1025" s="56"/>
      <c r="AH1025" s="56"/>
    </row>
    <row r="1026" spans="7:34" x14ac:dyDescent="0.3">
      <c r="G1026" s="56"/>
      <c r="H1026" s="56"/>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c r="AF1026" s="56"/>
      <c r="AG1026" s="56"/>
      <c r="AH1026" s="56"/>
    </row>
    <row r="1027" spans="7:34" x14ac:dyDescent="0.3">
      <c r="G1027" s="56"/>
      <c r="H1027" s="56"/>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c r="AF1027" s="56"/>
      <c r="AG1027" s="56"/>
      <c r="AH1027" s="56"/>
    </row>
    <row r="1028" spans="7:34" x14ac:dyDescent="0.3">
      <c r="G1028" s="56"/>
      <c r="H1028" s="56"/>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c r="AF1028" s="56"/>
      <c r="AG1028" s="56"/>
      <c r="AH1028" s="56"/>
    </row>
    <row r="1029" spans="7:34" x14ac:dyDescent="0.3">
      <c r="G1029" s="56"/>
      <c r="H1029" s="56"/>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c r="AF1029" s="56"/>
      <c r="AG1029" s="56"/>
      <c r="AH1029" s="56"/>
    </row>
    <row r="1030" spans="7:34" x14ac:dyDescent="0.3">
      <c r="G1030" s="56"/>
      <c r="H1030" s="56"/>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c r="AF1030" s="56"/>
      <c r="AG1030" s="56"/>
      <c r="AH1030" s="56"/>
    </row>
    <row r="1031" spans="7:34" x14ac:dyDescent="0.3">
      <c r="G1031" s="56"/>
      <c r="H1031" s="56"/>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c r="AF1031" s="56"/>
      <c r="AG1031" s="56"/>
      <c r="AH1031" s="56"/>
    </row>
    <row r="1032" spans="7:34" x14ac:dyDescent="0.3">
      <c r="G1032" s="56"/>
      <c r="H1032" s="56"/>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c r="AF1032" s="56"/>
      <c r="AG1032" s="56"/>
      <c r="AH1032" s="56"/>
    </row>
    <row r="1033" spans="7:34" x14ac:dyDescent="0.3">
      <c r="G1033" s="56"/>
      <c r="H1033" s="56"/>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c r="AF1033" s="56"/>
      <c r="AG1033" s="56"/>
      <c r="AH1033" s="56"/>
    </row>
    <row r="1034" spans="7:34" x14ac:dyDescent="0.3">
      <c r="G1034" s="56"/>
      <c r="H1034" s="56"/>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c r="AF1034" s="56"/>
      <c r="AG1034" s="56"/>
      <c r="AH1034" s="56"/>
    </row>
    <row r="1035" spans="7:34" x14ac:dyDescent="0.3">
      <c r="G1035" s="56"/>
      <c r="H1035" s="56"/>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c r="AF1035" s="56"/>
      <c r="AG1035" s="56"/>
      <c r="AH1035" s="56"/>
    </row>
    <row r="1036" spans="7:34" x14ac:dyDescent="0.3">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56"/>
      <c r="AG1036" s="56"/>
      <c r="AH1036" s="56"/>
    </row>
    <row r="1037" spans="7:34" x14ac:dyDescent="0.3">
      <c r="G1037" s="56"/>
      <c r="H1037" s="56"/>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c r="AF1037" s="56"/>
      <c r="AG1037" s="56"/>
      <c r="AH1037" s="56"/>
    </row>
    <row r="1038" spans="7:34" x14ac:dyDescent="0.3">
      <c r="G1038" s="56"/>
      <c r="H1038" s="56"/>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c r="AF1038" s="56"/>
      <c r="AG1038" s="56"/>
      <c r="AH1038" s="56"/>
    </row>
    <row r="1039" spans="7:34" x14ac:dyDescent="0.3">
      <c r="G1039" s="56"/>
      <c r="H1039" s="56"/>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c r="AF1039" s="56"/>
      <c r="AG1039" s="56"/>
      <c r="AH1039" s="56"/>
    </row>
    <row r="1040" spans="7:34" x14ac:dyDescent="0.3">
      <c r="G1040" s="56"/>
      <c r="H1040" s="56"/>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c r="AF1040" s="56"/>
      <c r="AG1040" s="56"/>
      <c r="AH1040" s="56"/>
    </row>
    <row r="1041" spans="7:34" x14ac:dyDescent="0.3">
      <c r="G1041" s="56"/>
      <c r="H1041" s="56"/>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c r="AF1041" s="56"/>
      <c r="AG1041" s="56"/>
      <c r="AH1041" s="56"/>
    </row>
    <row r="1042" spans="7:34" x14ac:dyDescent="0.3">
      <c r="G1042" s="56"/>
      <c r="H1042" s="56"/>
      <c r="I1042" s="56"/>
      <c r="J1042" s="56"/>
      <c r="K1042" s="56"/>
      <c r="L1042" s="56"/>
      <c r="M1042" s="56"/>
      <c r="N1042" s="56"/>
      <c r="O1042" s="56"/>
      <c r="P1042" s="56"/>
      <c r="Q1042" s="56"/>
      <c r="R1042" s="56"/>
      <c r="S1042" s="56"/>
      <c r="T1042" s="56"/>
      <c r="U1042" s="56"/>
      <c r="V1042" s="56"/>
      <c r="W1042" s="56"/>
      <c r="X1042" s="56"/>
      <c r="Y1042" s="56"/>
      <c r="Z1042" s="56"/>
      <c r="AA1042" s="56"/>
      <c r="AB1042" s="56"/>
      <c r="AC1042" s="56"/>
      <c r="AD1042" s="56"/>
      <c r="AE1042" s="56"/>
      <c r="AF1042" s="56"/>
      <c r="AG1042" s="56"/>
      <c r="AH1042" s="56"/>
    </row>
    <row r="1043" spans="7:34" x14ac:dyDescent="0.3">
      <c r="G1043" s="56"/>
      <c r="H1043" s="56"/>
      <c r="I1043" s="56"/>
      <c r="J1043" s="56"/>
      <c r="K1043" s="56"/>
      <c r="L1043" s="56"/>
      <c r="M1043" s="56"/>
      <c r="N1043" s="56"/>
      <c r="O1043" s="56"/>
      <c r="P1043" s="56"/>
      <c r="Q1043" s="56"/>
      <c r="R1043" s="56"/>
      <c r="S1043" s="56"/>
      <c r="T1043" s="56"/>
      <c r="U1043" s="56"/>
      <c r="V1043" s="56"/>
      <c r="W1043" s="56"/>
      <c r="X1043" s="56"/>
      <c r="Y1043" s="56"/>
      <c r="Z1043" s="56"/>
      <c r="AA1043" s="56"/>
      <c r="AB1043" s="56"/>
      <c r="AC1043" s="56"/>
      <c r="AD1043" s="56"/>
      <c r="AE1043" s="56"/>
      <c r="AF1043" s="56"/>
      <c r="AG1043" s="56"/>
      <c r="AH1043" s="56"/>
    </row>
    <row r="1044" spans="7:34" x14ac:dyDescent="0.3">
      <c r="G1044" s="56"/>
      <c r="H1044" s="56"/>
      <c r="I1044" s="56"/>
      <c r="J1044" s="56"/>
      <c r="K1044" s="56"/>
      <c r="L1044" s="56"/>
      <c r="M1044" s="56"/>
      <c r="N1044" s="56"/>
      <c r="O1044" s="56"/>
      <c r="P1044" s="56"/>
      <c r="Q1044" s="56"/>
      <c r="R1044" s="56"/>
      <c r="S1044" s="56"/>
      <c r="T1044" s="56"/>
      <c r="U1044" s="56"/>
      <c r="V1044" s="56"/>
      <c r="W1044" s="56"/>
      <c r="X1044" s="56"/>
      <c r="Y1044" s="56"/>
      <c r="Z1044" s="56"/>
      <c r="AA1044" s="56"/>
      <c r="AB1044" s="56"/>
      <c r="AC1044" s="56"/>
      <c r="AD1044" s="56"/>
      <c r="AE1044" s="56"/>
      <c r="AF1044" s="56"/>
      <c r="AG1044" s="56"/>
      <c r="AH1044" s="56"/>
    </row>
    <row r="1045" spans="7:34" x14ac:dyDescent="0.3">
      <c r="G1045" s="56"/>
      <c r="H1045" s="56"/>
      <c r="I1045" s="56"/>
      <c r="J1045" s="56"/>
      <c r="K1045" s="56"/>
      <c r="L1045" s="56"/>
      <c r="M1045" s="56"/>
      <c r="N1045" s="56"/>
      <c r="O1045" s="56"/>
      <c r="P1045" s="56"/>
      <c r="Q1045" s="56"/>
      <c r="R1045" s="56"/>
      <c r="S1045" s="56"/>
      <c r="T1045" s="56"/>
      <c r="U1045" s="56"/>
      <c r="V1045" s="56"/>
      <c r="W1045" s="56"/>
      <c r="X1045" s="56"/>
      <c r="Y1045" s="56"/>
      <c r="Z1045" s="56"/>
      <c r="AA1045" s="56"/>
      <c r="AB1045" s="56"/>
      <c r="AC1045" s="56"/>
      <c r="AD1045" s="56"/>
      <c r="AE1045" s="56"/>
      <c r="AF1045" s="56"/>
      <c r="AG1045" s="56"/>
      <c r="AH1045" s="56"/>
    </row>
    <row r="1046" spans="7:34" x14ac:dyDescent="0.3">
      <c r="G1046" s="56"/>
      <c r="H1046" s="56"/>
      <c r="I1046" s="56"/>
      <c r="J1046" s="56"/>
      <c r="K1046" s="56"/>
      <c r="L1046" s="56"/>
      <c r="M1046" s="56"/>
      <c r="N1046" s="56"/>
      <c r="O1046" s="56"/>
      <c r="P1046" s="56"/>
      <c r="Q1046" s="56"/>
      <c r="R1046" s="56"/>
      <c r="S1046" s="56"/>
      <c r="T1046" s="56"/>
      <c r="U1046" s="56"/>
      <c r="V1046" s="56"/>
      <c r="W1046" s="56"/>
      <c r="X1046" s="56"/>
      <c r="Y1046" s="56"/>
      <c r="Z1046" s="56"/>
      <c r="AA1046" s="56"/>
      <c r="AB1046" s="56"/>
      <c r="AC1046" s="56"/>
      <c r="AD1046" s="56"/>
      <c r="AE1046" s="56"/>
      <c r="AF1046" s="56"/>
      <c r="AG1046" s="56"/>
      <c r="AH1046" s="56"/>
    </row>
    <row r="1047" spans="7:34" x14ac:dyDescent="0.3">
      <c r="G1047" s="56"/>
      <c r="H1047" s="56"/>
      <c r="I1047" s="56"/>
      <c r="J1047" s="56"/>
      <c r="K1047" s="56"/>
      <c r="L1047" s="56"/>
      <c r="M1047" s="56"/>
      <c r="N1047" s="56"/>
      <c r="O1047" s="56"/>
      <c r="P1047" s="56"/>
      <c r="Q1047" s="56"/>
      <c r="R1047" s="56"/>
      <c r="S1047" s="56"/>
      <c r="T1047" s="56"/>
      <c r="U1047" s="56"/>
      <c r="V1047" s="56"/>
      <c r="W1047" s="56"/>
      <c r="X1047" s="56"/>
      <c r="Y1047" s="56"/>
      <c r="Z1047" s="56"/>
      <c r="AA1047" s="56"/>
      <c r="AB1047" s="56"/>
      <c r="AC1047" s="56"/>
      <c r="AD1047" s="56"/>
      <c r="AE1047" s="56"/>
      <c r="AF1047" s="56"/>
      <c r="AG1047" s="56"/>
      <c r="AH1047" s="56"/>
    </row>
    <row r="1048" spans="7:34" x14ac:dyDescent="0.3">
      <c r="G1048" s="56"/>
      <c r="H1048" s="56"/>
      <c r="I1048" s="56"/>
      <c r="J1048" s="56"/>
      <c r="K1048" s="56"/>
      <c r="L1048" s="56"/>
      <c r="M1048" s="56"/>
      <c r="N1048" s="56"/>
      <c r="O1048" s="56"/>
      <c r="P1048" s="56"/>
      <c r="Q1048" s="56"/>
      <c r="R1048" s="56"/>
      <c r="S1048" s="56"/>
      <c r="T1048" s="56"/>
      <c r="U1048" s="56"/>
      <c r="V1048" s="56"/>
      <c r="W1048" s="56"/>
      <c r="X1048" s="56"/>
      <c r="Y1048" s="56"/>
      <c r="Z1048" s="56"/>
      <c r="AA1048" s="56"/>
      <c r="AB1048" s="56"/>
      <c r="AC1048" s="56"/>
      <c r="AD1048" s="56"/>
      <c r="AE1048" s="56"/>
      <c r="AF1048" s="56"/>
      <c r="AG1048" s="56"/>
      <c r="AH1048" s="56"/>
    </row>
    <row r="1049" spans="7:34" x14ac:dyDescent="0.3">
      <c r="G1049" s="56"/>
      <c r="H1049" s="56"/>
      <c r="I1049" s="56"/>
      <c r="J1049" s="56"/>
      <c r="K1049" s="56"/>
      <c r="L1049" s="56"/>
      <c r="M1049" s="56"/>
      <c r="N1049" s="56"/>
      <c r="O1049" s="56"/>
      <c r="P1049" s="56"/>
      <c r="Q1049" s="56"/>
      <c r="R1049" s="56"/>
      <c r="S1049" s="56"/>
      <c r="T1049" s="56"/>
      <c r="U1049" s="56"/>
      <c r="V1049" s="56"/>
      <c r="W1049" s="56"/>
      <c r="X1049" s="56"/>
      <c r="Y1049" s="56"/>
      <c r="Z1049" s="56"/>
      <c r="AA1049" s="56"/>
      <c r="AB1049" s="56"/>
      <c r="AC1049" s="56"/>
      <c r="AD1049" s="56"/>
      <c r="AE1049" s="56"/>
      <c r="AF1049" s="56"/>
      <c r="AG1049" s="56"/>
      <c r="AH1049" s="56"/>
    </row>
    <row r="1050" spans="7:34" x14ac:dyDescent="0.3">
      <c r="G1050" s="56"/>
      <c r="H1050" s="56"/>
      <c r="I1050" s="56"/>
      <c r="J1050" s="56"/>
      <c r="K1050" s="56"/>
      <c r="L1050" s="56"/>
      <c r="M1050" s="56"/>
      <c r="N1050" s="56"/>
      <c r="O1050" s="56"/>
      <c r="P1050" s="56"/>
      <c r="Q1050" s="56"/>
      <c r="R1050" s="56"/>
      <c r="S1050" s="56"/>
      <c r="T1050" s="56"/>
      <c r="U1050" s="56"/>
      <c r="V1050" s="56"/>
      <c r="W1050" s="56"/>
      <c r="X1050" s="56"/>
      <c r="Y1050" s="56"/>
      <c r="Z1050" s="56"/>
      <c r="AA1050" s="56"/>
      <c r="AB1050" s="56"/>
      <c r="AC1050" s="56"/>
      <c r="AD1050" s="56"/>
      <c r="AE1050" s="56"/>
      <c r="AF1050" s="56"/>
      <c r="AG1050" s="56"/>
      <c r="AH1050" s="56"/>
    </row>
    <row r="1051" spans="7:34" x14ac:dyDescent="0.3">
      <c r="G1051" s="56"/>
      <c r="H1051" s="56"/>
      <c r="I1051" s="56"/>
      <c r="J1051" s="56"/>
      <c r="K1051" s="56"/>
      <c r="L1051" s="56"/>
      <c r="M1051" s="56"/>
      <c r="N1051" s="56"/>
      <c r="O1051" s="56"/>
      <c r="P1051" s="56"/>
      <c r="Q1051" s="56"/>
      <c r="R1051" s="56"/>
      <c r="S1051" s="56"/>
      <c r="T1051" s="56"/>
      <c r="U1051" s="56"/>
      <c r="V1051" s="56"/>
      <c r="W1051" s="56"/>
      <c r="X1051" s="56"/>
      <c r="Y1051" s="56"/>
      <c r="Z1051" s="56"/>
      <c r="AA1051" s="56"/>
      <c r="AB1051" s="56"/>
      <c r="AC1051" s="56"/>
      <c r="AD1051" s="56"/>
      <c r="AE1051" s="56"/>
      <c r="AF1051" s="56"/>
      <c r="AG1051" s="56"/>
      <c r="AH1051" s="56"/>
    </row>
    <row r="1052" spans="7:34" x14ac:dyDescent="0.3">
      <c r="G1052" s="56"/>
      <c r="H1052" s="56"/>
      <c r="I1052" s="56"/>
      <c r="J1052" s="56"/>
      <c r="K1052" s="56"/>
      <c r="L1052" s="56"/>
      <c r="M1052" s="56"/>
      <c r="N1052" s="56"/>
      <c r="O1052" s="56"/>
      <c r="P1052" s="56"/>
      <c r="Q1052" s="56"/>
      <c r="R1052" s="56"/>
      <c r="S1052" s="56"/>
      <c r="T1052" s="56"/>
      <c r="U1052" s="56"/>
      <c r="V1052" s="56"/>
      <c r="W1052" s="56"/>
      <c r="X1052" s="56"/>
      <c r="Y1052" s="56"/>
      <c r="Z1052" s="56"/>
      <c r="AA1052" s="56"/>
      <c r="AB1052" s="56"/>
      <c r="AC1052" s="56"/>
      <c r="AD1052" s="56"/>
      <c r="AE1052" s="56"/>
      <c r="AF1052" s="56"/>
      <c r="AG1052" s="56"/>
      <c r="AH1052" s="56"/>
    </row>
    <row r="1053" spans="7:34" x14ac:dyDescent="0.3">
      <c r="G1053" s="56"/>
      <c r="H1053" s="56"/>
      <c r="I1053" s="56"/>
      <c r="J1053" s="56"/>
      <c r="K1053" s="56"/>
      <c r="L1053" s="56"/>
      <c r="M1053" s="56"/>
      <c r="N1053" s="56"/>
      <c r="O1053" s="56"/>
      <c r="P1053" s="56"/>
      <c r="Q1053" s="56"/>
      <c r="R1053" s="56"/>
      <c r="S1053" s="56"/>
      <c r="T1053" s="56"/>
      <c r="U1053" s="56"/>
      <c r="V1053" s="56"/>
      <c r="W1053" s="56"/>
      <c r="X1053" s="56"/>
      <c r="Y1053" s="56"/>
      <c r="Z1053" s="56"/>
      <c r="AA1053" s="56"/>
      <c r="AB1053" s="56"/>
      <c r="AC1053" s="56"/>
      <c r="AD1053" s="56"/>
      <c r="AE1053" s="56"/>
      <c r="AF1053" s="56"/>
      <c r="AG1053" s="56"/>
      <c r="AH1053" s="56"/>
    </row>
    <row r="1054" spans="7:34" x14ac:dyDescent="0.3">
      <c r="G1054" s="56"/>
      <c r="H1054" s="56"/>
      <c r="I1054" s="56"/>
      <c r="J1054" s="56"/>
      <c r="K1054" s="56"/>
      <c r="L1054" s="56"/>
      <c r="M1054" s="56"/>
      <c r="N1054" s="56"/>
      <c r="O1054" s="56"/>
      <c r="P1054" s="56"/>
      <c r="Q1054" s="56"/>
      <c r="R1054" s="56"/>
      <c r="S1054" s="56"/>
      <c r="T1054" s="56"/>
      <c r="U1054" s="56"/>
      <c r="V1054" s="56"/>
      <c r="W1054" s="56"/>
      <c r="X1054" s="56"/>
      <c r="Y1054" s="56"/>
      <c r="Z1054" s="56"/>
      <c r="AA1054" s="56"/>
      <c r="AB1054" s="56"/>
      <c r="AC1054" s="56"/>
      <c r="AD1054" s="56"/>
      <c r="AE1054" s="56"/>
      <c r="AF1054" s="56"/>
      <c r="AG1054" s="56"/>
      <c r="AH1054" s="56"/>
    </row>
    <row r="1055" spans="7:34" x14ac:dyDescent="0.3">
      <c r="G1055" s="56"/>
      <c r="H1055" s="56"/>
      <c r="I1055" s="56"/>
      <c r="J1055" s="56"/>
      <c r="K1055" s="56"/>
      <c r="L1055" s="56"/>
      <c r="M1055" s="56"/>
      <c r="N1055" s="56"/>
      <c r="O1055" s="56"/>
      <c r="P1055" s="56"/>
      <c r="Q1055" s="56"/>
      <c r="R1055" s="56"/>
      <c r="S1055" s="56"/>
      <c r="T1055" s="56"/>
      <c r="U1055" s="56"/>
      <c r="V1055" s="56"/>
      <c r="W1055" s="56"/>
      <c r="X1055" s="56"/>
      <c r="Y1055" s="56"/>
      <c r="Z1055" s="56"/>
      <c r="AA1055" s="56"/>
      <c r="AB1055" s="56"/>
      <c r="AC1055" s="56"/>
      <c r="AD1055" s="56"/>
      <c r="AE1055" s="56"/>
      <c r="AF1055" s="56"/>
      <c r="AG1055" s="56"/>
      <c r="AH1055" s="56"/>
    </row>
    <row r="1056" spans="7:34" x14ac:dyDescent="0.3">
      <c r="G1056" s="56"/>
      <c r="H1056" s="56"/>
      <c r="I1056" s="56"/>
      <c r="J1056" s="56"/>
      <c r="K1056" s="56"/>
      <c r="L1056" s="56"/>
      <c r="M1056" s="56"/>
      <c r="N1056" s="56"/>
      <c r="O1056" s="56"/>
      <c r="P1056" s="56"/>
      <c r="Q1056" s="56"/>
      <c r="R1056" s="56"/>
      <c r="S1056" s="56"/>
      <c r="T1056" s="56"/>
      <c r="U1056" s="56"/>
      <c r="V1056" s="56"/>
      <c r="W1056" s="56"/>
      <c r="X1056" s="56"/>
      <c r="Y1056" s="56"/>
      <c r="Z1056" s="56"/>
      <c r="AA1056" s="56"/>
      <c r="AB1056" s="56"/>
      <c r="AC1056" s="56"/>
      <c r="AD1056" s="56"/>
      <c r="AE1056" s="56"/>
      <c r="AF1056" s="56"/>
      <c r="AG1056" s="56"/>
      <c r="AH1056" s="56"/>
    </row>
    <row r="1057" spans="7:34" x14ac:dyDescent="0.3">
      <c r="G1057" s="56"/>
      <c r="H1057" s="56"/>
      <c r="I1057" s="56"/>
      <c r="J1057" s="56"/>
      <c r="K1057" s="56"/>
      <c r="L1057" s="56"/>
      <c r="M1057" s="56"/>
      <c r="N1057" s="56"/>
      <c r="O1057" s="56"/>
      <c r="P1057" s="56"/>
      <c r="Q1057" s="56"/>
      <c r="R1057" s="56"/>
      <c r="S1057" s="56"/>
      <c r="T1057" s="56"/>
      <c r="U1057" s="56"/>
      <c r="V1057" s="56"/>
      <c r="W1057" s="56"/>
      <c r="X1057" s="56"/>
      <c r="Y1057" s="56"/>
      <c r="Z1057" s="56"/>
      <c r="AA1057" s="56"/>
      <c r="AB1057" s="56"/>
      <c r="AC1057" s="56"/>
      <c r="AD1057" s="56"/>
      <c r="AE1057" s="56"/>
      <c r="AF1057" s="56"/>
      <c r="AG1057" s="56"/>
      <c r="AH1057" s="56"/>
    </row>
    <row r="1058" spans="7:34" x14ac:dyDescent="0.3">
      <c r="G1058" s="56"/>
      <c r="H1058" s="56"/>
      <c r="I1058" s="56"/>
      <c r="J1058" s="56"/>
      <c r="K1058" s="56"/>
      <c r="L1058" s="56"/>
      <c r="M1058" s="56"/>
      <c r="N1058" s="56"/>
      <c r="O1058" s="56"/>
      <c r="P1058" s="56"/>
      <c r="Q1058" s="56"/>
      <c r="R1058" s="56"/>
      <c r="S1058" s="56"/>
      <c r="T1058" s="56"/>
      <c r="U1058" s="56"/>
      <c r="V1058" s="56"/>
      <c r="W1058" s="56"/>
      <c r="X1058" s="56"/>
      <c r="Y1058" s="56"/>
      <c r="Z1058" s="56"/>
      <c r="AA1058" s="56"/>
      <c r="AB1058" s="56"/>
      <c r="AC1058" s="56"/>
      <c r="AD1058" s="56"/>
      <c r="AE1058" s="56"/>
      <c r="AF1058" s="56"/>
      <c r="AG1058" s="56"/>
      <c r="AH1058" s="56"/>
    </row>
    <row r="1059" spans="7:34" x14ac:dyDescent="0.3">
      <c r="G1059" s="56"/>
      <c r="H1059" s="56"/>
      <c r="I1059" s="56"/>
      <c r="J1059" s="56"/>
      <c r="K1059" s="56"/>
      <c r="L1059" s="56"/>
      <c r="M1059" s="56"/>
      <c r="N1059" s="56"/>
      <c r="O1059" s="56"/>
      <c r="P1059" s="56"/>
      <c r="Q1059" s="56"/>
      <c r="R1059" s="56"/>
      <c r="S1059" s="56"/>
      <c r="T1059" s="56"/>
      <c r="U1059" s="56"/>
      <c r="V1059" s="56"/>
      <c r="W1059" s="56"/>
      <c r="X1059" s="56"/>
      <c r="Y1059" s="56"/>
      <c r="Z1059" s="56"/>
      <c r="AA1059" s="56"/>
      <c r="AB1059" s="56"/>
      <c r="AC1059" s="56"/>
      <c r="AD1059" s="56"/>
      <c r="AE1059" s="56"/>
      <c r="AF1059" s="56"/>
      <c r="AG1059" s="56"/>
      <c r="AH1059" s="56"/>
    </row>
    <row r="1060" spans="7:34" x14ac:dyDescent="0.3">
      <c r="G1060" s="56"/>
      <c r="H1060" s="56"/>
      <c r="I1060" s="56"/>
      <c r="J1060" s="56"/>
      <c r="K1060" s="56"/>
      <c r="L1060" s="56"/>
      <c r="M1060" s="56"/>
      <c r="N1060" s="56"/>
      <c r="O1060" s="56"/>
      <c r="P1060" s="56"/>
      <c r="Q1060" s="56"/>
      <c r="R1060" s="56"/>
      <c r="S1060" s="56"/>
      <c r="T1060" s="56"/>
      <c r="U1060" s="56"/>
      <c r="V1060" s="56"/>
      <c r="W1060" s="56"/>
      <c r="X1060" s="56"/>
      <c r="Y1060" s="56"/>
      <c r="Z1060" s="56"/>
      <c r="AA1060" s="56"/>
      <c r="AB1060" s="56"/>
      <c r="AC1060" s="56"/>
      <c r="AD1060" s="56"/>
      <c r="AE1060" s="56"/>
      <c r="AF1060" s="56"/>
      <c r="AG1060" s="56"/>
      <c r="AH1060" s="56"/>
    </row>
    <row r="1061" spans="7:34" x14ac:dyDescent="0.3">
      <c r="G1061" s="56"/>
      <c r="H1061" s="56"/>
      <c r="I1061" s="56"/>
      <c r="J1061" s="56"/>
      <c r="K1061" s="56"/>
      <c r="L1061" s="56"/>
      <c r="M1061" s="56"/>
      <c r="N1061" s="56"/>
      <c r="O1061" s="56"/>
      <c r="P1061" s="56"/>
      <c r="Q1061" s="56"/>
      <c r="R1061" s="56"/>
      <c r="S1061" s="56"/>
      <c r="T1061" s="56"/>
      <c r="U1061" s="56"/>
      <c r="V1061" s="56"/>
      <c r="W1061" s="56"/>
      <c r="X1061" s="56"/>
      <c r="Y1061" s="56"/>
      <c r="Z1061" s="56"/>
      <c r="AA1061" s="56"/>
      <c r="AB1061" s="56"/>
      <c r="AC1061" s="56"/>
      <c r="AD1061" s="56"/>
      <c r="AE1061" s="56"/>
      <c r="AF1061" s="56"/>
      <c r="AG1061" s="56"/>
      <c r="AH1061" s="56"/>
    </row>
    <row r="1062" spans="7:34" x14ac:dyDescent="0.3">
      <c r="G1062" s="56"/>
      <c r="H1062" s="56"/>
      <c r="I1062" s="56"/>
      <c r="J1062" s="56"/>
      <c r="K1062" s="56"/>
      <c r="L1062" s="56"/>
      <c r="M1062" s="56"/>
      <c r="N1062" s="56"/>
      <c r="O1062" s="56"/>
      <c r="P1062" s="56"/>
      <c r="Q1062" s="56"/>
      <c r="R1062" s="56"/>
      <c r="S1062" s="56"/>
      <c r="T1062" s="56"/>
      <c r="U1062" s="56"/>
      <c r="V1062" s="56"/>
      <c r="W1062" s="56"/>
      <c r="X1062" s="56"/>
      <c r="Y1062" s="56"/>
      <c r="Z1062" s="56"/>
      <c r="AA1062" s="56"/>
      <c r="AB1062" s="56"/>
      <c r="AC1062" s="56"/>
      <c r="AD1062" s="56"/>
      <c r="AE1062" s="56"/>
      <c r="AF1062" s="56"/>
      <c r="AG1062" s="56"/>
      <c r="AH1062" s="56"/>
    </row>
    <row r="1063" spans="7:34" x14ac:dyDescent="0.3">
      <c r="G1063" s="56"/>
      <c r="H1063" s="56"/>
      <c r="I1063" s="56"/>
      <c r="J1063" s="56"/>
      <c r="K1063" s="56"/>
      <c r="L1063" s="56"/>
      <c r="M1063" s="56"/>
      <c r="N1063" s="56"/>
      <c r="O1063" s="56"/>
      <c r="P1063" s="56"/>
      <c r="Q1063" s="56"/>
      <c r="R1063" s="56"/>
      <c r="S1063" s="56"/>
      <c r="T1063" s="56"/>
      <c r="U1063" s="56"/>
      <c r="V1063" s="56"/>
      <c r="W1063" s="56"/>
      <c r="X1063" s="56"/>
      <c r="Y1063" s="56"/>
      <c r="Z1063" s="56"/>
      <c r="AA1063" s="56"/>
      <c r="AB1063" s="56"/>
      <c r="AC1063" s="56"/>
      <c r="AD1063" s="56"/>
      <c r="AE1063" s="56"/>
      <c r="AF1063" s="56"/>
      <c r="AG1063" s="56"/>
      <c r="AH1063" s="56"/>
    </row>
    <row r="1064" spans="7:34" x14ac:dyDescent="0.3">
      <c r="G1064" s="56"/>
      <c r="H1064" s="56"/>
      <c r="I1064" s="56"/>
      <c r="J1064" s="56"/>
      <c r="K1064" s="56"/>
      <c r="L1064" s="56"/>
      <c r="M1064" s="56"/>
      <c r="N1064" s="56"/>
      <c r="O1064" s="56"/>
      <c r="P1064" s="56"/>
      <c r="Q1064" s="56"/>
      <c r="R1064" s="56"/>
      <c r="S1064" s="56"/>
      <c r="T1064" s="56"/>
      <c r="U1064" s="56"/>
      <c r="V1064" s="56"/>
      <c r="W1064" s="56"/>
      <c r="X1064" s="56"/>
      <c r="Y1064" s="56"/>
      <c r="Z1064" s="56"/>
      <c r="AA1064" s="56"/>
      <c r="AB1064" s="56"/>
      <c r="AC1064" s="56"/>
      <c r="AD1064" s="56"/>
      <c r="AE1064" s="56"/>
      <c r="AF1064" s="56"/>
      <c r="AG1064" s="56"/>
      <c r="AH1064" s="56"/>
    </row>
    <row r="1065" spans="7:34" x14ac:dyDescent="0.3">
      <c r="G1065" s="56"/>
      <c r="H1065" s="56"/>
      <c r="I1065" s="56"/>
      <c r="J1065" s="56"/>
      <c r="K1065" s="56"/>
      <c r="L1065" s="56"/>
      <c r="M1065" s="56"/>
      <c r="N1065" s="56"/>
      <c r="O1065" s="56"/>
      <c r="P1065" s="56"/>
      <c r="Q1065" s="56"/>
      <c r="R1065" s="56"/>
      <c r="S1065" s="56"/>
      <c r="T1065" s="56"/>
      <c r="U1065" s="56"/>
      <c r="V1065" s="56"/>
      <c r="W1065" s="56"/>
      <c r="X1065" s="56"/>
      <c r="Y1065" s="56"/>
      <c r="Z1065" s="56"/>
      <c r="AA1065" s="56"/>
      <c r="AB1065" s="56"/>
      <c r="AC1065" s="56"/>
      <c r="AD1065" s="56"/>
      <c r="AE1065" s="56"/>
      <c r="AF1065" s="56"/>
      <c r="AG1065" s="56"/>
      <c r="AH1065" s="56"/>
    </row>
    <row r="1066" spans="7:34" x14ac:dyDescent="0.3">
      <c r="G1066" s="56"/>
      <c r="H1066" s="56"/>
      <c r="I1066" s="56"/>
      <c r="J1066" s="56"/>
      <c r="K1066" s="56"/>
      <c r="L1066" s="56"/>
      <c r="M1066" s="56"/>
      <c r="N1066" s="56"/>
      <c r="O1066" s="56"/>
      <c r="P1066" s="56"/>
      <c r="Q1066" s="56"/>
      <c r="R1066" s="56"/>
      <c r="S1066" s="56"/>
      <c r="T1066" s="56"/>
      <c r="U1066" s="56"/>
      <c r="V1066" s="56"/>
      <c r="W1066" s="56"/>
      <c r="X1066" s="56"/>
      <c r="Y1066" s="56"/>
      <c r="Z1066" s="56"/>
      <c r="AA1066" s="56"/>
      <c r="AB1066" s="56"/>
      <c r="AC1066" s="56"/>
      <c r="AD1066" s="56"/>
      <c r="AE1066" s="56"/>
      <c r="AF1066" s="56"/>
      <c r="AG1066" s="56"/>
      <c r="AH1066" s="56"/>
    </row>
    <row r="1067" spans="7:34" x14ac:dyDescent="0.3">
      <c r="G1067" s="56"/>
      <c r="H1067" s="56"/>
      <c r="I1067" s="56"/>
      <c r="J1067" s="56"/>
      <c r="K1067" s="56"/>
      <c r="L1067" s="56"/>
      <c r="M1067" s="56"/>
      <c r="N1067" s="56"/>
      <c r="O1067" s="56"/>
      <c r="P1067" s="56"/>
      <c r="Q1067" s="56"/>
      <c r="R1067" s="56"/>
      <c r="S1067" s="56"/>
      <c r="T1067" s="56"/>
      <c r="U1067" s="56"/>
      <c r="V1067" s="56"/>
      <c r="W1067" s="56"/>
      <c r="X1067" s="56"/>
      <c r="Y1067" s="56"/>
      <c r="Z1067" s="56"/>
      <c r="AA1067" s="56"/>
      <c r="AB1067" s="56"/>
      <c r="AC1067" s="56"/>
      <c r="AD1067" s="56"/>
      <c r="AE1067" s="56"/>
      <c r="AF1067" s="56"/>
      <c r="AG1067" s="56"/>
      <c r="AH1067" s="56"/>
    </row>
    <row r="1068" spans="7:34" x14ac:dyDescent="0.3">
      <c r="G1068" s="56"/>
      <c r="H1068" s="56"/>
      <c r="I1068" s="56"/>
      <c r="J1068" s="56"/>
      <c r="K1068" s="56"/>
      <c r="L1068" s="56"/>
      <c r="M1068" s="56"/>
      <c r="N1068" s="56"/>
      <c r="O1068" s="56"/>
      <c r="P1068" s="56"/>
      <c r="Q1068" s="56"/>
      <c r="R1068" s="56"/>
      <c r="S1068" s="56"/>
      <c r="T1068" s="56"/>
      <c r="U1068" s="56"/>
      <c r="V1068" s="56"/>
      <c r="W1068" s="56"/>
      <c r="X1068" s="56"/>
      <c r="Y1068" s="56"/>
      <c r="Z1068" s="56"/>
      <c r="AA1068" s="56"/>
      <c r="AB1068" s="56"/>
      <c r="AC1068" s="56"/>
      <c r="AD1068" s="56"/>
      <c r="AE1068" s="56"/>
      <c r="AF1068" s="56"/>
      <c r="AG1068" s="56"/>
      <c r="AH1068" s="56"/>
    </row>
    <row r="1069" spans="7:34" x14ac:dyDescent="0.3">
      <c r="G1069" s="56"/>
      <c r="H1069" s="56"/>
      <c r="I1069" s="56"/>
      <c r="J1069" s="56"/>
      <c r="K1069" s="56"/>
      <c r="L1069" s="56"/>
      <c r="M1069" s="56"/>
      <c r="N1069" s="56"/>
      <c r="O1069" s="56"/>
      <c r="P1069" s="56"/>
      <c r="Q1069" s="56"/>
      <c r="R1069" s="56"/>
      <c r="S1069" s="56"/>
      <c r="T1069" s="56"/>
      <c r="U1069" s="56"/>
      <c r="V1069" s="56"/>
      <c r="W1069" s="56"/>
      <c r="X1069" s="56"/>
      <c r="Y1069" s="56"/>
      <c r="Z1069" s="56"/>
      <c r="AA1069" s="56"/>
      <c r="AB1069" s="56"/>
      <c r="AC1069" s="56"/>
      <c r="AD1069" s="56"/>
      <c r="AE1069" s="56"/>
      <c r="AF1069" s="56"/>
      <c r="AG1069" s="56"/>
      <c r="AH1069" s="56"/>
    </row>
    <row r="1070" spans="7:34" x14ac:dyDescent="0.3">
      <c r="G1070" s="56"/>
      <c r="H1070" s="56"/>
      <c r="I1070" s="56"/>
      <c r="J1070" s="56"/>
      <c r="K1070" s="56"/>
      <c r="L1070" s="56"/>
      <c r="M1070" s="56"/>
      <c r="N1070" s="56"/>
      <c r="O1070" s="56"/>
      <c r="P1070" s="56"/>
      <c r="Q1070" s="56"/>
      <c r="R1070" s="56"/>
      <c r="S1070" s="56"/>
      <c r="T1070" s="56"/>
      <c r="U1070" s="56"/>
      <c r="V1070" s="56"/>
      <c r="W1070" s="56"/>
      <c r="X1070" s="56"/>
      <c r="Y1070" s="56"/>
      <c r="Z1070" s="56"/>
      <c r="AA1070" s="56"/>
      <c r="AB1070" s="56"/>
      <c r="AC1070" s="56"/>
      <c r="AD1070" s="56"/>
      <c r="AE1070" s="56"/>
      <c r="AF1070" s="56"/>
      <c r="AG1070" s="56"/>
      <c r="AH1070" s="56"/>
    </row>
    <row r="1071" spans="7:34" x14ac:dyDescent="0.3">
      <c r="G1071" s="56"/>
      <c r="H1071" s="56"/>
      <c r="I1071" s="56"/>
      <c r="J1071" s="56"/>
      <c r="K1071" s="56"/>
      <c r="L1071" s="56"/>
      <c r="M1071" s="56"/>
      <c r="N1071" s="56"/>
      <c r="O1071" s="56"/>
      <c r="P1071" s="56"/>
      <c r="Q1071" s="56"/>
      <c r="R1071" s="56"/>
      <c r="S1071" s="56"/>
      <c r="T1071" s="56"/>
      <c r="U1071" s="56"/>
      <c r="V1071" s="56"/>
      <c r="W1071" s="56"/>
      <c r="X1071" s="56"/>
      <c r="Y1071" s="56"/>
      <c r="Z1071" s="56"/>
      <c r="AA1071" s="56"/>
      <c r="AB1071" s="56"/>
      <c r="AC1071" s="56"/>
      <c r="AD1071" s="56"/>
      <c r="AE1071" s="56"/>
      <c r="AF1071" s="56"/>
      <c r="AG1071" s="56"/>
      <c r="AH1071" s="56"/>
    </row>
    <row r="1072" spans="7:34" x14ac:dyDescent="0.3">
      <c r="G1072" s="56"/>
      <c r="H1072" s="56"/>
      <c r="I1072" s="56"/>
      <c r="J1072" s="56"/>
      <c r="K1072" s="56"/>
      <c r="L1072" s="56"/>
      <c r="M1072" s="56"/>
      <c r="N1072" s="56"/>
      <c r="O1072" s="56"/>
      <c r="P1072" s="56"/>
      <c r="Q1072" s="56"/>
      <c r="R1072" s="56"/>
      <c r="S1072" s="56"/>
      <c r="T1072" s="56"/>
      <c r="U1072" s="56"/>
      <c r="V1072" s="56"/>
      <c r="W1072" s="56"/>
      <c r="X1072" s="56"/>
      <c r="Y1072" s="56"/>
      <c r="Z1072" s="56"/>
      <c r="AA1072" s="56"/>
      <c r="AB1072" s="56"/>
      <c r="AC1072" s="56"/>
      <c r="AD1072" s="56"/>
      <c r="AE1072" s="56"/>
      <c r="AF1072" s="56"/>
      <c r="AG1072" s="56"/>
      <c r="AH1072" s="56"/>
    </row>
    <row r="1073" spans="7:34" x14ac:dyDescent="0.3">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56"/>
      <c r="AG1073" s="56"/>
      <c r="AH1073" s="56"/>
    </row>
    <row r="1074" spans="7:34" x14ac:dyDescent="0.3">
      <c r="G1074" s="56"/>
      <c r="H1074" s="56"/>
      <c r="I1074" s="56"/>
      <c r="J1074" s="56"/>
      <c r="K1074" s="56"/>
      <c r="L1074" s="56"/>
      <c r="M1074" s="56"/>
      <c r="N1074" s="56"/>
      <c r="O1074" s="56"/>
      <c r="P1074" s="56"/>
      <c r="Q1074" s="56"/>
      <c r="R1074" s="56"/>
      <c r="S1074" s="56"/>
      <c r="T1074" s="56"/>
      <c r="U1074" s="56"/>
      <c r="V1074" s="56"/>
      <c r="W1074" s="56"/>
      <c r="X1074" s="56"/>
      <c r="Y1074" s="56"/>
      <c r="Z1074" s="56"/>
      <c r="AA1074" s="56"/>
      <c r="AB1074" s="56"/>
      <c r="AC1074" s="56"/>
      <c r="AD1074" s="56"/>
      <c r="AE1074" s="56"/>
      <c r="AF1074" s="56"/>
      <c r="AG1074" s="56"/>
      <c r="AH1074" s="56"/>
    </row>
    <row r="1075" spans="7:34" x14ac:dyDescent="0.3">
      <c r="G1075" s="56"/>
      <c r="H1075" s="56"/>
      <c r="I1075" s="56"/>
      <c r="J1075" s="56"/>
      <c r="K1075" s="56"/>
      <c r="L1075" s="56"/>
      <c r="M1075" s="56"/>
      <c r="N1075" s="56"/>
      <c r="O1075" s="56"/>
      <c r="P1075" s="56"/>
      <c r="Q1075" s="56"/>
      <c r="R1075" s="56"/>
      <c r="S1075" s="56"/>
      <c r="T1075" s="56"/>
      <c r="U1075" s="56"/>
      <c r="V1075" s="56"/>
      <c r="W1075" s="56"/>
      <c r="X1075" s="56"/>
      <c r="Y1075" s="56"/>
      <c r="Z1075" s="56"/>
      <c r="AA1075" s="56"/>
      <c r="AB1075" s="56"/>
      <c r="AC1075" s="56"/>
      <c r="AD1075" s="56"/>
      <c r="AE1075" s="56"/>
      <c r="AF1075" s="56"/>
      <c r="AG1075" s="56"/>
      <c r="AH1075" s="56"/>
    </row>
    <row r="1076" spans="7:34" x14ac:dyDescent="0.3">
      <c r="G1076" s="56"/>
      <c r="H1076" s="56"/>
      <c r="I1076" s="56"/>
      <c r="J1076" s="56"/>
      <c r="K1076" s="56"/>
      <c r="L1076" s="56"/>
      <c r="M1076" s="56"/>
      <c r="N1076" s="56"/>
      <c r="O1076" s="56"/>
      <c r="P1076" s="56"/>
      <c r="Q1076" s="56"/>
      <c r="R1076" s="56"/>
      <c r="S1076" s="56"/>
      <c r="T1076" s="56"/>
      <c r="U1076" s="56"/>
      <c r="V1076" s="56"/>
      <c r="W1076" s="56"/>
      <c r="X1076" s="56"/>
      <c r="Y1076" s="56"/>
      <c r="Z1076" s="56"/>
      <c r="AA1076" s="56"/>
      <c r="AB1076" s="56"/>
      <c r="AC1076" s="56"/>
      <c r="AD1076" s="56"/>
      <c r="AE1076" s="56"/>
      <c r="AF1076" s="56"/>
      <c r="AG1076" s="56"/>
      <c r="AH1076" s="56"/>
    </row>
    <row r="1077" spans="7:34" x14ac:dyDescent="0.3">
      <c r="G1077" s="56"/>
      <c r="H1077" s="56"/>
      <c r="I1077" s="56"/>
      <c r="J1077" s="56"/>
      <c r="K1077" s="56"/>
      <c r="L1077" s="56"/>
      <c r="M1077" s="56"/>
      <c r="N1077" s="56"/>
      <c r="O1077" s="56"/>
      <c r="P1077" s="56"/>
      <c r="Q1077" s="56"/>
      <c r="R1077" s="56"/>
      <c r="S1077" s="56"/>
      <c r="T1077" s="56"/>
      <c r="U1077" s="56"/>
      <c r="V1077" s="56"/>
      <c r="W1077" s="56"/>
      <c r="X1077" s="56"/>
      <c r="Y1077" s="56"/>
      <c r="Z1077" s="56"/>
      <c r="AA1077" s="56"/>
      <c r="AB1077" s="56"/>
      <c r="AC1077" s="56"/>
      <c r="AD1077" s="56"/>
      <c r="AE1077" s="56"/>
      <c r="AF1077" s="56"/>
      <c r="AG1077" s="56"/>
      <c r="AH1077" s="56"/>
    </row>
    <row r="1078" spans="7:34" x14ac:dyDescent="0.3">
      <c r="G1078" s="56"/>
      <c r="H1078" s="56"/>
      <c r="I1078" s="56"/>
      <c r="J1078" s="56"/>
      <c r="K1078" s="56"/>
      <c r="L1078" s="56"/>
      <c r="M1078" s="56"/>
      <c r="N1078" s="56"/>
      <c r="O1078" s="56"/>
      <c r="P1078" s="56"/>
      <c r="Q1078" s="56"/>
      <c r="R1078" s="56"/>
      <c r="S1078" s="56"/>
      <c r="T1078" s="56"/>
      <c r="U1078" s="56"/>
      <c r="V1078" s="56"/>
      <c r="W1078" s="56"/>
      <c r="X1078" s="56"/>
      <c r="Y1078" s="56"/>
      <c r="Z1078" s="56"/>
      <c r="AA1078" s="56"/>
      <c r="AB1078" s="56"/>
      <c r="AC1078" s="56"/>
      <c r="AD1078" s="56"/>
      <c r="AE1078" s="56"/>
      <c r="AF1078" s="56"/>
      <c r="AG1078" s="56"/>
      <c r="AH1078" s="56"/>
    </row>
    <row r="1079" spans="7:34" x14ac:dyDescent="0.3">
      <c r="G1079" s="56"/>
      <c r="H1079" s="56"/>
      <c r="I1079" s="56"/>
      <c r="J1079" s="56"/>
      <c r="K1079" s="56"/>
      <c r="L1079" s="56"/>
      <c r="M1079" s="56"/>
      <c r="N1079" s="56"/>
      <c r="O1079" s="56"/>
      <c r="P1079" s="56"/>
      <c r="Q1079" s="56"/>
      <c r="R1079" s="56"/>
      <c r="S1079" s="56"/>
      <c r="T1079" s="56"/>
      <c r="U1079" s="56"/>
      <c r="V1079" s="56"/>
      <c r="W1079" s="56"/>
      <c r="X1079" s="56"/>
      <c r="Y1079" s="56"/>
      <c r="Z1079" s="56"/>
      <c r="AA1079" s="56"/>
      <c r="AB1079" s="56"/>
      <c r="AC1079" s="56"/>
      <c r="AD1079" s="56"/>
      <c r="AE1079" s="56"/>
      <c r="AF1079" s="56"/>
      <c r="AG1079" s="56"/>
      <c r="AH1079" s="56"/>
    </row>
    <row r="1080" spans="7:34" x14ac:dyDescent="0.3">
      <c r="G1080" s="56"/>
      <c r="H1080" s="56"/>
      <c r="I1080" s="56"/>
      <c r="J1080" s="56"/>
      <c r="K1080" s="56"/>
      <c r="L1080" s="56"/>
      <c r="M1080" s="56"/>
      <c r="N1080" s="56"/>
      <c r="O1080" s="56"/>
      <c r="P1080" s="56"/>
      <c r="Q1080" s="56"/>
      <c r="R1080" s="56"/>
      <c r="S1080" s="56"/>
      <c r="T1080" s="56"/>
      <c r="U1080" s="56"/>
      <c r="V1080" s="56"/>
      <c r="W1080" s="56"/>
      <c r="X1080" s="56"/>
      <c r="Y1080" s="56"/>
      <c r="Z1080" s="56"/>
      <c r="AA1080" s="56"/>
      <c r="AB1080" s="56"/>
      <c r="AC1080" s="56"/>
      <c r="AD1080" s="56"/>
      <c r="AE1080" s="56"/>
      <c r="AF1080" s="56"/>
      <c r="AG1080" s="56"/>
      <c r="AH1080" s="56"/>
    </row>
    <row r="1081" spans="7:34" x14ac:dyDescent="0.3">
      <c r="G1081" s="56"/>
      <c r="H1081" s="56"/>
      <c r="I1081" s="56"/>
      <c r="J1081" s="56"/>
      <c r="K1081" s="56"/>
      <c r="L1081" s="56"/>
      <c r="M1081" s="56"/>
      <c r="N1081" s="56"/>
      <c r="O1081" s="56"/>
      <c r="P1081" s="56"/>
      <c r="Q1081" s="56"/>
      <c r="R1081" s="56"/>
      <c r="S1081" s="56"/>
      <c r="T1081" s="56"/>
      <c r="U1081" s="56"/>
      <c r="V1081" s="56"/>
      <c r="W1081" s="56"/>
      <c r="X1081" s="56"/>
      <c r="Y1081" s="56"/>
      <c r="Z1081" s="56"/>
      <c r="AA1081" s="56"/>
      <c r="AB1081" s="56"/>
      <c r="AC1081" s="56"/>
      <c r="AD1081" s="56"/>
      <c r="AE1081" s="56"/>
      <c r="AF1081" s="56"/>
      <c r="AG1081" s="56"/>
      <c r="AH1081" s="56"/>
    </row>
    <row r="1082" spans="7:34" x14ac:dyDescent="0.3">
      <c r="G1082" s="56"/>
      <c r="H1082" s="56"/>
      <c r="I1082" s="56"/>
      <c r="J1082" s="56"/>
      <c r="K1082" s="56"/>
      <c r="L1082" s="56"/>
      <c r="M1082" s="56"/>
      <c r="N1082" s="56"/>
      <c r="O1082" s="56"/>
      <c r="P1082" s="56"/>
      <c r="Q1082" s="56"/>
      <c r="R1082" s="56"/>
      <c r="S1082" s="56"/>
      <c r="T1082" s="56"/>
      <c r="U1082" s="56"/>
      <c r="V1082" s="56"/>
      <c r="W1082" s="56"/>
      <c r="X1082" s="56"/>
      <c r="Y1082" s="56"/>
      <c r="Z1082" s="56"/>
      <c r="AA1082" s="56"/>
      <c r="AB1082" s="56"/>
      <c r="AC1082" s="56"/>
      <c r="AD1082" s="56"/>
      <c r="AE1082" s="56"/>
      <c r="AF1082" s="56"/>
      <c r="AG1082" s="56"/>
      <c r="AH1082" s="56"/>
    </row>
    <row r="1083" spans="7:34" x14ac:dyDescent="0.3">
      <c r="G1083" s="56"/>
      <c r="H1083" s="56"/>
      <c r="I1083" s="56"/>
      <c r="J1083" s="56"/>
      <c r="K1083" s="56"/>
      <c r="L1083" s="56"/>
      <c r="M1083" s="56"/>
      <c r="N1083" s="56"/>
      <c r="O1083" s="56"/>
      <c r="P1083" s="56"/>
      <c r="Q1083" s="56"/>
      <c r="R1083" s="56"/>
      <c r="S1083" s="56"/>
      <c r="T1083" s="56"/>
      <c r="U1083" s="56"/>
      <c r="V1083" s="56"/>
      <c r="W1083" s="56"/>
      <c r="X1083" s="56"/>
      <c r="Y1083" s="56"/>
      <c r="Z1083" s="56"/>
      <c r="AA1083" s="56"/>
      <c r="AB1083" s="56"/>
      <c r="AC1083" s="56"/>
      <c r="AD1083" s="56"/>
      <c r="AE1083" s="56"/>
      <c r="AF1083" s="56"/>
      <c r="AG1083" s="56"/>
      <c r="AH1083" s="56"/>
    </row>
    <row r="1084" spans="7:34" x14ac:dyDescent="0.3">
      <c r="G1084" s="56"/>
      <c r="H1084" s="56"/>
      <c r="I1084" s="56"/>
      <c r="J1084" s="56"/>
      <c r="K1084" s="56"/>
      <c r="L1084" s="56"/>
      <c r="M1084" s="56"/>
      <c r="N1084" s="56"/>
      <c r="O1084" s="56"/>
      <c r="P1084" s="56"/>
      <c r="Q1084" s="56"/>
      <c r="R1084" s="56"/>
      <c r="S1084" s="56"/>
      <c r="T1084" s="56"/>
      <c r="U1084" s="56"/>
      <c r="V1084" s="56"/>
      <c r="W1084" s="56"/>
      <c r="X1084" s="56"/>
      <c r="Y1084" s="56"/>
      <c r="Z1084" s="56"/>
      <c r="AA1084" s="56"/>
      <c r="AB1084" s="56"/>
      <c r="AC1084" s="56"/>
      <c r="AD1084" s="56"/>
      <c r="AE1084" s="56"/>
      <c r="AF1084" s="56"/>
      <c r="AG1084" s="56"/>
      <c r="AH1084" s="56"/>
    </row>
    <row r="1085" spans="7:34" x14ac:dyDescent="0.3">
      <c r="G1085" s="56"/>
      <c r="H1085" s="56"/>
      <c r="I1085" s="56"/>
      <c r="J1085" s="56"/>
      <c r="K1085" s="56"/>
      <c r="L1085" s="56"/>
      <c r="M1085" s="56"/>
      <c r="N1085" s="56"/>
      <c r="O1085" s="56"/>
      <c r="P1085" s="56"/>
      <c r="Q1085" s="56"/>
      <c r="R1085" s="56"/>
      <c r="S1085" s="56"/>
      <c r="T1085" s="56"/>
      <c r="U1085" s="56"/>
      <c r="V1085" s="56"/>
      <c r="W1085" s="56"/>
      <c r="X1085" s="56"/>
      <c r="Y1085" s="56"/>
      <c r="Z1085" s="56"/>
      <c r="AA1085" s="56"/>
      <c r="AB1085" s="56"/>
      <c r="AC1085" s="56"/>
      <c r="AD1085" s="56"/>
      <c r="AE1085" s="56"/>
      <c r="AF1085" s="56"/>
      <c r="AG1085" s="56"/>
      <c r="AH1085" s="56"/>
    </row>
    <row r="1086" spans="7:34" x14ac:dyDescent="0.3">
      <c r="G1086" s="56"/>
      <c r="H1086" s="56"/>
      <c r="I1086" s="56"/>
      <c r="J1086" s="56"/>
      <c r="K1086" s="56"/>
      <c r="L1086" s="56"/>
      <c r="M1086" s="56"/>
      <c r="N1086" s="56"/>
      <c r="O1086" s="56"/>
      <c r="P1086" s="56"/>
      <c r="Q1086" s="56"/>
      <c r="R1086" s="56"/>
      <c r="S1086" s="56"/>
      <c r="T1086" s="56"/>
      <c r="U1086" s="56"/>
      <c r="V1086" s="56"/>
      <c r="W1086" s="56"/>
      <c r="X1086" s="56"/>
      <c r="Y1086" s="56"/>
      <c r="Z1086" s="56"/>
      <c r="AA1086" s="56"/>
      <c r="AB1086" s="56"/>
      <c r="AC1086" s="56"/>
      <c r="AD1086" s="56"/>
      <c r="AE1086" s="56"/>
      <c r="AF1086" s="56"/>
      <c r="AG1086" s="56"/>
      <c r="AH1086" s="56"/>
    </row>
    <row r="1087" spans="7:34" x14ac:dyDescent="0.3">
      <c r="G1087" s="56"/>
      <c r="H1087" s="56"/>
      <c r="I1087" s="56"/>
      <c r="J1087" s="56"/>
      <c r="K1087" s="56"/>
      <c r="L1087" s="56"/>
      <c r="M1087" s="56"/>
      <c r="N1087" s="56"/>
      <c r="O1087" s="56"/>
      <c r="P1087" s="56"/>
      <c r="Q1087" s="56"/>
      <c r="R1087" s="56"/>
      <c r="S1087" s="56"/>
      <c r="T1087" s="56"/>
      <c r="U1087" s="56"/>
      <c r="V1087" s="56"/>
      <c r="W1087" s="56"/>
      <c r="X1087" s="56"/>
      <c r="Y1087" s="56"/>
      <c r="Z1087" s="56"/>
      <c r="AA1087" s="56"/>
      <c r="AB1087" s="56"/>
      <c r="AC1087" s="56"/>
      <c r="AD1087" s="56"/>
      <c r="AE1087" s="56"/>
      <c r="AF1087" s="56"/>
      <c r="AG1087" s="56"/>
      <c r="AH1087" s="56"/>
    </row>
    <row r="1088" spans="7:34" x14ac:dyDescent="0.3">
      <c r="G1088" s="56"/>
      <c r="H1088" s="56"/>
      <c r="I1088" s="56"/>
      <c r="J1088" s="56"/>
      <c r="K1088" s="56"/>
      <c r="L1088" s="56"/>
      <c r="M1088" s="56"/>
      <c r="N1088" s="56"/>
      <c r="O1088" s="56"/>
      <c r="P1088" s="56"/>
      <c r="Q1088" s="56"/>
      <c r="R1088" s="56"/>
      <c r="S1088" s="56"/>
      <c r="T1088" s="56"/>
      <c r="U1088" s="56"/>
      <c r="V1088" s="56"/>
      <c r="W1088" s="56"/>
      <c r="X1088" s="56"/>
      <c r="Y1088" s="56"/>
      <c r="Z1088" s="56"/>
      <c r="AA1088" s="56"/>
      <c r="AB1088" s="56"/>
      <c r="AC1088" s="56"/>
      <c r="AD1088" s="56"/>
      <c r="AE1088" s="56"/>
      <c r="AF1088" s="56"/>
      <c r="AG1088" s="56"/>
      <c r="AH1088" s="56"/>
    </row>
    <row r="1089" spans="7:34" x14ac:dyDescent="0.3">
      <c r="G1089" s="56"/>
      <c r="H1089" s="56"/>
      <c r="I1089" s="56"/>
      <c r="J1089" s="56"/>
      <c r="K1089" s="56"/>
      <c r="L1089" s="56"/>
      <c r="M1089" s="56"/>
      <c r="N1089" s="56"/>
      <c r="O1089" s="56"/>
      <c r="P1089" s="56"/>
      <c r="Q1089" s="56"/>
      <c r="R1089" s="56"/>
      <c r="S1089" s="56"/>
      <c r="T1089" s="56"/>
      <c r="U1089" s="56"/>
      <c r="V1089" s="56"/>
      <c r="W1089" s="56"/>
      <c r="X1089" s="56"/>
      <c r="Y1089" s="56"/>
      <c r="Z1089" s="56"/>
      <c r="AA1089" s="56"/>
      <c r="AB1089" s="56"/>
      <c r="AC1089" s="56"/>
      <c r="AD1089" s="56"/>
      <c r="AE1089" s="56"/>
      <c r="AF1089" s="56"/>
      <c r="AG1089" s="56"/>
      <c r="AH1089" s="56"/>
    </row>
    <row r="1090" spans="7:34" x14ac:dyDescent="0.3">
      <c r="G1090" s="56"/>
      <c r="H1090" s="56"/>
      <c r="I1090" s="56"/>
      <c r="J1090" s="56"/>
      <c r="K1090" s="56"/>
      <c r="L1090" s="56"/>
      <c r="M1090" s="56"/>
      <c r="N1090" s="56"/>
      <c r="O1090" s="56"/>
      <c r="P1090" s="56"/>
      <c r="Q1090" s="56"/>
      <c r="R1090" s="56"/>
      <c r="S1090" s="56"/>
      <c r="T1090" s="56"/>
      <c r="U1090" s="56"/>
      <c r="V1090" s="56"/>
      <c r="W1090" s="56"/>
      <c r="X1090" s="56"/>
      <c r="Y1090" s="56"/>
      <c r="Z1090" s="56"/>
      <c r="AA1090" s="56"/>
      <c r="AB1090" s="56"/>
      <c r="AC1090" s="56"/>
      <c r="AD1090" s="56"/>
      <c r="AE1090" s="56"/>
      <c r="AF1090" s="56"/>
      <c r="AG1090" s="56"/>
      <c r="AH1090" s="56"/>
    </row>
    <row r="1091" spans="7:34" x14ac:dyDescent="0.3">
      <c r="G1091" s="56"/>
      <c r="H1091" s="56"/>
      <c r="I1091" s="56"/>
      <c r="J1091" s="56"/>
      <c r="K1091" s="56"/>
      <c r="L1091" s="56"/>
      <c r="M1091" s="56"/>
      <c r="N1091" s="56"/>
      <c r="O1091" s="56"/>
      <c r="P1091" s="56"/>
      <c r="Q1091" s="56"/>
      <c r="R1091" s="56"/>
      <c r="S1091" s="56"/>
      <c r="T1091" s="56"/>
      <c r="U1091" s="56"/>
      <c r="V1091" s="56"/>
      <c r="W1091" s="56"/>
      <c r="X1091" s="56"/>
      <c r="Y1091" s="56"/>
      <c r="Z1091" s="56"/>
      <c r="AA1091" s="56"/>
      <c r="AB1091" s="56"/>
      <c r="AC1091" s="56"/>
      <c r="AD1091" s="56"/>
      <c r="AE1091" s="56"/>
      <c r="AF1091" s="56"/>
      <c r="AG1091" s="56"/>
      <c r="AH1091" s="56"/>
    </row>
    <row r="1092" spans="7:34" x14ac:dyDescent="0.3">
      <c r="G1092" s="56"/>
      <c r="H1092" s="56"/>
      <c r="I1092" s="56"/>
      <c r="J1092" s="56"/>
      <c r="K1092" s="56"/>
      <c r="L1092" s="56"/>
      <c r="M1092" s="56"/>
      <c r="N1092" s="56"/>
      <c r="O1092" s="56"/>
      <c r="P1092" s="56"/>
      <c r="Q1092" s="56"/>
      <c r="R1092" s="56"/>
      <c r="S1092" s="56"/>
      <c r="T1092" s="56"/>
      <c r="U1092" s="56"/>
      <c r="V1092" s="56"/>
      <c r="W1092" s="56"/>
      <c r="X1092" s="56"/>
      <c r="Y1092" s="56"/>
      <c r="Z1092" s="56"/>
      <c r="AA1092" s="56"/>
      <c r="AB1092" s="56"/>
      <c r="AC1092" s="56"/>
      <c r="AD1092" s="56"/>
      <c r="AE1092" s="56"/>
      <c r="AF1092" s="56"/>
      <c r="AG1092" s="56"/>
      <c r="AH1092" s="56"/>
    </row>
    <row r="1093" spans="7:34" x14ac:dyDescent="0.3">
      <c r="G1093" s="56"/>
      <c r="H1093" s="56"/>
      <c r="I1093" s="56"/>
      <c r="J1093" s="56"/>
      <c r="K1093" s="56"/>
      <c r="L1093" s="56"/>
      <c r="M1093" s="56"/>
      <c r="N1093" s="56"/>
      <c r="O1093" s="56"/>
      <c r="P1093" s="56"/>
      <c r="Q1093" s="56"/>
      <c r="R1093" s="56"/>
      <c r="S1093" s="56"/>
      <c r="T1093" s="56"/>
      <c r="U1093" s="56"/>
      <c r="V1093" s="56"/>
      <c r="W1093" s="56"/>
      <c r="X1093" s="56"/>
      <c r="Y1093" s="56"/>
      <c r="Z1093" s="56"/>
      <c r="AA1093" s="56"/>
      <c r="AB1093" s="56"/>
      <c r="AC1093" s="56"/>
      <c r="AD1093" s="56"/>
      <c r="AE1093" s="56"/>
      <c r="AF1093" s="56"/>
      <c r="AG1093" s="56"/>
      <c r="AH1093" s="56"/>
    </row>
    <row r="1094" spans="7:34" x14ac:dyDescent="0.3">
      <c r="G1094" s="56"/>
      <c r="H1094" s="56"/>
      <c r="I1094" s="56"/>
      <c r="J1094" s="56"/>
      <c r="K1094" s="56"/>
      <c r="L1094" s="56"/>
      <c r="M1094" s="56"/>
      <c r="N1094" s="56"/>
      <c r="O1094" s="56"/>
      <c r="P1094" s="56"/>
      <c r="Q1094" s="56"/>
      <c r="R1094" s="56"/>
      <c r="S1094" s="56"/>
      <c r="T1094" s="56"/>
      <c r="U1094" s="56"/>
      <c r="V1094" s="56"/>
      <c r="W1094" s="56"/>
      <c r="X1094" s="56"/>
      <c r="Y1094" s="56"/>
      <c r="Z1094" s="56"/>
      <c r="AA1094" s="56"/>
      <c r="AB1094" s="56"/>
      <c r="AC1094" s="56"/>
      <c r="AD1094" s="56"/>
      <c r="AE1094" s="56"/>
      <c r="AF1094" s="56"/>
      <c r="AG1094" s="56"/>
      <c r="AH1094" s="56"/>
    </row>
    <row r="1095" spans="7:34" x14ac:dyDescent="0.3">
      <c r="G1095" s="56"/>
      <c r="H1095" s="56"/>
      <c r="I1095" s="56"/>
      <c r="J1095" s="56"/>
      <c r="K1095" s="56"/>
      <c r="L1095" s="56"/>
      <c r="M1095" s="56"/>
      <c r="N1095" s="56"/>
      <c r="O1095" s="56"/>
      <c r="P1095" s="56"/>
      <c r="Q1095" s="56"/>
      <c r="R1095" s="56"/>
      <c r="S1095" s="56"/>
      <c r="T1095" s="56"/>
      <c r="U1095" s="56"/>
      <c r="V1095" s="56"/>
      <c r="W1095" s="56"/>
      <c r="X1095" s="56"/>
      <c r="Y1095" s="56"/>
      <c r="Z1095" s="56"/>
      <c r="AA1095" s="56"/>
      <c r="AB1095" s="56"/>
      <c r="AC1095" s="56"/>
      <c r="AD1095" s="56"/>
      <c r="AE1095" s="56"/>
      <c r="AF1095" s="56"/>
      <c r="AG1095" s="56"/>
      <c r="AH1095" s="56"/>
    </row>
    <row r="1096" spans="7:34" x14ac:dyDescent="0.3">
      <c r="G1096" s="56"/>
      <c r="H1096" s="56"/>
      <c r="I1096" s="56"/>
      <c r="J1096" s="56"/>
      <c r="K1096" s="56"/>
      <c r="L1096" s="56"/>
      <c r="M1096" s="56"/>
      <c r="N1096" s="56"/>
      <c r="O1096" s="56"/>
      <c r="P1096" s="56"/>
      <c r="Q1096" s="56"/>
      <c r="R1096" s="56"/>
      <c r="S1096" s="56"/>
      <c r="T1096" s="56"/>
      <c r="U1096" s="56"/>
      <c r="V1096" s="56"/>
      <c r="W1096" s="56"/>
      <c r="X1096" s="56"/>
      <c r="Y1096" s="56"/>
      <c r="Z1096" s="56"/>
      <c r="AA1096" s="56"/>
      <c r="AB1096" s="56"/>
      <c r="AC1096" s="56"/>
      <c r="AD1096" s="56"/>
      <c r="AE1096" s="56"/>
      <c r="AF1096" s="56"/>
      <c r="AG1096" s="56"/>
      <c r="AH1096" s="56"/>
    </row>
    <row r="1097" spans="7:34" x14ac:dyDescent="0.3">
      <c r="G1097" s="56"/>
      <c r="H1097" s="56"/>
      <c r="I1097" s="56"/>
      <c r="J1097" s="56"/>
      <c r="K1097" s="56"/>
      <c r="L1097" s="56"/>
      <c r="M1097" s="56"/>
      <c r="N1097" s="56"/>
      <c r="O1097" s="56"/>
      <c r="P1097" s="56"/>
      <c r="Q1097" s="56"/>
      <c r="R1097" s="56"/>
      <c r="S1097" s="56"/>
      <c r="T1097" s="56"/>
      <c r="U1097" s="56"/>
      <c r="V1097" s="56"/>
      <c r="W1097" s="56"/>
      <c r="X1097" s="56"/>
      <c r="Y1097" s="56"/>
      <c r="Z1097" s="56"/>
      <c r="AA1097" s="56"/>
      <c r="AB1097" s="56"/>
      <c r="AC1097" s="56"/>
      <c r="AD1097" s="56"/>
      <c r="AE1097" s="56"/>
      <c r="AF1097" s="56"/>
      <c r="AG1097" s="56"/>
      <c r="AH1097" s="56"/>
    </row>
    <row r="1098" spans="7:34" x14ac:dyDescent="0.3">
      <c r="G1098" s="56"/>
      <c r="H1098" s="56"/>
      <c r="I1098" s="56"/>
      <c r="J1098" s="56"/>
      <c r="K1098" s="56"/>
      <c r="L1098" s="56"/>
      <c r="M1098" s="56"/>
      <c r="N1098" s="56"/>
      <c r="O1098" s="56"/>
      <c r="P1098" s="56"/>
      <c r="Q1098" s="56"/>
      <c r="R1098" s="56"/>
      <c r="S1098" s="56"/>
      <c r="T1098" s="56"/>
      <c r="U1098" s="56"/>
      <c r="V1098" s="56"/>
      <c r="W1098" s="56"/>
      <c r="X1098" s="56"/>
      <c r="Y1098" s="56"/>
      <c r="Z1098" s="56"/>
      <c r="AA1098" s="56"/>
      <c r="AB1098" s="56"/>
      <c r="AC1098" s="56"/>
      <c r="AD1098" s="56"/>
      <c r="AE1098" s="56"/>
      <c r="AF1098" s="56"/>
      <c r="AG1098" s="56"/>
      <c r="AH1098" s="56"/>
    </row>
    <row r="1099" spans="7:34" x14ac:dyDescent="0.3">
      <c r="G1099" s="56"/>
      <c r="H1099" s="56"/>
      <c r="I1099" s="56"/>
      <c r="J1099" s="56"/>
      <c r="K1099" s="56"/>
      <c r="L1099" s="56"/>
      <c r="M1099" s="56"/>
      <c r="N1099" s="56"/>
      <c r="O1099" s="56"/>
      <c r="P1099" s="56"/>
      <c r="Q1099" s="56"/>
      <c r="R1099" s="56"/>
      <c r="S1099" s="56"/>
      <c r="T1099" s="56"/>
      <c r="U1099" s="56"/>
      <c r="V1099" s="56"/>
      <c r="W1099" s="56"/>
      <c r="X1099" s="56"/>
      <c r="Y1099" s="56"/>
      <c r="Z1099" s="56"/>
      <c r="AA1099" s="56"/>
      <c r="AB1099" s="56"/>
      <c r="AC1099" s="56"/>
      <c r="AD1099" s="56"/>
      <c r="AE1099" s="56"/>
      <c r="AF1099" s="56"/>
      <c r="AG1099" s="56"/>
      <c r="AH1099" s="56"/>
    </row>
    <row r="1100" spans="7:34" x14ac:dyDescent="0.3">
      <c r="G1100" s="56"/>
      <c r="H1100" s="56"/>
      <c r="I1100" s="56"/>
      <c r="J1100" s="56"/>
      <c r="K1100" s="56"/>
      <c r="L1100" s="56"/>
      <c r="M1100" s="56"/>
      <c r="N1100" s="56"/>
      <c r="O1100" s="56"/>
      <c r="P1100" s="56"/>
      <c r="Q1100" s="56"/>
      <c r="R1100" s="56"/>
      <c r="S1100" s="56"/>
      <c r="T1100" s="56"/>
      <c r="U1100" s="56"/>
      <c r="V1100" s="56"/>
      <c r="W1100" s="56"/>
      <c r="X1100" s="56"/>
      <c r="Y1100" s="56"/>
      <c r="Z1100" s="56"/>
      <c r="AA1100" s="56"/>
      <c r="AB1100" s="56"/>
      <c r="AC1100" s="56"/>
      <c r="AD1100" s="56"/>
      <c r="AE1100" s="56"/>
      <c r="AF1100" s="56"/>
      <c r="AG1100" s="56"/>
      <c r="AH1100" s="56"/>
    </row>
    <row r="1101" spans="7:34" x14ac:dyDescent="0.3">
      <c r="G1101" s="56"/>
      <c r="H1101" s="56"/>
      <c r="I1101" s="56"/>
      <c r="J1101" s="56"/>
      <c r="K1101" s="56"/>
      <c r="L1101" s="56"/>
      <c r="M1101" s="56"/>
      <c r="N1101" s="56"/>
      <c r="O1101" s="56"/>
      <c r="P1101" s="56"/>
      <c r="Q1101" s="56"/>
      <c r="R1101" s="56"/>
      <c r="S1101" s="56"/>
      <c r="T1101" s="56"/>
      <c r="U1101" s="56"/>
      <c r="V1101" s="56"/>
      <c r="W1101" s="56"/>
      <c r="X1101" s="56"/>
      <c r="Y1101" s="56"/>
      <c r="Z1101" s="56"/>
      <c r="AA1101" s="56"/>
      <c r="AB1101" s="56"/>
      <c r="AC1101" s="56"/>
      <c r="AD1101" s="56"/>
      <c r="AE1101" s="56"/>
      <c r="AF1101" s="56"/>
      <c r="AG1101" s="56"/>
      <c r="AH1101" s="56"/>
    </row>
    <row r="1102" spans="7:34" x14ac:dyDescent="0.3">
      <c r="G1102" s="56"/>
      <c r="H1102" s="56"/>
      <c r="I1102" s="56"/>
      <c r="J1102" s="56"/>
      <c r="K1102" s="56"/>
      <c r="L1102" s="56"/>
      <c r="M1102" s="56"/>
      <c r="N1102" s="56"/>
      <c r="O1102" s="56"/>
      <c r="P1102" s="56"/>
      <c r="Q1102" s="56"/>
      <c r="R1102" s="56"/>
      <c r="S1102" s="56"/>
      <c r="T1102" s="56"/>
      <c r="U1102" s="56"/>
      <c r="V1102" s="56"/>
      <c r="W1102" s="56"/>
      <c r="X1102" s="56"/>
      <c r="Y1102" s="56"/>
      <c r="Z1102" s="56"/>
      <c r="AA1102" s="56"/>
      <c r="AB1102" s="56"/>
      <c r="AC1102" s="56"/>
      <c r="AD1102" s="56"/>
      <c r="AE1102" s="56"/>
      <c r="AF1102" s="56"/>
      <c r="AG1102" s="56"/>
      <c r="AH1102" s="56"/>
    </row>
    <row r="1103" spans="7:34" x14ac:dyDescent="0.3">
      <c r="G1103" s="56"/>
      <c r="H1103" s="56"/>
      <c r="I1103" s="56"/>
      <c r="J1103" s="56"/>
      <c r="K1103" s="56"/>
      <c r="L1103" s="56"/>
      <c r="M1103" s="56"/>
      <c r="N1103" s="56"/>
      <c r="O1103" s="56"/>
      <c r="P1103" s="56"/>
      <c r="Q1103" s="56"/>
      <c r="R1103" s="56"/>
      <c r="S1103" s="56"/>
      <c r="T1103" s="56"/>
      <c r="U1103" s="56"/>
      <c r="V1103" s="56"/>
      <c r="W1103" s="56"/>
      <c r="X1103" s="56"/>
      <c r="Y1103" s="56"/>
      <c r="Z1103" s="56"/>
      <c r="AA1103" s="56"/>
      <c r="AB1103" s="56"/>
      <c r="AC1103" s="56"/>
      <c r="AD1103" s="56"/>
      <c r="AE1103" s="56"/>
      <c r="AF1103" s="56"/>
      <c r="AG1103" s="56"/>
      <c r="AH1103" s="56"/>
    </row>
    <row r="1104" spans="7:34" x14ac:dyDescent="0.3">
      <c r="G1104" s="56"/>
      <c r="H1104" s="56"/>
      <c r="I1104" s="56"/>
      <c r="J1104" s="56"/>
      <c r="K1104" s="56"/>
      <c r="L1104" s="56"/>
      <c r="M1104" s="56"/>
      <c r="N1104" s="56"/>
      <c r="O1104" s="56"/>
      <c r="P1104" s="56"/>
      <c r="Q1104" s="56"/>
      <c r="R1104" s="56"/>
      <c r="S1104" s="56"/>
      <c r="T1104" s="56"/>
      <c r="U1104" s="56"/>
      <c r="V1104" s="56"/>
      <c r="W1104" s="56"/>
      <c r="X1104" s="56"/>
      <c r="Y1104" s="56"/>
      <c r="Z1104" s="56"/>
      <c r="AA1104" s="56"/>
      <c r="AB1104" s="56"/>
      <c r="AC1104" s="56"/>
      <c r="AD1104" s="56"/>
      <c r="AE1104" s="56"/>
      <c r="AF1104" s="56"/>
      <c r="AG1104" s="56"/>
      <c r="AH1104" s="56"/>
    </row>
    <row r="1105" spans="7:34" x14ac:dyDescent="0.3">
      <c r="G1105" s="56"/>
      <c r="H1105" s="56"/>
      <c r="I1105" s="56"/>
      <c r="J1105" s="56"/>
      <c r="K1105" s="56"/>
      <c r="L1105" s="56"/>
      <c r="M1105" s="56"/>
      <c r="N1105" s="56"/>
      <c r="O1105" s="56"/>
      <c r="P1105" s="56"/>
      <c r="Q1105" s="56"/>
      <c r="R1105" s="56"/>
      <c r="S1105" s="56"/>
      <c r="T1105" s="56"/>
      <c r="U1105" s="56"/>
      <c r="V1105" s="56"/>
      <c r="W1105" s="56"/>
      <c r="X1105" s="56"/>
      <c r="Y1105" s="56"/>
      <c r="Z1105" s="56"/>
      <c r="AA1105" s="56"/>
      <c r="AB1105" s="56"/>
      <c r="AC1105" s="56"/>
      <c r="AD1105" s="56"/>
      <c r="AE1105" s="56"/>
      <c r="AF1105" s="56"/>
      <c r="AG1105" s="56"/>
      <c r="AH1105" s="56"/>
    </row>
    <row r="1106" spans="7:34" x14ac:dyDescent="0.3">
      <c r="G1106" s="56"/>
      <c r="H1106" s="56"/>
      <c r="I1106" s="56"/>
      <c r="J1106" s="56"/>
      <c r="K1106" s="56"/>
      <c r="L1106" s="56"/>
      <c r="M1106" s="56"/>
      <c r="N1106" s="56"/>
      <c r="O1106" s="56"/>
      <c r="P1106" s="56"/>
      <c r="Q1106" s="56"/>
      <c r="R1106" s="56"/>
      <c r="S1106" s="56"/>
      <c r="T1106" s="56"/>
      <c r="U1106" s="56"/>
      <c r="V1106" s="56"/>
      <c r="W1106" s="56"/>
      <c r="X1106" s="56"/>
      <c r="Y1106" s="56"/>
      <c r="Z1106" s="56"/>
      <c r="AA1106" s="56"/>
      <c r="AB1106" s="56"/>
      <c r="AC1106" s="56"/>
      <c r="AD1106" s="56"/>
      <c r="AE1106" s="56"/>
      <c r="AF1106" s="56"/>
      <c r="AG1106" s="56"/>
      <c r="AH1106" s="56"/>
    </row>
    <row r="1107" spans="7:34" x14ac:dyDescent="0.3">
      <c r="G1107" s="56"/>
      <c r="H1107" s="56"/>
      <c r="I1107" s="56"/>
      <c r="J1107" s="56"/>
      <c r="K1107" s="56"/>
      <c r="L1107" s="56"/>
      <c r="M1107" s="56"/>
      <c r="N1107" s="56"/>
      <c r="O1107" s="56"/>
      <c r="P1107" s="56"/>
      <c r="Q1107" s="56"/>
      <c r="R1107" s="56"/>
      <c r="S1107" s="56"/>
      <c r="T1107" s="56"/>
      <c r="U1107" s="56"/>
      <c r="V1107" s="56"/>
      <c r="W1107" s="56"/>
      <c r="X1107" s="56"/>
      <c r="Y1107" s="56"/>
      <c r="Z1107" s="56"/>
      <c r="AA1107" s="56"/>
      <c r="AB1107" s="56"/>
      <c r="AC1107" s="56"/>
      <c r="AD1107" s="56"/>
      <c r="AE1107" s="56"/>
      <c r="AF1107" s="56"/>
      <c r="AG1107" s="56"/>
      <c r="AH1107" s="56"/>
    </row>
    <row r="1108" spans="7:34" x14ac:dyDescent="0.3">
      <c r="G1108" s="56"/>
      <c r="H1108" s="56"/>
      <c r="I1108" s="56"/>
      <c r="J1108" s="56"/>
      <c r="K1108" s="56"/>
      <c r="L1108" s="56"/>
      <c r="M1108" s="56"/>
      <c r="N1108" s="56"/>
      <c r="O1108" s="56"/>
      <c r="P1108" s="56"/>
      <c r="Q1108" s="56"/>
      <c r="R1108" s="56"/>
      <c r="S1108" s="56"/>
      <c r="T1108" s="56"/>
      <c r="U1108" s="56"/>
      <c r="V1108" s="56"/>
      <c r="W1108" s="56"/>
      <c r="X1108" s="56"/>
      <c r="Y1108" s="56"/>
      <c r="Z1108" s="56"/>
      <c r="AA1108" s="56"/>
      <c r="AB1108" s="56"/>
      <c r="AC1108" s="56"/>
      <c r="AD1108" s="56"/>
      <c r="AE1108" s="56"/>
      <c r="AF1108" s="56"/>
      <c r="AG1108" s="56"/>
      <c r="AH1108" s="56"/>
    </row>
  </sheetData>
  <autoFilter ref="A1:F368" xr:uid="{45E48F3C-4F87-458B-96AE-682CB25EB03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6222A-B339-4835-AB04-085084D33BD9}">
  <sheetPr>
    <tabColor rgb="FF800080"/>
  </sheetPr>
  <dimension ref="A1:AH176"/>
  <sheetViews>
    <sheetView zoomScaleNormal="100" workbookViewId="0">
      <pane xSplit="6" ySplit="1" topLeftCell="G22" activePane="bottomRight" state="frozen"/>
      <selection sqref="A1:F1"/>
      <selection pane="topRight" sqref="A1:F1"/>
      <selection pane="bottomLeft" sqref="A1:F1"/>
      <selection pane="bottomRight" activeCell="L29" sqref="L29"/>
    </sheetView>
  </sheetViews>
  <sheetFormatPr defaultColWidth="8.77734375" defaultRowHeight="14.4" x14ac:dyDescent="0.3"/>
  <cols>
    <col min="1" max="1" width="19" bestFit="1" customWidth="1"/>
    <col min="2" max="2" width="22.44140625" bestFit="1" customWidth="1"/>
    <col min="3" max="3" width="17.77734375" bestFit="1" customWidth="1"/>
    <col min="4" max="5" width="17.77734375" customWidth="1"/>
    <col min="6" max="6" width="30" bestFit="1" customWidth="1"/>
    <col min="7" max="11" width="10.44140625" customWidth="1"/>
    <col min="16" max="16" width="12" bestFit="1" customWidth="1"/>
  </cols>
  <sheetData>
    <row r="1" spans="1:34" ht="18" thickBot="1" x14ac:dyDescent="0.4">
      <c r="A1" s="32" t="s">
        <v>154</v>
      </c>
      <c r="B1" s="32" t="s">
        <v>155</v>
      </c>
      <c r="C1" s="32" t="s">
        <v>156</v>
      </c>
      <c r="D1" s="32" t="s">
        <v>157</v>
      </c>
      <c r="E1" s="57" t="s">
        <v>11</v>
      </c>
      <c r="F1" s="32" t="s">
        <v>28</v>
      </c>
      <c r="G1" s="32">
        <v>2020</v>
      </c>
      <c r="H1" s="32">
        <v>2025</v>
      </c>
      <c r="I1" s="32">
        <v>2030</v>
      </c>
      <c r="J1" s="32">
        <v>2035</v>
      </c>
      <c r="K1" s="32">
        <v>2050</v>
      </c>
    </row>
    <row r="2" spans="1:34" ht="15" thickTop="1" x14ac:dyDescent="0.3">
      <c r="A2" s="33" t="s">
        <v>117</v>
      </c>
      <c r="B2" s="33" t="s">
        <v>158</v>
      </c>
      <c r="C2" s="33" t="s">
        <v>71</v>
      </c>
      <c r="D2" s="33" t="s">
        <v>160</v>
      </c>
      <c r="E2" s="58" t="s">
        <v>232</v>
      </c>
      <c r="F2" s="59" t="s">
        <v>117</v>
      </c>
      <c r="G2" s="36">
        <v>12500</v>
      </c>
      <c r="H2" s="36">
        <v>12391</v>
      </c>
      <c r="I2" s="36">
        <v>12283</v>
      </c>
      <c r="J2" s="36">
        <v>12069</v>
      </c>
      <c r="K2" s="36">
        <v>11859</v>
      </c>
    </row>
    <row r="3" spans="1:34" x14ac:dyDescent="0.3">
      <c r="A3" s="37" t="s">
        <v>117</v>
      </c>
      <c r="B3" s="37" t="s">
        <v>158</v>
      </c>
      <c r="C3" s="37" t="s">
        <v>159</v>
      </c>
      <c r="D3" s="37" t="s">
        <v>160</v>
      </c>
      <c r="E3" s="37" t="s">
        <v>167</v>
      </c>
      <c r="F3" s="59" t="s">
        <v>117</v>
      </c>
      <c r="G3" s="38">
        <f>G2*[1]Assumptions!$B$18/[1]Assumptions!$B$9</f>
        <v>18454.790823211879</v>
      </c>
      <c r="H3" s="38">
        <f>H2*[1]Assumptions!$B$18/[1]Assumptions!$B$9</f>
        <v>18293.86504723347</v>
      </c>
      <c r="I3" s="38">
        <f>I2*[1]Assumptions!$B$18/[1]Assumptions!$B$9</f>
        <v>18134.415654520923</v>
      </c>
      <c r="J3" s="38">
        <f>J2*[1]Assumptions!$B$18/[1]Assumptions!$B$9</f>
        <v>17818.469635627534</v>
      </c>
      <c r="K3" s="38">
        <f>K2*[1]Assumptions!$B$18/[1]Assumptions!$B$9</f>
        <v>17508.429149797572</v>
      </c>
      <c r="L3">
        <f>G3/freezeCell</f>
        <v>1.4763832658569502</v>
      </c>
    </row>
    <row r="4" spans="1:34" x14ac:dyDescent="0.3">
      <c r="A4" s="33" t="s">
        <v>117</v>
      </c>
      <c r="B4" s="33" t="s">
        <v>162</v>
      </c>
      <c r="C4" s="33" t="s">
        <v>71</v>
      </c>
      <c r="D4" s="33" t="s">
        <v>163</v>
      </c>
      <c r="E4" s="58" t="s">
        <v>232</v>
      </c>
      <c r="F4" s="59" t="s">
        <v>117</v>
      </c>
      <c r="G4" s="36">
        <v>611</v>
      </c>
      <c r="H4" s="36">
        <v>611</v>
      </c>
      <c r="I4" s="36">
        <v>611</v>
      </c>
      <c r="J4" s="36">
        <v>611</v>
      </c>
      <c r="K4" s="36">
        <v>611</v>
      </c>
    </row>
    <row r="5" spans="1:34" x14ac:dyDescent="0.3">
      <c r="A5" s="37" t="s">
        <v>117</v>
      </c>
      <c r="B5" s="37" t="s">
        <v>162</v>
      </c>
      <c r="C5" s="37" t="s">
        <v>159</v>
      </c>
      <c r="D5" s="37" t="s">
        <v>163</v>
      </c>
      <c r="E5" s="37" t="s">
        <v>167</v>
      </c>
      <c r="F5" s="59" t="s">
        <v>117</v>
      </c>
      <c r="G5" s="38">
        <f>G4*[1]Assumptions!$B$18/[1]Assumptions!$B$9</f>
        <v>902.07017543859672</v>
      </c>
      <c r="H5" s="38">
        <f>H4*[1]Assumptions!$B$18/[1]Assumptions!$B$9</f>
        <v>902.07017543859672</v>
      </c>
      <c r="I5" s="38">
        <f>I4*[1]Assumptions!$B$18/[1]Assumptions!$B$9</f>
        <v>902.07017543859672</v>
      </c>
      <c r="J5" s="38">
        <f>J4*[1]Assumptions!$B$18/[1]Assumptions!$B$9</f>
        <v>902.07017543859672</v>
      </c>
      <c r="K5" s="38">
        <f>K4*[1]Assumptions!$B$18/[1]Assumptions!$B$9</f>
        <v>902.07017543859672</v>
      </c>
    </row>
    <row r="6" spans="1:34" x14ac:dyDescent="0.3">
      <c r="A6" s="33" t="s">
        <v>117</v>
      </c>
      <c r="B6" s="33" t="s">
        <v>164</v>
      </c>
      <c r="C6" s="33" t="s">
        <v>71</v>
      </c>
      <c r="D6" s="33" t="s">
        <v>165</v>
      </c>
      <c r="E6" s="58" t="s">
        <v>232</v>
      </c>
      <c r="F6" s="59" t="s">
        <v>117</v>
      </c>
      <c r="G6" s="56">
        <v>0</v>
      </c>
      <c r="H6" s="56">
        <f t="shared" ref="H6:K6" si="0">G6</f>
        <v>0</v>
      </c>
      <c r="I6" s="56">
        <f t="shared" si="0"/>
        <v>0</v>
      </c>
      <c r="J6" s="56">
        <f t="shared" si="0"/>
        <v>0</v>
      </c>
      <c r="K6" s="56">
        <f t="shared" si="0"/>
        <v>0</v>
      </c>
    </row>
    <row r="7" spans="1:34" x14ac:dyDescent="0.3">
      <c r="A7" s="37" t="s">
        <v>117</v>
      </c>
      <c r="B7" s="37" t="s">
        <v>164</v>
      </c>
      <c r="C7" s="37" t="s">
        <v>159</v>
      </c>
      <c r="D7" s="37" t="s">
        <v>165</v>
      </c>
      <c r="E7" s="37" t="s">
        <v>167</v>
      </c>
      <c r="F7" s="59" t="s">
        <v>117</v>
      </c>
      <c r="G7" s="38">
        <f>G6*[1]Assumptions!$B$18/[1]Assumptions!$B$13</f>
        <v>0</v>
      </c>
      <c r="H7" s="38">
        <f>H6*[1]Assumptions!$B$18/[1]Assumptions!$B$13</f>
        <v>0</v>
      </c>
      <c r="I7" s="38">
        <f>I6*[1]Assumptions!$B$18/[1]Assumptions!$B$13</f>
        <v>0</v>
      </c>
      <c r="J7" s="38">
        <f>J6*[1]Assumptions!$B$18/[1]Assumptions!$B$13</f>
        <v>0</v>
      </c>
      <c r="K7" s="38">
        <f>K6*[1]Assumptions!$B$18/[1]Assumptions!$B$13</f>
        <v>0</v>
      </c>
    </row>
    <row r="8" spans="1:34" x14ac:dyDescent="0.3">
      <c r="A8" s="33" t="s">
        <v>117</v>
      </c>
      <c r="B8" s="33" t="s">
        <v>166</v>
      </c>
      <c r="C8" s="33" t="s">
        <v>159</v>
      </c>
      <c r="D8" s="33" t="s">
        <v>160</v>
      </c>
      <c r="E8" s="33" t="s">
        <v>167</v>
      </c>
      <c r="F8" s="59" t="s">
        <v>117</v>
      </c>
      <c r="G8" s="38">
        <f>G3*[1]Assumptions!$B$66</f>
        <v>19009.770091592447</v>
      </c>
      <c r="H8" s="38">
        <f>H3*[1]Assumptions!$B$66</f>
        <v>18844.004896393762</v>
      </c>
      <c r="I8" s="38">
        <f>I3*[1]Assumptions!$B$66</f>
        <v>18679.760482802405</v>
      </c>
      <c r="J8" s="38">
        <f>J3*[1]Assumptions!$B$66</f>
        <v>18354.313218834341</v>
      </c>
      <c r="K8" s="38">
        <f>K3*[1]Assumptions!$B$66</f>
        <v>18034.949081295585</v>
      </c>
    </row>
    <row r="9" spans="1:34" x14ac:dyDescent="0.3">
      <c r="A9" s="37" t="s">
        <v>117</v>
      </c>
      <c r="B9" s="37" t="s">
        <v>168</v>
      </c>
      <c r="C9" s="37" t="s">
        <v>159</v>
      </c>
      <c r="D9" s="37" t="s">
        <v>4</v>
      </c>
      <c r="E9" s="39" t="s">
        <v>233</v>
      </c>
      <c r="F9" s="59" t="s">
        <v>117</v>
      </c>
      <c r="G9" s="46">
        <v>0.36299999999999999</v>
      </c>
      <c r="H9" s="60">
        <f>G9</f>
        <v>0.36299999999999999</v>
      </c>
      <c r="I9" s="60">
        <f>H9</f>
        <v>0.36299999999999999</v>
      </c>
      <c r="J9" s="60">
        <f t="shared" ref="J9:K12" si="1">I9</f>
        <v>0.36299999999999999</v>
      </c>
      <c r="K9" s="60">
        <f t="shared" si="1"/>
        <v>0.36299999999999999</v>
      </c>
    </row>
    <row r="10" spans="1:34" x14ac:dyDescent="0.3">
      <c r="A10" s="33" t="s">
        <v>117</v>
      </c>
      <c r="B10" s="33" t="s">
        <v>170</v>
      </c>
      <c r="C10" s="33" t="s">
        <v>159</v>
      </c>
      <c r="D10" s="33" t="s">
        <v>4</v>
      </c>
      <c r="E10" s="34" t="s">
        <v>161</v>
      </c>
      <c r="F10" s="59" t="s">
        <v>117</v>
      </c>
      <c r="G10" s="46">
        <v>8.2000000000000003E-2</v>
      </c>
      <c r="H10" s="60">
        <f>G10</f>
        <v>8.2000000000000003E-2</v>
      </c>
      <c r="I10" s="60">
        <f>H10</f>
        <v>8.2000000000000003E-2</v>
      </c>
      <c r="J10" s="60">
        <f t="shared" si="1"/>
        <v>8.2000000000000003E-2</v>
      </c>
      <c r="K10" s="60">
        <f t="shared" si="1"/>
        <v>8.2000000000000003E-2</v>
      </c>
    </row>
    <row r="11" spans="1:34" x14ac:dyDescent="0.3">
      <c r="A11" s="37" t="s">
        <v>117</v>
      </c>
      <c r="B11" s="37" t="s">
        <v>171</v>
      </c>
      <c r="C11" s="37"/>
      <c r="D11" s="37" t="s">
        <v>172</v>
      </c>
      <c r="E11" s="58" t="s">
        <v>232</v>
      </c>
      <c r="F11" s="59" t="s">
        <v>117</v>
      </c>
      <c r="G11">
        <v>25</v>
      </c>
      <c r="H11" s="56">
        <f t="shared" ref="H11:I12" si="2">G11</f>
        <v>25</v>
      </c>
      <c r="I11" s="56">
        <f t="shared" si="2"/>
        <v>25</v>
      </c>
      <c r="J11" s="56">
        <f t="shared" si="1"/>
        <v>25</v>
      </c>
      <c r="K11" s="56">
        <f t="shared" si="1"/>
        <v>25</v>
      </c>
    </row>
    <row r="12" spans="1:34" x14ac:dyDescent="0.3">
      <c r="A12" s="33" t="s">
        <v>117</v>
      </c>
      <c r="B12" s="33" t="s">
        <v>173</v>
      </c>
      <c r="C12" s="33"/>
      <c r="D12" s="33" t="s">
        <v>4</v>
      </c>
      <c r="E12" s="33" t="s">
        <v>167</v>
      </c>
      <c r="F12" s="59" t="s">
        <v>117</v>
      </c>
      <c r="G12" s="41">
        <f>G10/(1-1/(1+G10)^G11)</f>
        <v>9.5284341010672763E-2</v>
      </c>
      <c r="H12" s="41">
        <f>G12</f>
        <v>9.5284341010672763E-2</v>
      </c>
      <c r="I12" s="41">
        <f t="shared" si="2"/>
        <v>9.5284341010672763E-2</v>
      </c>
      <c r="J12" s="41">
        <f t="shared" si="1"/>
        <v>9.5284341010672763E-2</v>
      </c>
      <c r="K12" s="41">
        <f t="shared" si="1"/>
        <v>9.5284341010672763E-2</v>
      </c>
    </row>
    <row r="13" spans="1:34" x14ac:dyDescent="0.3">
      <c r="A13" s="37" t="s">
        <v>117</v>
      </c>
      <c r="B13" s="37" t="s">
        <v>174</v>
      </c>
      <c r="C13" s="37" t="s">
        <v>159</v>
      </c>
      <c r="D13" s="37" t="s">
        <v>163</v>
      </c>
      <c r="E13" s="37" t="s">
        <v>167</v>
      </c>
      <c r="F13" s="59" t="s">
        <v>117</v>
      </c>
      <c r="G13" s="42">
        <f>G12*G8+G5</f>
        <v>2713.4035913803796</v>
      </c>
      <c r="H13" s="42">
        <f t="shared" ref="H13:K13" si="3">H12*H8+H5</f>
        <v>2697.6087639933671</v>
      </c>
      <c r="I13" s="42">
        <f t="shared" si="3"/>
        <v>2681.9588432796304</v>
      </c>
      <c r="J13" s="42">
        <f t="shared" si="3"/>
        <v>2650.9488151987071</v>
      </c>
      <c r="K13" s="42">
        <f t="shared" si="3"/>
        <v>2620.5184138108848</v>
      </c>
    </row>
    <row r="14" spans="1:34" x14ac:dyDescent="0.3">
      <c r="A14" s="33" t="s">
        <v>117</v>
      </c>
      <c r="B14" s="33" t="s">
        <v>175</v>
      </c>
      <c r="C14" s="33" t="s">
        <v>159</v>
      </c>
      <c r="D14" s="33" t="s">
        <v>165</v>
      </c>
      <c r="E14" s="33" t="s">
        <v>167</v>
      </c>
      <c r="F14" s="59" t="s">
        <v>117</v>
      </c>
      <c r="G14" s="43">
        <f>G13/(G9*8760)+G7</f>
        <v>0.85330376975872657</v>
      </c>
      <c r="H14" s="43">
        <f>H13/(H9*8760)+H7</f>
        <v>0.84833665546918968</v>
      </c>
      <c r="I14" s="43">
        <f>I13/(I9*8760)+I7</f>
        <v>0.84341511103552036</v>
      </c>
      <c r="J14" s="43">
        <f>J13/(J9*8760)+J7</f>
        <v>0.83366316187991585</v>
      </c>
      <c r="K14" s="43">
        <f>K13/(K9*8760)+K7</f>
        <v>0.8240934921477806</v>
      </c>
    </row>
    <row r="15" spans="1:34" s="29" customFormat="1" ht="18" thickBot="1" x14ac:dyDescent="0.4">
      <c r="A15" s="32" t="s">
        <v>154</v>
      </c>
      <c r="B15" s="32" t="s">
        <v>155</v>
      </c>
      <c r="C15" s="32" t="s">
        <v>156</v>
      </c>
      <c r="D15" s="32" t="s">
        <v>157</v>
      </c>
      <c r="E15" s="32" t="s">
        <v>11</v>
      </c>
      <c r="F15" s="32" t="s">
        <v>28</v>
      </c>
      <c r="G15" s="32">
        <v>2023</v>
      </c>
      <c r="H15" s="32">
        <f t="shared" ref="H15:AH15" si="4">G15+1</f>
        <v>2024</v>
      </c>
      <c r="I15" s="32">
        <f t="shared" si="4"/>
        <v>2025</v>
      </c>
      <c r="J15" s="32">
        <f t="shared" si="4"/>
        <v>2026</v>
      </c>
      <c r="K15" s="32">
        <f t="shared" si="4"/>
        <v>2027</v>
      </c>
      <c r="L15" s="32">
        <f t="shared" si="4"/>
        <v>2028</v>
      </c>
      <c r="M15" s="32">
        <f t="shared" si="4"/>
        <v>2029</v>
      </c>
      <c r="N15" s="32">
        <f t="shared" si="4"/>
        <v>2030</v>
      </c>
      <c r="O15" s="32">
        <f t="shared" si="4"/>
        <v>2031</v>
      </c>
      <c r="P15" s="32">
        <f t="shared" si="4"/>
        <v>2032</v>
      </c>
      <c r="Q15" s="32">
        <f t="shared" si="4"/>
        <v>2033</v>
      </c>
      <c r="R15" s="32">
        <f t="shared" si="4"/>
        <v>2034</v>
      </c>
      <c r="S15" s="32">
        <f t="shared" si="4"/>
        <v>2035</v>
      </c>
      <c r="T15" s="32">
        <f t="shared" si="4"/>
        <v>2036</v>
      </c>
      <c r="U15" s="32">
        <f t="shared" si="4"/>
        <v>2037</v>
      </c>
      <c r="V15" s="32">
        <f t="shared" si="4"/>
        <v>2038</v>
      </c>
      <c r="W15" s="32">
        <f t="shared" si="4"/>
        <v>2039</v>
      </c>
      <c r="X15" s="32">
        <f t="shared" si="4"/>
        <v>2040</v>
      </c>
      <c r="Y15" s="32">
        <f t="shared" si="4"/>
        <v>2041</v>
      </c>
      <c r="Z15" s="32">
        <f t="shared" si="4"/>
        <v>2042</v>
      </c>
      <c r="AA15" s="32">
        <f t="shared" si="4"/>
        <v>2043</v>
      </c>
      <c r="AB15" s="32">
        <f t="shared" si="4"/>
        <v>2044</v>
      </c>
      <c r="AC15" s="32">
        <f t="shared" si="4"/>
        <v>2045</v>
      </c>
      <c r="AD15" s="32">
        <f t="shared" si="4"/>
        <v>2046</v>
      </c>
      <c r="AE15" s="32">
        <f t="shared" si="4"/>
        <v>2047</v>
      </c>
      <c r="AF15" s="32">
        <f t="shared" si="4"/>
        <v>2048</v>
      </c>
      <c r="AG15" s="32">
        <f t="shared" si="4"/>
        <v>2049</v>
      </c>
      <c r="AH15" s="32">
        <f t="shared" si="4"/>
        <v>2050</v>
      </c>
    </row>
    <row r="16" spans="1:34" ht="15" thickTop="1" x14ac:dyDescent="0.3">
      <c r="A16" s="33" t="s">
        <v>117</v>
      </c>
      <c r="B16" s="33" t="s">
        <v>158</v>
      </c>
      <c r="C16" s="33" t="s">
        <v>159</v>
      </c>
      <c r="D16" s="33" t="s">
        <v>160</v>
      </c>
      <c r="E16" s="34" t="s">
        <v>161</v>
      </c>
      <c r="F16" s="35" t="s">
        <v>117</v>
      </c>
      <c r="G16" s="36">
        <v>31374.6657059805</v>
      </c>
      <c r="H16" s="36">
        <f t="shared" ref="H16:W17" si="5">G16</f>
        <v>31374.6657059805</v>
      </c>
      <c r="I16" s="36">
        <f t="shared" si="5"/>
        <v>31374.6657059805</v>
      </c>
      <c r="J16" s="36">
        <f t="shared" si="5"/>
        <v>31374.6657059805</v>
      </c>
      <c r="K16" s="36">
        <f t="shared" si="5"/>
        <v>31374.6657059805</v>
      </c>
      <c r="L16" s="36">
        <f t="shared" si="5"/>
        <v>31374.6657059805</v>
      </c>
      <c r="M16" s="36">
        <f t="shared" si="5"/>
        <v>31374.6657059805</v>
      </c>
      <c r="N16" s="36">
        <f t="shared" si="5"/>
        <v>31374.6657059805</v>
      </c>
      <c r="O16" s="36">
        <f t="shared" si="5"/>
        <v>31374.6657059805</v>
      </c>
      <c r="P16" s="36">
        <f t="shared" si="5"/>
        <v>31374.6657059805</v>
      </c>
      <c r="Q16" s="36">
        <f t="shared" si="5"/>
        <v>31374.6657059805</v>
      </c>
      <c r="R16" s="36">
        <f t="shared" si="5"/>
        <v>31374.6657059805</v>
      </c>
      <c r="S16" s="36">
        <f t="shared" si="5"/>
        <v>31374.6657059805</v>
      </c>
      <c r="T16" s="36">
        <f t="shared" si="5"/>
        <v>31374.6657059805</v>
      </c>
      <c r="U16" s="36">
        <f t="shared" si="5"/>
        <v>31374.6657059805</v>
      </c>
      <c r="V16" s="36">
        <f t="shared" si="5"/>
        <v>31374.6657059805</v>
      </c>
      <c r="W16" s="36">
        <f t="shared" si="5"/>
        <v>31374.6657059805</v>
      </c>
      <c r="X16" s="36">
        <f t="shared" ref="X16:AH23" si="6">W16</f>
        <v>31374.6657059805</v>
      </c>
      <c r="Y16" s="36">
        <f t="shared" si="6"/>
        <v>31374.6657059805</v>
      </c>
      <c r="Z16" s="36">
        <f t="shared" si="6"/>
        <v>31374.6657059805</v>
      </c>
      <c r="AA16" s="36">
        <f t="shared" si="6"/>
        <v>31374.6657059805</v>
      </c>
      <c r="AB16" s="36">
        <f t="shared" si="6"/>
        <v>31374.6657059805</v>
      </c>
      <c r="AC16" s="36">
        <f t="shared" si="6"/>
        <v>31374.6657059805</v>
      </c>
      <c r="AD16" s="36">
        <f t="shared" si="6"/>
        <v>31374.6657059805</v>
      </c>
      <c r="AE16" s="36">
        <f t="shared" si="6"/>
        <v>31374.6657059805</v>
      </c>
      <c r="AF16" s="36">
        <f t="shared" si="6"/>
        <v>31374.6657059805</v>
      </c>
      <c r="AG16" s="36">
        <f t="shared" si="6"/>
        <v>31374.6657059805</v>
      </c>
      <c r="AH16" s="36">
        <f t="shared" si="6"/>
        <v>31374.6657059805</v>
      </c>
    </row>
    <row r="17" spans="1:34" x14ac:dyDescent="0.3">
      <c r="A17" s="37" t="s">
        <v>117</v>
      </c>
      <c r="B17" s="37" t="s">
        <v>162</v>
      </c>
      <c r="C17" s="37" t="s">
        <v>159</v>
      </c>
      <c r="D17" s="37" t="s">
        <v>163</v>
      </c>
      <c r="E17" s="34" t="s">
        <v>161</v>
      </c>
      <c r="F17" s="35" t="s">
        <v>117</v>
      </c>
      <c r="G17" s="36">
        <v>955</v>
      </c>
      <c r="H17" s="36">
        <f>G17</f>
        <v>955</v>
      </c>
      <c r="I17" s="36">
        <f t="shared" si="5"/>
        <v>955</v>
      </c>
      <c r="J17" s="36">
        <f t="shared" si="5"/>
        <v>955</v>
      </c>
      <c r="K17" s="36">
        <f t="shared" si="5"/>
        <v>955</v>
      </c>
      <c r="L17" s="36">
        <f t="shared" si="5"/>
        <v>955</v>
      </c>
      <c r="M17" s="36">
        <f t="shared" si="5"/>
        <v>955</v>
      </c>
      <c r="N17" s="36">
        <f t="shared" si="5"/>
        <v>955</v>
      </c>
      <c r="O17" s="36">
        <f t="shared" si="5"/>
        <v>955</v>
      </c>
      <c r="P17" s="36">
        <f t="shared" si="5"/>
        <v>955</v>
      </c>
      <c r="Q17" s="36">
        <f t="shared" si="5"/>
        <v>955</v>
      </c>
      <c r="R17" s="36">
        <f t="shared" si="5"/>
        <v>955</v>
      </c>
      <c r="S17" s="36">
        <f t="shared" si="5"/>
        <v>955</v>
      </c>
      <c r="T17" s="36">
        <f t="shared" si="5"/>
        <v>955</v>
      </c>
      <c r="U17" s="36">
        <f t="shared" si="5"/>
        <v>955</v>
      </c>
      <c r="V17" s="36">
        <f t="shared" si="5"/>
        <v>955</v>
      </c>
      <c r="W17" s="36">
        <f t="shared" si="5"/>
        <v>955</v>
      </c>
      <c r="X17" s="36">
        <f t="shared" si="6"/>
        <v>955</v>
      </c>
      <c r="Y17" s="36">
        <f t="shared" si="6"/>
        <v>955</v>
      </c>
      <c r="Z17" s="36">
        <f t="shared" si="6"/>
        <v>955</v>
      </c>
      <c r="AA17" s="36">
        <f t="shared" si="6"/>
        <v>955</v>
      </c>
      <c r="AB17" s="36">
        <f t="shared" si="6"/>
        <v>955</v>
      </c>
      <c r="AC17" s="36">
        <f t="shared" si="6"/>
        <v>955</v>
      </c>
      <c r="AD17" s="36">
        <f t="shared" si="6"/>
        <v>955</v>
      </c>
      <c r="AE17" s="36">
        <f t="shared" si="6"/>
        <v>955</v>
      </c>
      <c r="AF17" s="36">
        <f t="shared" si="6"/>
        <v>955</v>
      </c>
      <c r="AG17" s="36">
        <f t="shared" si="6"/>
        <v>955</v>
      </c>
      <c r="AH17" s="36">
        <f t="shared" si="6"/>
        <v>955</v>
      </c>
    </row>
    <row r="18" spans="1:34" x14ac:dyDescent="0.3">
      <c r="A18" s="33" t="s">
        <v>117</v>
      </c>
      <c r="B18" s="33" t="s">
        <v>164</v>
      </c>
      <c r="C18" s="33" t="s">
        <v>159</v>
      </c>
      <c r="D18" s="33" t="s">
        <v>165</v>
      </c>
      <c r="E18" s="34" t="s">
        <v>161</v>
      </c>
      <c r="F18" s="35" t="s">
        <v>117</v>
      </c>
      <c r="G18" s="36">
        <v>0</v>
      </c>
      <c r="H18" s="36">
        <f t="shared" ref="H18:W23" si="7">G18</f>
        <v>0</v>
      </c>
      <c r="I18" s="36">
        <f t="shared" si="7"/>
        <v>0</v>
      </c>
      <c r="J18" s="36">
        <f t="shared" si="7"/>
        <v>0</v>
      </c>
      <c r="K18" s="36">
        <f t="shared" si="7"/>
        <v>0</v>
      </c>
      <c r="L18" s="36">
        <f t="shared" si="7"/>
        <v>0</v>
      </c>
      <c r="M18" s="36">
        <f t="shared" si="7"/>
        <v>0</v>
      </c>
      <c r="N18" s="36">
        <f t="shared" si="7"/>
        <v>0</v>
      </c>
      <c r="O18" s="36">
        <f t="shared" si="7"/>
        <v>0</v>
      </c>
      <c r="P18" s="36">
        <f t="shared" si="7"/>
        <v>0</v>
      </c>
      <c r="Q18" s="36">
        <f t="shared" si="7"/>
        <v>0</v>
      </c>
      <c r="R18" s="36">
        <f t="shared" si="7"/>
        <v>0</v>
      </c>
      <c r="S18" s="36">
        <f t="shared" si="7"/>
        <v>0</v>
      </c>
      <c r="T18" s="36">
        <f t="shared" si="7"/>
        <v>0</v>
      </c>
      <c r="U18" s="36">
        <f t="shared" si="7"/>
        <v>0</v>
      </c>
      <c r="V18" s="36">
        <f t="shared" si="7"/>
        <v>0</v>
      </c>
      <c r="W18" s="36">
        <f t="shared" si="7"/>
        <v>0</v>
      </c>
      <c r="X18" s="36">
        <f t="shared" si="6"/>
        <v>0</v>
      </c>
      <c r="Y18" s="36">
        <f t="shared" si="6"/>
        <v>0</v>
      </c>
      <c r="Z18" s="36">
        <f t="shared" si="6"/>
        <v>0</v>
      </c>
      <c r="AA18" s="36">
        <f t="shared" si="6"/>
        <v>0</v>
      </c>
      <c r="AB18" s="36">
        <f t="shared" si="6"/>
        <v>0</v>
      </c>
      <c r="AC18" s="36">
        <f t="shared" si="6"/>
        <v>0</v>
      </c>
      <c r="AD18" s="36">
        <f t="shared" si="6"/>
        <v>0</v>
      </c>
      <c r="AE18" s="36">
        <f t="shared" si="6"/>
        <v>0</v>
      </c>
      <c r="AF18" s="36">
        <f t="shared" si="6"/>
        <v>0</v>
      </c>
      <c r="AG18" s="36">
        <f t="shared" si="6"/>
        <v>0</v>
      </c>
      <c r="AH18" s="36">
        <f t="shared" si="6"/>
        <v>0</v>
      </c>
    </row>
    <row r="19" spans="1:34" x14ac:dyDescent="0.3">
      <c r="A19" s="37" t="s">
        <v>117</v>
      </c>
      <c r="B19" s="37" t="s">
        <v>166</v>
      </c>
      <c r="C19" s="37" t="s">
        <v>159</v>
      </c>
      <c r="D19" s="37" t="s">
        <v>160</v>
      </c>
      <c r="E19" s="37" t="s">
        <v>167</v>
      </c>
      <c r="F19" s="35" t="s">
        <v>117</v>
      </c>
      <c r="G19" s="38">
        <f>G16*[1]Assumptions!$B$66</f>
        <v>32318.176211517595</v>
      </c>
      <c r="H19" s="38">
        <f t="shared" si="7"/>
        <v>32318.176211517595</v>
      </c>
      <c r="I19" s="38">
        <f t="shared" si="7"/>
        <v>32318.176211517595</v>
      </c>
      <c r="J19" s="38">
        <f t="shared" si="7"/>
        <v>32318.176211517595</v>
      </c>
      <c r="K19" s="38">
        <f t="shared" si="7"/>
        <v>32318.176211517595</v>
      </c>
      <c r="L19" s="38">
        <f t="shared" si="7"/>
        <v>32318.176211517595</v>
      </c>
      <c r="M19" s="38">
        <f t="shared" si="7"/>
        <v>32318.176211517595</v>
      </c>
      <c r="N19" s="38">
        <f t="shared" si="7"/>
        <v>32318.176211517595</v>
      </c>
      <c r="O19" s="38">
        <f t="shared" si="7"/>
        <v>32318.176211517595</v>
      </c>
      <c r="P19" s="38">
        <f t="shared" si="7"/>
        <v>32318.176211517595</v>
      </c>
      <c r="Q19" s="38">
        <f t="shared" si="7"/>
        <v>32318.176211517595</v>
      </c>
      <c r="R19" s="38">
        <f t="shared" si="7"/>
        <v>32318.176211517595</v>
      </c>
      <c r="S19" s="38">
        <f t="shared" si="7"/>
        <v>32318.176211517595</v>
      </c>
      <c r="T19" s="38">
        <f t="shared" si="7"/>
        <v>32318.176211517595</v>
      </c>
      <c r="U19" s="38">
        <f t="shared" si="7"/>
        <v>32318.176211517595</v>
      </c>
      <c r="V19" s="38">
        <f t="shared" si="7"/>
        <v>32318.176211517595</v>
      </c>
      <c r="W19" s="38">
        <f t="shared" si="7"/>
        <v>32318.176211517595</v>
      </c>
      <c r="X19" s="38">
        <f t="shared" si="6"/>
        <v>32318.176211517595</v>
      </c>
      <c r="Y19" s="38">
        <f t="shared" si="6"/>
        <v>32318.176211517595</v>
      </c>
      <c r="Z19" s="38">
        <f t="shared" si="6"/>
        <v>32318.176211517595</v>
      </c>
      <c r="AA19" s="38">
        <f t="shared" si="6"/>
        <v>32318.176211517595</v>
      </c>
      <c r="AB19" s="38">
        <f t="shared" si="6"/>
        <v>32318.176211517595</v>
      </c>
      <c r="AC19" s="38">
        <f t="shared" si="6"/>
        <v>32318.176211517595</v>
      </c>
      <c r="AD19" s="38">
        <f t="shared" si="6"/>
        <v>32318.176211517595</v>
      </c>
      <c r="AE19" s="38">
        <f t="shared" si="6"/>
        <v>32318.176211517595</v>
      </c>
      <c r="AF19" s="38">
        <f t="shared" si="6"/>
        <v>32318.176211517595</v>
      </c>
      <c r="AG19" s="38">
        <f t="shared" si="6"/>
        <v>32318.176211517595</v>
      </c>
      <c r="AH19" s="38">
        <f t="shared" si="6"/>
        <v>32318.176211517595</v>
      </c>
    </row>
    <row r="20" spans="1:34" x14ac:dyDescent="0.3">
      <c r="A20" s="33" t="s">
        <v>117</v>
      </c>
      <c r="B20" s="33" t="s">
        <v>168</v>
      </c>
      <c r="C20" s="33" t="s">
        <v>159</v>
      </c>
      <c r="D20" s="33" t="s">
        <v>4</v>
      </c>
      <c r="E20" s="39" t="s">
        <v>169</v>
      </c>
      <c r="F20" s="35" t="s">
        <v>117</v>
      </c>
      <c r="G20" s="40">
        <v>0.36299999999999999</v>
      </c>
      <c r="H20" s="40">
        <f>G20</f>
        <v>0.36299999999999999</v>
      </c>
      <c r="I20" s="40">
        <f>H20</f>
        <v>0.36299999999999999</v>
      </c>
      <c r="J20" s="40">
        <f t="shared" si="7"/>
        <v>0.36299999999999999</v>
      </c>
      <c r="K20" s="40">
        <f t="shared" si="7"/>
        <v>0.36299999999999999</v>
      </c>
      <c r="L20" s="40">
        <f t="shared" si="7"/>
        <v>0.36299999999999999</v>
      </c>
      <c r="M20" s="40">
        <f t="shared" si="7"/>
        <v>0.36299999999999999</v>
      </c>
      <c r="N20" s="40">
        <f t="shared" si="7"/>
        <v>0.36299999999999999</v>
      </c>
      <c r="O20" s="40">
        <f t="shared" si="7"/>
        <v>0.36299999999999999</v>
      </c>
      <c r="P20" s="40">
        <f t="shared" si="7"/>
        <v>0.36299999999999999</v>
      </c>
      <c r="Q20" s="40">
        <f t="shared" si="7"/>
        <v>0.36299999999999999</v>
      </c>
      <c r="R20" s="40">
        <f t="shared" si="7"/>
        <v>0.36299999999999999</v>
      </c>
      <c r="S20" s="40">
        <f t="shared" si="7"/>
        <v>0.36299999999999999</v>
      </c>
      <c r="T20" s="40">
        <f t="shared" si="7"/>
        <v>0.36299999999999999</v>
      </c>
      <c r="U20" s="40">
        <f t="shared" si="7"/>
        <v>0.36299999999999999</v>
      </c>
      <c r="V20" s="40">
        <f t="shared" si="7"/>
        <v>0.36299999999999999</v>
      </c>
      <c r="W20" s="40">
        <f t="shared" si="7"/>
        <v>0.36299999999999999</v>
      </c>
      <c r="X20" s="40">
        <f t="shared" si="6"/>
        <v>0.36299999999999999</v>
      </c>
      <c r="Y20" s="40">
        <f t="shared" si="6"/>
        <v>0.36299999999999999</v>
      </c>
      <c r="Z20" s="40">
        <f t="shared" si="6"/>
        <v>0.36299999999999999</v>
      </c>
      <c r="AA20" s="40">
        <f t="shared" si="6"/>
        <v>0.36299999999999999</v>
      </c>
      <c r="AB20" s="40">
        <f t="shared" si="6"/>
        <v>0.36299999999999999</v>
      </c>
      <c r="AC20" s="40">
        <f t="shared" si="6"/>
        <v>0.36299999999999999</v>
      </c>
      <c r="AD20" s="40">
        <f t="shared" si="6"/>
        <v>0.36299999999999999</v>
      </c>
      <c r="AE20" s="40">
        <f t="shared" si="6"/>
        <v>0.36299999999999999</v>
      </c>
      <c r="AF20" s="40">
        <f t="shared" si="6"/>
        <v>0.36299999999999999</v>
      </c>
      <c r="AG20" s="40">
        <f t="shared" si="6"/>
        <v>0.36299999999999999</v>
      </c>
      <c r="AH20" s="40">
        <f t="shared" si="6"/>
        <v>0.36299999999999999</v>
      </c>
    </row>
    <row r="21" spans="1:34" x14ac:dyDescent="0.3">
      <c r="A21" s="37" t="s">
        <v>117</v>
      </c>
      <c r="B21" s="37" t="s">
        <v>170</v>
      </c>
      <c r="C21" s="37" t="s">
        <v>159</v>
      </c>
      <c r="D21" s="37" t="s">
        <v>4</v>
      </c>
      <c r="E21" s="34" t="s">
        <v>161</v>
      </c>
      <c r="F21" s="35" t="s">
        <v>117</v>
      </c>
      <c r="G21" s="40">
        <v>8.2000000000000003E-2</v>
      </c>
      <c r="H21" s="40">
        <f>G21</f>
        <v>8.2000000000000003E-2</v>
      </c>
      <c r="I21" s="40">
        <f>H21</f>
        <v>8.2000000000000003E-2</v>
      </c>
      <c r="J21" s="40">
        <f t="shared" si="7"/>
        <v>8.2000000000000003E-2</v>
      </c>
      <c r="K21" s="40">
        <f t="shared" si="7"/>
        <v>8.2000000000000003E-2</v>
      </c>
      <c r="L21" s="40">
        <f t="shared" si="7"/>
        <v>8.2000000000000003E-2</v>
      </c>
      <c r="M21" s="40">
        <f t="shared" si="7"/>
        <v>8.2000000000000003E-2</v>
      </c>
      <c r="N21" s="40">
        <f t="shared" si="7"/>
        <v>8.2000000000000003E-2</v>
      </c>
      <c r="O21" s="40">
        <f t="shared" si="7"/>
        <v>8.2000000000000003E-2</v>
      </c>
      <c r="P21" s="40">
        <f t="shared" si="7"/>
        <v>8.2000000000000003E-2</v>
      </c>
      <c r="Q21" s="40">
        <f t="shared" si="7"/>
        <v>8.2000000000000003E-2</v>
      </c>
      <c r="R21" s="40">
        <f t="shared" si="7"/>
        <v>8.2000000000000003E-2</v>
      </c>
      <c r="S21" s="40">
        <f t="shared" si="7"/>
        <v>8.2000000000000003E-2</v>
      </c>
      <c r="T21" s="40">
        <f t="shared" si="7"/>
        <v>8.2000000000000003E-2</v>
      </c>
      <c r="U21" s="40">
        <f t="shared" si="7"/>
        <v>8.2000000000000003E-2</v>
      </c>
      <c r="V21" s="40">
        <f t="shared" si="7"/>
        <v>8.2000000000000003E-2</v>
      </c>
      <c r="W21" s="40">
        <f t="shared" si="7"/>
        <v>8.2000000000000003E-2</v>
      </c>
      <c r="X21" s="40">
        <f t="shared" si="6"/>
        <v>8.2000000000000003E-2</v>
      </c>
      <c r="Y21" s="40">
        <f t="shared" si="6"/>
        <v>8.2000000000000003E-2</v>
      </c>
      <c r="Z21" s="40">
        <f t="shared" si="6"/>
        <v>8.2000000000000003E-2</v>
      </c>
      <c r="AA21" s="40">
        <f t="shared" si="6"/>
        <v>8.2000000000000003E-2</v>
      </c>
      <c r="AB21" s="40">
        <f t="shared" si="6"/>
        <v>8.2000000000000003E-2</v>
      </c>
      <c r="AC21" s="40">
        <f t="shared" si="6"/>
        <v>8.2000000000000003E-2</v>
      </c>
      <c r="AD21" s="40">
        <f t="shared" si="6"/>
        <v>8.2000000000000003E-2</v>
      </c>
      <c r="AE21" s="40">
        <f t="shared" si="6"/>
        <v>8.2000000000000003E-2</v>
      </c>
      <c r="AF21" s="40">
        <f t="shared" si="6"/>
        <v>8.2000000000000003E-2</v>
      </c>
      <c r="AG21" s="40">
        <f t="shared" si="6"/>
        <v>8.2000000000000003E-2</v>
      </c>
      <c r="AH21" s="40">
        <f t="shared" si="6"/>
        <v>8.2000000000000003E-2</v>
      </c>
    </row>
    <row r="22" spans="1:34" x14ac:dyDescent="0.3">
      <c r="A22" s="33" t="s">
        <v>117</v>
      </c>
      <c r="B22" s="33" t="s">
        <v>171</v>
      </c>
      <c r="C22" s="33"/>
      <c r="D22" s="33" t="s">
        <v>172</v>
      </c>
      <c r="E22" s="39" t="s">
        <v>169</v>
      </c>
      <c r="F22" s="35" t="s">
        <v>117</v>
      </c>
      <c r="G22" s="23">
        <v>25</v>
      </c>
      <c r="H22" s="36">
        <f t="shared" ref="H22:I23" si="8">G22</f>
        <v>25</v>
      </c>
      <c r="I22" s="36">
        <f t="shared" si="8"/>
        <v>25</v>
      </c>
      <c r="J22" s="36">
        <f t="shared" si="7"/>
        <v>25</v>
      </c>
      <c r="K22" s="36">
        <f t="shared" si="7"/>
        <v>25</v>
      </c>
      <c r="L22" s="36">
        <f t="shared" si="7"/>
        <v>25</v>
      </c>
      <c r="M22" s="36">
        <f t="shared" si="7"/>
        <v>25</v>
      </c>
      <c r="N22" s="36">
        <f t="shared" si="7"/>
        <v>25</v>
      </c>
      <c r="O22" s="36">
        <f t="shared" si="7"/>
        <v>25</v>
      </c>
      <c r="P22" s="36">
        <f t="shared" si="7"/>
        <v>25</v>
      </c>
      <c r="Q22" s="36">
        <f t="shared" si="7"/>
        <v>25</v>
      </c>
      <c r="R22" s="36">
        <f t="shared" si="7"/>
        <v>25</v>
      </c>
      <c r="S22" s="36">
        <f t="shared" si="7"/>
        <v>25</v>
      </c>
      <c r="T22" s="36">
        <f t="shared" si="7"/>
        <v>25</v>
      </c>
      <c r="U22" s="36">
        <f t="shared" si="7"/>
        <v>25</v>
      </c>
      <c r="V22" s="36">
        <f t="shared" si="7"/>
        <v>25</v>
      </c>
      <c r="W22" s="36">
        <f t="shared" si="7"/>
        <v>25</v>
      </c>
      <c r="X22" s="36">
        <f t="shared" si="6"/>
        <v>25</v>
      </c>
      <c r="Y22" s="36">
        <f t="shared" si="6"/>
        <v>25</v>
      </c>
      <c r="Z22" s="36">
        <f t="shared" si="6"/>
        <v>25</v>
      </c>
      <c r="AA22" s="36">
        <f t="shared" si="6"/>
        <v>25</v>
      </c>
      <c r="AB22" s="36">
        <f t="shared" si="6"/>
        <v>25</v>
      </c>
      <c r="AC22" s="36">
        <f t="shared" si="6"/>
        <v>25</v>
      </c>
      <c r="AD22" s="36">
        <f t="shared" si="6"/>
        <v>25</v>
      </c>
      <c r="AE22" s="36">
        <f t="shared" si="6"/>
        <v>25</v>
      </c>
      <c r="AF22" s="36">
        <f t="shared" si="6"/>
        <v>25</v>
      </c>
      <c r="AG22" s="36">
        <f t="shared" si="6"/>
        <v>25</v>
      </c>
      <c r="AH22" s="36">
        <f t="shared" si="6"/>
        <v>25</v>
      </c>
    </row>
    <row r="23" spans="1:34" x14ac:dyDescent="0.3">
      <c r="A23" s="37" t="s">
        <v>117</v>
      </c>
      <c r="B23" s="37" t="s">
        <v>173</v>
      </c>
      <c r="C23" s="37"/>
      <c r="D23" s="37" t="s">
        <v>4</v>
      </c>
      <c r="E23" s="37" t="s">
        <v>167</v>
      </c>
      <c r="F23" s="35" t="s">
        <v>117</v>
      </c>
      <c r="G23" s="41">
        <f>G21/(1-1/(1+G21)^G22)</f>
        <v>9.5284341010672763E-2</v>
      </c>
      <c r="H23" s="41">
        <f>G23</f>
        <v>9.5284341010672763E-2</v>
      </c>
      <c r="I23" s="41">
        <f t="shared" si="8"/>
        <v>9.5284341010672763E-2</v>
      </c>
      <c r="J23" s="41">
        <f t="shared" si="7"/>
        <v>9.5284341010672763E-2</v>
      </c>
      <c r="K23" s="41">
        <f t="shared" si="7"/>
        <v>9.5284341010672763E-2</v>
      </c>
      <c r="L23" s="41">
        <f t="shared" si="7"/>
        <v>9.5284341010672763E-2</v>
      </c>
      <c r="M23" s="41">
        <f t="shared" si="7"/>
        <v>9.5284341010672763E-2</v>
      </c>
      <c r="N23" s="41">
        <f t="shared" si="7"/>
        <v>9.5284341010672763E-2</v>
      </c>
      <c r="O23" s="41">
        <f t="shared" si="7"/>
        <v>9.5284341010672763E-2</v>
      </c>
      <c r="P23" s="41">
        <f t="shared" si="7"/>
        <v>9.5284341010672763E-2</v>
      </c>
      <c r="Q23" s="41">
        <f t="shared" si="7"/>
        <v>9.5284341010672763E-2</v>
      </c>
      <c r="R23" s="41">
        <f t="shared" si="7"/>
        <v>9.5284341010672763E-2</v>
      </c>
      <c r="S23" s="41">
        <f t="shared" si="7"/>
        <v>9.5284341010672763E-2</v>
      </c>
      <c r="T23" s="41">
        <f t="shared" si="7"/>
        <v>9.5284341010672763E-2</v>
      </c>
      <c r="U23" s="41">
        <f t="shared" si="7"/>
        <v>9.5284341010672763E-2</v>
      </c>
      <c r="V23" s="41">
        <f t="shared" si="7"/>
        <v>9.5284341010672763E-2</v>
      </c>
      <c r="W23" s="41">
        <f t="shared" si="7"/>
        <v>9.5284341010672763E-2</v>
      </c>
      <c r="X23" s="41">
        <f t="shared" si="6"/>
        <v>9.5284341010672763E-2</v>
      </c>
      <c r="Y23" s="41">
        <f t="shared" si="6"/>
        <v>9.5284341010672763E-2</v>
      </c>
      <c r="Z23" s="41">
        <f t="shared" si="6"/>
        <v>9.5284341010672763E-2</v>
      </c>
      <c r="AA23" s="41">
        <f t="shared" si="6"/>
        <v>9.5284341010672763E-2</v>
      </c>
      <c r="AB23" s="41">
        <f t="shared" si="6"/>
        <v>9.5284341010672763E-2</v>
      </c>
      <c r="AC23" s="41">
        <f t="shared" si="6"/>
        <v>9.5284341010672763E-2</v>
      </c>
      <c r="AD23" s="41">
        <f t="shared" si="6"/>
        <v>9.5284341010672763E-2</v>
      </c>
      <c r="AE23" s="41">
        <f t="shared" si="6"/>
        <v>9.5284341010672763E-2</v>
      </c>
      <c r="AF23" s="41">
        <f t="shared" si="6"/>
        <v>9.5284341010672763E-2</v>
      </c>
      <c r="AG23" s="41">
        <f t="shared" si="6"/>
        <v>9.5284341010672763E-2</v>
      </c>
      <c r="AH23" s="41">
        <f t="shared" si="6"/>
        <v>9.5284341010672763E-2</v>
      </c>
    </row>
    <row r="24" spans="1:34" x14ac:dyDescent="0.3">
      <c r="A24" s="33" t="s">
        <v>117</v>
      </c>
      <c r="B24" s="33" t="s">
        <v>174</v>
      </c>
      <c r="C24" s="33" t="s">
        <v>159</v>
      </c>
      <c r="D24" s="33" t="s">
        <v>163</v>
      </c>
      <c r="E24" s="33" t="s">
        <v>167</v>
      </c>
      <c r="F24" s="35" t="s">
        <v>117</v>
      </c>
      <c r="G24" s="42">
        <f t="shared" ref="G24:AH24" si="9">G23*G19+G17</f>
        <v>4034.4161229812548</v>
      </c>
      <c r="H24" s="42">
        <f t="shared" si="9"/>
        <v>4034.4161229812548</v>
      </c>
      <c r="I24" s="42">
        <f t="shared" si="9"/>
        <v>4034.4161229812548</v>
      </c>
      <c r="J24" s="42">
        <f t="shared" si="9"/>
        <v>4034.4161229812548</v>
      </c>
      <c r="K24" s="42">
        <f t="shared" si="9"/>
        <v>4034.4161229812548</v>
      </c>
      <c r="L24" s="42">
        <f t="shared" si="9"/>
        <v>4034.4161229812548</v>
      </c>
      <c r="M24" s="42">
        <f t="shared" si="9"/>
        <v>4034.4161229812548</v>
      </c>
      <c r="N24" s="42">
        <f t="shared" si="9"/>
        <v>4034.4161229812548</v>
      </c>
      <c r="O24" s="42">
        <f t="shared" si="9"/>
        <v>4034.4161229812548</v>
      </c>
      <c r="P24" s="42">
        <f t="shared" si="9"/>
        <v>4034.4161229812548</v>
      </c>
      <c r="Q24" s="42">
        <f t="shared" si="9"/>
        <v>4034.4161229812548</v>
      </c>
      <c r="R24" s="42">
        <f t="shared" si="9"/>
        <v>4034.4161229812548</v>
      </c>
      <c r="S24" s="42">
        <f t="shared" si="9"/>
        <v>4034.4161229812548</v>
      </c>
      <c r="T24" s="42">
        <f t="shared" si="9"/>
        <v>4034.4161229812548</v>
      </c>
      <c r="U24" s="42">
        <f t="shared" si="9"/>
        <v>4034.4161229812548</v>
      </c>
      <c r="V24" s="42">
        <f t="shared" si="9"/>
        <v>4034.4161229812548</v>
      </c>
      <c r="W24" s="42">
        <f t="shared" si="9"/>
        <v>4034.4161229812548</v>
      </c>
      <c r="X24" s="42">
        <f t="shared" si="9"/>
        <v>4034.4161229812548</v>
      </c>
      <c r="Y24" s="42">
        <f t="shared" si="9"/>
        <v>4034.4161229812548</v>
      </c>
      <c r="Z24" s="42">
        <f t="shared" si="9"/>
        <v>4034.4161229812548</v>
      </c>
      <c r="AA24" s="42">
        <f t="shared" si="9"/>
        <v>4034.4161229812548</v>
      </c>
      <c r="AB24" s="42">
        <f t="shared" si="9"/>
        <v>4034.4161229812548</v>
      </c>
      <c r="AC24" s="42">
        <f t="shared" si="9"/>
        <v>4034.4161229812548</v>
      </c>
      <c r="AD24" s="42">
        <f t="shared" si="9"/>
        <v>4034.4161229812548</v>
      </c>
      <c r="AE24" s="42">
        <f t="shared" si="9"/>
        <v>4034.4161229812548</v>
      </c>
      <c r="AF24" s="42">
        <f t="shared" si="9"/>
        <v>4034.4161229812548</v>
      </c>
      <c r="AG24" s="42">
        <f t="shared" si="9"/>
        <v>4034.4161229812548</v>
      </c>
      <c r="AH24" s="42">
        <f t="shared" si="9"/>
        <v>4034.4161229812548</v>
      </c>
    </row>
    <row r="25" spans="1:34" x14ac:dyDescent="0.3">
      <c r="A25" s="37" t="s">
        <v>117</v>
      </c>
      <c r="B25" s="37" t="s">
        <v>175</v>
      </c>
      <c r="C25" s="37" t="s">
        <v>159</v>
      </c>
      <c r="D25" s="37" t="s">
        <v>165</v>
      </c>
      <c r="E25" s="37" t="s">
        <v>167</v>
      </c>
      <c r="F25" s="35" t="s">
        <v>117</v>
      </c>
      <c r="G25" s="43">
        <f>G24/(G20*8760)+G18</f>
        <v>1.2687321920894041</v>
      </c>
      <c r="H25" s="43">
        <f t="shared" ref="H25:AH25" si="10">G25</f>
        <v>1.2687321920894041</v>
      </c>
      <c r="I25" s="43">
        <f t="shared" si="10"/>
        <v>1.2687321920894041</v>
      </c>
      <c r="J25" s="43">
        <f t="shared" si="10"/>
        <v>1.2687321920894041</v>
      </c>
      <c r="K25" s="43">
        <f t="shared" si="10"/>
        <v>1.2687321920894041</v>
      </c>
      <c r="L25" s="43">
        <f t="shared" si="10"/>
        <v>1.2687321920894041</v>
      </c>
      <c r="M25" s="43">
        <f t="shared" si="10"/>
        <v>1.2687321920894041</v>
      </c>
      <c r="N25" s="43">
        <f t="shared" si="10"/>
        <v>1.2687321920894041</v>
      </c>
      <c r="O25" s="43">
        <f t="shared" si="10"/>
        <v>1.2687321920894041</v>
      </c>
      <c r="P25" s="43">
        <f t="shared" si="10"/>
        <v>1.2687321920894041</v>
      </c>
      <c r="Q25" s="43">
        <f t="shared" si="10"/>
        <v>1.2687321920894041</v>
      </c>
      <c r="R25" s="43">
        <f t="shared" si="10"/>
        <v>1.2687321920894041</v>
      </c>
      <c r="S25" s="43">
        <f t="shared" si="10"/>
        <v>1.2687321920894041</v>
      </c>
      <c r="T25" s="43">
        <f t="shared" si="10"/>
        <v>1.2687321920894041</v>
      </c>
      <c r="U25" s="43">
        <f t="shared" si="10"/>
        <v>1.2687321920894041</v>
      </c>
      <c r="V25" s="43">
        <f t="shared" si="10"/>
        <v>1.2687321920894041</v>
      </c>
      <c r="W25" s="43">
        <f t="shared" si="10"/>
        <v>1.2687321920894041</v>
      </c>
      <c r="X25" s="43">
        <f t="shared" si="10"/>
        <v>1.2687321920894041</v>
      </c>
      <c r="Y25" s="43">
        <f t="shared" si="10"/>
        <v>1.2687321920894041</v>
      </c>
      <c r="Z25" s="43">
        <f t="shared" si="10"/>
        <v>1.2687321920894041</v>
      </c>
      <c r="AA25" s="43">
        <f t="shared" si="10"/>
        <v>1.2687321920894041</v>
      </c>
      <c r="AB25" s="43">
        <f t="shared" si="10"/>
        <v>1.2687321920894041</v>
      </c>
      <c r="AC25" s="43">
        <f t="shared" si="10"/>
        <v>1.2687321920894041</v>
      </c>
      <c r="AD25" s="43">
        <f t="shared" si="10"/>
        <v>1.2687321920894041</v>
      </c>
      <c r="AE25" s="43">
        <f t="shared" si="10"/>
        <v>1.2687321920894041</v>
      </c>
      <c r="AF25" s="43">
        <f t="shared" si="10"/>
        <v>1.2687321920894041</v>
      </c>
      <c r="AG25" s="43">
        <f t="shared" si="10"/>
        <v>1.2687321920894041</v>
      </c>
      <c r="AH25" s="43">
        <f t="shared" si="10"/>
        <v>1.2687321920894041</v>
      </c>
    </row>
    <row r="26" spans="1:34" x14ac:dyDescent="0.3">
      <c r="A26" s="33"/>
      <c r="B26" s="33"/>
      <c r="C26" s="33"/>
      <c r="D26" s="33"/>
      <c r="E26" s="33"/>
      <c r="F26" s="59"/>
      <c r="G26" s="43"/>
      <c r="H26" s="43"/>
      <c r="I26" s="43"/>
      <c r="J26" s="43"/>
      <c r="K26" s="43"/>
    </row>
    <row r="27" spans="1:34" x14ac:dyDescent="0.3">
      <c r="A27" s="33"/>
      <c r="B27" s="33"/>
      <c r="C27" s="33"/>
      <c r="D27" s="33"/>
      <c r="E27" s="33"/>
      <c r="F27" s="59"/>
      <c r="G27" s="43"/>
      <c r="H27" s="43"/>
      <c r="I27" s="43"/>
      <c r="J27" s="43"/>
      <c r="K27" s="43"/>
    </row>
    <row r="28" spans="1:34" x14ac:dyDescent="0.3">
      <c r="A28" s="37" t="s">
        <v>120</v>
      </c>
      <c r="B28" s="37" t="s">
        <v>158</v>
      </c>
      <c r="C28" s="37" t="s">
        <v>71</v>
      </c>
      <c r="D28" s="37" t="s">
        <v>160</v>
      </c>
      <c r="E28" s="58" t="s">
        <v>232</v>
      </c>
      <c r="F28" s="44" t="s">
        <v>120</v>
      </c>
      <c r="G28" s="36">
        <v>10471</v>
      </c>
      <c r="H28" s="36">
        <v>9829</v>
      </c>
      <c r="I28" s="36">
        <v>9234</v>
      </c>
      <c r="J28" s="36">
        <v>8203</v>
      </c>
      <c r="K28" s="36">
        <v>7247</v>
      </c>
    </row>
    <row r="29" spans="1:34" x14ac:dyDescent="0.3">
      <c r="A29" s="33" t="s">
        <v>120</v>
      </c>
      <c r="B29" s="33" t="s">
        <v>158</v>
      </c>
      <c r="C29" s="33" t="s">
        <v>159</v>
      </c>
      <c r="D29" s="33" t="s">
        <v>160</v>
      </c>
      <c r="E29" s="33" t="s">
        <v>167</v>
      </c>
      <c r="F29" s="44" t="s">
        <v>120</v>
      </c>
      <c r="G29" s="38">
        <f>G28*[1]Assumptions!$B$18/[1]Assumptions!$B$9</f>
        <v>15459.209176788127</v>
      </c>
      <c r="H29" s="38">
        <f>H28*[1]Assumptions!$B$18/[1]Assumptions!$B$9</f>
        <v>14511.371120107964</v>
      </c>
      <c r="I29" s="38">
        <f>I28*[1]Assumptions!$B$18/[1]Assumptions!$B$9</f>
        <v>13632.92307692308</v>
      </c>
      <c r="J29" s="38">
        <f>J28*[1]Assumptions!$B$18/[1]Assumptions!$B$9</f>
        <v>12110.771929824563</v>
      </c>
      <c r="K29" s="38">
        <f>K28*[1]Assumptions!$B$18/[1]Assumptions!$B$9</f>
        <v>10699.349527665319</v>
      </c>
    </row>
    <row r="30" spans="1:34" x14ac:dyDescent="0.3">
      <c r="A30" s="37" t="s">
        <v>120</v>
      </c>
      <c r="B30" s="37" t="s">
        <v>162</v>
      </c>
      <c r="C30" s="37" t="s">
        <v>71</v>
      </c>
      <c r="D30" s="37" t="s">
        <v>163</v>
      </c>
      <c r="E30" s="58" t="s">
        <v>232</v>
      </c>
      <c r="F30" s="44" t="s">
        <v>120</v>
      </c>
      <c r="G30" s="36">
        <v>286</v>
      </c>
      <c r="H30" s="36">
        <v>286</v>
      </c>
      <c r="I30" s="36">
        <v>286</v>
      </c>
      <c r="J30" s="36">
        <v>286</v>
      </c>
      <c r="K30" s="36">
        <v>286</v>
      </c>
    </row>
    <row r="31" spans="1:34" x14ac:dyDescent="0.3">
      <c r="A31" s="33" t="s">
        <v>120</v>
      </c>
      <c r="B31" s="33" t="s">
        <v>162</v>
      </c>
      <c r="C31" s="33" t="s">
        <v>159</v>
      </c>
      <c r="D31" s="33" t="s">
        <v>163</v>
      </c>
      <c r="E31" s="33" t="s">
        <v>167</v>
      </c>
      <c r="F31" s="44" t="s">
        <v>120</v>
      </c>
      <c r="G31" s="38">
        <f>G30*[1]Assumptions!$B$18/[1]Assumptions!$B$9</f>
        <v>422.24561403508778</v>
      </c>
      <c r="H31" s="38">
        <f>H30*[1]Assumptions!$B$18/[1]Assumptions!$B$9</f>
        <v>422.24561403508778</v>
      </c>
      <c r="I31" s="38">
        <f>I30*[1]Assumptions!$B$18/[1]Assumptions!$B$9</f>
        <v>422.24561403508778</v>
      </c>
      <c r="J31" s="38">
        <f>J30*[1]Assumptions!$B$18/[1]Assumptions!$B$9</f>
        <v>422.24561403508778</v>
      </c>
      <c r="K31" s="38">
        <f>K30*[1]Assumptions!$B$18/[1]Assumptions!$B$9</f>
        <v>422.24561403508778</v>
      </c>
    </row>
    <row r="32" spans="1:34" x14ac:dyDescent="0.3">
      <c r="A32" s="37" t="s">
        <v>120</v>
      </c>
      <c r="B32" s="37" t="s">
        <v>164</v>
      </c>
      <c r="C32" s="37" t="s">
        <v>71</v>
      </c>
      <c r="D32" s="37" t="s">
        <v>165</v>
      </c>
      <c r="E32" s="58" t="s">
        <v>232</v>
      </c>
      <c r="F32" s="44" t="s">
        <v>120</v>
      </c>
      <c r="G32" s="56">
        <v>0</v>
      </c>
      <c r="H32" s="56">
        <f t="shared" ref="H32:K32" si="11">G32</f>
        <v>0</v>
      </c>
      <c r="I32" s="56">
        <f t="shared" si="11"/>
        <v>0</v>
      </c>
      <c r="J32" s="56">
        <f t="shared" si="11"/>
        <v>0</v>
      </c>
      <c r="K32" s="56">
        <f t="shared" si="11"/>
        <v>0</v>
      </c>
    </row>
    <row r="33" spans="1:11" x14ac:dyDescent="0.3">
      <c r="A33" s="33" t="s">
        <v>120</v>
      </c>
      <c r="B33" s="33" t="s">
        <v>164</v>
      </c>
      <c r="C33" s="33" t="s">
        <v>159</v>
      </c>
      <c r="D33" s="33" t="s">
        <v>165</v>
      </c>
      <c r="E33" s="33" t="s">
        <v>167</v>
      </c>
      <c r="F33" s="44" t="s">
        <v>120</v>
      </c>
      <c r="G33" s="61">
        <f>G32*[1]Assumptions!$B$18/[1]Assumptions!$B$9</f>
        <v>0</v>
      </c>
      <c r="H33" s="61">
        <f>H32*[1]Assumptions!$B$18/[1]Assumptions!$B$9</f>
        <v>0</v>
      </c>
      <c r="I33" s="61">
        <f>I32*[1]Assumptions!$B$18/[1]Assumptions!$B$9</f>
        <v>0</v>
      </c>
      <c r="J33" s="61">
        <f>J32*[1]Assumptions!$B$18/[1]Assumptions!$B$9</f>
        <v>0</v>
      </c>
      <c r="K33" s="61">
        <f>K32*[1]Assumptions!$B$18/[1]Assumptions!$B$9</f>
        <v>0</v>
      </c>
    </row>
    <row r="34" spans="1:11" x14ac:dyDescent="0.3">
      <c r="A34" s="37" t="s">
        <v>120</v>
      </c>
      <c r="B34" s="37" t="s">
        <v>166</v>
      </c>
      <c r="C34" s="37" t="s">
        <v>159</v>
      </c>
      <c r="D34" s="37" t="s">
        <v>160</v>
      </c>
      <c r="E34" s="37" t="s">
        <v>167</v>
      </c>
      <c r="F34" s="44" t="s">
        <v>120</v>
      </c>
      <c r="G34" s="38">
        <f>G29*[1]Assumptions!$C$66</f>
        <v>15922.985452091771</v>
      </c>
      <c r="H34" s="38">
        <f>H29*[1]Assumptions!$C$66</f>
        <v>14946.712253711203</v>
      </c>
      <c r="I34" s="38">
        <f>I29*[1]Assumptions!$C$66</f>
        <v>14041.910769230773</v>
      </c>
      <c r="J34" s="38">
        <f>J29*[1]Assumptions!$C$66</f>
        <v>12474.095087719301</v>
      </c>
      <c r="K34" s="38">
        <f>K29*[1]Assumptions!$C$66</f>
        <v>11020.330013495279</v>
      </c>
    </row>
    <row r="35" spans="1:11" x14ac:dyDescent="0.3">
      <c r="A35" s="33" t="s">
        <v>120</v>
      </c>
      <c r="B35" s="33" t="s">
        <v>168</v>
      </c>
      <c r="C35" s="33" t="s">
        <v>159</v>
      </c>
      <c r="D35" s="33" t="s">
        <v>4</v>
      </c>
      <c r="E35" s="39" t="s">
        <v>233</v>
      </c>
      <c r="F35" s="44" t="s">
        <v>120</v>
      </c>
      <c r="G35" s="46">
        <v>0.25</v>
      </c>
      <c r="H35" s="60">
        <f>G35</f>
        <v>0.25</v>
      </c>
      <c r="I35" s="60">
        <f>H35</f>
        <v>0.25</v>
      </c>
      <c r="J35" s="60">
        <f t="shared" ref="J35:K38" si="12">I35</f>
        <v>0.25</v>
      </c>
      <c r="K35" s="60">
        <f t="shared" si="12"/>
        <v>0.25</v>
      </c>
    </row>
    <row r="36" spans="1:11" x14ac:dyDescent="0.3">
      <c r="A36" s="37" t="s">
        <v>120</v>
      </c>
      <c r="B36" s="37" t="s">
        <v>170</v>
      </c>
      <c r="C36" s="37" t="s">
        <v>159</v>
      </c>
      <c r="D36" s="37" t="s">
        <v>4</v>
      </c>
      <c r="E36" s="34" t="s">
        <v>161</v>
      </c>
      <c r="F36" s="44" t="s">
        <v>120</v>
      </c>
      <c r="G36" s="46">
        <v>8.2000000000000003E-2</v>
      </c>
      <c r="H36" s="60">
        <f>G36</f>
        <v>8.2000000000000003E-2</v>
      </c>
      <c r="I36" s="60">
        <f>H36</f>
        <v>8.2000000000000003E-2</v>
      </c>
      <c r="J36" s="60">
        <f t="shared" si="12"/>
        <v>8.2000000000000003E-2</v>
      </c>
      <c r="K36" s="60">
        <f t="shared" si="12"/>
        <v>8.2000000000000003E-2</v>
      </c>
    </row>
    <row r="37" spans="1:11" x14ac:dyDescent="0.3">
      <c r="A37" s="33" t="s">
        <v>120</v>
      </c>
      <c r="B37" s="33" t="s">
        <v>171</v>
      </c>
      <c r="C37" s="33"/>
      <c r="D37" s="33" t="s">
        <v>172</v>
      </c>
      <c r="E37" s="58" t="s">
        <v>232</v>
      </c>
      <c r="F37" s="44" t="s">
        <v>120</v>
      </c>
      <c r="G37">
        <v>25</v>
      </c>
      <c r="H37" s="56">
        <f t="shared" ref="H37:I38" si="13">G37</f>
        <v>25</v>
      </c>
      <c r="I37" s="56">
        <f t="shared" si="13"/>
        <v>25</v>
      </c>
      <c r="J37" s="56">
        <f t="shared" si="12"/>
        <v>25</v>
      </c>
      <c r="K37" s="56">
        <f t="shared" si="12"/>
        <v>25</v>
      </c>
    </row>
    <row r="38" spans="1:11" x14ac:dyDescent="0.3">
      <c r="A38" s="37" t="s">
        <v>120</v>
      </c>
      <c r="B38" s="37" t="s">
        <v>173</v>
      </c>
      <c r="C38" s="37"/>
      <c r="D38" s="37" t="s">
        <v>4</v>
      </c>
      <c r="E38" s="37" t="s">
        <v>167</v>
      </c>
      <c r="F38" s="44" t="s">
        <v>120</v>
      </c>
      <c r="G38" s="41">
        <f>G36/(1-1/(1+G36)^G37)</f>
        <v>9.5284341010672763E-2</v>
      </c>
      <c r="H38" s="41">
        <f>G38</f>
        <v>9.5284341010672763E-2</v>
      </c>
      <c r="I38" s="41">
        <f t="shared" si="13"/>
        <v>9.5284341010672763E-2</v>
      </c>
      <c r="J38" s="41">
        <f t="shared" si="12"/>
        <v>9.5284341010672763E-2</v>
      </c>
      <c r="K38" s="41">
        <f t="shared" si="12"/>
        <v>9.5284341010672763E-2</v>
      </c>
    </row>
    <row r="39" spans="1:11" x14ac:dyDescent="0.3">
      <c r="A39" s="33" t="s">
        <v>120</v>
      </c>
      <c r="B39" s="33" t="s">
        <v>174</v>
      </c>
      <c r="C39" s="33" t="s">
        <v>159</v>
      </c>
      <c r="D39" s="33" t="s">
        <v>163</v>
      </c>
      <c r="E39" s="33" t="s">
        <v>167</v>
      </c>
      <c r="F39" s="44" t="s">
        <v>120</v>
      </c>
      <c r="G39" s="42">
        <f>G38*G34+G31</f>
        <v>1939.4567897601814</v>
      </c>
      <c r="H39" s="42">
        <f t="shared" ref="H39:K39" si="14">H38*H34+H31</f>
        <v>1846.4332414061073</v>
      </c>
      <c r="I39" s="42">
        <f t="shared" si="14"/>
        <v>1760.2198282119111</v>
      </c>
      <c r="J39" s="42">
        <f t="shared" si="14"/>
        <v>1610.8315441728917</v>
      </c>
      <c r="K39" s="42">
        <f t="shared" si="14"/>
        <v>1472.3104970911238</v>
      </c>
    </row>
    <row r="40" spans="1:11" x14ac:dyDescent="0.3">
      <c r="A40" s="37" t="s">
        <v>120</v>
      </c>
      <c r="B40" s="37" t="s">
        <v>175</v>
      </c>
      <c r="C40" s="37" t="s">
        <v>159</v>
      </c>
      <c r="D40" s="37" t="s">
        <v>165</v>
      </c>
      <c r="E40" s="37" t="s">
        <v>167</v>
      </c>
      <c r="F40" s="44" t="s">
        <v>120</v>
      </c>
      <c r="G40" s="43">
        <f>G39/(G35*8760)+G33</f>
        <v>0.88559670765305087</v>
      </c>
      <c r="H40" s="43">
        <f t="shared" ref="H40:K40" si="15">H39/(H35*8760)+H33</f>
        <v>0.8431202015553001</v>
      </c>
      <c r="I40" s="43">
        <f t="shared" si="15"/>
        <v>0.80375334621548455</v>
      </c>
      <c r="J40" s="43">
        <f t="shared" si="15"/>
        <v>0.7355395178871651</v>
      </c>
      <c r="K40" s="43">
        <f t="shared" si="15"/>
        <v>0.67228789821512502</v>
      </c>
    </row>
    <row r="41" spans="1:11" x14ac:dyDescent="0.3">
      <c r="A41" s="33" t="s">
        <v>189</v>
      </c>
      <c r="B41" s="33" t="s">
        <v>158</v>
      </c>
      <c r="C41" s="33" t="s">
        <v>71</v>
      </c>
      <c r="D41" s="33" t="s">
        <v>160</v>
      </c>
      <c r="E41" s="58" t="s">
        <v>232</v>
      </c>
      <c r="F41" s="62" t="s">
        <v>189</v>
      </c>
      <c r="G41" s="36">
        <v>52631</v>
      </c>
      <c r="H41" s="36">
        <v>43999</v>
      </c>
      <c r="I41" s="36">
        <v>35368</v>
      </c>
      <c r="J41" s="36">
        <v>35368</v>
      </c>
      <c r="K41" s="36">
        <v>35368</v>
      </c>
    </row>
    <row r="42" spans="1:11" x14ac:dyDescent="0.3">
      <c r="A42" s="37" t="s">
        <v>189</v>
      </c>
      <c r="B42" s="37" t="s">
        <v>158</v>
      </c>
      <c r="C42" s="37" t="s">
        <v>159</v>
      </c>
      <c r="D42" s="37" t="s">
        <v>160</v>
      </c>
      <c r="E42" s="37" t="s">
        <v>167</v>
      </c>
      <c r="F42" s="62" t="s">
        <v>189</v>
      </c>
      <c r="G42" s="38">
        <f>G41*[1]Assumptions!$B$18/[1]Assumptions!$B$9</f>
        <v>77703.527665317146</v>
      </c>
      <c r="H42" s="38">
        <f>H41*[1]Assumptions!$B$18/[1]Assumptions!$B$9</f>
        <v>64959.387314439955</v>
      </c>
      <c r="I42" s="38">
        <f>I41*[1]Assumptions!$B$18/[1]Assumptions!$B$9</f>
        <v>52216.723346828614</v>
      </c>
      <c r="J42" s="38">
        <f>J41*[1]Assumptions!$B$18/[1]Assumptions!$B$9</f>
        <v>52216.723346828614</v>
      </c>
      <c r="K42" s="38">
        <f>K41*[1]Assumptions!$B$18/[1]Assumptions!$B$9</f>
        <v>52216.723346828614</v>
      </c>
    </row>
    <row r="43" spans="1:11" x14ac:dyDescent="0.3">
      <c r="A43" s="33" t="s">
        <v>189</v>
      </c>
      <c r="B43" s="33" t="s">
        <v>162</v>
      </c>
      <c r="C43" s="33" t="s">
        <v>71</v>
      </c>
      <c r="D43" s="33" t="s">
        <v>163</v>
      </c>
      <c r="E43" s="58" t="s">
        <v>232</v>
      </c>
      <c r="F43" s="62" t="s">
        <v>189</v>
      </c>
      <c r="G43" s="36">
        <v>1017</v>
      </c>
      <c r="H43" s="36">
        <f>G43</f>
        <v>1017</v>
      </c>
      <c r="I43" s="36">
        <f t="shared" ref="I43:K43" si="16">H43</f>
        <v>1017</v>
      </c>
      <c r="J43" s="36">
        <f t="shared" si="16"/>
        <v>1017</v>
      </c>
      <c r="K43" s="36">
        <f t="shared" si="16"/>
        <v>1017</v>
      </c>
    </row>
    <row r="44" spans="1:11" x14ac:dyDescent="0.3">
      <c r="A44" s="37" t="s">
        <v>189</v>
      </c>
      <c r="B44" s="37" t="s">
        <v>162</v>
      </c>
      <c r="C44" s="37" t="s">
        <v>159</v>
      </c>
      <c r="D44" s="37" t="s">
        <v>163</v>
      </c>
      <c r="E44" s="37" t="s">
        <v>167</v>
      </c>
      <c r="F44" s="62" t="s">
        <v>189</v>
      </c>
      <c r="G44" s="38">
        <f>G43*[1]Assumptions!$B$18/[1]Assumptions!$B$9</f>
        <v>1501.4817813765185</v>
      </c>
      <c r="H44" s="38">
        <f>H43*[1]Assumptions!$B$18/[1]Assumptions!$B$9</f>
        <v>1501.4817813765185</v>
      </c>
      <c r="I44" s="38">
        <f>I43*[1]Assumptions!$B$18/[1]Assumptions!$B$9</f>
        <v>1501.4817813765185</v>
      </c>
      <c r="J44" s="38">
        <f>J43*[1]Assumptions!$B$18/[1]Assumptions!$B$9</f>
        <v>1501.4817813765185</v>
      </c>
      <c r="K44" s="38">
        <f>K43*[1]Assumptions!$B$18/[1]Assumptions!$B$9</f>
        <v>1501.4817813765185</v>
      </c>
    </row>
    <row r="45" spans="1:11" x14ac:dyDescent="0.3">
      <c r="A45" s="33" t="s">
        <v>189</v>
      </c>
      <c r="B45" s="33" t="s">
        <v>164</v>
      </c>
      <c r="C45" s="33" t="s">
        <v>71</v>
      </c>
      <c r="D45" s="33" t="s">
        <v>165</v>
      </c>
      <c r="E45" s="58" t="s">
        <v>232</v>
      </c>
      <c r="F45" s="62" t="s">
        <v>189</v>
      </c>
      <c r="G45" s="63">
        <f>0.2*3.6/1000</f>
        <v>7.2000000000000005E-4</v>
      </c>
      <c r="H45" s="63">
        <f t="shared" ref="H45:K45" si="17">G45</f>
        <v>7.2000000000000005E-4</v>
      </c>
      <c r="I45" s="63">
        <f t="shared" si="17"/>
        <v>7.2000000000000005E-4</v>
      </c>
      <c r="J45" s="63">
        <f t="shared" si="17"/>
        <v>7.2000000000000005E-4</v>
      </c>
      <c r="K45" s="63">
        <f t="shared" si="17"/>
        <v>7.2000000000000005E-4</v>
      </c>
    </row>
    <row r="46" spans="1:11" x14ac:dyDescent="0.3">
      <c r="A46" s="37" t="s">
        <v>189</v>
      </c>
      <c r="B46" s="37" t="s">
        <v>164</v>
      </c>
      <c r="C46" s="37" t="s">
        <v>159</v>
      </c>
      <c r="D46" s="37" t="s">
        <v>165</v>
      </c>
      <c r="E46" s="37" t="s">
        <v>167</v>
      </c>
      <c r="F46" s="62" t="s">
        <v>189</v>
      </c>
      <c r="G46" s="61">
        <f>G45*[1]Assumptions!$B$18/[1]Assumptions!$B$9</f>
        <v>1.0629959514170042E-3</v>
      </c>
      <c r="H46" s="61">
        <f>H45*[1]Assumptions!$B$18/[1]Assumptions!$B$9</f>
        <v>1.0629959514170042E-3</v>
      </c>
      <c r="I46" s="61">
        <f>I45*[1]Assumptions!$B$18/[1]Assumptions!$B$9</f>
        <v>1.0629959514170042E-3</v>
      </c>
      <c r="J46" s="61">
        <f>J45*[1]Assumptions!$B$18/[1]Assumptions!$B$9</f>
        <v>1.0629959514170042E-3</v>
      </c>
      <c r="K46" s="61">
        <f>K45*[1]Assumptions!$B$18/[1]Assumptions!$B$9</f>
        <v>1.0629959514170042E-3</v>
      </c>
    </row>
    <row r="47" spans="1:11" x14ac:dyDescent="0.3">
      <c r="A47" s="33" t="s">
        <v>189</v>
      </c>
      <c r="B47" s="33" t="s">
        <v>166</v>
      </c>
      <c r="C47" s="33" t="s">
        <v>159</v>
      </c>
      <c r="D47" s="33" t="s">
        <v>160</v>
      </c>
      <c r="E47" s="33" t="s">
        <v>167</v>
      </c>
      <c r="F47" s="62" t="s">
        <v>189</v>
      </c>
      <c r="G47" s="38">
        <f>G42*[1]Assumptions!$E$66</f>
        <v>85959.786760888208</v>
      </c>
      <c r="H47" s="38">
        <f>H42*[1]Assumptions!$E$66</f>
        <v>71861.538973082788</v>
      </c>
      <c r="I47" s="38">
        <f>I42*[1]Assumptions!$E$66</f>
        <v>57764.924439191622</v>
      </c>
      <c r="J47" s="38">
        <f>J42*[1]Assumptions!$E$66</f>
        <v>57764.924439191622</v>
      </c>
      <c r="K47" s="38">
        <f>K42*[1]Assumptions!$E$66</f>
        <v>57764.924439191622</v>
      </c>
    </row>
    <row r="48" spans="1:11" x14ac:dyDescent="0.3">
      <c r="A48" s="37" t="s">
        <v>189</v>
      </c>
      <c r="B48" s="37" t="s">
        <v>168</v>
      </c>
      <c r="C48" s="37" t="s">
        <v>159</v>
      </c>
      <c r="D48" s="37" t="s">
        <v>4</v>
      </c>
      <c r="E48" s="39" t="s">
        <v>233</v>
      </c>
      <c r="F48" s="62" t="s">
        <v>189</v>
      </c>
      <c r="G48" s="46">
        <v>0.25</v>
      </c>
      <c r="H48" s="60">
        <f>G48</f>
        <v>0.25</v>
      </c>
      <c r="I48" s="60">
        <f>H48</f>
        <v>0.25</v>
      </c>
      <c r="J48" s="60">
        <f t="shared" ref="J48:K49" si="18">I48</f>
        <v>0.25</v>
      </c>
      <c r="K48" s="60">
        <f t="shared" si="18"/>
        <v>0.25</v>
      </c>
    </row>
    <row r="49" spans="1:11" x14ac:dyDescent="0.3">
      <c r="A49" s="33" t="s">
        <v>189</v>
      </c>
      <c r="B49" s="33" t="s">
        <v>170</v>
      </c>
      <c r="C49" s="33" t="s">
        <v>159</v>
      </c>
      <c r="D49" s="33" t="s">
        <v>4</v>
      </c>
      <c r="E49" s="34" t="s">
        <v>161</v>
      </c>
      <c r="F49" s="62" t="s">
        <v>189</v>
      </c>
      <c r="G49" s="46">
        <v>8.2000000000000003E-2</v>
      </c>
      <c r="H49" s="60">
        <f>G49</f>
        <v>8.2000000000000003E-2</v>
      </c>
      <c r="I49" s="60">
        <f>H49</f>
        <v>8.2000000000000003E-2</v>
      </c>
      <c r="J49" s="60">
        <f t="shared" si="18"/>
        <v>8.2000000000000003E-2</v>
      </c>
      <c r="K49" s="60">
        <f t="shared" si="18"/>
        <v>8.2000000000000003E-2</v>
      </c>
    </row>
    <row r="50" spans="1:11" x14ac:dyDescent="0.3">
      <c r="A50" s="37" t="s">
        <v>189</v>
      </c>
      <c r="B50" s="37" t="s">
        <v>171</v>
      </c>
      <c r="C50" s="37"/>
      <c r="D50" s="37" t="s">
        <v>172</v>
      </c>
      <c r="E50" s="58" t="s">
        <v>232</v>
      </c>
      <c r="F50" s="62" t="s">
        <v>189</v>
      </c>
      <c r="G50" s="45">
        <v>25</v>
      </c>
      <c r="H50" s="56">
        <f t="shared" ref="H50:K51" si="19">G50</f>
        <v>25</v>
      </c>
      <c r="I50" s="56">
        <f t="shared" si="19"/>
        <v>25</v>
      </c>
      <c r="J50" s="56">
        <f t="shared" si="19"/>
        <v>25</v>
      </c>
      <c r="K50" s="56">
        <f t="shared" si="19"/>
        <v>25</v>
      </c>
    </row>
    <row r="51" spans="1:11" x14ac:dyDescent="0.3">
      <c r="A51" s="33" t="s">
        <v>189</v>
      </c>
      <c r="B51" s="33" t="s">
        <v>173</v>
      </c>
      <c r="C51" s="33"/>
      <c r="D51" s="33" t="s">
        <v>4</v>
      </c>
      <c r="E51" s="33" t="s">
        <v>167</v>
      </c>
      <c r="F51" s="62" t="s">
        <v>189</v>
      </c>
      <c r="G51" s="41">
        <f>G49/(1-1/(1+G49)^G50)</f>
        <v>9.5284341010672763E-2</v>
      </c>
      <c r="H51" s="41">
        <f>G51</f>
        <v>9.5284341010672763E-2</v>
      </c>
      <c r="I51" s="41">
        <f t="shared" si="19"/>
        <v>9.5284341010672763E-2</v>
      </c>
      <c r="J51" s="41">
        <f t="shared" si="19"/>
        <v>9.5284341010672763E-2</v>
      </c>
      <c r="K51" s="41">
        <f t="shared" si="19"/>
        <v>9.5284341010672763E-2</v>
      </c>
    </row>
    <row r="52" spans="1:11" x14ac:dyDescent="0.3">
      <c r="A52" s="37" t="s">
        <v>189</v>
      </c>
      <c r="B52" s="37" t="s">
        <v>174</v>
      </c>
      <c r="C52" s="37" t="s">
        <v>159</v>
      </c>
      <c r="D52" s="37" t="s">
        <v>163</v>
      </c>
      <c r="E52" s="37" t="s">
        <v>167</v>
      </c>
      <c r="F52" s="62" t="s">
        <v>189</v>
      </c>
      <c r="G52" s="42">
        <f>G51*G47+G44</f>
        <v>9692.1034163057047</v>
      </c>
      <c r="H52" s="42">
        <f t="shared" ref="H52:K52" si="20">H51*H47+H44</f>
        <v>8348.7611664394899</v>
      </c>
      <c r="I52" s="42">
        <f t="shared" si="20"/>
        <v>7005.5745400961978</v>
      </c>
      <c r="J52" s="42">
        <f t="shared" si="20"/>
        <v>7005.5745400961978</v>
      </c>
      <c r="K52" s="42">
        <f t="shared" si="20"/>
        <v>7005.5745400961978</v>
      </c>
    </row>
    <row r="53" spans="1:11" x14ac:dyDescent="0.3">
      <c r="A53" s="33" t="s">
        <v>189</v>
      </c>
      <c r="B53" s="33" t="s">
        <v>175</v>
      </c>
      <c r="C53" s="33" t="s">
        <v>159</v>
      </c>
      <c r="D53" s="33" t="s">
        <v>165</v>
      </c>
      <c r="E53" s="33" t="s">
        <v>167</v>
      </c>
      <c r="F53" s="62" t="s">
        <v>189</v>
      </c>
      <c r="G53" s="43">
        <f>G52/(G48*8760)+G46</f>
        <v>4.4266809942645233</v>
      </c>
      <c r="H53" s="43">
        <f t="shared" ref="H53:K53" si="21">H52/(H48*8760)+H46</f>
        <v>3.8132827066543804</v>
      </c>
      <c r="I53" s="43">
        <f t="shared" si="21"/>
        <v>3.1999554800136076</v>
      </c>
      <c r="J53" s="43">
        <f t="shared" si="21"/>
        <v>3.1999554800136076</v>
      </c>
      <c r="K53" s="43">
        <f t="shared" si="21"/>
        <v>3.1999554800136076</v>
      </c>
    </row>
    <row r="54" spans="1:11" x14ac:dyDescent="0.3">
      <c r="A54" s="37" t="s">
        <v>234</v>
      </c>
      <c r="B54" s="37" t="s">
        <v>158</v>
      </c>
      <c r="C54" s="37" t="s">
        <v>71</v>
      </c>
      <c r="D54" s="37" t="s">
        <v>160</v>
      </c>
      <c r="E54" s="58" t="s">
        <v>232</v>
      </c>
      <c r="F54" s="45" t="s">
        <v>234</v>
      </c>
      <c r="G54" s="36">
        <v>16510</v>
      </c>
      <c r="H54" s="36">
        <v>11396</v>
      </c>
      <c r="I54" s="36">
        <v>9276</v>
      </c>
      <c r="J54" s="36">
        <v>8116</v>
      </c>
      <c r="K54" s="36">
        <v>6957</v>
      </c>
    </row>
    <row r="55" spans="1:11" x14ac:dyDescent="0.3">
      <c r="A55" s="33" t="s">
        <v>234</v>
      </c>
      <c r="B55" s="33" t="s">
        <v>158</v>
      </c>
      <c r="C55" s="33" t="s">
        <v>159</v>
      </c>
      <c r="D55" s="33" t="s">
        <v>160</v>
      </c>
      <c r="E55" s="33" t="s">
        <v>167</v>
      </c>
      <c r="F55" s="45" t="s">
        <v>234</v>
      </c>
      <c r="G55" s="38">
        <f>G54*[1]Assumptions!$B$18/[1]Assumptions!$B$9</f>
        <v>24375.087719298248</v>
      </c>
      <c r="H55" s="38">
        <f>H54*[1]Assumptions!$B$18/[1]Assumptions!$B$9</f>
        <v>16824.863697705805</v>
      </c>
      <c r="I55" s="38">
        <f>I54*[1]Assumptions!$B$18/[1]Assumptions!$B$9</f>
        <v>13694.93117408907</v>
      </c>
      <c r="J55" s="38">
        <f>J54*[1]Assumptions!$B$18/[1]Assumptions!$B$9</f>
        <v>11982.326585695007</v>
      </c>
      <c r="K55" s="38">
        <f>K54*[1]Assumptions!$B$18/[1]Assumptions!$B$9</f>
        <v>10271.198380566802</v>
      </c>
    </row>
    <row r="56" spans="1:11" x14ac:dyDescent="0.3">
      <c r="A56" s="37" t="s">
        <v>234</v>
      </c>
      <c r="B56" s="37" t="s">
        <v>162</v>
      </c>
      <c r="C56" s="37" t="s">
        <v>71</v>
      </c>
      <c r="D56" s="37" t="s">
        <v>163</v>
      </c>
      <c r="E56" s="58" t="s">
        <v>232</v>
      </c>
      <c r="F56" s="45" t="s">
        <v>234</v>
      </c>
      <c r="G56" s="36">
        <v>623</v>
      </c>
      <c r="H56" s="36">
        <f>G56</f>
        <v>623</v>
      </c>
      <c r="I56" s="36">
        <f t="shared" ref="I56:K56" si="22">H56</f>
        <v>623</v>
      </c>
      <c r="J56" s="36">
        <f t="shared" si="22"/>
        <v>623</v>
      </c>
      <c r="K56" s="36">
        <f t="shared" si="22"/>
        <v>623</v>
      </c>
    </row>
    <row r="57" spans="1:11" x14ac:dyDescent="0.3">
      <c r="A57" s="33" t="s">
        <v>234</v>
      </c>
      <c r="B57" s="33" t="s">
        <v>162</v>
      </c>
      <c r="C57" s="33" t="s">
        <v>159</v>
      </c>
      <c r="D57" s="33" t="s">
        <v>163</v>
      </c>
      <c r="E57" s="33" t="s">
        <v>167</v>
      </c>
      <c r="F57" s="45" t="s">
        <v>234</v>
      </c>
      <c r="G57" s="38">
        <f>G56*[1]Assumptions!$B$18/[1]Assumptions!$B$9</f>
        <v>919.78677462887993</v>
      </c>
      <c r="H57" s="38">
        <f>H56*[1]Assumptions!$B$18/[1]Assumptions!$B$9</f>
        <v>919.78677462887993</v>
      </c>
      <c r="I57" s="38">
        <f>I56*[1]Assumptions!$B$18/[1]Assumptions!$B$9</f>
        <v>919.78677462887993</v>
      </c>
      <c r="J57" s="38">
        <f>J56*[1]Assumptions!$B$18/[1]Assumptions!$B$9</f>
        <v>919.78677462887993</v>
      </c>
      <c r="K57" s="38">
        <f>K56*[1]Assumptions!$B$18/[1]Assumptions!$B$9</f>
        <v>919.78677462887993</v>
      </c>
    </row>
    <row r="58" spans="1:11" x14ac:dyDescent="0.3">
      <c r="A58" s="37" t="s">
        <v>234</v>
      </c>
      <c r="B58" s="37" t="s">
        <v>164</v>
      </c>
      <c r="C58" s="37" t="s">
        <v>71</v>
      </c>
      <c r="D58" s="37" t="s">
        <v>165</v>
      </c>
      <c r="E58" s="58" t="s">
        <v>232</v>
      </c>
      <c r="F58" s="45" t="s">
        <v>234</v>
      </c>
      <c r="G58" s="50">
        <v>0</v>
      </c>
      <c r="H58" s="50">
        <f t="shared" ref="H58:K58" si="23">G58</f>
        <v>0</v>
      </c>
      <c r="I58" s="50">
        <f t="shared" si="23"/>
        <v>0</v>
      </c>
      <c r="J58" s="50">
        <f t="shared" si="23"/>
        <v>0</v>
      </c>
      <c r="K58" s="50">
        <f t="shared" si="23"/>
        <v>0</v>
      </c>
    </row>
    <row r="59" spans="1:11" x14ac:dyDescent="0.3">
      <c r="A59" s="33" t="s">
        <v>234</v>
      </c>
      <c r="B59" s="33" t="s">
        <v>164</v>
      </c>
      <c r="C59" s="33" t="s">
        <v>159</v>
      </c>
      <c r="D59" s="33" t="s">
        <v>165</v>
      </c>
      <c r="E59" s="33" t="s">
        <v>167</v>
      </c>
      <c r="F59" s="45" t="s">
        <v>234</v>
      </c>
      <c r="G59" s="38">
        <f>G58*[1]Assumptions!$B$18/[1]Assumptions!$B$9</f>
        <v>0</v>
      </c>
      <c r="H59" s="38">
        <f>H58*[1]Assumptions!$B$18/[1]Assumptions!$B$9</f>
        <v>0</v>
      </c>
      <c r="I59" s="38">
        <f>I58*[1]Assumptions!$B$18/[1]Assumptions!$B$9</f>
        <v>0</v>
      </c>
      <c r="J59" s="38">
        <f>J58*[1]Assumptions!$B$18/[1]Assumptions!$B$9</f>
        <v>0</v>
      </c>
      <c r="K59" s="38">
        <f>K58*[1]Assumptions!$B$18/[1]Assumptions!$B$9</f>
        <v>0</v>
      </c>
    </row>
    <row r="60" spans="1:11" x14ac:dyDescent="0.3">
      <c r="A60" s="37" t="s">
        <v>234</v>
      </c>
      <c r="B60" s="37" t="s">
        <v>166</v>
      </c>
      <c r="C60" s="37" t="s">
        <v>159</v>
      </c>
      <c r="D60" s="37" t="s">
        <v>160</v>
      </c>
      <c r="E60" s="37" t="s">
        <v>167</v>
      </c>
      <c r="F60" s="45" t="s">
        <v>234</v>
      </c>
      <c r="G60" s="38">
        <f>G55*[1]Assumptions!$D$66</f>
        <v>24375.087719298248</v>
      </c>
      <c r="H60" s="38">
        <f>H55*[1]Assumptions!$D$66</f>
        <v>16824.863697705805</v>
      </c>
      <c r="I60" s="38">
        <f>I55*[1]Assumptions!$D$66</f>
        <v>13694.93117408907</v>
      </c>
      <c r="J60" s="38">
        <f>J55*[1]Assumptions!$D$66</f>
        <v>11982.326585695007</v>
      </c>
      <c r="K60" s="38">
        <f>K55*[1]Assumptions!$D$66</f>
        <v>10271.198380566802</v>
      </c>
    </row>
    <row r="61" spans="1:11" x14ac:dyDescent="0.3">
      <c r="A61" s="33" t="s">
        <v>234</v>
      </c>
      <c r="B61" s="33" t="s">
        <v>170</v>
      </c>
      <c r="C61" s="33" t="s">
        <v>159</v>
      </c>
      <c r="D61" s="33" t="s">
        <v>4</v>
      </c>
      <c r="E61" s="34" t="s">
        <v>161</v>
      </c>
      <c r="F61" s="45" t="s">
        <v>234</v>
      </c>
      <c r="G61" s="46">
        <v>8.2000000000000003E-2</v>
      </c>
      <c r="H61" s="60">
        <f>G61</f>
        <v>8.2000000000000003E-2</v>
      </c>
      <c r="I61" s="60">
        <f>H61</f>
        <v>8.2000000000000003E-2</v>
      </c>
      <c r="J61" s="60">
        <f t="shared" ref="J61:K61" si="24">I61</f>
        <v>8.2000000000000003E-2</v>
      </c>
      <c r="K61" s="60">
        <f t="shared" si="24"/>
        <v>8.2000000000000003E-2</v>
      </c>
    </row>
    <row r="62" spans="1:11" x14ac:dyDescent="0.3">
      <c r="A62" s="37" t="s">
        <v>234</v>
      </c>
      <c r="B62" s="37" t="s">
        <v>171</v>
      </c>
      <c r="C62" s="37"/>
      <c r="D62" s="37" t="s">
        <v>172</v>
      </c>
      <c r="E62" s="58" t="s">
        <v>232</v>
      </c>
      <c r="F62" s="45" t="s">
        <v>234</v>
      </c>
      <c r="G62" s="45">
        <v>25</v>
      </c>
      <c r="H62" s="56">
        <f t="shared" ref="H62:K63" si="25">G62</f>
        <v>25</v>
      </c>
      <c r="I62" s="56">
        <f t="shared" si="25"/>
        <v>25</v>
      </c>
      <c r="J62" s="56">
        <f t="shared" si="25"/>
        <v>25</v>
      </c>
      <c r="K62" s="56">
        <f t="shared" si="25"/>
        <v>25</v>
      </c>
    </row>
    <row r="63" spans="1:11" x14ac:dyDescent="0.3">
      <c r="A63" s="33" t="s">
        <v>234</v>
      </c>
      <c r="B63" s="33" t="s">
        <v>173</v>
      </c>
      <c r="C63" s="33"/>
      <c r="D63" s="33" t="s">
        <v>4</v>
      </c>
      <c r="E63" s="33" t="s">
        <v>167</v>
      </c>
      <c r="F63" s="45" t="s">
        <v>234</v>
      </c>
      <c r="G63" s="41">
        <f>G61/(1-1/(1+G61)^G62)</f>
        <v>9.5284341010672763E-2</v>
      </c>
      <c r="H63" s="41">
        <f>G63</f>
        <v>9.5284341010672763E-2</v>
      </c>
      <c r="I63" s="41">
        <f t="shared" si="25"/>
        <v>9.5284341010672763E-2</v>
      </c>
      <c r="J63" s="41">
        <f t="shared" si="25"/>
        <v>9.5284341010672763E-2</v>
      </c>
      <c r="K63" s="41">
        <f t="shared" si="25"/>
        <v>9.5284341010672763E-2</v>
      </c>
    </row>
    <row r="64" spans="1:11" x14ac:dyDescent="0.3">
      <c r="A64" s="37" t="s">
        <v>234</v>
      </c>
      <c r="B64" s="37" t="s">
        <v>174</v>
      </c>
      <c r="C64" s="37" t="s">
        <v>159</v>
      </c>
      <c r="D64" s="37" t="s">
        <v>163</v>
      </c>
      <c r="E64" s="37" t="s">
        <v>167</v>
      </c>
      <c r="F64" s="45" t="s">
        <v>234</v>
      </c>
      <c r="G64" s="42">
        <f>G63*G60+G57</f>
        <v>3242.3509450395559</v>
      </c>
      <c r="H64" s="42">
        <f>H63*H60+H57</f>
        <v>2522.9328246591685</v>
      </c>
      <c r="I64" s="42">
        <f>I63*I60+I57</f>
        <v>2224.6992667384761</v>
      </c>
      <c r="J64" s="42">
        <f>J63*J60+J57</f>
        <v>2061.5148671214934</v>
      </c>
      <c r="K64" s="42">
        <f>K63*K60+K57</f>
        <v>1898.4711437110768</v>
      </c>
    </row>
    <row r="65" spans="1:11" x14ac:dyDescent="0.3">
      <c r="A65" s="33" t="s">
        <v>149</v>
      </c>
      <c r="B65" s="33" t="s">
        <v>158</v>
      </c>
      <c r="C65" s="33" t="s">
        <v>71</v>
      </c>
      <c r="D65" s="33" t="s">
        <v>160</v>
      </c>
      <c r="E65" s="58" t="s">
        <v>232</v>
      </c>
      <c r="F65" s="64" t="s">
        <v>149</v>
      </c>
      <c r="G65" s="36">
        <v>9066</v>
      </c>
      <c r="H65" s="36">
        <f>G65</f>
        <v>9066</v>
      </c>
      <c r="I65" s="36">
        <f>H65</f>
        <v>9066</v>
      </c>
      <c r="J65" s="36">
        <f>I65</f>
        <v>9066</v>
      </c>
      <c r="K65" s="36">
        <f>J65</f>
        <v>9066</v>
      </c>
    </row>
    <row r="66" spans="1:11" x14ac:dyDescent="0.3">
      <c r="A66" s="37" t="s">
        <v>149</v>
      </c>
      <c r="B66" s="37" t="s">
        <v>158</v>
      </c>
      <c r="C66" s="37" t="s">
        <v>159</v>
      </c>
      <c r="D66" s="37" t="s">
        <v>160</v>
      </c>
      <c r="E66" s="37" t="s">
        <v>167</v>
      </c>
      <c r="F66" s="64" t="s">
        <v>149</v>
      </c>
      <c r="G66" s="38">
        <f>G65*[1]Assumptions!$B$18/[1]Assumptions!$B$9</f>
        <v>13384.890688259111</v>
      </c>
      <c r="H66" s="38">
        <f>H65*[1]Assumptions!$B$18/[1]Assumptions!$B$9</f>
        <v>13384.890688259111</v>
      </c>
      <c r="I66" s="38">
        <f>I65*[1]Assumptions!$B$18/[1]Assumptions!$B$9</f>
        <v>13384.890688259111</v>
      </c>
      <c r="J66" s="38">
        <f>J65*[1]Assumptions!$B$18/[1]Assumptions!$B$9</f>
        <v>13384.890688259111</v>
      </c>
      <c r="K66" s="38">
        <f>K65*[1]Assumptions!$B$18/[1]Assumptions!$B$9</f>
        <v>13384.890688259111</v>
      </c>
    </row>
    <row r="67" spans="1:11" x14ac:dyDescent="0.3">
      <c r="A67" s="33" t="s">
        <v>149</v>
      </c>
      <c r="B67" s="33" t="s">
        <v>162</v>
      </c>
      <c r="C67" s="33" t="s">
        <v>71</v>
      </c>
      <c r="D67" s="33" t="s">
        <v>163</v>
      </c>
      <c r="E67" s="58" t="s">
        <v>232</v>
      </c>
      <c r="F67" s="64" t="s">
        <v>149</v>
      </c>
      <c r="G67" s="36">
        <v>162</v>
      </c>
      <c r="H67" s="36">
        <f>G67</f>
        <v>162</v>
      </c>
      <c r="I67" s="36">
        <f t="shared" ref="I67:K67" si="26">H67</f>
        <v>162</v>
      </c>
      <c r="J67" s="36">
        <f t="shared" si="26"/>
        <v>162</v>
      </c>
      <c r="K67" s="36">
        <f t="shared" si="26"/>
        <v>162</v>
      </c>
    </row>
    <row r="68" spans="1:11" x14ac:dyDescent="0.3">
      <c r="A68" s="37" t="s">
        <v>149</v>
      </c>
      <c r="B68" s="37" t="s">
        <v>162</v>
      </c>
      <c r="C68" s="37" t="s">
        <v>159</v>
      </c>
      <c r="D68" s="37" t="s">
        <v>163</v>
      </c>
      <c r="E68" s="37" t="s">
        <v>167</v>
      </c>
      <c r="F68" s="64" t="s">
        <v>149</v>
      </c>
      <c r="G68" s="38">
        <f>G67*[1]Assumptions!$B$18/[1]Assumptions!$B$9</f>
        <v>239.17408906882591</v>
      </c>
      <c r="H68" s="38">
        <f>H67*[1]Assumptions!$B$18/[1]Assumptions!$B$9</f>
        <v>239.17408906882591</v>
      </c>
      <c r="I68" s="38">
        <f>I67*[1]Assumptions!$B$18/[1]Assumptions!$B$9</f>
        <v>239.17408906882591</v>
      </c>
      <c r="J68" s="38">
        <f>J67*[1]Assumptions!$B$18/[1]Assumptions!$B$9</f>
        <v>239.17408906882591</v>
      </c>
      <c r="K68" s="38">
        <f>K67*[1]Assumptions!$B$18/[1]Assumptions!$B$9</f>
        <v>239.17408906882591</v>
      </c>
    </row>
    <row r="69" spans="1:11" x14ac:dyDescent="0.3">
      <c r="A69" s="33" t="s">
        <v>149</v>
      </c>
      <c r="B69" s="33" t="s">
        <v>164</v>
      </c>
      <c r="C69" s="33" t="s">
        <v>71</v>
      </c>
      <c r="D69" s="33" t="s">
        <v>165</v>
      </c>
      <c r="E69" s="58" t="s">
        <v>232</v>
      </c>
      <c r="F69" s="64" t="s">
        <v>149</v>
      </c>
      <c r="G69" s="63">
        <v>7.0000000000000001E-3</v>
      </c>
      <c r="H69" s="63">
        <v>7.0000000000000001E-3</v>
      </c>
      <c r="I69" s="63">
        <v>7.0000000000000001E-3</v>
      </c>
      <c r="J69" s="63">
        <v>7.0000000000000001E-3</v>
      </c>
      <c r="K69" s="63">
        <v>7.0000000000000001E-3</v>
      </c>
    </row>
    <row r="70" spans="1:11" x14ac:dyDescent="0.3">
      <c r="A70" s="37" t="s">
        <v>149</v>
      </c>
      <c r="B70" s="37" t="s">
        <v>164</v>
      </c>
      <c r="C70" s="37" t="s">
        <v>159</v>
      </c>
      <c r="D70" s="37" t="s">
        <v>165</v>
      </c>
      <c r="E70" s="37" t="s">
        <v>167</v>
      </c>
      <c r="F70" s="64" t="s">
        <v>149</v>
      </c>
      <c r="G70" s="65">
        <f>G69*[1]Assumptions!$B$18/[1]Assumptions!$B$9</f>
        <v>1.0334682860998652E-2</v>
      </c>
      <c r="H70" s="65">
        <f>H69*[1]Assumptions!$B$18/[1]Assumptions!$B$9</f>
        <v>1.0334682860998652E-2</v>
      </c>
      <c r="I70" s="65">
        <f>I69*[1]Assumptions!$B$18/[1]Assumptions!$B$9</f>
        <v>1.0334682860998652E-2</v>
      </c>
      <c r="J70" s="65">
        <f>J69*[1]Assumptions!$B$18/[1]Assumptions!$B$9</f>
        <v>1.0334682860998652E-2</v>
      </c>
      <c r="K70" s="65">
        <f>K69*[1]Assumptions!$B$18/[1]Assumptions!$B$9</f>
        <v>1.0334682860998652E-2</v>
      </c>
    </row>
    <row r="71" spans="1:11" x14ac:dyDescent="0.3">
      <c r="A71" s="33" t="s">
        <v>149</v>
      </c>
      <c r="B71" s="33" t="s">
        <v>192</v>
      </c>
      <c r="C71" s="33"/>
      <c r="D71" s="37" t="s">
        <v>193</v>
      </c>
      <c r="E71" s="58" t="s">
        <v>232</v>
      </c>
      <c r="F71" s="64" t="s">
        <v>149</v>
      </c>
      <c r="G71" s="56">
        <v>11613</v>
      </c>
      <c r="H71" s="56">
        <f>G71</f>
        <v>11613</v>
      </c>
      <c r="I71" s="56">
        <f t="shared" ref="I71:K72" si="27">H71</f>
        <v>11613</v>
      </c>
      <c r="J71" s="56">
        <f t="shared" si="27"/>
        <v>11613</v>
      </c>
      <c r="K71" s="56">
        <f t="shared" si="27"/>
        <v>11613</v>
      </c>
    </row>
    <row r="72" spans="1:11" x14ac:dyDescent="0.3">
      <c r="A72" s="37" t="s">
        <v>149</v>
      </c>
      <c r="B72" s="37" t="s">
        <v>194</v>
      </c>
      <c r="C72" s="37" t="s">
        <v>159</v>
      </c>
      <c r="D72" s="37" t="s">
        <v>129</v>
      </c>
      <c r="E72" s="34" t="s">
        <v>161</v>
      </c>
      <c r="F72" s="64" t="s">
        <v>149</v>
      </c>
      <c r="G72" s="56">
        <f>[1]Assumptions!$J$2</f>
        <v>271.95</v>
      </c>
      <c r="H72" s="56">
        <f>G72</f>
        <v>271.95</v>
      </c>
      <c r="I72" s="56">
        <f t="shared" si="27"/>
        <v>271.95</v>
      </c>
      <c r="J72" s="56">
        <f t="shared" si="27"/>
        <v>271.95</v>
      </c>
      <c r="K72" s="56">
        <f t="shared" si="27"/>
        <v>271.95</v>
      </c>
    </row>
    <row r="73" spans="1:11" x14ac:dyDescent="0.3">
      <c r="A73" s="33" t="s">
        <v>149</v>
      </c>
      <c r="B73" s="33" t="s">
        <v>195</v>
      </c>
      <c r="C73" s="33" t="s">
        <v>159</v>
      </c>
      <c r="D73" s="33" t="s">
        <v>165</v>
      </c>
      <c r="E73" s="34" t="s">
        <v>161</v>
      </c>
      <c r="F73" s="64" t="s">
        <v>149</v>
      </c>
      <c r="G73" s="66">
        <f>G72*G71/1000000</f>
        <v>3.1581553499999999</v>
      </c>
      <c r="H73" s="66">
        <f>H72*H71/1000000</f>
        <v>3.1581553499999999</v>
      </c>
      <c r="I73" s="66">
        <f>I72*I71/1000000</f>
        <v>3.1581553499999999</v>
      </c>
      <c r="J73" s="66">
        <f>J72*J71/1000000</f>
        <v>3.1581553499999999</v>
      </c>
      <c r="K73" s="66">
        <f>K72*K71/1000000</f>
        <v>3.1581553499999999</v>
      </c>
    </row>
    <row r="74" spans="1:11" x14ac:dyDescent="0.3">
      <c r="A74" s="37" t="s">
        <v>149</v>
      </c>
      <c r="B74" s="37" t="s">
        <v>166</v>
      </c>
      <c r="C74" s="37" t="s">
        <v>159</v>
      </c>
      <c r="D74" s="37" t="s">
        <v>160</v>
      </c>
      <c r="E74" s="37" t="s">
        <v>167</v>
      </c>
      <c r="F74" s="64" t="s">
        <v>149</v>
      </c>
      <c r="G74" s="38">
        <f>G66*[1]Assumptions!$H$66</f>
        <v>14372.695621052635</v>
      </c>
      <c r="H74" s="38">
        <f>H66*[1]Assumptions!$H$66</f>
        <v>14372.695621052635</v>
      </c>
      <c r="I74" s="38">
        <f>I66*[1]Assumptions!$H$66</f>
        <v>14372.695621052635</v>
      </c>
      <c r="J74" s="38">
        <f>J66*[1]Assumptions!$H$66</f>
        <v>14372.695621052635</v>
      </c>
      <c r="K74" s="38">
        <f>K66*[1]Assumptions!$H$66</f>
        <v>14372.695621052635</v>
      </c>
    </row>
    <row r="75" spans="1:11" x14ac:dyDescent="0.3">
      <c r="A75" s="33" t="s">
        <v>149</v>
      </c>
      <c r="B75" s="33" t="s">
        <v>168</v>
      </c>
      <c r="C75" s="33" t="s">
        <v>159</v>
      </c>
      <c r="D75" s="33" t="s">
        <v>4</v>
      </c>
      <c r="E75" s="39" t="s">
        <v>233</v>
      </c>
      <c r="F75" s="64" t="s">
        <v>149</v>
      </c>
      <c r="G75" s="46">
        <v>0.1</v>
      </c>
      <c r="H75" s="60">
        <f>G75</f>
        <v>0.1</v>
      </c>
      <c r="I75" s="60">
        <f>H75</f>
        <v>0.1</v>
      </c>
      <c r="J75" s="60">
        <f t="shared" ref="J75:K78" si="28">I75</f>
        <v>0.1</v>
      </c>
      <c r="K75" s="60">
        <f t="shared" si="28"/>
        <v>0.1</v>
      </c>
    </row>
    <row r="76" spans="1:11" x14ac:dyDescent="0.3">
      <c r="A76" s="37" t="s">
        <v>149</v>
      </c>
      <c r="B76" s="37" t="s">
        <v>170</v>
      </c>
      <c r="C76" s="37" t="s">
        <v>159</v>
      </c>
      <c r="D76" s="37" t="s">
        <v>4</v>
      </c>
      <c r="E76" s="34" t="s">
        <v>161</v>
      </c>
      <c r="F76" s="64" t="s">
        <v>149</v>
      </c>
      <c r="G76" s="46">
        <v>8.2000000000000003E-2</v>
      </c>
      <c r="H76" s="60">
        <f>G76</f>
        <v>8.2000000000000003E-2</v>
      </c>
      <c r="I76" s="60">
        <f>H76</f>
        <v>8.2000000000000003E-2</v>
      </c>
      <c r="J76" s="60">
        <f t="shared" si="28"/>
        <v>8.2000000000000003E-2</v>
      </c>
      <c r="K76" s="60">
        <f t="shared" si="28"/>
        <v>8.2000000000000003E-2</v>
      </c>
    </row>
    <row r="77" spans="1:11" x14ac:dyDescent="0.3">
      <c r="A77" s="33" t="s">
        <v>149</v>
      </c>
      <c r="B77" s="33" t="s">
        <v>171</v>
      </c>
      <c r="C77" s="33"/>
      <c r="D77" s="33" t="s">
        <v>172</v>
      </c>
      <c r="E77" s="58" t="s">
        <v>232</v>
      </c>
      <c r="F77" s="64" t="s">
        <v>149</v>
      </c>
      <c r="G77" s="45">
        <v>25</v>
      </c>
      <c r="H77" s="56">
        <f t="shared" ref="H77:I78" si="29">G77</f>
        <v>25</v>
      </c>
      <c r="I77" s="56">
        <f t="shared" si="29"/>
        <v>25</v>
      </c>
      <c r="J77" s="56">
        <f t="shared" si="28"/>
        <v>25</v>
      </c>
      <c r="K77" s="56">
        <f t="shared" si="28"/>
        <v>25</v>
      </c>
    </row>
    <row r="78" spans="1:11" x14ac:dyDescent="0.3">
      <c r="A78" s="37" t="s">
        <v>149</v>
      </c>
      <c r="B78" s="37" t="s">
        <v>173</v>
      </c>
      <c r="C78" s="37"/>
      <c r="D78" s="37" t="s">
        <v>4</v>
      </c>
      <c r="E78" s="37" t="s">
        <v>167</v>
      </c>
      <c r="F78" s="64" t="s">
        <v>149</v>
      </c>
      <c r="G78" s="41">
        <f>G76/(1-1/(1+G76)^G77)</f>
        <v>9.5284341010672763E-2</v>
      </c>
      <c r="H78" s="41">
        <f>G78</f>
        <v>9.5284341010672763E-2</v>
      </c>
      <c r="I78" s="41">
        <f t="shared" si="29"/>
        <v>9.5284341010672763E-2</v>
      </c>
      <c r="J78" s="41">
        <f t="shared" si="28"/>
        <v>9.5284341010672763E-2</v>
      </c>
      <c r="K78" s="41">
        <f t="shared" si="28"/>
        <v>9.5284341010672763E-2</v>
      </c>
    </row>
    <row r="79" spans="1:11" x14ac:dyDescent="0.3">
      <c r="A79" s="33" t="s">
        <v>149</v>
      </c>
      <c r="B79" s="33" t="s">
        <v>174</v>
      </c>
      <c r="C79" s="33" t="s">
        <v>159</v>
      </c>
      <c r="D79" s="33" t="s">
        <v>163</v>
      </c>
      <c r="E79" s="33" t="s">
        <v>167</v>
      </c>
      <c r="F79" s="64" t="s">
        <v>149</v>
      </c>
      <c r="G79" s="42">
        <f>G78*G74+G68</f>
        <v>1608.6669198678082</v>
      </c>
      <c r="H79" s="42">
        <f t="shared" ref="H79:K79" si="30">H78*H74+H68</f>
        <v>1608.6669198678082</v>
      </c>
      <c r="I79" s="42">
        <f t="shared" si="30"/>
        <v>1608.6669198678082</v>
      </c>
      <c r="J79" s="42">
        <f t="shared" si="30"/>
        <v>1608.6669198678082</v>
      </c>
      <c r="K79" s="42">
        <f t="shared" si="30"/>
        <v>1608.6669198678082</v>
      </c>
    </row>
    <row r="80" spans="1:11" x14ac:dyDescent="0.3">
      <c r="A80" s="37" t="s">
        <v>149</v>
      </c>
      <c r="B80" s="37" t="s">
        <v>175</v>
      </c>
      <c r="C80" s="37" t="s">
        <v>159</v>
      </c>
      <c r="D80" s="37" t="s">
        <v>165</v>
      </c>
      <c r="E80" s="37" t="s">
        <v>167</v>
      </c>
      <c r="F80" s="64" t="s">
        <v>149</v>
      </c>
      <c r="G80" s="43">
        <f>G79/(G75*8760)+G70+G73</f>
        <v>5.0048677952671721</v>
      </c>
      <c r="H80" s="43">
        <f t="shared" ref="H80:K80" si="31">H79/(H75*8760)+H70+H73</f>
        <v>5.0048677952671721</v>
      </c>
      <c r="I80" s="43">
        <f t="shared" si="31"/>
        <v>5.0048677952671721</v>
      </c>
      <c r="J80" s="43">
        <f t="shared" si="31"/>
        <v>5.0048677952671721</v>
      </c>
      <c r="K80" s="43">
        <f t="shared" si="31"/>
        <v>5.0048677952671721</v>
      </c>
    </row>
    <row r="81" spans="1:11" x14ac:dyDescent="0.3">
      <c r="A81" s="33" t="s">
        <v>152</v>
      </c>
      <c r="B81" s="33" t="s">
        <v>158</v>
      </c>
      <c r="C81" s="33" t="s">
        <v>71</v>
      </c>
      <c r="D81" s="33" t="s">
        <v>160</v>
      </c>
      <c r="E81" s="58" t="s">
        <v>232</v>
      </c>
      <c r="F81" t="s">
        <v>152</v>
      </c>
      <c r="G81" s="36">
        <v>14144</v>
      </c>
      <c r="H81" s="36">
        <f>G81</f>
        <v>14144</v>
      </c>
      <c r="I81" s="36">
        <f t="shared" ref="I81:K81" si="32">H81</f>
        <v>14144</v>
      </c>
      <c r="J81" s="36">
        <f t="shared" si="32"/>
        <v>14144</v>
      </c>
      <c r="K81" s="36">
        <f t="shared" si="32"/>
        <v>14144</v>
      </c>
    </row>
    <row r="82" spans="1:11" x14ac:dyDescent="0.3">
      <c r="A82" s="37" t="s">
        <v>152</v>
      </c>
      <c r="B82" s="37" t="s">
        <v>158</v>
      </c>
      <c r="C82" s="37" t="s">
        <v>159</v>
      </c>
      <c r="D82" s="37" t="s">
        <v>160</v>
      </c>
      <c r="E82" s="37" t="s">
        <v>167</v>
      </c>
      <c r="F82" t="s">
        <v>152</v>
      </c>
      <c r="G82" s="38">
        <f>G81*[1]Assumptions!$B$18/[1]Assumptions!$B$9</f>
        <v>20881.964912280706</v>
      </c>
      <c r="H82" s="38">
        <f>H81*[1]Assumptions!$B$18/[1]Assumptions!$B$9</f>
        <v>20881.964912280706</v>
      </c>
      <c r="I82" s="38">
        <f>I81*[1]Assumptions!$B$18/[1]Assumptions!$B$9</f>
        <v>20881.964912280706</v>
      </c>
      <c r="J82" s="38">
        <f>J81*[1]Assumptions!$B$18/[1]Assumptions!$B$9</f>
        <v>20881.964912280706</v>
      </c>
      <c r="K82" s="38">
        <f>K81*[1]Assumptions!$B$18/[1]Assumptions!$B$9</f>
        <v>20881.964912280706</v>
      </c>
    </row>
    <row r="83" spans="1:11" x14ac:dyDescent="0.3">
      <c r="A83" s="33" t="s">
        <v>152</v>
      </c>
      <c r="B83" s="33" t="s">
        <v>162</v>
      </c>
      <c r="C83" s="33" t="s">
        <v>71</v>
      </c>
      <c r="D83" s="33" t="s">
        <v>163</v>
      </c>
      <c r="E83" s="58" t="s">
        <v>232</v>
      </c>
      <c r="F83" t="s">
        <v>152</v>
      </c>
      <c r="G83" s="36">
        <v>425</v>
      </c>
      <c r="H83" s="36">
        <f>G83</f>
        <v>425</v>
      </c>
      <c r="I83" s="36">
        <f t="shared" ref="I83:K83" si="33">H83</f>
        <v>425</v>
      </c>
      <c r="J83" s="36">
        <f t="shared" si="33"/>
        <v>425</v>
      </c>
      <c r="K83" s="36">
        <f t="shared" si="33"/>
        <v>425</v>
      </c>
    </row>
    <row r="84" spans="1:11" x14ac:dyDescent="0.3">
      <c r="A84" s="37" t="s">
        <v>152</v>
      </c>
      <c r="B84" s="37" t="s">
        <v>162</v>
      </c>
      <c r="C84" s="37" t="s">
        <v>159</v>
      </c>
      <c r="D84" s="37" t="s">
        <v>163</v>
      </c>
      <c r="E84" s="37" t="s">
        <v>167</v>
      </c>
      <c r="F84" t="s">
        <v>152</v>
      </c>
      <c r="G84" s="38">
        <f>G83*[1]Assumptions!$B$18/[1]Assumptions!$B$9</f>
        <v>627.46288798920386</v>
      </c>
      <c r="H84" s="38">
        <f>H83*[1]Assumptions!$B$18/[1]Assumptions!$B$9</f>
        <v>627.46288798920386</v>
      </c>
      <c r="I84" s="38">
        <f>I83*[1]Assumptions!$B$18/[1]Assumptions!$B$9</f>
        <v>627.46288798920386</v>
      </c>
      <c r="J84" s="38">
        <f>J83*[1]Assumptions!$B$18/[1]Assumptions!$B$9</f>
        <v>627.46288798920386</v>
      </c>
      <c r="K84" s="38">
        <f>K83*[1]Assumptions!$B$18/[1]Assumptions!$B$9</f>
        <v>627.46288798920386</v>
      </c>
    </row>
    <row r="85" spans="1:11" x14ac:dyDescent="0.3">
      <c r="A85" s="33" t="s">
        <v>152</v>
      </c>
      <c r="B85" s="33" t="s">
        <v>164</v>
      </c>
      <c r="C85" s="33" t="s">
        <v>71</v>
      </c>
      <c r="D85" s="33" t="s">
        <v>165</v>
      </c>
      <c r="E85" s="58" t="s">
        <v>232</v>
      </c>
      <c r="F85" t="s">
        <v>152</v>
      </c>
      <c r="G85" s="50">
        <f>19.6*3.6/1000</f>
        <v>7.0559999999999998E-2</v>
      </c>
      <c r="H85" s="50">
        <f t="shared" ref="H85:K85" si="34">19.6*3.6/1000</f>
        <v>7.0559999999999998E-2</v>
      </c>
      <c r="I85" s="50">
        <f t="shared" si="34"/>
        <v>7.0559999999999998E-2</v>
      </c>
      <c r="J85" s="50">
        <f t="shared" si="34"/>
        <v>7.0559999999999998E-2</v>
      </c>
      <c r="K85" s="50">
        <f t="shared" si="34"/>
        <v>7.0559999999999998E-2</v>
      </c>
    </row>
    <row r="86" spans="1:11" x14ac:dyDescent="0.3">
      <c r="A86" s="37" t="s">
        <v>152</v>
      </c>
      <c r="B86" s="37" t="s">
        <v>164</v>
      </c>
      <c r="C86" s="37" t="s">
        <v>159</v>
      </c>
      <c r="D86" s="37" t="s">
        <v>165</v>
      </c>
      <c r="E86" s="37" t="s">
        <v>167</v>
      </c>
      <c r="F86" t="s">
        <v>152</v>
      </c>
      <c r="G86" s="65">
        <f>G85*[1]Assumptions!$B$18/[1]Assumptions!$B$9</f>
        <v>0.1041736032388664</v>
      </c>
      <c r="H86" s="65">
        <f>H85*[1]Assumptions!$B$18/[1]Assumptions!$B$9</f>
        <v>0.1041736032388664</v>
      </c>
      <c r="I86" s="65">
        <f>I85*[1]Assumptions!$B$18/[1]Assumptions!$B$9</f>
        <v>0.1041736032388664</v>
      </c>
      <c r="J86" s="65">
        <f>J85*[1]Assumptions!$B$18/[1]Assumptions!$B$9</f>
        <v>0.1041736032388664</v>
      </c>
      <c r="K86" s="65">
        <f>K85*[1]Assumptions!$B$18/[1]Assumptions!$B$9</f>
        <v>0.1041736032388664</v>
      </c>
    </row>
    <row r="87" spans="1:11" x14ac:dyDescent="0.3">
      <c r="A87" s="33" t="s">
        <v>152</v>
      </c>
      <c r="B87" s="33" t="s">
        <v>192</v>
      </c>
      <c r="C87" s="33"/>
      <c r="D87" s="37" t="s">
        <v>193</v>
      </c>
      <c r="E87" s="58" t="s">
        <v>232</v>
      </c>
      <c r="F87" t="s">
        <v>152</v>
      </c>
      <c r="G87" s="56">
        <v>8000</v>
      </c>
      <c r="H87" s="56">
        <f>G87</f>
        <v>8000</v>
      </c>
      <c r="I87" s="56">
        <f t="shared" ref="I87:K88" si="35">H87</f>
        <v>8000</v>
      </c>
      <c r="J87" s="56">
        <f t="shared" si="35"/>
        <v>8000</v>
      </c>
      <c r="K87" s="56">
        <f t="shared" si="35"/>
        <v>8000</v>
      </c>
    </row>
    <row r="88" spans="1:11" x14ac:dyDescent="0.3">
      <c r="A88" s="37" t="s">
        <v>152</v>
      </c>
      <c r="B88" s="37" t="s">
        <v>194</v>
      </c>
      <c r="C88" s="37" t="s">
        <v>159</v>
      </c>
      <c r="D88" s="37" t="s">
        <v>129</v>
      </c>
      <c r="E88" s="34" t="s">
        <v>161</v>
      </c>
      <c r="F88" t="s">
        <v>152</v>
      </c>
      <c r="G88" s="56">
        <f>[1]Assumptions!$J$2</f>
        <v>271.95</v>
      </c>
      <c r="H88" s="56">
        <f>G88</f>
        <v>271.95</v>
      </c>
      <c r="I88" s="56">
        <f t="shared" si="35"/>
        <v>271.95</v>
      </c>
      <c r="J88" s="56">
        <f t="shared" si="35"/>
        <v>271.95</v>
      </c>
      <c r="K88" s="56">
        <f t="shared" si="35"/>
        <v>271.95</v>
      </c>
    </row>
    <row r="89" spans="1:11" x14ac:dyDescent="0.3">
      <c r="A89" s="33" t="s">
        <v>152</v>
      </c>
      <c r="B89" s="33" t="s">
        <v>195</v>
      </c>
      <c r="C89" s="33" t="s">
        <v>159</v>
      </c>
      <c r="D89" s="33" t="s">
        <v>165</v>
      </c>
      <c r="E89" s="34" t="s">
        <v>161</v>
      </c>
      <c r="F89" t="s">
        <v>152</v>
      </c>
      <c r="G89" s="66">
        <f>G88*G87/1000000</f>
        <v>2.1756000000000002</v>
      </c>
      <c r="H89" s="66">
        <f>H88*H87/1000000</f>
        <v>2.1756000000000002</v>
      </c>
      <c r="I89" s="66">
        <f>I88*I87/1000000</f>
        <v>2.1756000000000002</v>
      </c>
      <c r="J89" s="66">
        <f>J88*J87/1000000</f>
        <v>2.1756000000000002</v>
      </c>
      <c r="K89" s="66">
        <f>K88*K87/1000000</f>
        <v>2.1756000000000002</v>
      </c>
    </row>
    <row r="90" spans="1:11" x14ac:dyDescent="0.3">
      <c r="A90" s="37" t="s">
        <v>152</v>
      </c>
      <c r="B90" s="37" t="s">
        <v>166</v>
      </c>
      <c r="C90" s="37" t="s">
        <v>159</v>
      </c>
      <c r="D90" s="37" t="s">
        <v>160</v>
      </c>
      <c r="E90" s="37" t="s">
        <v>167</v>
      </c>
      <c r="F90" t="s">
        <v>152</v>
      </c>
      <c r="G90" s="38">
        <f>G82*[1]Assumptions!$I$66</f>
        <v>23164.146504757908</v>
      </c>
      <c r="H90" s="38">
        <f>H82*[1]Assumptions!$I$66</f>
        <v>23164.146504757908</v>
      </c>
      <c r="I90" s="38">
        <f>I82*[1]Assumptions!$I$66</f>
        <v>23164.146504757908</v>
      </c>
      <c r="J90" s="38">
        <f>J82*[1]Assumptions!$I$66</f>
        <v>23164.146504757908</v>
      </c>
      <c r="K90" s="38">
        <f>K82*[1]Assumptions!$I$66</f>
        <v>23164.146504757908</v>
      </c>
    </row>
    <row r="91" spans="1:11" x14ac:dyDescent="0.3">
      <c r="A91" s="33" t="s">
        <v>152</v>
      </c>
      <c r="B91" s="33" t="s">
        <v>168</v>
      </c>
      <c r="C91" s="33" t="s">
        <v>159</v>
      </c>
      <c r="D91" s="33" t="s">
        <v>4</v>
      </c>
      <c r="E91" s="39" t="s">
        <v>233</v>
      </c>
      <c r="F91" t="s">
        <v>152</v>
      </c>
      <c r="G91" s="46">
        <v>0.1</v>
      </c>
      <c r="H91" s="60">
        <f>G91</f>
        <v>0.1</v>
      </c>
      <c r="I91" s="60">
        <f>H91</f>
        <v>0.1</v>
      </c>
      <c r="J91" s="60">
        <f t="shared" ref="J91:K94" si="36">I91</f>
        <v>0.1</v>
      </c>
      <c r="K91" s="60">
        <f t="shared" si="36"/>
        <v>0.1</v>
      </c>
    </row>
    <row r="92" spans="1:11" x14ac:dyDescent="0.3">
      <c r="A92" s="37" t="s">
        <v>152</v>
      </c>
      <c r="B92" s="37" t="s">
        <v>170</v>
      </c>
      <c r="C92" s="37" t="s">
        <v>159</v>
      </c>
      <c r="D92" s="37" t="s">
        <v>4</v>
      </c>
      <c r="E92" s="34" t="s">
        <v>161</v>
      </c>
      <c r="F92" t="s">
        <v>152</v>
      </c>
      <c r="G92" s="46">
        <v>8.2000000000000003E-2</v>
      </c>
      <c r="H92" s="60">
        <f>G92</f>
        <v>8.2000000000000003E-2</v>
      </c>
      <c r="I92" s="60">
        <f>H92</f>
        <v>8.2000000000000003E-2</v>
      </c>
      <c r="J92" s="60">
        <f t="shared" si="36"/>
        <v>8.2000000000000003E-2</v>
      </c>
      <c r="K92" s="60">
        <f t="shared" si="36"/>
        <v>8.2000000000000003E-2</v>
      </c>
    </row>
    <row r="93" spans="1:11" x14ac:dyDescent="0.3">
      <c r="A93" s="33" t="s">
        <v>152</v>
      </c>
      <c r="B93" s="33" t="s">
        <v>171</v>
      </c>
      <c r="C93" s="33"/>
      <c r="D93" s="33" t="s">
        <v>172</v>
      </c>
      <c r="E93" s="58" t="s">
        <v>232</v>
      </c>
      <c r="F93" t="s">
        <v>152</v>
      </c>
      <c r="G93" s="45">
        <v>25</v>
      </c>
      <c r="H93" s="56">
        <f t="shared" ref="H93:I94" si="37">G93</f>
        <v>25</v>
      </c>
      <c r="I93" s="56">
        <f t="shared" si="37"/>
        <v>25</v>
      </c>
      <c r="J93" s="56">
        <f t="shared" si="36"/>
        <v>25</v>
      </c>
      <c r="K93" s="56">
        <f t="shared" si="36"/>
        <v>25</v>
      </c>
    </row>
    <row r="94" spans="1:11" x14ac:dyDescent="0.3">
      <c r="A94" s="37" t="s">
        <v>152</v>
      </c>
      <c r="B94" s="37" t="s">
        <v>173</v>
      </c>
      <c r="C94" s="37"/>
      <c r="D94" s="37" t="s">
        <v>4</v>
      </c>
      <c r="E94" s="37" t="s">
        <v>167</v>
      </c>
      <c r="F94" t="s">
        <v>152</v>
      </c>
      <c r="G94" s="41">
        <f>G92/(1-1/(1+G92)^G93)</f>
        <v>9.5284341010672763E-2</v>
      </c>
      <c r="H94" s="41">
        <f>G94</f>
        <v>9.5284341010672763E-2</v>
      </c>
      <c r="I94" s="41">
        <f t="shared" si="37"/>
        <v>9.5284341010672763E-2</v>
      </c>
      <c r="J94" s="41">
        <f t="shared" si="36"/>
        <v>9.5284341010672763E-2</v>
      </c>
      <c r="K94" s="41">
        <f t="shared" si="36"/>
        <v>9.5284341010672763E-2</v>
      </c>
    </row>
    <row r="95" spans="1:11" x14ac:dyDescent="0.3">
      <c r="A95" s="33" t="s">
        <v>152</v>
      </c>
      <c r="B95" s="33" t="s">
        <v>174</v>
      </c>
      <c r="C95" s="33" t="s">
        <v>159</v>
      </c>
      <c r="D95" s="33" t="s">
        <v>163</v>
      </c>
      <c r="E95" s="33" t="s">
        <v>167</v>
      </c>
      <c r="F95" t="s">
        <v>152</v>
      </c>
      <c r="G95" s="42">
        <f>G94*G90+G84</f>
        <v>2834.6433227697398</v>
      </c>
      <c r="H95" s="42">
        <f t="shared" ref="H95:K95" si="38">H94*H90+H84</f>
        <v>2834.6433227697398</v>
      </c>
      <c r="I95" s="42">
        <f t="shared" si="38"/>
        <v>2834.6433227697398</v>
      </c>
      <c r="J95" s="42">
        <f t="shared" si="38"/>
        <v>2834.6433227697398</v>
      </c>
      <c r="K95" s="42">
        <f t="shared" si="38"/>
        <v>2834.6433227697398</v>
      </c>
    </row>
    <row r="96" spans="1:11" x14ac:dyDescent="0.3">
      <c r="A96" s="37" t="s">
        <v>152</v>
      </c>
      <c r="B96" s="37" t="s">
        <v>175</v>
      </c>
      <c r="C96" s="37" t="s">
        <v>159</v>
      </c>
      <c r="D96" s="37" t="s">
        <v>165</v>
      </c>
      <c r="E96" s="37" t="s">
        <v>167</v>
      </c>
      <c r="F96" t="s">
        <v>152</v>
      </c>
      <c r="G96" s="43">
        <f>G95/(G91*8760)+G86+G89</f>
        <v>5.5156678073139123</v>
      </c>
      <c r="H96" s="43">
        <f t="shared" ref="H96:K96" si="39">H95/(H91*8760)+H86+H89</f>
        <v>5.5156678073139123</v>
      </c>
      <c r="I96" s="43">
        <f t="shared" si="39"/>
        <v>5.5156678073139123</v>
      </c>
      <c r="J96" s="43">
        <f t="shared" si="39"/>
        <v>5.5156678073139123</v>
      </c>
      <c r="K96" s="43">
        <f t="shared" si="39"/>
        <v>5.5156678073139123</v>
      </c>
    </row>
    <row r="97" spans="1:11" x14ac:dyDescent="0.3">
      <c r="A97" s="33" t="s">
        <v>150</v>
      </c>
      <c r="B97" s="33" t="s">
        <v>158</v>
      </c>
      <c r="C97" s="33" t="s">
        <v>71</v>
      </c>
      <c r="D97" s="33" t="s">
        <v>160</v>
      </c>
      <c r="E97" s="58" t="s">
        <v>232</v>
      </c>
      <c r="F97" s="33" t="s">
        <v>150</v>
      </c>
      <c r="G97" s="36">
        <v>9955</v>
      </c>
      <c r="H97" s="36">
        <f>G97</f>
        <v>9955</v>
      </c>
      <c r="I97" s="36">
        <f t="shared" ref="I97:K97" si="40">H97</f>
        <v>9955</v>
      </c>
      <c r="J97" s="36">
        <f t="shared" si="40"/>
        <v>9955</v>
      </c>
      <c r="K97" s="36">
        <f t="shared" si="40"/>
        <v>9955</v>
      </c>
    </row>
    <row r="98" spans="1:11" x14ac:dyDescent="0.3">
      <c r="A98" s="37" t="s">
        <v>150</v>
      </c>
      <c r="B98" s="37" t="s">
        <v>158</v>
      </c>
      <c r="C98" s="37" t="s">
        <v>159</v>
      </c>
      <c r="D98" s="37" t="s">
        <v>160</v>
      </c>
      <c r="E98" s="37" t="s">
        <v>167</v>
      </c>
      <c r="F98" s="33" t="s">
        <v>150</v>
      </c>
      <c r="G98" s="38">
        <f>G97*[1]Assumptions!$B$18/[1]Assumptions!$B$9</f>
        <v>14697.395411605939</v>
      </c>
      <c r="H98" s="38">
        <f>H97*[1]Assumptions!$B$18/[1]Assumptions!$B$9</f>
        <v>14697.395411605939</v>
      </c>
      <c r="I98" s="38">
        <f>I97*[1]Assumptions!$B$18/[1]Assumptions!$B$9</f>
        <v>14697.395411605939</v>
      </c>
      <c r="J98" s="38">
        <f>J97*[1]Assumptions!$B$18/[1]Assumptions!$B$9</f>
        <v>14697.395411605939</v>
      </c>
      <c r="K98" s="38">
        <f>K97*[1]Assumptions!$B$18/[1]Assumptions!$B$9</f>
        <v>14697.395411605939</v>
      </c>
    </row>
    <row r="99" spans="1:11" x14ac:dyDescent="0.3">
      <c r="A99" s="33" t="s">
        <v>150</v>
      </c>
      <c r="B99" s="33" t="s">
        <v>162</v>
      </c>
      <c r="C99" s="33" t="s">
        <v>71</v>
      </c>
      <c r="D99" s="33" t="s">
        <v>163</v>
      </c>
      <c r="E99" s="58" t="s">
        <v>232</v>
      </c>
      <c r="F99" s="33" t="s">
        <v>150</v>
      </c>
      <c r="G99" s="36">
        <v>167</v>
      </c>
      <c r="H99" s="36">
        <f>G99</f>
        <v>167</v>
      </c>
      <c r="I99" s="36">
        <f t="shared" ref="I99:K99" si="41">H99</f>
        <v>167</v>
      </c>
      <c r="J99" s="36">
        <f t="shared" si="41"/>
        <v>167</v>
      </c>
      <c r="K99" s="36">
        <f t="shared" si="41"/>
        <v>167</v>
      </c>
    </row>
    <row r="100" spans="1:11" x14ac:dyDescent="0.3">
      <c r="A100" s="37" t="s">
        <v>150</v>
      </c>
      <c r="B100" s="37" t="s">
        <v>162</v>
      </c>
      <c r="C100" s="37" t="s">
        <v>159</v>
      </c>
      <c r="D100" s="37" t="s">
        <v>163</v>
      </c>
      <c r="E100" s="37" t="s">
        <v>167</v>
      </c>
      <c r="F100" s="33" t="s">
        <v>150</v>
      </c>
      <c r="G100" s="38">
        <f>G99*[1]Assumptions!$B$18/[1]Assumptions!$B$9</f>
        <v>246.55600539811067</v>
      </c>
      <c r="H100" s="38">
        <f>H99*[1]Assumptions!$B$18/[1]Assumptions!$B$9</f>
        <v>246.55600539811067</v>
      </c>
      <c r="I100" s="38">
        <f>I99*[1]Assumptions!$B$18/[1]Assumptions!$B$9</f>
        <v>246.55600539811067</v>
      </c>
      <c r="J100" s="38">
        <f>J99*[1]Assumptions!$B$18/[1]Assumptions!$B$9</f>
        <v>246.55600539811067</v>
      </c>
      <c r="K100" s="38">
        <f>K99*[1]Assumptions!$B$18/[1]Assumptions!$B$9</f>
        <v>246.55600539811067</v>
      </c>
    </row>
    <row r="101" spans="1:11" x14ac:dyDescent="0.3">
      <c r="A101" s="33" t="s">
        <v>150</v>
      </c>
      <c r="B101" s="33" t="s">
        <v>164</v>
      </c>
      <c r="C101" s="33" t="s">
        <v>71</v>
      </c>
      <c r="D101" s="33" t="s">
        <v>165</v>
      </c>
      <c r="E101" s="58" t="s">
        <v>232</v>
      </c>
      <c r="F101" s="33" t="s">
        <v>150</v>
      </c>
      <c r="G101" s="50">
        <f>6.1*3.6/1000</f>
        <v>2.196E-2</v>
      </c>
      <c r="H101" s="50">
        <f t="shared" ref="H101:K101" si="42">6.1*3.6/1000</f>
        <v>2.196E-2</v>
      </c>
      <c r="I101" s="50">
        <f t="shared" si="42"/>
        <v>2.196E-2</v>
      </c>
      <c r="J101" s="50">
        <f t="shared" si="42"/>
        <v>2.196E-2</v>
      </c>
      <c r="K101" s="50">
        <f t="shared" si="42"/>
        <v>2.196E-2</v>
      </c>
    </row>
    <row r="102" spans="1:11" x14ac:dyDescent="0.3">
      <c r="A102" s="37" t="s">
        <v>150</v>
      </c>
      <c r="B102" s="37" t="s">
        <v>164</v>
      </c>
      <c r="C102" s="37" t="s">
        <v>159</v>
      </c>
      <c r="D102" s="37" t="s">
        <v>165</v>
      </c>
      <c r="E102" s="37" t="s">
        <v>167</v>
      </c>
      <c r="F102" s="33" t="s">
        <v>150</v>
      </c>
      <c r="G102" s="65">
        <f>G101*[1]Assumptions!$B$18/[1]Assumptions!$B$9</f>
        <v>3.2421376518218629E-2</v>
      </c>
      <c r="H102" s="65">
        <f>H101*[1]Assumptions!$B$18/[1]Assumptions!$B$9</f>
        <v>3.2421376518218629E-2</v>
      </c>
      <c r="I102" s="65">
        <f>I101*[1]Assumptions!$B$18/[1]Assumptions!$B$9</f>
        <v>3.2421376518218629E-2</v>
      </c>
      <c r="J102" s="65">
        <f>J101*[1]Assumptions!$B$18/[1]Assumptions!$B$9</f>
        <v>3.2421376518218629E-2</v>
      </c>
      <c r="K102" s="65">
        <f>K101*[1]Assumptions!$B$18/[1]Assumptions!$B$9</f>
        <v>3.2421376518218629E-2</v>
      </c>
    </row>
    <row r="103" spans="1:11" x14ac:dyDescent="0.3">
      <c r="A103" s="33" t="s">
        <v>150</v>
      </c>
      <c r="B103" s="33" t="s">
        <v>192</v>
      </c>
      <c r="C103" s="33"/>
      <c r="D103" s="37" t="s">
        <v>193</v>
      </c>
      <c r="E103" s="58" t="s">
        <v>232</v>
      </c>
      <c r="F103" s="33" t="s">
        <v>150</v>
      </c>
      <c r="G103" s="56">
        <v>7436.9</v>
      </c>
      <c r="H103" s="56">
        <f>G103</f>
        <v>7436.9</v>
      </c>
      <c r="I103" s="56">
        <f t="shared" ref="I103:K104" si="43">H103</f>
        <v>7436.9</v>
      </c>
      <c r="J103" s="56">
        <f t="shared" si="43"/>
        <v>7436.9</v>
      </c>
      <c r="K103" s="56">
        <f t="shared" si="43"/>
        <v>7436.9</v>
      </c>
    </row>
    <row r="104" spans="1:11" x14ac:dyDescent="0.3">
      <c r="A104" s="37" t="s">
        <v>150</v>
      </c>
      <c r="B104" s="37" t="s">
        <v>194</v>
      </c>
      <c r="C104" s="37" t="s">
        <v>159</v>
      </c>
      <c r="D104" s="37" t="s">
        <v>129</v>
      </c>
      <c r="E104" s="34" t="s">
        <v>161</v>
      </c>
      <c r="F104" s="33" t="s">
        <v>150</v>
      </c>
      <c r="G104" s="56">
        <f>[1]Assumptions!$J$2</f>
        <v>271.95</v>
      </c>
      <c r="H104" s="56">
        <f>G104</f>
        <v>271.95</v>
      </c>
      <c r="I104" s="56">
        <f t="shared" si="43"/>
        <v>271.95</v>
      </c>
      <c r="J104" s="56">
        <f t="shared" si="43"/>
        <v>271.95</v>
      </c>
      <c r="K104" s="56">
        <f t="shared" si="43"/>
        <v>271.95</v>
      </c>
    </row>
    <row r="105" spans="1:11" x14ac:dyDescent="0.3">
      <c r="A105" s="33" t="s">
        <v>150</v>
      </c>
      <c r="B105" s="33" t="s">
        <v>195</v>
      </c>
      <c r="C105" s="33" t="s">
        <v>159</v>
      </c>
      <c r="D105" s="33" t="s">
        <v>165</v>
      </c>
      <c r="E105" s="34" t="s">
        <v>161</v>
      </c>
      <c r="F105" s="33" t="s">
        <v>150</v>
      </c>
      <c r="G105" s="66">
        <f>G104*G103/1000000</f>
        <v>2.0224649549999998</v>
      </c>
      <c r="H105" s="66">
        <f>H104*H103/1000000</f>
        <v>2.0224649549999998</v>
      </c>
      <c r="I105" s="66">
        <f>I104*I103/1000000</f>
        <v>2.0224649549999998</v>
      </c>
      <c r="J105" s="66">
        <f>J104*J103/1000000</f>
        <v>2.0224649549999998</v>
      </c>
      <c r="K105" s="66">
        <f>K104*K103/1000000</f>
        <v>2.0224649549999998</v>
      </c>
    </row>
    <row r="106" spans="1:11" x14ac:dyDescent="0.3">
      <c r="A106" s="37" t="s">
        <v>150</v>
      </c>
      <c r="B106" s="37" t="s">
        <v>166</v>
      </c>
      <c r="C106" s="37" t="s">
        <v>159</v>
      </c>
      <c r="D106" s="37" t="s">
        <v>160</v>
      </c>
      <c r="E106" s="37" t="s">
        <v>167</v>
      </c>
      <c r="F106" s="33" t="s">
        <v>150</v>
      </c>
      <c r="G106" s="38">
        <f>G98*[1]Assumptions!$I$66</f>
        <v>16303.667877182193</v>
      </c>
      <c r="H106" s="38">
        <f>H98*[1]Assumptions!$I$66</f>
        <v>16303.667877182193</v>
      </c>
      <c r="I106" s="38">
        <f>I98*[1]Assumptions!$I$66</f>
        <v>16303.667877182193</v>
      </c>
      <c r="J106" s="38">
        <f>J98*[1]Assumptions!$I$66</f>
        <v>16303.667877182193</v>
      </c>
      <c r="K106" s="38">
        <f>K98*[1]Assumptions!$I$66</f>
        <v>16303.667877182193</v>
      </c>
    </row>
    <row r="107" spans="1:11" x14ac:dyDescent="0.3">
      <c r="A107" s="33" t="s">
        <v>150</v>
      </c>
      <c r="B107" s="33" t="s">
        <v>168</v>
      </c>
      <c r="C107" s="33" t="s">
        <v>159</v>
      </c>
      <c r="D107" s="33" t="s">
        <v>4</v>
      </c>
      <c r="E107" s="39" t="s">
        <v>233</v>
      </c>
      <c r="F107" s="33" t="s">
        <v>150</v>
      </c>
      <c r="G107" s="46">
        <v>0.5</v>
      </c>
      <c r="H107" s="60">
        <f>G107</f>
        <v>0.5</v>
      </c>
      <c r="I107" s="60">
        <f>H107</f>
        <v>0.5</v>
      </c>
      <c r="J107" s="60">
        <f t="shared" ref="J107:K108" si="44">I107</f>
        <v>0.5</v>
      </c>
      <c r="K107" s="60">
        <f t="shared" si="44"/>
        <v>0.5</v>
      </c>
    </row>
    <row r="108" spans="1:11" x14ac:dyDescent="0.3">
      <c r="A108" s="37" t="s">
        <v>150</v>
      </c>
      <c r="B108" s="37" t="s">
        <v>170</v>
      </c>
      <c r="C108" s="37" t="s">
        <v>159</v>
      </c>
      <c r="D108" s="37" t="s">
        <v>4</v>
      </c>
      <c r="E108" s="34" t="s">
        <v>161</v>
      </c>
      <c r="F108" s="33" t="s">
        <v>150</v>
      </c>
      <c r="G108" s="46">
        <v>8.2000000000000003E-2</v>
      </c>
      <c r="H108" s="60">
        <f>G108</f>
        <v>8.2000000000000003E-2</v>
      </c>
      <c r="I108" s="60">
        <f>H108</f>
        <v>8.2000000000000003E-2</v>
      </c>
      <c r="J108" s="60">
        <f t="shared" si="44"/>
        <v>8.2000000000000003E-2</v>
      </c>
      <c r="K108" s="60">
        <f t="shared" si="44"/>
        <v>8.2000000000000003E-2</v>
      </c>
    </row>
    <row r="109" spans="1:11" x14ac:dyDescent="0.3">
      <c r="A109" s="33" t="s">
        <v>150</v>
      </c>
      <c r="B109" s="33" t="s">
        <v>171</v>
      </c>
      <c r="C109" s="33"/>
      <c r="D109" s="33" t="s">
        <v>172</v>
      </c>
      <c r="E109" s="58" t="s">
        <v>232</v>
      </c>
      <c r="F109" s="33" t="s">
        <v>150</v>
      </c>
      <c r="G109" s="45">
        <v>25</v>
      </c>
      <c r="H109" s="56">
        <f t="shared" ref="H109:K110" si="45">G109</f>
        <v>25</v>
      </c>
      <c r="I109" s="56">
        <f t="shared" si="45"/>
        <v>25</v>
      </c>
      <c r="J109" s="56">
        <f t="shared" si="45"/>
        <v>25</v>
      </c>
      <c r="K109" s="56">
        <f t="shared" si="45"/>
        <v>25</v>
      </c>
    </row>
    <row r="110" spans="1:11" x14ac:dyDescent="0.3">
      <c r="A110" s="37" t="s">
        <v>150</v>
      </c>
      <c r="B110" s="37" t="s">
        <v>173</v>
      </c>
      <c r="C110" s="37"/>
      <c r="D110" s="37" t="s">
        <v>4</v>
      </c>
      <c r="E110" s="37" t="s">
        <v>167</v>
      </c>
      <c r="F110" s="33" t="s">
        <v>150</v>
      </c>
      <c r="G110" s="41">
        <f>G108/(1-1/(1+G108)^G109)</f>
        <v>9.5284341010672763E-2</v>
      </c>
      <c r="H110" s="41">
        <f>G110</f>
        <v>9.5284341010672763E-2</v>
      </c>
      <c r="I110" s="41">
        <f t="shared" si="45"/>
        <v>9.5284341010672763E-2</v>
      </c>
      <c r="J110" s="41">
        <f t="shared" si="45"/>
        <v>9.5284341010672763E-2</v>
      </c>
      <c r="K110" s="41">
        <f t="shared" si="45"/>
        <v>9.5284341010672763E-2</v>
      </c>
    </row>
    <row r="111" spans="1:11" x14ac:dyDescent="0.3">
      <c r="A111" s="33" t="s">
        <v>150</v>
      </c>
      <c r="B111" s="33" t="s">
        <v>174</v>
      </c>
      <c r="C111" s="33" t="s">
        <v>159</v>
      </c>
      <c r="D111" s="33" t="s">
        <v>163</v>
      </c>
      <c r="E111" s="33" t="s">
        <v>167</v>
      </c>
      <c r="F111" s="33" t="s">
        <v>150</v>
      </c>
      <c r="G111" s="42">
        <f>G110*G106+G100</f>
        <v>1800.0402551322902</v>
      </c>
      <c r="H111" s="42">
        <f t="shared" ref="H111:K111" si="46">H110*H106+H100</f>
        <v>1800.0402551322902</v>
      </c>
      <c r="I111" s="42">
        <f t="shared" si="46"/>
        <v>1800.0402551322902</v>
      </c>
      <c r="J111" s="42">
        <f t="shared" si="46"/>
        <v>1800.0402551322902</v>
      </c>
      <c r="K111" s="42">
        <f t="shared" si="46"/>
        <v>1800.0402551322902</v>
      </c>
    </row>
    <row r="112" spans="1:11" x14ac:dyDescent="0.3">
      <c r="A112" s="37" t="s">
        <v>150</v>
      </c>
      <c r="B112" s="37" t="s">
        <v>175</v>
      </c>
      <c r="C112" s="37" t="s">
        <v>159</v>
      </c>
      <c r="D112" s="37" t="s">
        <v>165</v>
      </c>
      <c r="E112" s="37" t="s">
        <v>167</v>
      </c>
      <c r="F112" s="33" t="s">
        <v>150</v>
      </c>
      <c r="G112" s="43">
        <f>G111/(G107*8760)+G102+G105</f>
        <v>2.4658544262972804</v>
      </c>
      <c r="H112" s="43">
        <f t="shared" ref="H112:K112" si="47">H111/(H107*8760)+H102+H105</f>
        <v>2.4658544262972804</v>
      </c>
      <c r="I112" s="43">
        <f t="shared" si="47"/>
        <v>2.4658544262972804</v>
      </c>
      <c r="J112" s="43">
        <f t="shared" si="47"/>
        <v>2.4658544262972804</v>
      </c>
      <c r="K112" s="43">
        <f t="shared" si="47"/>
        <v>2.4658544262972804</v>
      </c>
    </row>
    <row r="113" spans="1:11" x14ac:dyDescent="0.3">
      <c r="A113" s="33" t="s">
        <v>148</v>
      </c>
      <c r="B113" s="33" t="s">
        <v>158</v>
      </c>
      <c r="C113" s="33" t="s">
        <v>71</v>
      </c>
      <c r="D113" s="33" t="s">
        <v>160</v>
      </c>
      <c r="E113" s="58" t="s">
        <v>232</v>
      </c>
      <c r="F113" s="55" t="s">
        <v>148</v>
      </c>
      <c r="G113" s="36">
        <v>68550</v>
      </c>
      <c r="H113" s="36">
        <v>68550</v>
      </c>
      <c r="I113" s="36">
        <v>68550</v>
      </c>
      <c r="J113" s="36">
        <v>68550</v>
      </c>
      <c r="K113" s="36">
        <v>68550</v>
      </c>
    </row>
    <row r="114" spans="1:11" x14ac:dyDescent="0.3">
      <c r="A114" s="37" t="s">
        <v>148</v>
      </c>
      <c r="B114" s="37" t="s">
        <v>158</v>
      </c>
      <c r="C114" s="37" t="s">
        <v>159</v>
      </c>
      <c r="D114" s="37" t="s">
        <v>160</v>
      </c>
      <c r="E114" s="37" t="s">
        <v>167</v>
      </c>
      <c r="F114" s="55" t="s">
        <v>148</v>
      </c>
      <c r="G114" s="38">
        <f>G113*[1]Assumptions!$B$18/[1]Assumptions!$B$9</f>
        <v>101206.07287449394</v>
      </c>
      <c r="H114" s="38">
        <f>H113*[1]Assumptions!$B$18/[1]Assumptions!$B$9</f>
        <v>101206.07287449394</v>
      </c>
      <c r="I114" s="38">
        <f>I113*[1]Assumptions!$B$18/[1]Assumptions!$B$9</f>
        <v>101206.07287449394</v>
      </c>
      <c r="J114" s="38">
        <f>J113*[1]Assumptions!$B$18/[1]Assumptions!$B$9</f>
        <v>101206.07287449394</v>
      </c>
      <c r="K114" s="38">
        <f>K113*[1]Assumptions!$B$18/[1]Assumptions!$B$9</f>
        <v>101206.07287449394</v>
      </c>
    </row>
    <row r="115" spans="1:11" x14ac:dyDescent="0.3">
      <c r="A115" s="33" t="s">
        <v>148</v>
      </c>
      <c r="B115" s="33" t="s">
        <v>162</v>
      </c>
      <c r="C115" s="33" t="s">
        <v>71</v>
      </c>
      <c r="D115" s="33" t="s">
        <v>163</v>
      </c>
      <c r="E115" s="58" t="s">
        <v>232</v>
      </c>
      <c r="F115" s="55" t="s">
        <v>148</v>
      </c>
      <c r="G115" s="36">
        <v>977</v>
      </c>
      <c r="H115" s="36">
        <f>G115</f>
        <v>977</v>
      </c>
      <c r="I115" s="36">
        <f t="shared" ref="I115:K115" si="48">H115</f>
        <v>977</v>
      </c>
      <c r="J115" s="36">
        <f t="shared" si="48"/>
        <v>977</v>
      </c>
      <c r="K115" s="36">
        <f t="shared" si="48"/>
        <v>977</v>
      </c>
    </row>
    <row r="116" spans="1:11" x14ac:dyDescent="0.3">
      <c r="A116" s="37" t="s">
        <v>148</v>
      </c>
      <c r="B116" s="37" t="s">
        <v>162</v>
      </c>
      <c r="C116" s="37" t="s">
        <v>159</v>
      </c>
      <c r="D116" s="37" t="s">
        <v>163</v>
      </c>
      <c r="E116" s="37" t="s">
        <v>167</v>
      </c>
      <c r="F116" s="55" t="s">
        <v>148</v>
      </c>
      <c r="G116" s="38">
        <f>G115*[1]Assumptions!$B$18/[1]Assumptions!$B$9</f>
        <v>1442.4264507422404</v>
      </c>
      <c r="H116" s="38">
        <f>H115*[1]Assumptions!$B$18/[1]Assumptions!$B$9</f>
        <v>1442.4264507422404</v>
      </c>
      <c r="I116" s="38">
        <f>I115*[1]Assumptions!$B$18/[1]Assumptions!$B$9</f>
        <v>1442.4264507422404</v>
      </c>
      <c r="J116" s="38">
        <f>J115*[1]Assumptions!$B$18/[1]Assumptions!$B$9</f>
        <v>1442.4264507422404</v>
      </c>
      <c r="K116" s="38">
        <f>K115*[1]Assumptions!$B$18/[1]Assumptions!$B$9</f>
        <v>1442.4264507422404</v>
      </c>
    </row>
    <row r="117" spans="1:11" x14ac:dyDescent="0.3">
      <c r="A117" s="33" t="s">
        <v>148</v>
      </c>
      <c r="B117" s="33" t="s">
        <v>164</v>
      </c>
      <c r="C117" s="33" t="s">
        <v>71</v>
      </c>
      <c r="D117" s="33" t="s">
        <v>165</v>
      </c>
      <c r="E117" s="58" t="s">
        <v>232</v>
      </c>
      <c r="F117" s="55" t="s">
        <v>148</v>
      </c>
      <c r="G117" s="50">
        <v>0.01</v>
      </c>
      <c r="H117" s="50">
        <v>0.01</v>
      </c>
      <c r="I117" s="50">
        <v>0.01</v>
      </c>
      <c r="J117" s="50">
        <v>0.01</v>
      </c>
      <c r="K117" s="50">
        <v>0.01</v>
      </c>
    </row>
    <row r="118" spans="1:11" x14ac:dyDescent="0.3">
      <c r="A118" s="37" t="s">
        <v>148</v>
      </c>
      <c r="B118" s="37" t="s">
        <v>164</v>
      </c>
      <c r="C118" s="37" t="s">
        <v>159</v>
      </c>
      <c r="D118" s="37" t="s">
        <v>165</v>
      </c>
      <c r="E118" s="37" t="s">
        <v>167</v>
      </c>
      <c r="F118" s="55" t="s">
        <v>148</v>
      </c>
      <c r="G118" s="65">
        <f>G117*[1]Assumptions!$B$18/[1]Assumptions!$B$9</f>
        <v>1.4763832658569504E-2</v>
      </c>
      <c r="H118" s="65">
        <f>H117*[1]Assumptions!$B$18/[1]Assumptions!$B$9</f>
        <v>1.4763832658569504E-2</v>
      </c>
      <c r="I118" s="65">
        <f>I117*[1]Assumptions!$B$18/[1]Assumptions!$B$9</f>
        <v>1.4763832658569504E-2</v>
      </c>
      <c r="J118" s="65">
        <f>J117*[1]Assumptions!$B$18/[1]Assumptions!$B$9</f>
        <v>1.4763832658569504E-2</v>
      </c>
      <c r="K118" s="65">
        <f>K117*[1]Assumptions!$B$18/[1]Assumptions!$B$9</f>
        <v>1.4763832658569504E-2</v>
      </c>
    </row>
    <row r="119" spans="1:11" x14ac:dyDescent="0.3">
      <c r="A119" s="33" t="s">
        <v>148</v>
      </c>
      <c r="B119" s="33" t="s">
        <v>192</v>
      </c>
      <c r="C119" s="33"/>
      <c r="D119" s="37" t="s">
        <v>193</v>
      </c>
      <c r="E119" s="58" t="s">
        <v>232</v>
      </c>
      <c r="F119" s="55" t="s">
        <v>148</v>
      </c>
      <c r="G119" s="56">
        <v>10285.700000000001</v>
      </c>
      <c r="H119" s="56">
        <f>G119</f>
        <v>10285.700000000001</v>
      </c>
      <c r="I119" s="56">
        <f t="shared" ref="I119:K120" si="49">H119</f>
        <v>10285.700000000001</v>
      </c>
      <c r="J119" s="56">
        <f t="shared" si="49"/>
        <v>10285.700000000001</v>
      </c>
      <c r="K119" s="56">
        <f t="shared" si="49"/>
        <v>10285.700000000001</v>
      </c>
    </row>
    <row r="120" spans="1:11" x14ac:dyDescent="0.3">
      <c r="A120" s="37" t="s">
        <v>148</v>
      </c>
      <c r="B120" s="37" t="s">
        <v>194</v>
      </c>
      <c r="C120" s="37" t="s">
        <v>159</v>
      </c>
      <c r="D120" s="37" t="s">
        <v>129</v>
      </c>
      <c r="E120" s="34" t="s">
        <v>161</v>
      </c>
      <c r="F120" s="55" t="s">
        <v>148</v>
      </c>
      <c r="G120" s="56">
        <f>[1]Assumptions!$J$4</f>
        <v>14.22</v>
      </c>
      <c r="H120" s="56">
        <f>G120</f>
        <v>14.22</v>
      </c>
      <c r="I120" s="56">
        <f t="shared" si="49"/>
        <v>14.22</v>
      </c>
      <c r="J120" s="56">
        <f t="shared" si="49"/>
        <v>14.22</v>
      </c>
      <c r="K120" s="56">
        <f t="shared" si="49"/>
        <v>14.22</v>
      </c>
    </row>
    <row r="121" spans="1:11" x14ac:dyDescent="0.3">
      <c r="A121" s="33" t="s">
        <v>148</v>
      </c>
      <c r="B121" s="33" t="s">
        <v>195</v>
      </c>
      <c r="C121" s="33" t="s">
        <v>159</v>
      </c>
      <c r="D121" s="33" t="s">
        <v>165</v>
      </c>
      <c r="E121" s="34" t="s">
        <v>161</v>
      </c>
      <c r="F121" s="55" t="s">
        <v>148</v>
      </c>
      <c r="G121" s="66">
        <f>G120*G119/1000000</f>
        <v>0.14626265400000002</v>
      </c>
      <c r="H121" s="66">
        <f>H120*H119/1000000</f>
        <v>0.14626265400000002</v>
      </c>
      <c r="I121" s="66">
        <f>I120*I119/1000000</f>
        <v>0.14626265400000002</v>
      </c>
      <c r="J121" s="66">
        <f>J120*J119/1000000</f>
        <v>0.14626265400000002</v>
      </c>
      <c r="K121" s="66">
        <f>K120*K119/1000000</f>
        <v>0.14626265400000002</v>
      </c>
    </row>
    <row r="122" spans="1:11" x14ac:dyDescent="0.3">
      <c r="A122" s="37" t="s">
        <v>148</v>
      </c>
      <c r="B122" s="37" t="s">
        <v>166</v>
      </c>
      <c r="C122" s="37" t="s">
        <v>159</v>
      </c>
      <c r="D122" s="37" t="s">
        <v>160</v>
      </c>
      <c r="E122" s="37" t="s">
        <v>167</v>
      </c>
      <c r="F122" s="55" t="s">
        <v>148</v>
      </c>
      <c r="G122" s="38">
        <f>G114*[1]Assumptions!$G$66</f>
        <v>126062.13882479437</v>
      </c>
      <c r="H122" s="38">
        <f>H114*[1]Assumptions!$G$66</f>
        <v>126062.13882479437</v>
      </c>
      <c r="I122" s="38">
        <f>I114*[1]Assumptions!$G$66</f>
        <v>126062.13882479437</v>
      </c>
      <c r="J122" s="38">
        <f>J114*[1]Assumptions!$G$66</f>
        <v>126062.13882479437</v>
      </c>
      <c r="K122" s="38">
        <f>K114*[1]Assumptions!$G$66</f>
        <v>126062.13882479437</v>
      </c>
    </row>
    <row r="123" spans="1:11" x14ac:dyDescent="0.3">
      <c r="A123" s="33" t="s">
        <v>148</v>
      </c>
      <c r="B123" s="33" t="s">
        <v>168</v>
      </c>
      <c r="C123" s="33" t="s">
        <v>159</v>
      </c>
      <c r="D123" s="33" t="s">
        <v>4</v>
      </c>
      <c r="E123" s="39" t="s">
        <v>233</v>
      </c>
      <c r="F123" s="55" t="s">
        <v>148</v>
      </c>
      <c r="G123" s="46">
        <v>0.85</v>
      </c>
      <c r="H123" s="60">
        <f>G123</f>
        <v>0.85</v>
      </c>
      <c r="I123" s="60">
        <f>H123</f>
        <v>0.85</v>
      </c>
      <c r="J123" s="60">
        <f t="shared" ref="J123:K126" si="50">I123</f>
        <v>0.85</v>
      </c>
      <c r="K123" s="60">
        <f t="shared" si="50"/>
        <v>0.85</v>
      </c>
    </row>
    <row r="124" spans="1:11" x14ac:dyDescent="0.3">
      <c r="A124" s="37" t="s">
        <v>148</v>
      </c>
      <c r="B124" s="37" t="s">
        <v>170</v>
      </c>
      <c r="C124" s="37" t="s">
        <v>159</v>
      </c>
      <c r="D124" s="37" t="s">
        <v>4</v>
      </c>
      <c r="E124" s="34" t="s">
        <v>161</v>
      </c>
      <c r="F124" s="55" t="s">
        <v>148</v>
      </c>
      <c r="G124" s="46">
        <v>8.2000000000000003E-2</v>
      </c>
      <c r="H124" s="60">
        <f>G124</f>
        <v>8.2000000000000003E-2</v>
      </c>
      <c r="I124" s="60">
        <f>H124</f>
        <v>8.2000000000000003E-2</v>
      </c>
      <c r="J124" s="60">
        <f t="shared" si="50"/>
        <v>8.2000000000000003E-2</v>
      </c>
      <c r="K124" s="60">
        <f t="shared" si="50"/>
        <v>8.2000000000000003E-2</v>
      </c>
    </row>
    <row r="125" spans="1:11" x14ac:dyDescent="0.3">
      <c r="A125" s="33" t="s">
        <v>148</v>
      </c>
      <c r="B125" s="33" t="s">
        <v>171</v>
      </c>
      <c r="C125" s="33"/>
      <c r="D125" s="33" t="s">
        <v>172</v>
      </c>
      <c r="E125" s="58" t="s">
        <v>232</v>
      </c>
      <c r="F125" s="55" t="s">
        <v>148</v>
      </c>
      <c r="G125" s="45">
        <v>25</v>
      </c>
      <c r="H125" s="56">
        <f t="shared" ref="H125:I126" si="51">G125</f>
        <v>25</v>
      </c>
      <c r="I125" s="56">
        <f t="shared" si="51"/>
        <v>25</v>
      </c>
      <c r="J125" s="56">
        <f t="shared" si="50"/>
        <v>25</v>
      </c>
      <c r="K125" s="56">
        <f t="shared" si="50"/>
        <v>25</v>
      </c>
    </row>
    <row r="126" spans="1:11" x14ac:dyDescent="0.3">
      <c r="A126" s="37" t="s">
        <v>148</v>
      </c>
      <c r="B126" s="37" t="s">
        <v>173</v>
      </c>
      <c r="C126" s="37"/>
      <c r="D126" s="37" t="s">
        <v>4</v>
      </c>
      <c r="E126" s="37" t="s">
        <v>167</v>
      </c>
      <c r="F126" s="55" t="s">
        <v>148</v>
      </c>
      <c r="G126" s="41">
        <f>G124/(1-1/(1+G124)^G125)</f>
        <v>9.5284341010672763E-2</v>
      </c>
      <c r="H126" s="41">
        <f>G126</f>
        <v>9.5284341010672763E-2</v>
      </c>
      <c r="I126" s="41">
        <f t="shared" si="51"/>
        <v>9.5284341010672763E-2</v>
      </c>
      <c r="J126" s="41">
        <f t="shared" si="50"/>
        <v>9.5284341010672763E-2</v>
      </c>
      <c r="K126" s="41">
        <f t="shared" si="50"/>
        <v>9.5284341010672763E-2</v>
      </c>
    </row>
    <row r="127" spans="1:11" x14ac:dyDescent="0.3">
      <c r="A127" s="33" t="s">
        <v>148</v>
      </c>
      <c r="B127" s="33" t="s">
        <v>174</v>
      </c>
      <c r="C127" s="33" t="s">
        <v>159</v>
      </c>
      <c r="D127" s="33" t="s">
        <v>163</v>
      </c>
      <c r="E127" s="33" t="s">
        <v>167</v>
      </c>
      <c r="F127" s="55" t="s">
        <v>148</v>
      </c>
      <c r="G127" s="42">
        <f>G126*G122+G116</f>
        <v>13454.174275058718</v>
      </c>
      <c r="H127" s="42">
        <f t="shared" ref="H127:K127" si="52">H126*H122+H116</f>
        <v>13454.174275058718</v>
      </c>
      <c r="I127" s="42">
        <f t="shared" si="52"/>
        <v>13454.174275058718</v>
      </c>
      <c r="J127" s="42">
        <f t="shared" si="52"/>
        <v>13454.174275058718</v>
      </c>
      <c r="K127" s="42">
        <f t="shared" si="52"/>
        <v>13454.174275058718</v>
      </c>
    </row>
    <row r="128" spans="1:11" x14ac:dyDescent="0.3">
      <c r="A128" s="37" t="s">
        <v>148</v>
      </c>
      <c r="B128" s="37" t="s">
        <v>175</v>
      </c>
      <c r="C128" s="37" t="s">
        <v>159</v>
      </c>
      <c r="D128" s="37" t="s">
        <v>165</v>
      </c>
      <c r="E128" s="37" t="s">
        <v>167</v>
      </c>
      <c r="F128" s="55" t="s">
        <v>148</v>
      </c>
      <c r="G128" s="43">
        <f>G127/(G123*8760)+G118+G121</f>
        <v>1.9679260669780321</v>
      </c>
      <c r="H128" s="43">
        <f t="shared" ref="H128:K128" si="53">H127/(H123*8760)+H118+H121</f>
        <v>1.9679260669780321</v>
      </c>
      <c r="I128" s="43">
        <f t="shared" si="53"/>
        <v>1.9679260669780321</v>
      </c>
      <c r="J128" s="43">
        <f t="shared" si="53"/>
        <v>1.9679260669780321</v>
      </c>
      <c r="K128" s="43">
        <f t="shared" si="53"/>
        <v>1.9679260669780321</v>
      </c>
    </row>
    <row r="129" spans="1:11" x14ac:dyDescent="0.3">
      <c r="A129" s="33" t="s">
        <v>214</v>
      </c>
      <c r="B129" s="33" t="s">
        <v>158</v>
      </c>
      <c r="C129" s="33" t="s">
        <v>71</v>
      </c>
      <c r="D129" s="33" t="s">
        <v>160</v>
      </c>
      <c r="E129" s="58" t="s">
        <v>232</v>
      </c>
      <c r="F129" s="54" t="s">
        <v>235</v>
      </c>
      <c r="G129" s="36">
        <v>39335</v>
      </c>
      <c r="H129" s="36">
        <f>G129</f>
        <v>39335</v>
      </c>
      <c r="I129" s="36">
        <f t="shared" ref="I129:K129" si="54">H129</f>
        <v>39335</v>
      </c>
      <c r="J129" s="36">
        <f t="shared" si="54"/>
        <v>39335</v>
      </c>
      <c r="K129" s="36">
        <f t="shared" si="54"/>
        <v>39335</v>
      </c>
    </row>
    <row r="130" spans="1:11" x14ac:dyDescent="0.3">
      <c r="A130" s="37" t="s">
        <v>214</v>
      </c>
      <c r="B130" s="37" t="s">
        <v>158</v>
      </c>
      <c r="C130" s="37" t="s">
        <v>159</v>
      </c>
      <c r="D130" s="37" t="s">
        <v>160</v>
      </c>
      <c r="E130" s="37" t="s">
        <v>167</v>
      </c>
      <c r="F130" s="54" t="s">
        <v>235</v>
      </c>
      <c r="G130" s="38">
        <f>G129*[1]Assumptions!$B$18/[1]Assumptions!$B$9</f>
        <v>58073.535762483138</v>
      </c>
      <c r="H130" s="38">
        <f>H129*[1]Assumptions!$B$18/[1]Assumptions!$B$9</f>
        <v>58073.535762483138</v>
      </c>
      <c r="I130" s="38">
        <f>I129*[1]Assumptions!$B$18/[1]Assumptions!$B$9</f>
        <v>58073.535762483138</v>
      </c>
      <c r="J130" s="38">
        <f>J129*[1]Assumptions!$B$18/[1]Assumptions!$B$9</f>
        <v>58073.535762483138</v>
      </c>
      <c r="K130" s="38">
        <f>K129*[1]Assumptions!$B$18/[1]Assumptions!$B$9</f>
        <v>58073.535762483138</v>
      </c>
    </row>
    <row r="131" spans="1:11" x14ac:dyDescent="0.3">
      <c r="A131" s="33" t="s">
        <v>214</v>
      </c>
      <c r="B131" s="33" t="s">
        <v>162</v>
      </c>
      <c r="C131" s="33" t="s">
        <v>71</v>
      </c>
      <c r="D131" s="33" t="s">
        <v>163</v>
      </c>
      <c r="E131" s="58" t="s">
        <v>232</v>
      </c>
      <c r="F131" s="54" t="s">
        <v>235</v>
      </c>
      <c r="G131" s="36">
        <v>933</v>
      </c>
      <c r="H131" s="36">
        <f>G131</f>
        <v>933</v>
      </c>
      <c r="I131" s="36">
        <f t="shared" ref="I131:K131" si="55">H131</f>
        <v>933</v>
      </c>
      <c r="J131" s="36">
        <f t="shared" si="55"/>
        <v>933</v>
      </c>
      <c r="K131" s="36">
        <f t="shared" si="55"/>
        <v>933</v>
      </c>
    </row>
    <row r="132" spans="1:11" x14ac:dyDescent="0.3">
      <c r="A132" s="37" t="s">
        <v>214</v>
      </c>
      <c r="B132" s="37" t="s">
        <v>162</v>
      </c>
      <c r="C132" s="37" t="s">
        <v>159</v>
      </c>
      <c r="D132" s="37" t="s">
        <v>163</v>
      </c>
      <c r="E132" s="37" t="s">
        <v>167</v>
      </c>
      <c r="F132" s="54" t="s">
        <v>235</v>
      </c>
      <c r="G132" s="38">
        <f>G131*[1]Assumptions!$B$18/[1]Assumptions!$B$9</f>
        <v>1377.4655870445347</v>
      </c>
      <c r="H132" s="38">
        <f>H131*[1]Assumptions!$B$18/[1]Assumptions!$B$9</f>
        <v>1377.4655870445347</v>
      </c>
      <c r="I132" s="38">
        <f>I131*[1]Assumptions!$B$18/[1]Assumptions!$B$9</f>
        <v>1377.4655870445347</v>
      </c>
      <c r="J132" s="38">
        <f>J131*[1]Assumptions!$B$18/[1]Assumptions!$B$9</f>
        <v>1377.4655870445347</v>
      </c>
      <c r="K132" s="38">
        <f>K131*[1]Assumptions!$B$18/[1]Assumptions!$B$9</f>
        <v>1377.4655870445347</v>
      </c>
    </row>
    <row r="133" spans="1:11" x14ac:dyDescent="0.3">
      <c r="A133" s="33" t="s">
        <v>214</v>
      </c>
      <c r="B133" s="33" t="s">
        <v>164</v>
      </c>
      <c r="C133" s="33" t="s">
        <v>71</v>
      </c>
      <c r="D133" s="33" t="s">
        <v>165</v>
      </c>
      <c r="E133" s="58" t="s">
        <v>232</v>
      </c>
      <c r="F133" s="54" t="s">
        <v>235</v>
      </c>
      <c r="G133" s="50">
        <v>2.1999999999999999E-2</v>
      </c>
      <c r="H133" s="50">
        <v>2.1999999999999999E-2</v>
      </c>
      <c r="I133" s="50">
        <v>2.1999999999999999E-2</v>
      </c>
      <c r="J133" s="50">
        <v>2.1999999999999999E-2</v>
      </c>
      <c r="K133" s="50">
        <v>2.1999999999999999E-2</v>
      </c>
    </row>
    <row r="134" spans="1:11" x14ac:dyDescent="0.3">
      <c r="A134" s="37" t="s">
        <v>214</v>
      </c>
      <c r="B134" s="37" t="s">
        <v>164</v>
      </c>
      <c r="C134" s="37" t="s">
        <v>159</v>
      </c>
      <c r="D134" s="37" t="s">
        <v>165</v>
      </c>
      <c r="E134" s="37" t="s">
        <v>167</v>
      </c>
      <c r="F134" s="54" t="s">
        <v>235</v>
      </c>
      <c r="G134" s="65">
        <f>G133*[1]Assumptions!$B$18/[1]Assumptions!$B$9</f>
        <v>3.2480431848852902E-2</v>
      </c>
      <c r="H134" s="65">
        <f>H133*[1]Assumptions!$B$18/[1]Assumptions!$B$9</f>
        <v>3.2480431848852902E-2</v>
      </c>
      <c r="I134" s="65">
        <f>I133*[1]Assumptions!$B$18/[1]Assumptions!$B$9</f>
        <v>3.2480431848852902E-2</v>
      </c>
      <c r="J134" s="65">
        <f>J133*[1]Assumptions!$B$18/[1]Assumptions!$B$9</f>
        <v>3.2480431848852902E-2</v>
      </c>
      <c r="K134" s="65">
        <f>K133*[1]Assumptions!$B$18/[1]Assumptions!$B$9</f>
        <v>3.2480431848852902E-2</v>
      </c>
    </row>
    <row r="135" spans="1:11" x14ac:dyDescent="0.3">
      <c r="A135" s="33" t="s">
        <v>214</v>
      </c>
      <c r="B135" s="33" t="s">
        <v>192</v>
      </c>
      <c r="C135" s="33"/>
      <c r="D135" s="37" t="s">
        <v>193</v>
      </c>
      <c r="E135" s="58" t="s">
        <v>232</v>
      </c>
      <c r="F135" s="54" t="s">
        <v>235</v>
      </c>
      <c r="G135" s="56">
        <v>8181.8</v>
      </c>
      <c r="H135" s="56">
        <f>G135</f>
        <v>8181.8</v>
      </c>
      <c r="I135" s="56">
        <f t="shared" ref="I135:K136" si="56">H135</f>
        <v>8181.8</v>
      </c>
      <c r="J135" s="56">
        <f t="shared" si="56"/>
        <v>8181.8</v>
      </c>
      <c r="K135" s="56">
        <f t="shared" si="56"/>
        <v>8181.8</v>
      </c>
    </row>
    <row r="136" spans="1:11" x14ac:dyDescent="0.3">
      <c r="A136" s="37" t="s">
        <v>214</v>
      </c>
      <c r="B136" s="37" t="s">
        <v>194</v>
      </c>
      <c r="C136" s="37" t="s">
        <v>159</v>
      </c>
      <c r="D136" s="37" t="s">
        <v>129</v>
      </c>
      <c r="E136" s="34" t="s">
        <v>161</v>
      </c>
      <c r="F136" s="54" t="s">
        <v>235</v>
      </c>
      <c r="G136" s="56">
        <f>[1]Assumptions!$J$3</f>
        <v>45.18</v>
      </c>
      <c r="H136" s="56">
        <f>G136</f>
        <v>45.18</v>
      </c>
      <c r="I136" s="56">
        <f t="shared" si="56"/>
        <v>45.18</v>
      </c>
      <c r="J136" s="56">
        <f t="shared" si="56"/>
        <v>45.18</v>
      </c>
      <c r="K136" s="56">
        <f t="shared" si="56"/>
        <v>45.18</v>
      </c>
    </row>
    <row r="137" spans="1:11" x14ac:dyDescent="0.3">
      <c r="A137" s="33" t="s">
        <v>214</v>
      </c>
      <c r="B137" s="33" t="s">
        <v>195</v>
      </c>
      <c r="C137" s="33" t="s">
        <v>159</v>
      </c>
      <c r="D137" s="33" t="s">
        <v>165</v>
      </c>
      <c r="E137" s="34" t="s">
        <v>161</v>
      </c>
      <c r="F137" s="54" t="s">
        <v>235</v>
      </c>
      <c r="G137" s="66">
        <f>G136*G135/1000000</f>
        <v>0.36965372399999996</v>
      </c>
      <c r="H137" s="66">
        <f>H136*H135/1000000</f>
        <v>0.36965372399999996</v>
      </c>
      <c r="I137" s="66">
        <f>I136*I135/1000000</f>
        <v>0.36965372399999996</v>
      </c>
      <c r="J137" s="66">
        <f>J136*J135/1000000</f>
        <v>0.36965372399999996</v>
      </c>
      <c r="K137" s="66">
        <f>K136*K135/1000000</f>
        <v>0.36965372399999996</v>
      </c>
    </row>
    <row r="138" spans="1:11" x14ac:dyDescent="0.3">
      <c r="A138" s="37" t="s">
        <v>214</v>
      </c>
      <c r="B138" s="37" t="s">
        <v>166</v>
      </c>
      <c r="C138" s="37" t="s">
        <v>159</v>
      </c>
      <c r="D138" s="37" t="s">
        <v>160</v>
      </c>
      <c r="E138" s="37" t="s">
        <v>167</v>
      </c>
      <c r="F138" s="54" t="s">
        <v>235</v>
      </c>
      <c r="G138" s="38">
        <f>G130*[1]Assumptions!$F$66</f>
        <v>64402.06949270051</v>
      </c>
      <c r="H138" s="38">
        <f>H130*[1]Assumptions!$F$66</f>
        <v>64402.06949270051</v>
      </c>
      <c r="I138" s="38">
        <f>I130*[1]Assumptions!$F$66</f>
        <v>64402.06949270051</v>
      </c>
      <c r="J138" s="38">
        <f>J130*[1]Assumptions!$F$66</f>
        <v>64402.06949270051</v>
      </c>
      <c r="K138" s="38">
        <f>K130*[1]Assumptions!$F$66</f>
        <v>64402.06949270051</v>
      </c>
    </row>
    <row r="139" spans="1:11" x14ac:dyDescent="0.3">
      <c r="A139" s="33" t="s">
        <v>214</v>
      </c>
      <c r="B139" s="33" t="s">
        <v>168</v>
      </c>
      <c r="C139" s="33" t="s">
        <v>159</v>
      </c>
      <c r="D139" s="33" t="s">
        <v>4</v>
      </c>
      <c r="E139" s="39" t="s">
        <v>233</v>
      </c>
      <c r="F139" s="54" t="s">
        <v>235</v>
      </c>
      <c r="G139" s="46">
        <v>0.85</v>
      </c>
      <c r="H139" s="60">
        <f>G139</f>
        <v>0.85</v>
      </c>
      <c r="I139" s="60">
        <f>H139</f>
        <v>0.85</v>
      </c>
      <c r="J139" s="60">
        <f t="shared" ref="J139:K142" si="57">I139</f>
        <v>0.85</v>
      </c>
      <c r="K139" s="60">
        <f t="shared" si="57"/>
        <v>0.85</v>
      </c>
    </row>
    <row r="140" spans="1:11" x14ac:dyDescent="0.3">
      <c r="A140" s="37" t="s">
        <v>214</v>
      </c>
      <c r="B140" s="37" t="s">
        <v>170</v>
      </c>
      <c r="C140" s="37" t="s">
        <v>159</v>
      </c>
      <c r="D140" s="37" t="s">
        <v>4</v>
      </c>
      <c r="E140" s="34" t="s">
        <v>161</v>
      </c>
      <c r="F140" s="54" t="s">
        <v>235</v>
      </c>
      <c r="G140" s="46">
        <v>8.2000000000000003E-2</v>
      </c>
      <c r="H140" s="60">
        <f>G140</f>
        <v>8.2000000000000003E-2</v>
      </c>
      <c r="I140" s="60">
        <f>H140</f>
        <v>8.2000000000000003E-2</v>
      </c>
      <c r="J140" s="60">
        <f t="shared" si="57"/>
        <v>8.2000000000000003E-2</v>
      </c>
      <c r="K140" s="60">
        <f t="shared" si="57"/>
        <v>8.2000000000000003E-2</v>
      </c>
    </row>
    <row r="141" spans="1:11" x14ac:dyDescent="0.3">
      <c r="A141" s="33" t="s">
        <v>214</v>
      </c>
      <c r="B141" s="33" t="s">
        <v>171</v>
      </c>
      <c r="C141" s="33"/>
      <c r="D141" s="33" t="s">
        <v>172</v>
      </c>
      <c r="E141" s="58" t="s">
        <v>232</v>
      </c>
      <c r="F141" s="54" t="s">
        <v>235</v>
      </c>
      <c r="G141" s="45">
        <v>25</v>
      </c>
      <c r="H141" s="56">
        <f t="shared" ref="H141:I142" si="58">G141</f>
        <v>25</v>
      </c>
      <c r="I141" s="56">
        <f t="shared" si="58"/>
        <v>25</v>
      </c>
      <c r="J141" s="56">
        <f t="shared" si="57"/>
        <v>25</v>
      </c>
      <c r="K141" s="56">
        <f t="shared" si="57"/>
        <v>25</v>
      </c>
    </row>
    <row r="142" spans="1:11" x14ac:dyDescent="0.3">
      <c r="A142" s="37" t="s">
        <v>214</v>
      </c>
      <c r="B142" s="37" t="s">
        <v>173</v>
      </c>
      <c r="C142" s="37"/>
      <c r="D142" s="37" t="s">
        <v>4</v>
      </c>
      <c r="E142" s="37" t="s">
        <v>167</v>
      </c>
      <c r="F142" s="54" t="s">
        <v>235</v>
      </c>
      <c r="G142" s="41">
        <f>G140/(1-1/(1+G140)^G141)</f>
        <v>9.5284341010672763E-2</v>
      </c>
      <c r="H142" s="41">
        <f>G142</f>
        <v>9.5284341010672763E-2</v>
      </c>
      <c r="I142" s="41">
        <f t="shared" si="58"/>
        <v>9.5284341010672763E-2</v>
      </c>
      <c r="J142" s="41">
        <f t="shared" si="57"/>
        <v>9.5284341010672763E-2</v>
      </c>
      <c r="K142" s="41">
        <f t="shared" si="57"/>
        <v>9.5284341010672763E-2</v>
      </c>
    </row>
    <row r="143" spans="1:11" x14ac:dyDescent="0.3">
      <c r="A143" s="33" t="s">
        <v>214</v>
      </c>
      <c r="B143" s="33" t="s">
        <v>174</v>
      </c>
      <c r="C143" s="33" t="s">
        <v>159</v>
      </c>
      <c r="D143" s="33" t="s">
        <v>163</v>
      </c>
      <c r="E143" s="33" t="s">
        <v>167</v>
      </c>
      <c r="F143" s="54" t="s">
        <v>235</v>
      </c>
      <c r="G143" s="42">
        <f>G142*G138+G132</f>
        <v>7513.9743383800551</v>
      </c>
      <c r="H143" s="42">
        <f t="shared" ref="H143:K143" si="59">H142*H138+H132</f>
        <v>7513.9743383800551</v>
      </c>
      <c r="I143" s="42">
        <f t="shared" si="59"/>
        <v>7513.9743383800551</v>
      </c>
      <c r="J143" s="42">
        <f t="shared" si="59"/>
        <v>7513.9743383800551</v>
      </c>
      <c r="K143" s="42">
        <f t="shared" si="59"/>
        <v>7513.9743383800551</v>
      </c>
    </row>
    <row r="144" spans="1:11" x14ac:dyDescent="0.3">
      <c r="A144" s="37" t="s">
        <v>214</v>
      </c>
      <c r="B144" s="37" t="s">
        <v>175</v>
      </c>
      <c r="C144" s="37" t="s">
        <v>159</v>
      </c>
      <c r="D144" s="37" t="s">
        <v>165</v>
      </c>
      <c r="E144" s="37" t="s">
        <v>167</v>
      </c>
      <c r="F144" s="54" t="s">
        <v>235</v>
      </c>
      <c r="G144" s="43">
        <f>G143/(G139*8760)+G134+G137</f>
        <v>1.4112631295770366</v>
      </c>
      <c r="H144" s="43">
        <f t="shared" ref="H144:K144" si="60">H143/(H139*8760)+H134+H137</f>
        <v>1.4112631295770366</v>
      </c>
      <c r="I144" s="43">
        <f t="shared" si="60"/>
        <v>1.4112631295770366</v>
      </c>
      <c r="J144" s="43">
        <f t="shared" si="60"/>
        <v>1.4112631295770366</v>
      </c>
      <c r="K144" s="43">
        <f t="shared" si="60"/>
        <v>1.4112631295770366</v>
      </c>
    </row>
    <row r="145" spans="1:11" x14ac:dyDescent="0.3">
      <c r="A145" s="33" t="s">
        <v>216</v>
      </c>
      <c r="B145" s="33" t="s">
        <v>158</v>
      </c>
      <c r="C145" s="33" t="s">
        <v>71</v>
      </c>
      <c r="D145" s="33" t="s">
        <v>160</v>
      </c>
      <c r="E145" s="58" t="s">
        <v>232</v>
      </c>
      <c r="F145" s="54" t="s">
        <v>236</v>
      </c>
      <c r="G145" s="36">
        <v>47478</v>
      </c>
      <c r="H145" s="36">
        <f>G145</f>
        <v>47478</v>
      </c>
      <c r="I145" s="36">
        <f t="shared" ref="I145:K145" si="61">H145</f>
        <v>47478</v>
      </c>
      <c r="J145" s="36">
        <f t="shared" si="61"/>
        <v>47478</v>
      </c>
      <c r="K145" s="36">
        <f t="shared" si="61"/>
        <v>47478</v>
      </c>
    </row>
    <row r="146" spans="1:11" x14ac:dyDescent="0.3">
      <c r="A146" s="37" t="s">
        <v>216</v>
      </c>
      <c r="B146" s="37" t="s">
        <v>158</v>
      </c>
      <c r="C146" s="37" t="s">
        <v>159</v>
      </c>
      <c r="D146" s="37" t="s">
        <v>160</v>
      </c>
      <c r="E146" s="37" t="s">
        <v>167</v>
      </c>
      <c r="F146" s="54" t="s">
        <v>236</v>
      </c>
      <c r="G146" s="38">
        <f>G145*[1]Assumptions!$B$18/[1]Assumptions!$B$9</f>
        <v>70095.724696356279</v>
      </c>
      <c r="H146" s="38">
        <f>H145*[1]Assumptions!$B$18/[1]Assumptions!$B$9</f>
        <v>70095.724696356279</v>
      </c>
      <c r="I146" s="38">
        <f>I145*[1]Assumptions!$B$18/[1]Assumptions!$B$9</f>
        <v>70095.724696356279</v>
      </c>
      <c r="J146" s="38">
        <f>J145*[1]Assumptions!$B$18/[1]Assumptions!$B$9</f>
        <v>70095.724696356279</v>
      </c>
      <c r="K146" s="38">
        <f>K145*[1]Assumptions!$B$18/[1]Assumptions!$B$9</f>
        <v>70095.724696356279</v>
      </c>
    </row>
    <row r="147" spans="1:11" x14ac:dyDescent="0.3">
      <c r="A147" s="33" t="s">
        <v>216</v>
      </c>
      <c r="B147" s="33" t="s">
        <v>162</v>
      </c>
      <c r="C147" s="33" t="s">
        <v>71</v>
      </c>
      <c r="D147" s="33" t="s">
        <v>163</v>
      </c>
      <c r="E147" s="58" t="s">
        <v>232</v>
      </c>
      <c r="F147" s="54" t="s">
        <v>236</v>
      </c>
      <c r="G147" s="36">
        <v>627</v>
      </c>
      <c r="H147" s="36">
        <f>G147</f>
        <v>627</v>
      </c>
      <c r="I147" s="36">
        <f t="shared" ref="I147:K147" si="62">H147</f>
        <v>627</v>
      </c>
      <c r="J147" s="36">
        <f t="shared" si="62"/>
        <v>627</v>
      </c>
      <c r="K147" s="36">
        <f t="shared" si="62"/>
        <v>627</v>
      </c>
    </row>
    <row r="148" spans="1:11" x14ac:dyDescent="0.3">
      <c r="A148" s="37" t="s">
        <v>216</v>
      </c>
      <c r="B148" s="37" t="s">
        <v>162</v>
      </c>
      <c r="C148" s="37" t="s">
        <v>159</v>
      </c>
      <c r="D148" s="37" t="s">
        <v>163</v>
      </c>
      <c r="E148" s="37" t="s">
        <v>167</v>
      </c>
      <c r="F148" s="54" t="s">
        <v>236</v>
      </c>
      <c r="G148" s="38">
        <f>G147*[1]Assumptions!$B$18/[1]Assumptions!$B$9</f>
        <v>925.69230769230785</v>
      </c>
      <c r="H148" s="38">
        <f>H147*[1]Assumptions!$B$18/[1]Assumptions!$B$9</f>
        <v>925.69230769230785</v>
      </c>
      <c r="I148" s="38">
        <f>I147*[1]Assumptions!$B$18/[1]Assumptions!$B$9</f>
        <v>925.69230769230785</v>
      </c>
      <c r="J148" s="38">
        <f>J147*[1]Assumptions!$B$18/[1]Assumptions!$B$9</f>
        <v>925.69230769230785</v>
      </c>
      <c r="K148" s="38">
        <f>K147*[1]Assumptions!$B$18/[1]Assumptions!$B$9</f>
        <v>925.69230769230785</v>
      </c>
    </row>
    <row r="149" spans="1:11" x14ac:dyDescent="0.3">
      <c r="A149" s="33" t="s">
        <v>216</v>
      </c>
      <c r="B149" s="33" t="s">
        <v>164</v>
      </c>
      <c r="C149" s="33" t="s">
        <v>71</v>
      </c>
      <c r="D149" s="33" t="s">
        <v>165</v>
      </c>
      <c r="E149" s="58" t="s">
        <v>232</v>
      </c>
      <c r="F149" s="54" t="s">
        <v>236</v>
      </c>
      <c r="G149" s="50">
        <f>22.4*3.6/1000</f>
        <v>8.0640000000000003E-2</v>
      </c>
      <c r="H149" s="50">
        <f t="shared" ref="H149:K149" si="63">22.4*3.6/1000</f>
        <v>8.0640000000000003E-2</v>
      </c>
      <c r="I149" s="50">
        <f t="shared" si="63"/>
        <v>8.0640000000000003E-2</v>
      </c>
      <c r="J149" s="50">
        <f t="shared" si="63"/>
        <v>8.0640000000000003E-2</v>
      </c>
      <c r="K149" s="50">
        <f t="shared" si="63"/>
        <v>8.0640000000000003E-2</v>
      </c>
    </row>
    <row r="150" spans="1:11" x14ac:dyDescent="0.3">
      <c r="A150" s="37" t="s">
        <v>216</v>
      </c>
      <c r="B150" s="37" t="s">
        <v>164</v>
      </c>
      <c r="C150" s="37" t="s">
        <v>159</v>
      </c>
      <c r="D150" s="37" t="s">
        <v>165</v>
      </c>
      <c r="E150" s="37" t="s">
        <v>167</v>
      </c>
      <c r="F150" s="54" t="s">
        <v>236</v>
      </c>
      <c r="G150" s="65">
        <f>G149*[1]Assumptions!$B$18/[1]Assumptions!$B$9</f>
        <v>0.11905554655870448</v>
      </c>
      <c r="H150" s="65">
        <f>H149*[1]Assumptions!$B$18/[1]Assumptions!$B$9</f>
        <v>0.11905554655870448</v>
      </c>
      <c r="I150" s="65">
        <f>I149*[1]Assumptions!$B$18/[1]Assumptions!$B$9</f>
        <v>0.11905554655870448</v>
      </c>
      <c r="J150" s="65">
        <f>J149*[1]Assumptions!$B$18/[1]Assumptions!$B$9</f>
        <v>0.11905554655870448</v>
      </c>
      <c r="K150" s="65">
        <f>K149*[1]Assumptions!$B$18/[1]Assumptions!$B$9</f>
        <v>0.11905554655870448</v>
      </c>
    </row>
    <row r="151" spans="1:11" x14ac:dyDescent="0.3">
      <c r="A151" s="33" t="s">
        <v>216</v>
      </c>
      <c r="B151" s="33" t="s">
        <v>192</v>
      </c>
      <c r="C151" s="33"/>
      <c r="D151" s="37" t="s">
        <v>193</v>
      </c>
      <c r="E151" s="58" t="s">
        <v>232</v>
      </c>
      <c r="F151" s="54" t="s">
        <v>236</v>
      </c>
      <c r="G151" s="56">
        <v>10909</v>
      </c>
      <c r="H151" s="56">
        <f>G151</f>
        <v>10909</v>
      </c>
      <c r="I151" s="56">
        <f t="shared" ref="I151:K152" si="64">H151</f>
        <v>10909</v>
      </c>
      <c r="J151" s="56">
        <f t="shared" si="64"/>
        <v>10909</v>
      </c>
      <c r="K151" s="56">
        <f t="shared" si="64"/>
        <v>10909</v>
      </c>
    </row>
    <row r="152" spans="1:11" x14ac:dyDescent="0.3">
      <c r="A152" s="37" t="s">
        <v>216</v>
      </c>
      <c r="B152" s="37" t="s">
        <v>194</v>
      </c>
      <c r="C152" s="37" t="s">
        <v>159</v>
      </c>
      <c r="D152" s="37" t="s">
        <v>129</v>
      </c>
      <c r="E152" s="34" t="s">
        <v>161</v>
      </c>
      <c r="F152" s="54" t="s">
        <v>236</v>
      </c>
      <c r="G152" s="56">
        <f>[1]Assumptions!$J$3</f>
        <v>45.18</v>
      </c>
      <c r="H152" s="56">
        <f>G152</f>
        <v>45.18</v>
      </c>
      <c r="I152" s="56">
        <f t="shared" si="64"/>
        <v>45.18</v>
      </c>
      <c r="J152" s="56">
        <f t="shared" si="64"/>
        <v>45.18</v>
      </c>
      <c r="K152" s="56">
        <f t="shared" si="64"/>
        <v>45.18</v>
      </c>
    </row>
    <row r="153" spans="1:11" x14ac:dyDescent="0.3">
      <c r="A153" s="33" t="s">
        <v>216</v>
      </c>
      <c r="B153" s="33" t="s">
        <v>195</v>
      </c>
      <c r="C153" s="33" t="s">
        <v>159</v>
      </c>
      <c r="D153" s="33" t="s">
        <v>165</v>
      </c>
      <c r="E153" s="34" t="s">
        <v>161</v>
      </c>
      <c r="F153" s="54" t="s">
        <v>236</v>
      </c>
      <c r="G153" s="66">
        <f>G152*G151/1000000</f>
        <v>0.49286861999999998</v>
      </c>
      <c r="H153" s="66">
        <f>H152*H151/1000000</f>
        <v>0.49286861999999998</v>
      </c>
      <c r="I153" s="66">
        <f>I152*I151/1000000</f>
        <v>0.49286861999999998</v>
      </c>
      <c r="J153" s="66">
        <f>J152*J151/1000000</f>
        <v>0.49286861999999998</v>
      </c>
      <c r="K153" s="66">
        <f>K152*K151/1000000</f>
        <v>0.49286861999999998</v>
      </c>
    </row>
    <row r="154" spans="1:11" x14ac:dyDescent="0.3">
      <c r="A154" s="37" t="s">
        <v>216</v>
      </c>
      <c r="B154" s="37" t="s">
        <v>166</v>
      </c>
      <c r="C154" s="37" t="s">
        <v>159</v>
      </c>
      <c r="D154" s="37" t="s">
        <v>160</v>
      </c>
      <c r="E154" s="37" t="s">
        <v>167</v>
      </c>
      <c r="F154" s="54" t="s">
        <v>236</v>
      </c>
      <c r="G154" s="38">
        <f>G146*[1]Assumptions!$F$66</f>
        <v>77734.370290439416</v>
      </c>
      <c r="H154" s="38">
        <f>H146*[1]Assumptions!$F$66</f>
        <v>77734.370290439416</v>
      </c>
      <c r="I154" s="38">
        <f>I146*[1]Assumptions!$F$66</f>
        <v>77734.370290439416</v>
      </c>
      <c r="J154" s="38">
        <f>J146*[1]Assumptions!$F$66</f>
        <v>77734.370290439416</v>
      </c>
      <c r="K154" s="38">
        <f>K146*[1]Assumptions!$F$66</f>
        <v>77734.370290439416</v>
      </c>
    </row>
    <row r="155" spans="1:11" x14ac:dyDescent="0.3">
      <c r="A155" s="33" t="s">
        <v>216</v>
      </c>
      <c r="B155" s="33" t="s">
        <v>168</v>
      </c>
      <c r="C155" s="33" t="s">
        <v>159</v>
      </c>
      <c r="D155" s="33" t="s">
        <v>4</v>
      </c>
      <c r="E155" s="39" t="s">
        <v>233</v>
      </c>
      <c r="F155" s="54" t="s">
        <v>236</v>
      </c>
      <c r="G155" s="46">
        <v>0.85</v>
      </c>
      <c r="H155" s="60">
        <f>G155</f>
        <v>0.85</v>
      </c>
      <c r="I155" s="60">
        <f>H155</f>
        <v>0.85</v>
      </c>
      <c r="J155" s="60">
        <f t="shared" ref="J155:K156" si="65">I155</f>
        <v>0.85</v>
      </c>
      <c r="K155" s="60">
        <f t="shared" si="65"/>
        <v>0.85</v>
      </c>
    </row>
    <row r="156" spans="1:11" x14ac:dyDescent="0.3">
      <c r="A156" s="37" t="s">
        <v>216</v>
      </c>
      <c r="B156" s="37" t="s">
        <v>170</v>
      </c>
      <c r="C156" s="37" t="s">
        <v>159</v>
      </c>
      <c r="D156" s="37" t="s">
        <v>4</v>
      </c>
      <c r="E156" s="34" t="s">
        <v>161</v>
      </c>
      <c r="F156" s="54" t="s">
        <v>236</v>
      </c>
      <c r="G156" s="46">
        <v>8.2000000000000003E-2</v>
      </c>
      <c r="H156" s="60">
        <f>G156</f>
        <v>8.2000000000000003E-2</v>
      </c>
      <c r="I156" s="60">
        <f>H156</f>
        <v>8.2000000000000003E-2</v>
      </c>
      <c r="J156" s="60">
        <f t="shared" si="65"/>
        <v>8.2000000000000003E-2</v>
      </c>
      <c r="K156" s="60">
        <f t="shared" si="65"/>
        <v>8.2000000000000003E-2</v>
      </c>
    </row>
    <row r="157" spans="1:11" x14ac:dyDescent="0.3">
      <c r="A157" s="33" t="s">
        <v>216</v>
      </c>
      <c r="B157" s="33" t="s">
        <v>171</v>
      </c>
      <c r="C157" s="33"/>
      <c r="D157" s="33" t="s">
        <v>172</v>
      </c>
      <c r="E157" s="58" t="s">
        <v>232</v>
      </c>
      <c r="F157" s="54" t="s">
        <v>236</v>
      </c>
      <c r="G157" s="45">
        <v>25</v>
      </c>
      <c r="H157" s="56">
        <f t="shared" ref="H157:K158" si="66">G157</f>
        <v>25</v>
      </c>
      <c r="I157" s="56">
        <f t="shared" si="66"/>
        <v>25</v>
      </c>
      <c r="J157" s="56">
        <f t="shared" si="66"/>
        <v>25</v>
      </c>
      <c r="K157" s="56">
        <f t="shared" si="66"/>
        <v>25</v>
      </c>
    </row>
    <row r="158" spans="1:11" x14ac:dyDescent="0.3">
      <c r="A158" s="37" t="s">
        <v>216</v>
      </c>
      <c r="B158" s="37" t="s">
        <v>173</v>
      </c>
      <c r="C158" s="37"/>
      <c r="D158" s="37" t="s">
        <v>4</v>
      </c>
      <c r="E158" s="37" t="s">
        <v>167</v>
      </c>
      <c r="F158" s="54" t="s">
        <v>236</v>
      </c>
      <c r="G158" s="41">
        <f>G156/(1-1/(1+G156)^G157)</f>
        <v>9.5284341010672763E-2</v>
      </c>
      <c r="H158" s="41">
        <f>G158</f>
        <v>9.5284341010672763E-2</v>
      </c>
      <c r="I158" s="41">
        <f t="shared" si="66"/>
        <v>9.5284341010672763E-2</v>
      </c>
      <c r="J158" s="41">
        <f t="shared" si="66"/>
        <v>9.5284341010672763E-2</v>
      </c>
      <c r="K158" s="41">
        <f t="shared" si="66"/>
        <v>9.5284341010672763E-2</v>
      </c>
    </row>
    <row r="159" spans="1:11" x14ac:dyDescent="0.3">
      <c r="A159" s="33" t="s">
        <v>216</v>
      </c>
      <c r="B159" s="33" t="s">
        <v>174</v>
      </c>
      <c r="C159" s="33" t="s">
        <v>159</v>
      </c>
      <c r="D159" s="33" t="s">
        <v>163</v>
      </c>
      <c r="E159" s="33" t="s">
        <v>167</v>
      </c>
      <c r="F159" s="54" t="s">
        <v>236</v>
      </c>
      <c r="G159" s="42">
        <f>G158*G154+G148</f>
        <v>8332.5605546964471</v>
      </c>
      <c r="H159" s="42">
        <f t="shared" ref="H159:K159" si="67">H158*H154+H148</f>
        <v>8332.5605546964471</v>
      </c>
      <c r="I159" s="42">
        <f t="shared" si="67"/>
        <v>8332.5605546964471</v>
      </c>
      <c r="J159" s="42">
        <f t="shared" si="67"/>
        <v>8332.5605546964471</v>
      </c>
      <c r="K159" s="42">
        <f t="shared" si="67"/>
        <v>8332.5605546964471</v>
      </c>
    </row>
    <row r="160" spans="1:11" x14ac:dyDescent="0.3">
      <c r="A160" s="37" t="s">
        <v>216</v>
      </c>
      <c r="B160" s="37" t="s">
        <v>175</v>
      </c>
      <c r="C160" s="37" t="s">
        <v>159</v>
      </c>
      <c r="D160" s="37" t="s">
        <v>165</v>
      </c>
      <c r="E160" s="37" t="s">
        <v>167</v>
      </c>
      <c r="F160" s="54" t="s">
        <v>236</v>
      </c>
      <c r="G160" s="43">
        <f>G159/(G155*8760)+G150+G153</f>
        <v>1.730989510998195</v>
      </c>
      <c r="H160" s="43">
        <f t="shared" ref="H160:K160" si="68">H159/(H155*8760)+H150+H153</f>
        <v>1.730989510998195</v>
      </c>
      <c r="I160" s="43">
        <f t="shared" si="68"/>
        <v>1.730989510998195</v>
      </c>
      <c r="J160" s="43">
        <f t="shared" si="68"/>
        <v>1.730989510998195</v>
      </c>
      <c r="K160" s="43">
        <f t="shared" si="68"/>
        <v>1.730989510998195</v>
      </c>
    </row>
    <row r="161" spans="1:11" x14ac:dyDescent="0.3">
      <c r="A161" s="33" t="s">
        <v>237</v>
      </c>
      <c r="B161" s="33" t="s">
        <v>158</v>
      </c>
      <c r="C161" s="33" t="s">
        <v>71</v>
      </c>
      <c r="D161" s="33" t="s">
        <v>160</v>
      </c>
      <c r="E161" s="58" t="s">
        <v>232</v>
      </c>
      <c r="F161" s="67" t="s">
        <v>238</v>
      </c>
      <c r="G161" s="36">
        <v>76087</v>
      </c>
      <c r="H161" s="36">
        <f>G161</f>
        <v>76087</v>
      </c>
      <c r="I161" s="36">
        <f t="shared" ref="I161:K163" si="69">H161</f>
        <v>76087</v>
      </c>
      <c r="J161" s="36">
        <f t="shared" si="69"/>
        <v>76087</v>
      </c>
      <c r="K161" s="36">
        <f t="shared" si="69"/>
        <v>76087</v>
      </c>
    </row>
    <row r="162" spans="1:11" x14ac:dyDescent="0.3">
      <c r="A162" s="37" t="s">
        <v>237</v>
      </c>
      <c r="B162" s="37" t="s">
        <v>158</v>
      </c>
      <c r="C162" s="37" t="s">
        <v>159</v>
      </c>
      <c r="D162" s="37" t="s">
        <v>160</v>
      </c>
      <c r="E162" s="37" t="s">
        <v>167</v>
      </c>
      <c r="F162" s="67" t="s">
        <v>238</v>
      </c>
      <c r="G162" s="38">
        <f>G161*[1]Assumptions!$B$18/[1]Assumptions!$B$9</f>
        <v>112333.57354925778</v>
      </c>
      <c r="H162" s="38">
        <f>H161*[1]Assumptions!$B$18/[1]Assumptions!$B$9</f>
        <v>112333.57354925778</v>
      </c>
      <c r="I162" s="38">
        <f>I161*[1]Assumptions!$B$18/[1]Assumptions!$B$9</f>
        <v>112333.57354925778</v>
      </c>
      <c r="J162" s="38">
        <f>J161*[1]Assumptions!$B$18/[1]Assumptions!$B$9</f>
        <v>112333.57354925778</v>
      </c>
      <c r="K162" s="38">
        <f>K161*[1]Assumptions!$B$18/[1]Assumptions!$B$9</f>
        <v>112333.57354925778</v>
      </c>
    </row>
    <row r="163" spans="1:11" x14ac:dyDescent="0.3">
      <c r="A163" s="33" t="s">
        <v>237</v>
      </c>
      <c r="B163" s="33" t="s">
        <v>162</v>
      </c>
      <c r="C163" s="33" t="s">
        <v>71</v>
      </c>
      <c r="D163" s="33" t="s">
        <v>163</v>
      </c>
      <c r="E163" s="58" t="s">
        <v>232</v>
      </c>
      <c r="F163" s="67" t="s">
        <v>238</v>
      </c>
      <c r="G163" s="36">
        <v>1590</v>
      </c>
      <c r="H163" s="36">
        <f>G163</f>
        <v>1590</v>
      </c>
      <c r="I163" s="36">
        <f t="shared" si="69"/>
        <v>1590</v>
      </c>
      <c r="J163" s="36">
        <f t="shared" si="69"/>
        <v>1590</v>
      </c>
      <c r="K163" s="36">
        <f t="shared" si="69"/>
        <v>1590</v>
      </c>
    </row>
    <row r="164" spans="1:11" x14ac:dyDescent="0.3">
      <c r="A164" s="37" t="s">
        <v>237</v>
      </c>
      <c r="B164" s="37" t="s">
        <v>162</v>
      </c>
      <c r="C164" s="37" t="s">
        <v>159</v>
      </c>
      <c r="D164" s="37" t="s">
        <v>163</v>
      </c>
      <c r="E164" s="37" t="s">
        <v>167</v>
      </c>
      <c r="F164" s="67" t="s">
        <v>238</v>
      </c>
      <c r="G164" s="38">
        <f>G163*[1]Assumptions!$B$18/[1]Assumptions!$B$9</f>
        <v>2347.4493927125509</v>
      </c>
      <c r="H164" s="38">
        <f>H163*[1]Assumptions!$B$18/[1]Assumptions!$B$9</f>
        <v>2347.4493927125509</v>
      </c>
      <c r="I164" s="38">
        <f>I163*[1]Assumptions!$B$18/[1]Assumptions!$B$9</f>
        <v>2347.4493927125509</v>
      </c>
      <c r="J164" s="38">
        <f>J163*[1]Assumptions!$B$18/[1]Assumptions!$B$9</f>
        <v>2347.4493927125509</v>
      </c>
      <c r="K164" s="38">
        <f>K163*[1]Assumptions!$B$18/[1]Assumptions!$B$9</f>
        <v>2347.4493927125509</v>
      </c>
    </row>
    <row r="165" spans="1:11" x14ac:dyDescent="0.3">
      <c r="A165" s="33" t="s">
        <v>237</v>
      </c>
      <c r="B165" s="33" t="s">
        <v>164</v>
      </c>
      <c r="C165" s="33" t="s">
        <v>71</v>
      </c>
      <c r="D165" s="33" t="s">
        <v>165</v>
      </c>
      <c r="E165" s="58" t="s">
        <v>232</v>
      </c>
      <c r="F165" s="67" t="s">
        <v>238</v>
      </c>
      <c r="G165" s="50">
        <v>4.1000000000000002E-2</v>
      </c>
      <c r="H165" s="50">
        <v>4.1000000000000002E-2</v>
      </c>
      <c r="I165" s="50">
        <v>4.1000000000000002E-2</v>
      </c>
      <c r="J165" s="50">
        <v>4.1000000000000002E-2</v>
      </c>
      <c r="K165" s="50">
        <v>4.1000000000000002E-2</v>
      </c>
    </row>
    <row r="166" spans="1:11" x14ac:dyDescent="0.3">
      <c r="A166" s="37" t="s">
        <v>237</v>
      </c>
      <c r="B166" s="37" t="s">
        <v>164</v>
      </c>
      <c r="C166" s="37" t="s">
        <v>159</v>
      </c>
      <c r="D166" s="37" t="s">
        <v>165</v>
      </c>
      <c r="E166" s="37" t="s">
        <v>167</v>
      </c>
      <c r="F166" s="67" t="s">
        <v>238</v>
      </c>
      <c r="G166" s="68">
        <f>G165*[1]Assumptions!$B$18/[1]Assumptions!$B$9</f>
        <v>6.0531713900134961E-2</v>
      </c>
      <c r="H166" s="68">
        <f>H165*[1]Assumptions!$B$18/[1]Assumptions!$B$9</f>
        <v>6.0531713900134961E-2</v>
      </c>
      <c r="I166" s="68">
        <f>I165*[1]Assumptions!$B$18/[1]Assumptions!$B$9</f>
        <v>6.0531713900134961E-2</v>
      </c>
      <c r="J166" s="68">
        <f>J165*[1]Assumptions!$B$18/[1]Assumptions!$B$9</f>
        <v>6.0531713900134961E-2</v>
      </c>
      <c r="K166" s="68">
        <f>K165*[1]Assumptions!$B$18/[1]Assumptions!$B$9</f>
        <v>6.0531713900134961E-2</v>
      </c>
    </row>
    <row r="167" spans="1:11" x14ac:dyDescent="0.3">
      <c r="A167" s="33" t="s">
        <v>237</v>
      </c>
      <c r="B167" s="33" t="s">
        <v>192</v>
      </c>
      <c r="C167" s="33"/>
      <c r="D167" s="37" t="s">
        <v>193</v>
      </c>
      <c r="E167" s="58" t="s">
        <v>232</v>
      </c>
      <c r="F167" s="67" t="s">
        <v>238</v>
      </c>
      <c r="G167" s="56">
        <v>10909</v>
      </c>
      <c r="H167" s="56">
        <f>G167</f>
        <v>10909</v>
      </c>
      <c r="I167" s="56">
        <f t="shared" ref="I167:K168" si="70">H167</f>
        <v>10909</v>
      </c>
      <c r="J167" s="56">
        <f t="shared" si="70"/>
        <v>10909</v>
      </c>
      <c r="K167" s="56">
        <f t="shared" si="70"/>
        <v>10909</v>
      </c>
    </row>
    <row r="168" spans="1:11" x14ac:dyDescent="0.3">
      <c r="A168" s="37" t="s">
        <v>237</v>
      </c>
      <c r="B168" s="37" t="s">
        <v>194</v>
      </c>
      <c r="C168" s="37" t="s">
        <v>159</v>
      </c>
      <c r="D168" s="37" t="s">
        <v>129</v>
      </c>
      <c r="E168" s="34" t="s">
        <v>161</v>
      </c>
      <c r="F168" s="67" t="s">
        <v>238</v>
      </c>
      <c r="G168" s="56">
        <f>[1]Assumptions!$J$3</f>
        <v>45.18</v>
      </c>
      <c r="H168" s="56">
        <f>G168</f>
        <v>45.18</v>
      </c>
      <c r="I168" s="56">
        <f t="shared" si="70"/>
        <v>45.18</v>
      </c>
      <c r="J168" s="56">
        <f t="shared" si="70"/>
        <v>45.18</v>
      </c>
      <c r="K168" s="56">
        <f t="shared" si="70"/>
        <v>45.18</v>
      </c>
    </row>
    <row r="169" spans="1:11" x14ac:dyDescent="0.3">
      <c r="A169" s="33" t="s">
        <v>237</v>
      </c>
      <c r="B169" s="33" t="s">
        <v>195</v>
      </c>
      <c r="C169" s="33" t="s">
        <v>159</v>
      </c>
      <c r="D169" s="33" t="s">
        <v>165</v>
      </c>
      <c r="E169" s="34" t="s">
        <v>161</v>
      </c>
      <c r="F169" s="67" t="s">
        <v>238</v>
      </c>
      <c r="G169" s="66">
        <f>G168*G167/1000000</f>
        <v>0.49286861999999998</v>
      </c>
      <c r="H169" s="66">
        <f>H168*H167/1000000</f>
        <v>0.49286861999999998</v>
      </c>
      <c r="I169" s="66">
        <f>I168*I167/1000000</f>
        <v>0.49286861999999998</v>
      </c>
      <c r="J169" s="66">
        <f>J168*J167/1000000</f>
        <v>0.49286861999999998</v>
      </c>
      <c r="K169" s="66">
        <f>K168*K167/1000000</f>
        <v>0.49286861999999998</v>
      </c>
    </row>
    <row r="170" spans="1:11" x14ac:dyDescent="0.3">
      <c r="A170" s="37" t="s">
        <v>237</v>
      </c>
      <c r="B170" s="37" t="s">
        <v>166</v>
      </c>
      <c r="C170" s="37" t="s">
        <v>159</v>
      </c>
      <c r="D170" s="37" t="s">
        <v>160</v>
      </c>
      <c r="E170" s="37" t="s">
        <v>167</v>
      </c>
      <c r="F170" s="67" t="s">
        <v>238</v>
      </c>
      <c r="G170" s="38">
        <f>G162*[1]Assumptions!$F$66</f>
        <v>124575.06702659474</v>
      </c>
      <c r="H170" s="38">
        <f>H162*[1]Assumptions!$F$66</f>
        <v>124575.06702659474</v>
      </c>
      <c r="I170" s="38">
        <f>I162*[1]Assumptions!$F$66</f>
        <v>124575.06702659474</v>
      </c>
      <c r="J170" s="38">
        <f>J162*[1]Assumptions!$F$66</f>
        <v>124575.06702659474</v>
      </c>
      <c r="K170" s="38">
        <f>K162*[1]Assumptions!$F$66</f>
        <v>124575.06702659474</v>
      </c>
    </row>
    <row r="171" spans="1:11" x14ac:dyDescent="0.3">
      <c r="A171" s="33" t="s">
        <v>237</v>
      </c>
      <c r="B171" s="33" t="s">
        <v>168</v>
      </c>
      <c r="C171" s="33" t="s">
        <v>159</v>
      </c>
      <c r="D171" s="33" t="s">
        <v>4</v>
      </c>
      <c r="E171" s="39" t="s">
        <v>233</v>
      </c>
      <c r="F171" s="67" t="s">
        <v>238</v>
      </c>
      <c r="G171" s="46">
        <v>0.85</v>
      </c>
      <c r="H171" s="60">
        <f>G171</f>
        <v>0.85</v>
      </c>
      <c r="I171" s="60">
        <f>H171</f>
        <v>0.85</v>
      </c>
      <c r="J171" s="60">
        <f t="shared" ref="J171:K174" si="71">I171</f>
        <v>0.85</v>
      </c>
      <c r="K171" s="60">
        <f t="shared" si="71"/>
        <v>0.85</v>
      </c>
    </row>
    <row r="172" spans="1:11" x14ac:dyDescent="0.3">
      <c r="A172" s="37" t="s">
        <v>237</v>
      </c>
      <c r="B172" s="37" t="s">
        <v>170</v>
      </c>
      <c r="C172" s="37" t="s">
        <v>159</v>
      </c>
      <c r="D172" s="37" t="s">
        <v>4</v>
      </c>
      <c r="E172" s="34" t="s">
        <v>161</v>
      </c>
      <c r="F172" s="67" t="s">
        <v>238</v>
      </c>
      <c r="G172" s="46">
        <v>8.2000000000000003E-2</v>
      </c>
      <c r="H172" s="60">
        <f>G172</f>
        <v>8.2000000000000003E-2</v>
      </c>
      <c r="I172" s="60">
        <f>H172</f>
        <v>8.2000000000000003E-2</v>
      </c>
      <c r="J172" s="60">
        <f t="shared" si="71"/>
        <v>8.2000000000000003E-2</v>
      </c>
      <c r="K172" s="60">
        <f t="shared" si="71"/>
        <v>8.2000000000000003E-2</v>
      </c>
    </row>
    <row r="173" spans="1:11" x14ac:dyDescent="0.3">
      <c r="A173" s="33" t="s">
        <v>237</v>
      </c>
      <c r="B173" s="33" t="s">
        <v>171</v>
      </c>
      <c r="C173" s="33"/>
      <c r="D173" s="33" t="s">
        <v>172</v>
      </c>
      <c r="E173" s="58" t="s">
        <v>232</v>
      </c>
      <c r="F173" s="67" t="s">
        <v>238</v>
      </c>
      <c r="G173" s="45">
        <v>25</v>
      </c>
      <c r="H173" s="56">
        <f t="shared" ref="H173:I174" si="72">G173</f>
        <v>25</v>
      </c>
      <c r="I173" s="56">
        <f t="shared" si="72"/>
        <v>25</v>
      </c>
      <c r="J173" s="56">
        <f t="shared" si="71"/>
        <v>25</v>
      </c>
      <c r="K173" s="56">
        <f t="shared" si="71"/>
        <v>25</v>
      </c>
    </row>
    <row r="174" spans="1:11" x14ac:dyDescent="0.3">
      <c r="A174" s="37" t="s">
        <v>237</v>
      </c>
      <c r="B174" s="37" t="s">
        <v>173</v>
      </c>
      <c r="C174" s="37"/>
      <c r="D174" s="37" t="s">
        <v>4</v>
      </c>
      <c r="E174" s="37" t="s">
        <v>167</v>
      </c>
      <c r="F174" s="67" t="s">
        <v>238</v>
      </c>
      <c r="G174" s="41">
        <f>G172/(1-1/(1+G172)^G173)</f>
        <v>9.5284341010672763E-2</v>
      </c>
      <c r="H174" s="41">
        <f>G174</f>
        <v>9.5284341010672763E-2</v>
      </c>
      <c r="I174" s="41">
        <f t="shared" si="72"/>
        <v>9.5284341010672763E-2</v>
      </c>
      <c r="J174" s="41">
        <f t="shared" si="71"/>
        <v>9.5284341010672763E-2</v>
      </c>
      <c r="K174" s="41">
        <f t="shared" si="71"/>
        <v>9.5284341010672763E-2</v>
      </c>
    </row>
    <row r="175" spans="1:11" x14ac:dyDescent="0.3">
      <c r="A175" s="33" t="s">
        <v>237</v>
      </c>
      <c r="B175" s="33" t="s">
        <v>174</v>
      </c>
      <c r="C175" s="33" t="s">
        <v>159</v>
      </c>
      <c r="D175" s="33" t="s">
        <v>163</v>
      </c>
      <c r="E175" s="33" t="s">
        <v>167</v>
      </c>
      <c r="F175" s="67" t="s">
        <v>238</v>
      </c>
      <c r="G175" s="42">
        <f>G174*G170+G164</f>
        <v>14217.502560702022</v>
      </c>
      <c r="H175" s="42">
        <f t="shared" ref="H175:K175" si="73">H174*H170+H164</f>
        <v>14217.502560702022</v>
      </c>
      <c r="I175" s="42">
        <f t="shared" si="73"/>
        <v>14217.502560702022</v>
      </c>
      <c r="J175" s="42">
        <f t="shared" si="73"/>
        <v>14217.502560702022</v>
      </c>
      <c r="K175" s="42">
        <f t="shared" si="73"/>
        <v>14217.502560702022</v>
      </c>
    </row>
    <row r="176" spans="1:11" x14ac:dyDescent="0.3">
      <c r="A176" s="37" t="s">
        <v>237</v>
      </c>
      <c r="B176" s="37" t="s">
        <v>175</v>
      </c>
      <c r="C176" s="37" t="s">
        <v>159</v>
      </c>
      <c r="D176" s="37" t="s">
        <v>165</v>
      </c>
      <c r="E176" s="37" t="s">
        <v>167</v>
      </c>
      <c r="F176" s="67" t="s">
        <v>238</v>
      </c>
      <c r="G176" s="43">
        <f>G175/(G171*8760)+G166+G169</f>
        <v>2.4628151285149644</v>
      </c>
      <c r="H176" s="43">
        <f t="shared" ref="H176:K176" si="74">H175/(H171*8760)+H166+H169</f>
        <v>2.4628151285149644</v>
      </c>
      <c r="I176" s="43">
        <f t="shared" si="74"/>
        <v>2.4628151285149644</v>
      </c>
      <c r="J176" s="43">
        <f t="shared" si="74"/>
        <v>2.4628151285149644</v>
      </c>
      <c r="K176" s="43">
        <f t="shared" si="74"/>
        <v>2.4628151285149644</v>
      </c>
    </row>
  </sheetData>
  <autoFilter ref="A1:F176" xr:uid="{6FB73059-B466-48D7-B934-991EE5ED7852}"/>
  <phoneticPr fontId="1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2C51C-3003-4194-979D-B7A4232ADBA2}">
  <dimension ref="D1:D7"/>
  <sheetViews>
    <sheetView workbookViewId="0">
      <selection activeCell="F3" sqref="F3"/>
    </sheetView>
  </sheetViews>
  <sheetFormatPr defaultRowHeight="14.4" x14ac:dyDescent="0.3"/>
  <cols>
    <col min="3" max="3" width="1.6640625" customWidth="1"/>
    <col min="4" max="4" width="61.44140625" customWidth="1"/>
  </cols>
  <sheetData>
    <row r="1" spans="4:4" ht="15" thickBot="1" x14ac:dyDescent="0.35"/>
    <row r="2" spans="4:4" ht="83.4" thickBot="1" x14ac:dyDescent="0.35">
      <c r="D2" s="10" t="s">
        <v>14</v>
      </c>
    </row>
    <row r="3" spans="4:4" ht="97.2" thickBot="1" x14ac:dyDescent="0.35">
      <c r="D3" s="11" t="s">
        <v>15</v>
      </c>
    </row>
    <row r="4" spans="4:4" ht="55.8" customHeight="1" thickBot="1" x14ac:dyDescent="0.35">
      <c r="D4" s="11" t="s">
        <v>16</v>
      </c>
    </row>
    <row r="5" spans="4:4" ht="53.4" customHeight="1" thickBot="1" x14ac:dyDescent="0.35">
      <c r="D5" s="11" t="s">
        <v>17</v>
      </c>
    </row>
    <row r="6" spans="4:4" ht="53.4" customHeight="1" thickBot="1" x14ac:dyDescent="0.35">
      <c r="D6" s="11" t="s">
        <v>18</v>
      </c>
    </row>
    <row r="7" spans="4:4" ht="52.8" customHeight="1" thickBot="1" x14ac:dyDescent="0.35">
      <c r="D7" s="11" t="s">
        <v>19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48C42-1F3B-4CC7-BB2F-E03D19C16FB6}">
  <dimension ref="B1:I26"/>
  <sheetViews>
    <sheetView workbookViewId="0">
      <selection activeCell="K8" sqref="K8"/>
    </sheetView>
  </sheetViews>
  <sheetFormatPr defaultRowHeight="14.4" x14ac:dyDescent="0.3"/>
  <cols>
    <col min="2" max="2" width="28" customWidth="1"/>
    <col min="3" max="3" width="40.44140625" customWidth="1"/>
    <col min="9" max="9" width="75.5546875" customWidth="1"/>
  </cols>
  <sheetData>
    <row r="1" spans="2:9" x14ac:dyDescent="0.3">
      <c r="B1" t="s">
        <v>46</v>
      </c>
    </row>
    <row r="2" spans="2:9" ht="15" thickBot="1" x14ac:dyDescent="0.35"/>
    <row r="3" spans="2:9" ht="42" thickBot="1" x14ac:dyDescent="0.35">
      <c r="B3" s="10" t="s">
        <v>27</v>
      </c>
      <c r="C3" s="10" t="s">
        <v>28</v>
      </c>
      <c r="D3" s="10" t="s">
        <v>29</v>
      </c>
      <c r="I3" s="10" t="s">
        <v>61</v>
      </c>
    </row>
    <row r="4" spans="2:9" ht="28.2" thickBot="1" x14ac:dyDescent="0.35">
      <c r="B4" s="10" t="s">
        <v>30</v>
      </c>
      <c r="C4" s="11" t="s">
        <v>31</v>
      </c>
      <c r="D4" s="11" t="s">
        <v>32</v>
      </c>
      <c r="I4" s="12" t="s">
        <v>63</v>
      </c>
    </row>
    <row r="5" spans="2:9" ht="55.8" thickBot="1" x14ac:dyDescent="0.35">
      <c r="B5" s="10" t="s">
        <v>33</v>
      </c>
      <c r="C5" s="11" t="s">
        <v>34</v>
      </c>
      <c r="D5" s="11" t="s">
        <v>32</v>
      </c>
      <c r="I5" s="11" t="s">
        <v>64</v>
      </c>
    </row>
    <row r="6" spans="2:9" ht="28.2" thickBot="1" x14ac:dyDescent="0.35">
      <c r="B6" s="10" t="s">
        <v>3</v>
      </c>
      <c r="C6" s="11" t="s">
        <v>35</v>
      </c>
      <c r="D6" s="11" t="s">
        <v>36</v>
      </c>
      <c r="I6" s="11" t="s">
        <v>62</v>
      </c>
    </row>
    <row r="7" spans="2:9" ht="42" thickBot="1" x14ac:dyDescent="0.35">
      <c r="B7" s="10" t="s">
        <v>37</v>
      </c>
      <c r="C7" s="11" t="s">
        <v>38</v>
      </c>
      <c r="D7" s="11" t="s">
        <v>36</v>
      </c>
      <c r="I7" s="12" t="s">
        <v>65</v>
      </c>
    </row>
    <row r="8" spans="2:9" ht="97.2" thickBot="1" x14ac:dyDescent="0.35">
      <c r="B8" s="10" t="s">
        <v>39</v>
      </c>
      <c r="C8" s="11" t="s">
        <v>40</v>
      </c>
      <c r="D8" s="11" t="s">
        <v>36</v>
      </c>
      <c r="I8" s="11" t="s">
        <v>66</v>
      </c>
    </row>
    <row r="9" spans="2:9" ht="83.4" thickBot="1" x14ac:dyDescent="0.35">
      <c r="B9" s="10" t="s">
        <v>12</v>
      </c>
      <c r="C9" s="11" t="s">
        <v>41</v>
      </c>
      <c r="D9" s="11" t="s">
        <v>36</v>
      </c>
      <c r="I9" s="11" t="s">
        <v>70</v>
      </c>
    </row>
    <row r="10" spans="2:9" ht="83.4" thickBot="1" x14ac:dyDescent="0.35">
      <c r="B10" s="10" t="s">
        <v>42</v>
      </c>
      <c r="C10" s="11" t="s">
        <v>43</v>
      </c>
      <c r="D10" s="11" t="s">
        <v>36</v>
      </c>
      <c r="I10" s="12" t="s">
        <v>69</v>
      </c>
    </row>
    <row r="11" spans="2:9" ht="28.2" thickBot="1" x14ac:dyDescent="0.35">
      <c r="B11" s="10" t="s">
        <v>44</v>
      </c>
      <c r="C11" s="11" t="s">
        <v>45</v>
      </c>
      <c r="D11" s="11" t="s">
        <v>36</v>
      </c>
      <c r="I11" s="12" t="s">
        <v>68</v>
      </c>
    </row>
    <row r="12" spans="2:9" ht="42" thickBot="1" x14ac:dyDescent="0.35">
      <c r="I12" s="11" t="s">
        <v>67</v>
      </c>
    </row>
    <row r="13" spans="2:9" x14ac:dyDescent="0.3">
      <c r="B13" s="13" t="s">
        <v>47</v>
      </c>
      <c r="I13" s="14"/>
    </row>
    <row r="14" spans="2:9" ht="15" thickBot="1" x14ac:dyDescent="0.35">
      <c r="I14" s="14"/>
    </row>
    <row r="15" spans="2:9" ht="15" thickBot="1" x14ac:dyDescent="0.35">
      <c r="B15" s="10" t="s">
        <v>27</v>
      </c>
      <c r="C15" s="10" t="s">
        <v>28</v>
      </c>
      <c r="I15" s="14"/>
    </row>
    <row r="16" spans="2:9" ht="55.8" thickBot="1" x14ac:dyDescent="0.35">
      <c r="B16" s="10" t="s">
        <v>48</v>
      </c>
      <c r="C16" s="11" t="s">
        <v>49</v>
      </c>
      <c r="I16" s="14"/>
    </row>
    <row r="17" spans="2:9" ht="111" thickBot="1" x14ac:dyDescent="0.35">
      <c r="B17" s="10" t="s">
        <v>50</v>
      </c>
      <c r="C17" s="11" t="s">
        <v>51</v>
      </c>
      <c r="I17" s="14"/>
    </row>
    <row r="18" spans="2:9" ht="55.8" thickBot="1" x14ac:dyDescent="0.35">
      <c r="B18" s="10" t="s">
        <v>52</v>
      </c>
      <c r="C18" s="11" t="s">
        <v>53</v>
      </c>
      <c r="I18" s="14"/>
    </row>
    <row r="19" spans="2:9" x14ac:dyDescent="0.3">
      <c r="I19" s="14"/>
    </row>
    <row r="20" spans="2:9" x14ac:dyDescent="0.3">
      <c r="I20" s="14"/>
    </row>
    <row r="21" spans="2:9" x14ac:dyDescent="0.3">
      <c r="B21" s="13" t="s">
        <v>54</v>
      </c>
      <c r="I21" s="14"/>
    </row>
    <row r="22" spans="2:9" ht="15" thickBot="1" x14ac:dyDescent="0.35">
      <c r="I22" s="14"/>
    </row>
    <row r="23" spans="2:9" ht="15" thickBot="1" x14ac:dyDescent="0.35">
      <c r="B23" s="10" t="s">
        <v>27</v>
      </c>
      <c r="C23" s="10" t="s">
        <v>28</v>
      </c>
      <c r="I23" s="14"/>
    </row>
    <row r="24" spans="2:9" ht="69.599999999999994" thickBot="1" x14ac:dyDescent="0.35">
      <c r="B24" s="10" t="s">
        <v>55</v>
      </c>
      <c r="C24" s="11" t="s">
        <v>56</v>
      </c>
      <c r="I24" s="14"/>
    </row>
    <row r="25" spans="2:9" ht="55.8" thickBot="1" x14ac:dyDescent="0.35">
      <c r="B25" s="10" t="s">
        <v>57</v>
      </c>
      <c r="C25" s="11" t="s">
        <v>58</v>
      </c>
      <c r="I25" s="14"/>
    </row>
    <row r="26" spans="2:9" ht="55.8" thickBot="1" x14ac:dyDescent="0.35">
      <c r="B26" s="10" t="s">
        <v>59</v>
      </c>
      <c r="C26" s="11" t="s">
        <v>60</v>
      </c>
      <c r="I26"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B4F60-5022-44FA-A904-11E05382FF9C}">
  <dimension ref="B1:B8"/>
  <sheetViews>
    <sheetView workbookViewId="0">
      <selection activeCell="B8" sqref="B8"/>
    </sheetView>
  </sheetViews>
  <sheetFormatPr defaultRowHeight="14.4" x14ac:dyDescent="0.3"/>
  <cols>
    <col min="2" max="2" width="79.44140625" customWidth="1"/>
  </cols>
  <sheetData>
    <row r="1" spans="2:2" ht="15" thickBot="1" x14ac:dyDescent="0.35"/>
    <row r="2" spans="2:2" ht="83.4" thickBot="1" x14ac:dyDescent="0.35">
      <c r="B2" s="10" t="s">
        <v>20</v>
      </c>
    </row>
    <row r="3" spans="2:2" ht="28.2" thickBot="1" x14ac:dyDescent="0.35">
      <c r="B3" s="11" t="s">
        <v>21</v>
      </c>
    </row>
    <row r="4" spans="2:2" ht="75.599999999999994" customHeight="1" thickBot="1" x14ac:dyDescent="0.35">
      <c r="B4" s="11" t="s">
        <v>22</v>
      </c>
    </row>
    <row r="5" spans="2:2" ht="55.8" thickBot="1" x14ac:dyDescent="0.35">
      <c r="B5" s="12" t="s">
        <v>24</v>
      </c>
    </row>
    <row r="6" spans="2:2" ht="28.2" thickBot="1" x14ac:dyDescent="0.35">
      <c r="B6" s="12" t="s">
        <v>25</v>
      </c>
    </row>
    <row r="7" spans="2:2" ht="28.2" thickBot="1" x14ac:dyDescent="0.35">
      <c r="B7" s="12" t="s">
        <v>26</v>
      </c>
    </row>
    <row r="8" spans="2:2" ht="15" thickBot="1" x14ac:dyDescent="0.35">
      <c r="B8" s="11"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E658-A9C6-4157-9CA8-CBBFF96FF928}">
  <dimension ref="A1:K28"/>
  <sheetViews>
    <sheetView topLeftCell="A4" workbookViewId="0">
      <selection activeCell="D18" sqref="D18"/>
    </sheetView>
  </sheetViews>
  <sheetFormatPr defaultColWidth="8.77734375" defaultRowHeight="14.4" x14ac:dyDescent="0.3"/>
  <cols>
    <col min="1" max="1" width="42.44140625" customWidth="1"/>
    <col min="2" max="2" width="12.77734375" customWidth="1"/>
    <col min="3" max="3" width="14" customWidth="1"/>
    <col min="4" max="4" width="14.77734375" style="19" customWidth="1"/>
    <col min="5" max="7" width="11.44140625" bestFit="1" customWidth="1"/>
    <col min="8" max="8" width="13.44140625" bestFit="1" customWidth="1"/>
    <col min="9" max="9" width="15.21875" bestFit="1" customWidth="1"/>
    <col min="10" max="10" width="12" bestFit="1" customWidth="1"/>
    <col min="11" max="13" width="11.44140625" bestFit="1" customWidth="1"/>
    <col min="16" max="16" width="11.44140625" bestFit="1" customWidth="1"/>
    <col min="18" max="18" width="11.44140625" bestFit="1" customWidth="1"/>
    <col min="19" max="19" width="13.44140625" customWidth="1"/>
    <col min="20" max="20" width="13.77734375" customWidth="1"/>
    <col min="21" max="21" width="18.44140625" customWidth="1"/>
    <col min="22" max="22" width="12" bestFit="1" customWidth="1"/>
  </cols>
  <sheetData>
    <row r="1" spans="1:11" x14ac:dyDescent="0.3">
      <c r="A1" s="92" t="s">
        <v>126</v>
      </c>
      <c r="B1" s="92"/>
      <c r="C1" s="92"/>
      <c r="D1" s="19" t="s">
        <v>127</v>
      </c>
      <c r="H1" t="s">
        <v>128</v>
      </c>
      <c r="J1" t="s">
        <v>129</v>
      </c>
    </row>
    <row r="2" spans="1:11" x14ac:dyDescent="0.3">
      <c r="A2" s="20" t="s">
        <v>130</v>
      </c>
      <c r="B2" s="21" t="s">
        <v>131</v>
      </c>
      <c r="C2" s="21"/>
      <c r="H2" s="22">
        <v>45017</v>
      </c>
      <c r="I2" t="s">
        <v>132</v>
      </c>
      <c r="J2" s="23">
        <v>271.95</v>
      </c>
    </row>
    <row r="3" spans="1:11" x14ac:dyDescent="0.3">
      <c r="A3" s="22">
        <v>40848</v>
      </c>
      <c r="B3" s="23">
        <v>61</v>
      </c>
      <c r="C3" s="21"/>
      <c r="H3" s="22">
        <v>45017</v>
      </c>
      <c r="I3" t="s">
        <v>133</v>
      </c>
      <c r="J3" s="23">
        <v>45.18</v>
      </c>
    </row>
    <row r="4" spans="1:11" x14ac:dyDescent="0.3">
      <c r="A4" s="22">
        <v>40969</v>
      </c>
      <c r="B4" s="23">
        <v>62.5</v>
      </c>
      <c r="C4" s="21"/>
      <c r="H4" s="22">
        <v>45017</v>
      </c>
      <c r="I4" t="s">
        <v>134</v>
      </c>
      <c r="J4" s="23">
        <v>14.22</v>
      </c>
    </row>
    <row r="5" spans="1:11" x14ac:dyDescent="0.3">
      <c r="A5" s="22">
        <v>41487</v>
      </c>
      <c r="B5" s="23">
        <v>67.3</v>
      </c>
      <c r="C5" s="21"/>
      <c r="H5" s="22">
        <v>45017</v>
      </c>
      <c r="I5" t="s">
        <v>135</v>
      </c>
      <c r="J5" s="23">
        <v>17.93</v>
      </c>
    </row>
    <row r="6" spans="1:11" x14ac:dyDescent="0.3">
      <c r="A6" s="22">
        <v>41852</v>
      </c>
      <c r="B6" s="23">
        <v>71.7</v>
      </c>
      <c r="C6" s="21"/>
      <c r="H6" s="22">
        <v>45017</v>
      </c>
      <c r="I6" t="s">
        <v>136</v>
      </c>
      <c r="J6" s="24">
        <v>10</v>
      </c>
      <c r="K6" t="s">
        <v>137</v>
      </c>
    </row>
    <row r="7" spans="1:11" x14ac:dyDescent="0.3">
      <c r="A7" s="22">
        <v>42309</v>
      </c>
      <c r="B7" s="23">
        <v>75.2</v>
      </c>
      <c r="C7" s="21"/>
      <c r="H7" s="22">
        <v>45017</v>
      </c>
      <c r="I7" t="s">
        <v>138</v>
      </c>
      <c r="J7" s="23">
        <v>43.3</v>
      </c>
    </row>
    <row r="8" spans="1:11" x14ac:dyDescent="0.3">
      <c r="A8" s="22">
        <v>42339</v>
      </c>
      <c r="B8" s="23">
        <v>75.400000000000006</v>
      </c>
      <c r="C8" s="21"/>
    </row>
    <row r="9" spans="1:11" x14ac:dyDescent="0.3">
      <c r="A9" s="25" t="s">
        <v>139</v>
      </c>
      <c r="B9" s="23">
        <v>74.099999999999994</v>
      </c>
      <c r="C9" s="21"/>
    </row>
    <row r="10" spans="1:11" x14ac:dyDescent="0.3">
      <c r="A10" s="22">
        <v>42461</v>
      </c>
      <c r="B10" s="23">
        <v>78.3</v>
      </c>
      <c r="C10" s="21"/>
    </row>
    <row r="11" spans="1:11" x14ac:dyDescent="0.3">
      <c r="A11" s="22">
        <v>43466</v>
      </c>
      <c r="B11" s="23">
        <v>87.9</v>
      </c>
      <c r="G11" t="s">
        <v>140</v>
      </c>
    </row>
    <row r="12" spans="1:11" x14ac:dyDescent="0.3">
      <c r="A12" s="22">
        <v>44166</v>
      </c>
      <c r="B12" s="23">
        <v>94.4</v>
      </c>
      <c r="G12" s="24">
        <v>1.2057903807063985</v>
      </c>
    </row>
    <row r="13" spans="1:11" x14ac:dyDescent="0.3">
      <c r="A13" s="25" t="s">
        <v>141</v>
      </c>
      <c r="B13" s="23">
        <v>93.3</v>
      </c>
    </row>
    <row r="14" spans="1:11" x14ac:dyDescent="0.3">
      <c r="A14" s="22">
        <v>44348</v>
      </c>
      <c r="B14" s="23">
        <v>97</v>
      </c>
    </row>
    <row r="15" spans="1:11" x14ac:dyDescent="0.3">
      <c r="A15" s="22">
        <v>44835</v>
      </c>
      <c r="B15" s="23">
        <v>106.5</v>
      </c>
    </row>
    <row r="16" spans="1:11" x14ac:dyDescent="0.3">
      <c r="A16" s="22">
        <v>44896</v>
      </c>
      <c r="B16" s="23">
        <v>107.2</v>
      </c>
    </row>
    <row r="17" spans="1:5" x14ac:dyDescent="0.3">
      <c r="A17" s="22">
        <v>44927</v>
      </c>
      <c r="B17" s="23">
        <v>107.1</v>
      </c>
      <c r="D17" s="31" t="s">
        <v>153</v>
      </c>
      <c r="E17" s="30"/>
    </row>
    <row r="18" spans="1:5" x14ac:dyDescent="0.3">
      <c r="A18" s="22">
        <v>45017</v>
      </c>
      <c r="B18" s="26">
        <v>109.4</v>
      </c>
      <c r="D18" s="30">
        <f>B18/B9</f>
        <v>1.4763832658569502</v>
      </c>
    </row>
    <row r="19" spans="1:5" x14ac:dyDescent="0.3">
      <c r="A19" s="22">
        <v>45231</v>
      </c>
      <c r="B19" s="23">
        <v>112.7</v>
      </c>
    </row>
    <row r="20" spans="1:5" x14ac:dyDescent="0.3">
      <c r="A20" s="22">
        <v>45261</v>
      </c>
      <c r="B20" s="23">
        <v>112.7</v>
      </c>
    </row>
    <row r="21" spans="1:5" x14ac:dyDescent="0.3">
      <c r="A21" s="22">
        <v>45292</v>
      </c>
      <c r="B21" s="23">
        <v>112.7</v>
      </c>
      <c r="D21" s="19" t="s">
        <v>142</v>
      </c>
    </row>
    <row r="23" spans="1:5" x14ac:dyDescent="0.3">
      <c r="A23" s="28" t="s">
        <v>143</v>
      </c>
      <c r="B23" s="19"/>
      <c r="C23" s="19"/>
    </row>
    <row r="24" spans="1:5" x14ac:dyDescent="0.3">
      <c r="A24" s="19" t="s">
        <v>144</v>
      </c>
      <c r="B24" s="19"/>
      <c r="C24" s="27" t="s">
        <v>145</v>
      </c>
    </row>
    <row r="25" spans="1:5" x14ac:dyDescent="0.3">
      <c r="A25" s="19" t="s">
        <v>146</v>
      </c>
      <c r="B25" s="19"/>
      <c r="C25" s="27" t="s">
        <v>147</v>
      </c>
    </row>
    <row r="27" spans="1:5" x14ac:dyDescent="0.3">
      <c r="D27"/>
    </row>
    <row r="28" spans="1:5" x14ac:dyDescent="0.3">
      <c r="D28"/>
    </row>
  </sheetData>
  <mergeCells count="1">
    <mergeCell ref="A1:C1"/>
  </mergeCells>
  <hyperlinks>
    <hyperlink ref="C25" r:id="rId1" xr:uid="{27961AB1-32FC-49D2-A6F3-F557FA83D9D4}"/>
    <hyperlink ref="C24" r:id="rId2" xr:uid="{136B2838-94BD-4B45-8253-68C96154B11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2023 ZAR Existing Plants</vt:lpstr>
      <vt:lpstr>2023 ZAR New Capacity Option</vt:lpstr>
      <vt:lpstr>IRP 2023</vt:lpstr>
      <vt:lpstr>PCC 2022</vt:lpstr>
      <vt:lpstr>Assumptions Distrubution</vt:lpstr>
      <vt:lpstr>Assumptions Generation</vt:lpstr>
      <vt:lpstr>Assumptions Transmission</vt:lpstr>
      <vt:lpstr>Deflator Assumptions</vt:lpstr>
      <vt:lpstr>'IRP 2023'!freezeCell</vt:lpstr>
      <vt:lpstr>'PCC 2022'!freezeCell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Dixon</dc:creator>
  <cp:lastModifiedBy>Savanha Jade</cp:lastModifiedBy>
  <dcterms:created xsi:type="dcterms:W3CDTF">2024-03-15T09:34:12Z</dcterms:created>
  <dcterms:modified xsi:type="dcterms:W3CDTF">2024-03-19T20:43:03Z</dcterms:modified>
</cp:coreProperties>
</file>