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n Sung\Box\Projects\10_Development\2022 Project Bolt - ERCOT BESS Sale\01_Revenues\20220531_Ascend Update\"/>
    </mc:Choice>
  </mc:AlternateContent>
  <xr:revisionPtr revIDLastSave="0" documentId="8_{7F9771A0-FD0C-4762-88EC-2D3EFA2E598B}" xr6:coauthVersionLast="47" xr6:coauthVersionMax="47" xr10:uidLastSave="{00000000-0000-0000-0000-000000000000}"/>
  <bookViews>
    <workbookView xWindow="3285" yWindow="2895" windowWidth="15375" windowHeight="7875" tabRatio="833" firstSheet="7" activeTab="8" xr2:uid="{00000000-000D-0000-FFFF-FFFF00000000}"/>
  </bookViews>
  <sheets>
    <sheet name="Summary" sheetId="1" r:id="rId1"/>
    <sheet name="Assumptions &amp; Inputs" sheetId="2" r:id="rId2"/>
    <sheet name="Scarcity" sheetId="3" r:id="rId3"/>
    <sheet name="Coneflower_Base_1HR" sheetId="4" r:id="rId4"/>
    <sheet name="Coneflower_High_1HR" sheetId="7" r:id="rId5"/>
    <sheet name="Coneflower_Base_2HR" sheetId="12" r:id="rId6"/>
    <sheet name="Coneflower_High_2HR" sheetId="13" r:id="rId7"/>
    <sheet name="Coneflower_Base_2HR_SPIN" sheetId="5" r:id="rId8"/>
    <sheet name="Coneflower_Base_2HR_REG" sheetId="6" r:id="rId9"/>
    <sheet name="Coneflower_High_2HR_SPIN" sheetId="10" r:id="rId10"/>
    <sheet name="Coneflower_High_2HR_REG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0" i="13" l="1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Z10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Z6" i="13"/>
  <c r="Z17" i="13" s="1"/>
  <c r="Z18" i="13" s="1"/>
  <c r="Z19" i="13" s="1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B17" i="13" s="1"/>
  <c r="B18" i="13" s="1"/>
  <c r="B19" i="13" s="1"/>
  <c r="Z5" i="13"/>
  <c r="Y5" i="13"/>
  <c r="X5" i="13"/>
  <c r="W5" i="13"/>
  <c r="V5" i="13"/>
  <c r="U5" i="13"/>
  <c r="T5" i="13"/>
  <c r="S5" i="13"/>
  <c r="R5" i="13"/>
  <c r="R17" i="13" s="1"/>
  <c r="R18" i="13" s="1"/>
  <c r="R19" i="13" s="1"/>
  <c r="Q5" i="13"/>
  <c r="P5" i="13"/>
  <c r="O5" i="13"/>
  <c r="N5" i="13"/>
  <c r="M5" i="13"/>
  <c r="L5" i="13"/>
  <c r="K5" i="13"/>
  <c r="J5" i="13"/>
  <c r="J17" i="13" s="1"/>
  <c r="J18" i="13" s="1"/>
  <c r="J19" i="13" s="1"/>
  <c r="I5" i="13"/>
  <c r="H5" i="13"/>
  <c r="G5" i="13"/>
  <c r="F5" i="13"/>
  <c r="E5" i="13"/>
  <c r="D5" i="13"/>
  <c r="C5" i="13"/>
  <c r="B5" i="13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Z8" i="12"/>
  <c r="Y8" i="12"/>
  <c r="X8" i="12"/>
  <c r="W8" i="12"/>
  <c r="V8" i="12"/>
  <c r="U8" i="12"/>
  <c r="T8" i="12"/>
  <c r="S8" i="12"/>
  <c r="R8" i="12"/>
  <c r="Q8" i="12"/>
  <c r="P8" i="12"/>
  <c r="P17" i="12" s="1"/>
  <c r="P18" i="12" s="1"/>
  <c r="P19" i="12" s="1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J17" i="12" s="1"/>
  <c r="J18" i="12" s="1"/>
  <c r="J19" i="12" s="1"/>
  <c r="I6" i="12"/>
  <c r="H6" i="12"/>
  <c r="G6" i="12"/>
  <c r="F6" i="12"/>
  <c r="E6" i="12"/>
  <c r="D6" i="12"/>
  <c r="C6" i="12"/>
  <c r="B6" i="12"/>
  <c r="Z5" i="12"/>
  <c r="Z17" i="12" s="1"/>
  <c r="Z18" i="12" s="1"/>
  <c r="Z19" i="12" s="1"/>
  <c r="Y5" i="12"/>
  <c r="X5" i="12"/>
  <c r="X17" i="12" s="1"/>
  <c r="X18" i="12" s="1"/>
  <c r="X19" i="12" s="1"/>
  <c r="W5" i="12"/>
  <c r="V5" i="12"/>
  <c r="V17" i="12" s="1"/>
  <c r="V18" i="12" s="1"/>
  <c r="V19" i="12" s="1"/>
  <c r="U5" i="12"/>
  <c r="T5" i="12"/>
  <c r="S5" i="12"/>
  <c r="R5" i="12"/>
  <c r="R17" i="12" s="1"/>
  <c r="R18" i="12" s="1"/>
  <c r="R19" i="12" s="1"/>
  <c r="Q5" i="12"/>
  <c r="P5" i="12"/>
  <c r="O5" i="12"/>
  <c r="N5" i="12"/>
  <c r="N17" i="12" s="1"/>
  <c r="N18" i="12" s="1"/>
  <c r="N19" i="12" s="1"/>
  <c r="M5" i="12"/>
  <c r="L5" i="12"/>
  <c r="K5" i="12"/>
  <c r="J5" i="12"/>
  <c r="I5" i="12"/>
  <c r="H5" i="12"/>
  <c r="H17" i="12" s="1"/>
  <c r="H18" i="12" s="1"/>
  <c r="H19" i="12" s="1"/>
  <c r="G5" i="12"/>
  <c r="F5" i="12"/>
  <c r="F17" i="12" s="1"/>
  <c r="F18" i="12" s="1"/>
  <c r="F19" i="12" s="1"/>
  <c r="E5" i="12"/>
  <c r="D5" i="12"/>
  <c r="C5" i="12"/>
  <c r="B5" i="12"/>
  <c r="B17" i="11"/>
  <c r="B18" i="11" s="1"/>
  <c r="B19" i="11" s="1"/>
  <c r="B15" i="6" a="1"/>
  <c r="B15" i="6" s="1"/>
  <c r="B17" i="6" s="1"/>
  <c r="B18" i="6" s="1"/>
  <c r="B19" i="6" s="1"/>
  <c r="Z17" i="11"/>
  <c r="Z18" i="11" s="1"/>
  <c r="Z19" i="11" s="1"/>
  <c r="Y17" i="11"/>
  <c r="Y18" i="11" s="1"/>
  <c r="Y19" i="11" s="1"/>
  <c r="X17" i="11"/>
  <c r="X18" i="11" s="1"/>
  <c r="X19" i="11" s="1"/>
  <c r="W17" i="11"/>
  <c r="W18" i="11" s="1"/>
  <c r="W19" i="11" s="1"/>
  <c r="V17" i="11"/>
  <c r="V18" i="11" s="1"/>
  <c r="V19" i="11" s="1"/>
  <c r="U17" i="11"/>
  <c r="U18" i="11" s="1"/>
  <c r="U19" i="11" s="1"/>
  <c r="T17" i="11"/>
  <c r="T18" i="11" s="1"/>
  <c r="T19" i="11" s="1"/>
  <c r="S17" i="11"/>
  <c r="S18" i="11" s="1"/>
  <c r="S19" i="11" s="1"/>
  <c r="R17" i="11"/>
  <c r="R18" i="11" s="1"/>
  <c r="R19" i="11" s="1"/>
  <c r="Q17" i="11"/>
  <c r="Q18" i="11" s="1"/>
  <c r="Q19" i="11" s="1"/>
  <c r="P17" i="11"/>
  <c r="P18" i="11" s="1"/>
  <c r="P19" i="11" s="1"/>
  <c r="O17" i="11"/>
  <c r="O18" i="11" s="1"/>
  <c r="O19" i="11" s="1"/>
  <c r="N17" i="11"/>
  <c r="N18" i="11" s="1"/>
  <c r="N19" i="11" s="1"/>
  <c r="M17" i="11"/>
  <c r="M18" i="11" s="1"/>
  <c r="M19" i="11" s="1"/>
  <c r="L17" i="11"/>
  <c r="L18" i="11" s="1"/>
  <c r="L19" i="11" s="1"/>
  <c r="K17" i="11"/>
  <c r="K18" i="11" s="1"/>
  <c r="K19" i="11" s="1"/>
  <c r="J17" i="11"/>
  <c r="J18" i="11" s="1"/>
  <c r="J19" i="11" s="1"/>
  <c r="I17" i="11"/>
  <c r="I18" i="11" s="1"/>
  <c r="I19" i="11" s="1"/>
  <c r="H17" i="11"/>
  <c r="H18" i="11" s="1"/>
  <c r="H19" i="11" s="1"/>
  <c r="G17" i="11"/>
  <c r="G18" i="11" s="1"/>
  <c r="G19" i="11" s="1"/>
  <c r="F17" i="11"/>
  <c r="F18" i="11" s="1"/>
  <c r="F19" i="11" s="1"/>
  <c r="E17" i="11"/>
  <c r="E18" i="11" s="1"/>
  <c r="E19" i="11" s="1"/>
  <c r="D17" i="11"/>
  <c r="D18" i="11" s="1"/>
  <c r="D19" i="11" s="1"/>
  <c r="C17" i="11"/>
  <c r="C18" i="11" s="1"/>
  <c r="C19" i="11" s="1"/>
  <c r="Z17" i="10"/>
  <c r="Z18" i="10" s="1"/>
  <c r="Z19" i="10" s="1"/>
  <c r="Y17" i="10"/>
  <c r="Y18" i="10" s="1"/>
  <c r="Y19" i="10" s="1"/>
  <c r="X17" i="10"/>
  <c r="X18" i="10" s="1"/>
  <c r="X19" i="10" s="1"/>
  <c r="W17" i="10"/>
  <c r="W18" i="10" s="1"/>
  <c r="W19" i="10" s="1"/>
  <c r="V17" i="10"/>
  <c r="V18" i="10" s="1"/>
  <c r="V19" i="10" s="1"/>
  <c r="U17" i="10"/>
  <c r="U18" i="10" s="1"/>
  <c r="U19" i="10" s="1"/>
  <c r="T17" i="10"/>
  <c r="T18" i="10" s="1"/>
  <c r="T19" i="10" s="1"/>
  <c r="S17" i="10"/>
  <c r="S18" i="10" s="1"/>
  <c r="S19" i="10" s="1"/>
  <c r="R17" i="10"/>
  <c r="R18" i="10" s="1"/>
  <c r="R19" i="10" s="1"/>
  <c r="Q17" i="10"/>
  <c r="Q18" i="10" s="1"/>
  <c r="Q19" i="10" s="1"/>
  <c r="P17" i="10"/>
  <c r="P18" i="10" s="1"/>
  <c r="P19" i="10" s="1"/>
  <c r="O17" i="10"/>
  <c r="O18" i="10" s="1"/>
  <c r="O19" i="10" s="1"/>
  <c r="N17" i="10"/>
  <c r="N18" i="10" s="1"/>
  <c r="N19" i="10" s="1"/>
  <c r="M17" i="10"/>
  <c r="M18" i="10" s="1"/>
  <c r="M19" i="10" s="1"/>
  <c r="L17" i="10"/>
  <c r="L18" i="10" s="1"/>
  <c r="L19" i="10" s="1"/>
  <c r="K17" i="10"/>
  <c r="K18" i="10" s="1"/>
  <c r="K19" i="10" s="1"/>
  <c r="J17" i="10"/>
  <c r="J18" i="10" s="1"/>
  <c r="J19" i="10" s="1"/>
  <c r="I17" i="10"/>
  <c r="I18" i="10" s="1"/>
  <c r="I19" i="10" s="1"/>
  <c r="H17" i="10"/>
  <c r="H18" i="10" s="1"/>
  <c r="H19" i="10" s="1"/>
  <c r="G17" i="10"/>
  <c r="G18" i="10" s="1"/>
  <c r="G19" i="10" s="1"/>
  <c r="F17" i="10"/>
  <c r="F18" i="10" s="1"/>
  <c r="F19" i="10" s="1"/>
  <c r="E17" i="10"/>
  <c r="E18" i="10" s="1"/>
  <c r="E19" i="10" s="1"/>
  <c r="D17" i="10"/>
  <c r="D18" i="10" s="1"/>
  <c r="D19" i="10" s="1"/>
  <c r="C17" i="10"/>
  <c r="C18" i="10" s="1"/>
  <c r="C19" i="10" s="1"/>
  <c r="B17" i="10"/>
  <c r="B18" i="10" s="1"/>
  <c r="B19" i="10" s="1"/>
  <c r="Y19" i="7"/>
  <c r="Z17" i="7"/>
  <c r="Z18" i="7" s="1"/>
  <c r="Z19" i="7" s="1"/>
  <c r="Y17" i="7"/>
  <c r="Y18" i="7" s="1"/>
  <c r="X17" i="7"/>
  <c r="X18" i="7" s="1"/>
  <c r="X19" i="7" s="1"/>
  <c r="W17" i="7"/>
  <c r="W18" i="7" s="1"/>
  <c r="W19" i="7" s="1"/>
  <c r="V17" i="7"/>
  <c r="V18" i="7" s="1"/>
  <c r="V19" i="7" s="1"/>
  <c r="U17" i="7"/>
  <c r="U18" i="7" s="1"/>
  <c r="U19" i="7" s="1"/>
  <c r="T17" i="7"/>
  <c r="T18" i="7" s="1"/>
  <c r="T19" i="7" s="1"/>
  <c r="S17" i="7"/>
  <c r="S18" i="7" s="1"/>
  <c r="S19" i="7" s="1"/>
  <c r="R17" i="7"/>
  <c r="R18" i="7" s="1"/>
  <c r="R19" i="7" s="1"/>
  <c r="Q17" i="7"/>
  <c r="Q18" i="7" s="1"/>
  <c r="Q19" i="7" s="1"/>
  <c r="P17" i="7"/>
  <c r="P18" i="7" s="1"/>
  <c r="P19" i="7" s="1"/>
  <c r="O17" i="7"/>
  <c r="O18" i="7" s="1"/>
  <c r="O19" i="7" s="1"/>
  <c r="N17" i="7"/>
  <c r="N18" i="7" s="1"/>
  <c r="N19" i="7" s="1"/>
  <c r="M17" i="7"/>
  <c r="M18" i="7" s="1"/>
  <c r="M19" i="7" s="1"/>
  <c r="L17" i="7"/>
  <c r="L18" i="7" s="1"/>
  <c r="L19" i="7" s="1"/>
  <c r="K17" i="7"/>
  <c r="K18" i="7" s="1"/>
  <c r="K19" i="7" s="1"/>
  <c r="J17" i="7"/>
  <c r="J18" i="7" s="1"/>
  <c r="J19" i="7" s="1"/>
  <c r="I17" i="7"/>
  <c r="I18" i="7" s="1"/>
  <c r="I19" i="7" s="1"/>
  <c r="H17" i="7"/>
  <c r="H18" i="7" s="1"/>
  <c r="H19" i="7" s="1"/>
  <c r="G17" i="7"/>
  <c r="G18" i="7" s="1"/>
  <c r="G19" i="7" s="1"/>
  <c r="F17" i="7"/>
  <c r="F18" i="7" s="1"/>
  <c r="F19" i="7" s="1"/>
  <c r="E17" i="7"/>
  <c r="E18" i="7" s="1"/>
  <c r="E19" i="7" s="1"/>
  <c r="D17" i="7"/>
  <c r="D18" i="7" s="1"/>
  <c r="D19" i="7" s="1"/>
  <c r="D15" i="7" a="1"/>
  <c r="D15" i="7" s="1"/>
  <c r="C15" i="7" a="1"/>
  <c r="C15" i="7" s="1"/>
  <c r="C17" i="7" s="1"/>
  <c r="C18" i="7" s="1"/>
  <c r="C19" i="7" s="1"/>
  <c r="B15" i="7" a="1"/>
  <c r="B15" i="7" s="1"/>
  <c r="B17" i="7" s="1"/>
  <c r="B18" i="7" s="1"/>
  <c r="B19" i="7" s="1"/>
  <c r="Z17" i="6"/>
  <c r="Z18" i="6" s="1"/>
  <c r="Z19" i="6" s="1"/>
  <c r="Y17" i="6"/>
  <c r="Y18" i="6" s="1"/>
  <c r="Y19" i="6" s="1"/>
  <c r="X17" i="6"/>
  <c r="X18" i="6" s="1"/>
  <c r="X19" i="6" s="1"/>
  <c r="W17" i="6"/>
  <c r="W18" i="6" s="1"/>
  <c r="W19" i="6" s="1"/>
  <c r="V17" i="6"/>
  <c r="V18" i="6" s="1"/>
  <c r="V19" i="6" s="1"/>
  <c r="U17" i="6"/>
  <c r="U18" i="6" s="1"/>
  <c r="U19" i="6" s="1"/>
  <c r="T17" i="6"/>
  <c r="T18" i="6" s="1"/>
  <c r="T19" i="6" s="1"/>
  <c r="S17" i="6"/>
  <c r="S18" i="6" s="1"/>
  <c r="S19" i="6" s="1"/>
  <c r="R17" i="6"/>
  <c r="R18" i="6" s="1"/>
  <c r="R19" i="6" s="1"/>
  <c r="Q17" i="6"/>
  <c r="Q18" i="6" s="1"/>
  <c r="Q19" i="6" s="1"/>
  <c r="P17" i="6"/>
  <c r="P18" i="6" s="1"/>
  <c r="P19" i="6" s="1"/>
  <c r="O17" i="6"/>
  <c r="O18" i="6" s="1"/>
  <c r="O19" i="6" s="1"/>
  <c r="N17" i="6"/>
  <c r="N18" i="6" s="1"/>
  <c r="N19" i="6" s="1"/>
  <c r="M15" i="6" a="1"/>
  <c r="M15" i="6" s="1"/>
  <c r="M17" i="6" s="1"/>
  <c r="M18" i="6" s="1"/>
  <c r="M19" i="6" s="1"/>
  <c r="L15" i="6" a="1"/>
  <c r="L15" i="6" s="1"/>
  <c r="L17" i="6" s="1"/>
  <c r="L18" i="6" s="1"/>
  <c r="L19" i="6" s="1"/>
  <c r="K15" i="6" a="1"/>
  <c r="K15" i="6" s="1"/>
  <c r="K17" i="6" s="1"/>
  <c r="K18" i="6" s="1"/>
  <c r="K19" i="6" s="1"/>
  <c r="J15" i="6" a="1"/>
  <c r="J15" i="6" s="1"/>
  <c r="J17" i="6" s="1"/>
  <c r="J18" i="6" s="1"/>
  <c r="J19" i="6" s="1"/>
  <c r="I15" i="6" a="1"/>
  <c r="I15" i="6" s="1"/>
  <c r="I17" i="6" s="1"/>
  <c r="I18" i="6" s="1"/>
  <c r="I19" i="6" s="1"/>
  <c r="H15" i="6" a="1"/>
  <c r="H15" i="6" s="1"/>
  <c r="H17" i="6" s="1"/>
  <c r="H18" i="6" s="1"/>
  <c r="H19" i="6" s="1"/>
  <c r="G15" i="6" a="1"/>
  <c r="G15" i="6" s="1"/>
  <c r="G17" i="6" s="1"/>
  <c r="G18" i="6" s="1"/>
  <c r="G19" i="6" s="1"/>
  <c r="F15" i="6" a="1"/>
  <c r="F15" i="6" s="1"/>
  <c r="F17" i="6" s="1"/>
  <c r="F18" i="6" s="1"/>
  <c r="F19" i="6" s="1"/>
  <c r="E15" i="6" a="1"/>
  <c r="E15" i="6" s="1"/>
  <c r="E17" i="6" s="1"/>
  <c r="E18" i="6" s="1"/>
  <c r="E19" i="6" s="1"/>
  <c r="D15" i="6" a="1"/>
  <c r="D15" i="6" s="1"/>
  <c r="D17" i="6" s="1"/>
  <c r="D18" i="6" s="1"/>
  <c r="D19" i="6" s="1"/>
  <c r="C15" i="6" a="1"/>
  <c r="C15" i="6" s="1"/>
  <c r="C17" i="6" s="1"/>
  <c r="C18" i="6" s="1"/>
  <c r="C19" i="6" s="1"/>
  <c r="N18" i="5"/>
  <c r="N19" i="5" s="1"/>
  <c r="Z17" i="5"/>
  <c r="Z18" i="5" s="1"/>
  <c r="Z19" i="5" s="1"/>
  <c r="Y17" i="5"/>
  <c r="Y18" i="5" s="1"/>
  <c r="Y19" i="5" s="1"/>
  <c r="X17" i="5"/>
  <c r="X18" i="5" s="1"/>
  <c r="X19" i="5" s="1"/>
  <c r="W17" i="5"/>
  <c r="W18" i="5" s="1"/>
  <c r="W19" i="5" s="1"/>
  <c r="V17" i="5"/>
  <c r="V18" i="5" s="1"/>
  <c r="V19" i="5" s="1"/>
  <c r="U17" i="5"/>
  <c r="U18" i="5" s="1"/>
  <c r="U19" i="5" s="1"/>
  <c r="T17" i="5"/>
  <c r="T18" i="5" s="1"/>
  <c r="T19" i="5" s="1"/>
  <c r="S17" i="5"/>
  <c r="S18" i="5" s="1"/>
  <c r="S19" i="5" s="1"/>
  <c r="R17" i="5"/>
  <c r="R18" i="5" s="1"/>
  <c r="R19" i="5" s="1"/>
  <c r="Q17" i="5"/>
  <c r="Q18" i="5" s="1"/>
  <c r="Q19" i="5" s="1"/>
  <c r="P17" i="5"/>
  <c r="P18" i="5" s="1"/>
  <c r="P19" i="5" s="1"/>
  <c r="O17" i="5"/>
  <c r="O18" i="5" s="1"/>
  <c r="O19" i="5" s="1"/>
  <c r="N17" i="5"/>
  <c r="M15" i="5" a="1"/>
  <c r="M15" i="5" s="1"/>
  <c r="M17" i="5" s="1"/>
  <c r="M18" i="5" s="1"/>
  <c r="M19" i="5" s="1"/>
  <c r="L15" i="5" a="1"/>
  <c r="L15" i="5" s="1"/>
  <c r="L17" i="5" s="1"/>
  <c r="L18" i="5" s="1"/>
  <c r="L19" i="5" s="1"/>
  <c r="K15" i="5" a="1"/>
  <c r="K15" i="5" s="1"/>
  <c r="K17" i="5" s="1"/>
  <c r="K18" i="5" s="1"/>
  <c r="K19" i="5" s="1"/>
  <c r="J15" i="5" a="1"/>
  <c r="J15" i="5" s="1"/>
  <c r="J17" i="5" s="1"/>
  <c r="J18" i="5" s="1"/>
  <c r="J19" i="5" s="1"/>
  <c r="I15" i="5" a="1"/>
  <c r="I15" i="5"/>
  <c r="I17" i="5" s="1"/>
  <c r="I18" i="5" s="1"/>
  <c r="I19" i="5" s="1"/>
  <c r="H15" i="5" a="1"/>
  <c r="H15" i="5" s="1"/>
  <c r="H17" i="5" s="1"/>
  <c r="H18" i="5" s="1"/>
  <c r="H19" i="5" s="1"/>
  <c r="G15" i="5" a="1"/>
  <c r="G15" i="5" s="1"/>
  <c r="G17" i="5" s="1"/>
  <c r="G18" i="5" s="1"/>
  <c r="G19" i="5" s="1"/>
  <c r="F15" i="5" a="1"/>
  <c r="F15" i="5"/>
  <c r="F17" i="5" s="1"/>
  <c r="F18" i="5" s="1"/>
  <c r="F19" i="5" s="1"/>
  <c r="E15" i="5" a="1"/>
  <c r="E15" i="5" s="1"/>
  <c r="E17" i="5" s="1"/>
  <c r="E18" i="5" s="1"/>
  <c r="E19" i="5" s="1"/>
  <c r="D15" i="5" a="1"/>
  <c r="D15" i="5" s="1"/>
  <c r="D17" i="5" s="1"/>
  <c r="D18" i="5" s="1"/>
  <c r="D19" i="5" s="1"/>
  <c r="C15" i="5" a="1"/>
  <c r="C15" i="5" s="1"/>
  <c r="C17" i="5" s="1"/>
  <c r="C18" i="5" s="1"/>
  <c r="C19" i="5" s="1"/>
  <c r="B15" i="5" a="1"/>
  <c r="B15" i="5" s="1"/>
  <c r="B17" i="5" s="1"/>
  <c r="B18" i="5" s="1"/>
  <c r="B19" i="5" s="1"/>
  <c r="Z17" i="4"/>
  <c r="Z18" i="4" s="1"/>
  <c r="Z19" i="4" s="1"/>
  <c r="Y17" i="4"/>
  <c r="Y18" i="4" s="1"/>
  <c r="Y19" i="4" s="1"/>
  <c r="X17" i="4"/>
  <c r="X18" i="4" s="1"/>
  <c r="X19" i="4" s="1"/>
  <c r="W17" i="4"/>
  <c r="W18" i="4" s="1"/>
  <c r="W19" i="4" s="1"/>
  <c r="V17" i="4"/>
  <c r="V18" i="4" s="1"/>
  <c r="V19" i="4" s="1"/>
  <c r="U17" i="4"/>
  <c r="U18" i="4" s="1"/>
  <c r="U19" i="4" s="1"/>
  <c r="T17" i="4"/>
  <c r="T18" i="4" s="1"/>
  <c r="T19" i="4" s="1"/>
  <c r="S17" i="4"/>
  <c r="S18" i="4" s="1"/>
  <c r="S19" i="4" s="1"/>
  <c r="R17" i="4"/>
  <c r="R18" i="4" s="1"/>
  <c r="R19" i="4" s="1"/>
  <c r="Q17" i="4"/>
  <c r="Q18" i="4" s="1"/>
  <c r="Q19" i="4" s="1"/>
  <c r="P17" i="4"/>
  <c r="P18" i="4" s="1"/>
  <c r="P19" i="4" s="1"/>
  <c r="O17" i="4"/>
  <c r="O18" i="4" s="1"/>
  <c r="O19" i="4" s="1"/>
  <c r="N17" i="4"/>
  <c r="N18" i="4" s="1"/>
  <c r="N19" i="4" s="1"/>
  <c r="M17" i="4"/>
  <c r="M18" i="4" s="1"/>
  <c r="M19" i="4" s="1"/>
  <c r="L17" i="4"/>
  <c r="L18" i="4" s="1"/>
  <c r="L19" i="4" s="1"/>
  <c r="K17" i="4"/>
  <c r="K18" i="4" s="1"/>
  <c r="K19" i="4" s="1"/>
  <c r="J17" i="4"/>
  <c r="J18" i="4" s="1"/>
  <c r="J19" i="4" s="1"/>
  <c r="I17" i="4"/>
  <c r="I18" i="4" s="1"/>
  <c r="I19" i="4" s="1"/>
  <c r="H17" i="4"/>
  <c r="H18" i="4" s="1"/>
  <c r="H19" i="4" s="1"/>
  <c r="G17" i="4"/>
  <c r="G18" i="4" s="1"/>
  <c r="G19" i="4" s="1"/>
  <c r="F17" i="4"/>
  <c r="F18" i="4" s="1"/>
  <c r="F19" i="4" s="1"/>
  <c r="E17" i="4"/>
  <c r="E18" i="4" s="1"/>
  <c r="E19" i="4" s="1"/>
  <c r="D15" i="4" a="1"/>
  <c r="D15" i="4" s="1"/>
  <c r="D17" i="4" s="1"/>
  <c r="D18" i="4" s="1"/>
  <c r="D19" i="4" s="1"/>
  <c r="C15" i="4" a="1"/>
  <c r="C15" i="4" s="1"/>
  <c r="C17" i="4" s="1"/>
  <c r="C18" i="4" s="1"/>
  <c r="C19" i="4" s="1"/>
  <c r="B15" i="4" a="1"/>
  <c r="B15" i="4" s="1"/>
  <c r="B17" i="4" s="1"/>
  <c r="B18" i="4" s="1"/>
  <c r="B19" i="4" s="1"/>
  <c r="AC29" i="1"/>
  <c r="AC21" i="1"/>
  <c r="AC13" i="1"/>
  <c r="AC5" i="1"/>
  <c r="AA13" i="1"/>
  <c r="D30" i="1"/>
  <c r="V29" i="1"/>
  <c r="Y30" i="1"/>
  <c r="O14" i="1"/>
  <c r="W23" i="1"/>
  <c r="S14" i="1"/>
  <c r="H29" i="1"/>
  <c r="Q7" i="1"/>
  <c r="T13" i="1"/>
  <c r="K13" i="1"/>
  <c r="D32" i="1"/>
  <c r="M32" i="1"/>
  <c r="V21" i="1"/>
  <c r="I31" i="1"/>
  <c r="J29" i="1"/>
  <c r="W15" i="1"/>
  <c r="K29" i="1"/>
  <c r="M31" i="1"/>
  <c r="H15" i="1"/>
  <c r="E15" i="1"/>
  <c r="F13" i="1"/>
  <c r="AA5" i="1"/>
  <c r="W31" i="1"/>
  <c r="J30" i="1"/>
  <c r="Q31" i="1"/>
  <c r="U13" i="1"/>
  <c r="Z29" i="1"/>
  <c r="X29" i="1"/>
  <c r="K15" i="1"/>
  <c r="Q14" i="1"/>
  <c r="I14" i="1"/>
  <c r="Y16" i="1"/>
  <c r="R13" i="1"/>
  <c r="W16" i="1"/>
  <c r="Y23" i="1"/>
  <c r="N29" i="1"/>
  <c r="E29" i="1"/>
  <c r="Y31" i="1"/>
  <c r="P15" i="1"/>
  <c r="Z16" i="1"/>
  <c r="Y32" i="1"/>
  <c r="K31" i="1"/>
  <c r="W6" i="1"/>
  <c r="S29" i="1"/>
  <c r="F16" i="1"/>
  <c r="C31" i="1"/>
  <c r="M15" i="1"/>
  <c r="G32" i="1"/>
  <c r="N32" i="1"/>
  <c r="S7" i="1"/>
  <c r="Y14" i="1"/>
  <c r="Y13" i="1"/>
  <c r="Q16" i="1"/>
  <c r="C13" i="1"/>
  <c r="N30" i="1"/>
  <c r="AA14" i="1"/>
  <c r="H8" i="1"/>
  <c r="V15" i="1"/>
  <c r="I30" i="1"/>
  <c r="C29" i="1"/>
  <c r="Q32" i="1"/>
  <c r="J16" i="1"/>
  <c r="F21" i="1"/>
  <c r="H32" i="1"/>
  <c r="F5" i="1"/>
  <c r="T29" i="1"/>
  <c r="V30" i="1"/>
  <c r="G31" i="1"/>
  <c r="O16" i="1"/>
  <c r="I16" i="1"/>
  <c r="M13" i="1"/>
  <c r="Z21" i="1"/>
  <c r="U15" i="1"/>
  <c r="D16" i="1"/>
  <c r="I29" i="1"/>
  <c r="X15" i="1"/>
  <c r="X13" i="1"/>
  <c r="H7" i="1"/>
  <c r="D5" i="1"/>
  <c r="Q13" i="1"/>
  <c r="Q29" i="1"/>
  <c r="AA29" i="1"/>
  <c r="W30" i="1"/>
  <c r="D13" i="1"/>
  <c r="G15" i="1"/>
  <c r="T8" i="1"/>
  <c r="I13" i="1"/>
  <c r="O15" i="1"/>
  <c r="V32" i="1"/>
  <c r="N16" i="1"/>
  <c r="V16" i="1"/>
  <c r="X30" i="1"/>
  <c r="C30" i="1"/>
  <c r="W24" i="1"/>
  <c r="E16" i="1"/>
  <c r="P13" i="1"/>
  <c r="V31" i="1"/>
  <c r="U29" i="1"/>
  <c r="F31" i="1"/>
  <c r="R31" i="1"/>
  <c r="R16" i="1"/>
  <c r="L13" i="1"/>
  <c r="N13" i="1"/>
  <c r="T32" i="1"/>
  <c r="F30" i="1"/>
  <c r="O31" i="1"/>
  <c r="P31" i="1"/>
  <c r="E8" i="1"/>
  <c r="W14" i="1"/>
  <c r="S24" i="1"/>
  <c r="W32" i="1"/>
  <c r="L16" i="1"/>
  <c r="C15" i="1"/>
  <c r="G7" i="1"/>
  <c r="Z15" i="1"/>
  <c r="S22" i="1"/>
  <c r="K14" i="1"/>
  <c r="O5" i="1"/>
  <c r="R29" i="1"/>
  <c r="D21" i="1"/>
  <c r="U16" i="1"/>
  <c r="P30" i="1"/>
  <c r="D29" i="1"/>
  <c r="R30" i="1"/>
  <c r="G16" i="1"/>
  <c r="L32" i="1"/>
  <c r="AA30" i="1"/>
  <c r="G30" i="1"/>
  <c r="J15" i="1"/>
  <c r="X32" i="1"/>
  <c r="Z5" i="1"/>
  <c r="J13" i="1"/>
  <c r="X24" i="1"/>
  <c r="H31" i="1"/>
  <c r="T23" i="1"/>
  <c r="E32" i="1"/>
  <c r="O30" i="1"/>
  <c r="R15" i="1"/>
  <c r="V13" i="1"/>
  <c r="M16" i="1"/>
  <c r="H13" i="1"/>
  <c r="AA21" i="1"/>
  <c r="N15" i="1"/>
  <c r="AA15" i="1"/>
  <c r="S13" i="1"/>
  <c r="F15" i="1"/>
  <c r="G14" i="1"/>
  <c r="L30" i="1"/>
  <c r="T16" i="1"/>
  <c r="U8" i="1"/>
  <c r="S30" i="1"/>
  <c r="Z13" i="1"/>
  <c r="O32" i="1"/>
  <c r="E13" i="1"/>
  <c r="S15" i="1"/>
  <c r="L29" i="1"/>
  <c r="Z31" i="1"/>
  <c r="Q5" i="1"/>
  <c r="M29" i="1"/>
  <c r="D17" i="13" l="1"/>
  <c r="D18" i="13" s="1"/>
  <c r="L17" i="13"/>
  <c r="L18" i="13" s="1"/>
  <c r="T17" i="13"/>
  <c r="T18" i="13" s="1"/>
  <c r="C17" i="13"/>
  <c r="C18" i="13" s="1"/>
  <c r="K17" i="13"/>
  <c r="K18" i="13" s="1"/>
  <c r="S17" i="13"/>
  <c r="S18" i="13" s="1"/>
  <c r="F17" i="13"/>
  <c r="F18" i="13" s="1"/>
  <c r="F19" i="13" s="1"/>
  <c r="N17" i="13"/>
  <c r="N18" i="13" s="1"/>
  <c r="N19" i="13" s="1"/>
  <c r="V17" i="13"/>
  <c r="E17" i="13"/>
  <c r="E18" i="13" s="1"/>
  <c r="M17" i="13"/>
  <c r="M18" i="13" s="1"/>
  <c r="U17" i="13"/>
  <c r="U18" i="13" s="1"/>
  <c r="H17" i="13"/>
  <c r="H18" i="13" s="1"/>
  <c r="P17" i="13"/>
  <c r="P18" i="13" s="1"/>
  <c r="X17" i="13"/>
  <c r="X18" i="13" s="1"/>
  <c r="I17" i="13"/>
  <c r="I18" i="13" s="1"/>
  <c r="I19" i="13" s="1"/>
  <c r="Q17" i="13"/>
  <c r="Q18" i="13" s="1"/>
  <c r="Q19" i="13" s="1"/>
  <c r="Y17" i="13"/>
  <c r="G17" i="13"/>
  <c r="O17" i="13"/>
  <c r="O18" i="13" s="1"/>
  <c r="W17" i="13"/>
  <c r="W18" i="13" s="1"/>
  <c r="E17" i="12"/>
  <c r="E18" i="12" s="1"/>
  <c r="T17" i="12"/>
  <c r="L17" i="12"/>
  <c r="L18" i="12" s="1"/>
  <c r="L19" i="12" s="1"/>
  <c r="D17" i="12"/>
  <c r="D18" i="12" s="1"/>
  <c r="D19" i="12" s="1"/>
  <c r="S17" i="12"/>
  <c r="S18" i="12" s="1"/>
  <c r="G17" i="12"/>
  <c r="G18" i="12" s="1"/>
  <c r="O17" i="12"/>
  <c r="O18" i="12" s="1"/>
  <c r="W17" i="12"/>
  <c r="W18" i="12" s="1"/>
  <c r="I17" i="12"/>
  <c r="Q17" i="12"/>
  <c r="Q18" i="12" s="1"/>
  <c r="Q19" i="12" s="1"/>
  <c r="Y17" i="12"/>
  <c r="Y18" i="12" s="1"/>
  <c r="Y19" i="12" s="1"/>
  <c r="U17" i="12"/>
  <c r="U18" i="12" s="1"/>
  <c r="K17" i="12"/>
  <c r="M17" i="12"/>
  <c r="M18" i="12" s="1"/>
  <c r="C17" i="12"/>
  <c r="C18" i="12" s="1"/>
  <c r="B17" i="12"/>
  <c r="B18" i="12" s="1"/>
  <c r="M8" i="1"/>
  <c r="J23" i="1"/>
  <c r="R24" i="1"/>
  <c r="E31" i="1"/>
  <c r="S8" i="1"/>
  <c r="Y22" i="1"/>
  <c r="J24" i="1"/>
  <c r="Z7" i="1"/>
  <c r="R14" i="1"/>
  <c r="X5" i="1"/>
  <c r="Z14" i="1"/>
  <c r="P29" i="1"/>
  <c r="G8" i="1"/>
  <c r="V8" i="1"/>
  <c r="G23" i="1"/>
  <c r="K22" i="1"/>
  <c r="S23" i="1"/>
  <c r="W29" i="1"/>
  <c r="O7" i="1"/>
  <c r="Q6" i="1"/>
  <c r="F6" i="1"/>
  <c r="U6" i="1"/>
  <c r="O24" i="1"/>
  <c r="C8" i="1"/>
  <c r="H24" i="1"/>
  <c r="R7" i="1"/>
  <c r="C16" i="1"/>
  <c r="E23" i="1"/>
  <c r="AA32" i="1"/>
  <c r="I7" i="1"/>
  <c r="M7" i="1"/>
  <c r="P16" i="1"/>
  <c r="T15" i="1"/>
  <c r="G22" i="1"/>
  <c r="O21" i="1"/>
  <c r="Z22" i="1"/>
  <c r="AA16" i="1"/>
  <c r="U31" i="1"/>
  <c r="P8" i="1"/>
  <c r="L7" i="1"/>
  <c r="I21" i="1"/>
  <c r="P5" i="1"/>
  <c r="N23" i="1"/>
  <c r="L31" i="1"/>
  <c r="R5" i="1"/>
  <c r="X8" i="1"/>
  <c r="N14" i="1"/>
  <c r="Q22" i="1"/>
  <c r="Z23" i="1"/>
  <c r="F8" i="1"/>
  <c r="M21" i="1"/>
  <c r="X21" i="1"/>
  <c r="X16" i="1"/>
  <c r="Y8" i="1"/>
  <c r="Q21" i="1"/>
  <c r="T30" i="1"/>
  <c r="S6" i="1"/>
  <c r="L8" i="1"/>
  <c r="M23" i="1"/>
  <c r="L6" i="1"/>
  <c r="C6" i="1"/>
  <c r="U21" i="1"/>
  <c r="M6" i="1"/>
  <c r="K30" i="1"/>
  <c r="U32" i="1"/>
  <c r="F29" i="1"/>
  <c r="K5" i="1"/>
  <c r="O23" i="1"/>
  <c r="Y5" i="1"/>
  <c r="S32" i="1"/>
  <c r="Y21" i="1"/>
  <c r="K16" i="1"/>
  <c r="I32" i="1"/>
  <c r="O29" i="1"/>
  <c r="Y15" i="1"/>
  <c r="Q23" i="1"/>
  <c r="E21" i="1"/>
  <c r="V5" i="1"/>
  <c r="H5" i="1"/>
  <c r="G13" i="1"/>
  <c r="T14" i="1"/>
  <c r="G5" i="1"/>
  <c r="J21" i="1"/>
  <c r="E14" i="1"/>
  <c r="U5" i="1"/>
  <c r="AA6" i="1"/>
  <c r="I15" i="1"/>
  <c r="J6" i="1"/>
  <c r="R21" i="1"/>
  <c r="AA8" i="1"/>
  <c r="U23" i="1"/>
  <c r="C24" i="1"/>
  <c r="T21" i="1"/>
  <c r="J31" i="1"/>
  <c r="T6" i="1"/>
  <c r="I6" i="1"/>
  <c r="R6" i="1"/>
  <c r="N8" i="1"/>
  <c r="E30" i="1"/>
  <c r="U7" i="1"/>
  <c r="K21" i="1"/>
  <c r="W13" i="1"/>
  <c r="Y6" i="1"/>
  <c r="W7" i="1"/>
  <c r="L24" i="1"/>
  <c r="V24" i="1"/>
  <c r="G24" i="1"/>
  <c r="U30" i="1"/>
  <c r="G6" i="1"/>
  <c r="C32" i="1"/>
  <c r="Z30" i="1"/>
  <c r="Q8" i="1"/>
  <c r="H6" i="1"/>
  <c r="V14" i="1"/>
  <c r="V7" i="1"/>
  <c r="P6" i="1"/>
  <c r="Z8" i="1"/>
  <c r="J7" i="1"/>
  <c r="D15" i="1"/>
  <c r="I24" i="1"/>
  <c r="M22" i="1"/>
  <c r="V23" i="1"/>
  <c r="N7" i="1"/>
  <c r="D8" i="1"/>
  <c r="H30" i="1"/>
  <c r="AA24" i="1"/>
  <c r="F23" i="1"/>
  <c r="N24" i="1"/>
  <c r="Y29" i="1"/>
  <c r="E22" i="1"/>
  <c r="N5" i="1"/>
  <c r="T5" i="1"/>
  <c r="I8" i="1"/>
  <c r="S5" i="1"/>
  <c r="P7" i="1"/>
  <c r="Z6" i="1"/>
  <c r="R32" i="1"/>
  <c r="C7" i="1"/>
  <c r="X23" i="1"/>
  <c r="W5" i="1"/>
  <c r="D31" i="1"/>
  <c r="R8" i="1"/>
  <c r="U24" i="1"/>
  <c r="K24" i="1"/>
  <c r="Q24" i="1"/>
  <c r="W22" i="1"/>
  <c r="H16" i="1"/>
  <c r="K6" i="1"/>
  <c r="C21" i="1"/>
  <c r="E24" i="1"/>
  <c r="F32" i="1"/>
  <c r="S31" i="1"/>
  <c r="G29" i="1"/>
  <c r="C5" i="1"/>
  <c r="AA23" i="1"/>
  <c r="Q15" i="1"/>
  <c r="K32" i="1"/>
  <c r="O13" i="1"/>
  <c r="E5" i="1"/>
  <c r="D6" i="1"/>
  <c r="F7" i="1"/>
  <c r="I5" i="1"/>
  <c r="O8" i="1"/>
  <c r="O6" i="1"/>
  <c r="K8" i="1"/>
  <c r="W21" i="1"/>
  <c r="L5" i="1"/>
  <c r="P14" i="1"/>
  <c r="D14" i="1"/>
  <c r="N31" i="1"/>
  <c r="H21" i="1"/>
  <c r="AA31" i="1"/>
  <c r="R22" i="1"/>
  <c r="X6" i="1"/>
  <c r="O22" i="1"/>
  <c r="L23" i="1"/>
  <c r="Y7" i="1"/>
  <c r="L21" i="1"/>
  <c r="E6" i="1"/>
  <c r="H14" i="1"/>
  <c r="F24" i="1"/>
  <c r="J32" i="1"/>
  <c r="Q30" i="1"/>
  <c r="S21" i="1"/>
  <c r="M24" i="1"/>
  <c r="R23" i="1"/>
  <c r="K7" i="1"/>
  <c r="F14" i="1"/>
  <c r="P23" i="1"/>
  <c r="D24" i="1"/>
  <c r="Z24" i="1"/>
  <c r="D7" i="1"/>
  <c r="J8" i="1"/>
  <c r="P24" i="1"/>
  <c r="V6" i="1"/>
  <c r="I23" i="1"/>
  <c r="Y24" i="1"/>
  <c r="S16" i="1"/>
  <c r="X7" i="1"/>
  <c r="T24" i="1"/>
  <c r="AA22" i="1"/>
  <c r="N6" i="1"/>
  <c r="I22" i="1"/>
  <c r="P32" i="1"/>
  <c r="Z32" i="1"/>
  <c r="H23" i="1"/>
  <c r="D23" i="1"/>
  <c r="G21" i="1"/>
  <c r="N21" i="1"/>
  <c r="P21" i="1"/>
  <c r="M5" i="1"/>
  <c r="AA7" i="1"/>
  <c r="L15" i="1"/>
  <c r="C23" i="1"/>
  <c r="K23" i="1"/>
  <c r="W8" i="1"/>
  <c r="J5" i="1"/>
  <c r="X14" i="1"/>
  <c r="E7" i="1"/>
  <c r="T7" i="1"/>
  <c r="M30" i="1"/>
  <c r="C14" i="1"/>
  <c r="E19" i="13" l="1"/>
  <c r="V18" i="13"/>
  <c r="D19" i="13"/>
  <c r="X19" i="13"/>
  <c r="Y18" i="13"/>
  <c r="P19" i="13"/>
  <c r="H19" i="13"/>
  <c r="O19" i="13"/>
  <c r="U19" i="13"/>
  <c r="C19" i="13"/>
  <c r="L19" i="13"/>
  <c r="S19" i="13"/>
  <c r="W19" i="13"/>
  <c r="K19" i="13"/>
  <c r="G18" i="13"/>
  <c r="M19" i="13"/>
  <c r="T19" i="13"/>
  <c r="W19" i="12"/>
  <c r="C19" i="12"/>
  <c r="O19" i="12"/>
  <c r="G19" i="12"/>
  <c r="K18" i="12"/>
  <c r="S19" i="12"/>
  <c r="M19" i="12"/>
  <c r="U19" i="12"/>
  <c r="T18" i="12"/>
  <c r="I18" i="12"/>
  <c r="E19" i="12"/>
  <c r="B19" i="12"/>
  <c r="U14" i="1"/>
  <c r="F22" i="1"/>
  <c r="N22" i="1"/>
  <c r="T22" i="1"/>
  <c r="X22" i="1"/>
  <c r="D22" i="1"/>
  <c r="M14" i="1"/>
  <c r="T31" i="1"/>
  <c r="H22" i="1"/>
  <c r="J14" i="1"/>
  <c r="V22" i="1"/>
  <c r="P22" i="1"/>
  <c r="X31" i="1"/>
  <c r="Y19" i="13" l="1"/>
  <c r="G19" i="13"/>
  <c r="V19" i="13"/>
  <c r="K19" i="12"/>
  <c r="I19" i="12"/>
  <c r="T19" i="12"/>
  <c r="L14" i="1"/>
  <c r="U22" i="1"/>
  <c r="L22" i="1"/>
  <c r="J22" i="1"/>
  <c r="C22" i="1"/>
</calcChain>
</file>

<file path=xl/sharedStrings.xml><?xml version="1.0" encoding="utf-8"?>
<sst xmlns="http://schemas.openxmlformats.org/spreadsheetml/2006/main" count="686" uniqueCount="115">
  <si>
    <t>Coneflower_Base_1HR</t>
  </si>
  <si>
    <t>Coneflower_Base_2HR</t>
  </si>
  <si>
    <t>Coneflower_Base_2HR_REG</t>
  </si>
  <si>
    <t>Coneflower_High_1HR</t>
  </si>
  <si>
    <t>Coneflower_High_2HR</t>
  </si>
  <si>
    <t>Coneflower_High_2HR_REG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</si>
  <si>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</si>
  <si>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</si>
  <si>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</si>
  <si>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</si>
  <si>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</si>
  <si>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</si>
  <si>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</si>
  <si>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</si>
  <si>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</si>
  <si>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</si>
  <si>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</si>
  <si>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</si>
  <si>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CEDARP__138B</t>
  </si>
  <si>
    <t>Start Year</t>
  </si>
  <si>
    <t>2024</t>
  </si>
  <si>
    <t>Power (MW)</t>
  </si>
  <si>
    <t>BESS Duration (Hr)</t>
  </si>
  <si>
    <t>Storage Degradation Rate (%)</t>
  </si>
  <si>
    <t>Costless Adder ($/MWh)</t>
  </si>
  <si>
    <t>VOM ($/MWh)</t>
  </si>
  <si>
    <t>$5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</si>
  <si>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</si>
  <si>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</si>
  <si>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</si>
  <si>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</si>
  <si>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</si>
  <si>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</si>
  <si>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</si>
  <si>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365, 415</t>
  </si>
  <si>
    <t>Strategy</t>
  </si>
  <si>
    <t>Product Description</t>
  </si>
  <si>
    <t>Foresight Management</t>
  </si>
  <si>
    <t>Base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</si>
  <si>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</si>
  <si>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</si>
  <si>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</si>
  <si>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</si>
  <si>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</si>
  <si>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</si>
  <si>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</si>
  <si>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</si>
  <si>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</si>
  <si>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</si>
  <si>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</si>
  <si>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</si>
  <si>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</si>
  <si>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</si>
  <si>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</si>
  <si>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</si>
  <si>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</si>
  <si>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</si>
  <si>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</si>
  <si>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</si>
  <si>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</si>
  <si>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</si>
  <si>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</si>
  <si>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</si>
  <si>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</si>
  <si>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</si>
  <si>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</si>
  <si>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</si>
  <si>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Capacity Revenue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</si>
  <si>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</si>
  <si>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</si>
  <si>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</si>
  <si>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</si>
  <si>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</si>
  <si>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</si>
  <si>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</si>
  <si>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</si>
  <si>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</si>
  <si>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</si>
  <si>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</si>
  <si>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</si>
  <si>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</si>
  <si>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</si>
  <si>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</si>
  <si>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</si>
  <si>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</si>
  <si>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</si>
  <si>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</si>
  <si>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</si>
  <si>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</si>
  <si>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</si>
  <si>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</si>
  <si>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</si>
  <si>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</si>
  <si>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</si>
  <si>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</si>
  <si>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</si>
  <si>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</si>
  <si>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</si>
  <si>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</si>
  <si>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</si>
  <si>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</si>
  <si>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</si>
  <si>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</si>
  <si>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</si>
  <si>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</si>
  <si>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</si>
  <si>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</si>
  <si>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</si>
  <si>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</si>
  <si>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170 MW</t>
  </si>
  <si>
    <t>Sungrow Custom</t>
  </si>
  <si>
    <t>$200 (1 Hr Low and Base) $150 (2 Hr Low and Base), $25 (High)</t>
  </si>
  <si>
    <t>1 HR, 2 HR</t>
  </si>
  <si>
    <t xml:space="preserve">RT Energy Arbitrage, RT Co-Optimization, DA RRS, 1/2 of Battery Rated Power Bids into DA Reg Up &amp; Down up to 100 MW, Scarcity Pricing, and DA-RT Virtual Bidding </t>
  </si>
  <si>
    <t xml:space="preserve">RT Energy Arbitrage, RT Co-Optimization, DA RRS, DA Reg Up &amp; Down in 2+ Hr cases up to 100 MW, Scarcity Pricing, and DA-RT Virtual Bidding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</si>
</sst>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  <xf numFmtId="0" fontId="1" fillId="2" borderId="10" xfId="0" applyFont="1" applyFill="1" applyBorder="1" applyAlignment="1">
      <alignment horizontal="center" wrapText="1"/>
    </xf>
    <xf numFmtId="1" fontId="2" fillId="0" borderId="10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364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Coneflower_Base_1HR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29751758.228407014</c:v>
                </c:pt>
                <c:pt idx="1">
                  <c:v>25945873.153076269</c:v>
                </c:pt>
                <c:pt idx="2">
                  <c:v>26559332.923042107</c:v>
                </c:pt>
                <c:pt idx="3">
                  <c:v>24302915.992124651</c:v>
                </c:pt>
                <c:pt idx="4">
                  <c:v>21963796.891068604</c:v>
                </c:pt>
                <c:pt idx="5">
                  <c:v>20585653.468342949</c:v>
                </c:pt>
                <c:pt idx="6">
                  <c:v>18665614.265852913</c:v>
                </c:pt>
                <c:pt idx="7">
                  <c:v>19262543.512134358</c:v>
                </c:pt>
                <c:pt idx="8">
                  <c:v>19023600.389539648</c:v>
                </c:pt>
                <c:pt idx="9">
                  <c:v>18720378.896387454</c:v>
                </c:pt>
                <c:pt idx="10">
                  <c:v>19677270.93610248</c:v>
                </c:pt>
                <c:pt idx="11">
                  <c:v>21107954.04353765</c:v>
                </c:pt>
                <c:pt idx="12">
                  <c:v>21891447.402778748</c:v>
                </c:pt>
                <c:pt idx="13">
                  <c:v>21331596.001408823</c:v>
                </c:pt>
                <c:pt idx="14">
                  <c:v>21408653.038022377</c:v>
                </c:pt>
                <c:pt idx="15">
                  <c:v>23018293.710566901</c:v>
                </c:pt>
                <c:pt idx="16">
                  <c:v>22060597.448670909</c:v>
                </c:pt>
                <c:pt idx="17">
                  <c:v>21757621.518781647</c:v>
                </c:pt>
                <c:pt idx="18">
                  <c:v>22544110.919759266</c:v>
                </c:pt>
                <c:pt idx="19">
                  <c:v>22130456.217376962</c:v>
                </c:pt>
                <c:pt idx="20">
                  <c:v>22321642.317398343</c:v>
                </c:pt>
                <c:pt idx="21">
                  <c:v>21884311.38543018</c:v>
                </c:pt>
                <c:pt idx="22">
                  <c:v>23476431.509868383</c:v>
                </c:pt>
                <c:pt idx="23">
                  <c:v>23154596.465290926</c:v>
                </c:pt>
                <c:pt idx="24">
                  <c:v>22616069.370135501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Coneflower_Base_2HR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32737476.490370013</c:v>
                </c:pt>
                <c:pt idx="1">
                  <c:v>28204485.692960277</c:v>
                </c:pt>
                <c:pt idx="2">
                  <c:v>29722559.537009109</c:v>
                </c:pt>
                <c:pt idx="3">
                  <c:v>27849647.373130653</c:v>
                </c:pt>
                <c:pt idx="4">
                  <c:v>25331247.559703603</c:v>
                </c:pt>
                <c:pt idx="5">
                  <c:v>23978018.45293995</c:v>
                </c:pt>
                <c:pt idx="6">
                  <c:v>21907570.195447914</c:v>
                </c:pt>
                <c:pt idx="7">
                  <c:v>22293324.203460358</c:v>
                </c:pt>
                <c:pt idx="8">
                  <c:v>21735127.197288647</c:v>
                </c:pt>
                <c:pt idx="9">
                  <c:v>21325957.075113453</c:v>
                </c:pt>
                <c:pt idx="10">
                  <c:v>22128487.085848484</c:v>
                </c:pt>
                <c:pt idx="11">
                  <c:v>23236456.52172865</c:v>
                </c:pt>
                <c:pt idx="12">
                  <c:v>23704314.91228174</c:v>
                </c:pt>
                <c:pt idx="13">
                  <c:v>23136584.290951826</c:v>
                </c:pt>
                <c:pt idx="14">
                  <c:v>23157499.14524838</c:v>
                </c:pt>
                <c:pt idx="15">
                  <c:v>24772629.640789896</c:v>
                </c:pt>
                <c:pt idx="16">
                  <c:v>23828720.261483911</c:v>
                </c:pt>
                <c:pt idx="17">
                  <c:v>23403916.666758649</c:v>
                </c:pt>
                <c:pt idx="18">
                  <c:v>24157112.170783266</c:v>
                </c:pt>
                <c:pt idx="19">
                  <c:v>23792761.756709956</c:v>
                </c:pt>
                <c:pt idx="20">
                  <c:v>23819503.384207346</c:v>
                </c:pt>
                <c:pt idx="21">
                  <c:v>23310221.507918179</c:v>
                </c:pt>
                <c:pt idx="22">
                  <c:v>24909150.144643385</c:v>
                </c:pt>
                <c:pt idx="23">
                  <c:v>24629971.447532929</c:v>
                </c:pt>
                <c:pt idx="24">
                  <c:v>24219779.324883498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Coneflower_High_1HR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38162292.856832013</c:v>
                </c:pt>
                <c:pt idx="1">
                  <c:v>30371107.167569272</c:v>
                </c:pt>
                <c:pt idx="2">
                  <c:v>30232871.788117103</c:v>
                </c:pt>
                <c:pt idx="3">
                  <c:v>27945580.853151653</c:v>
                </c:pt>
                <c:pt idx="4">
                  <c:v>25608097.156203605</c:v>
                </c:pt>
                <c:pt idx="5">
                  <c:v>24246487.445624948</c:v>
                </c:pt>
                <c:pt idx="6">
                  <c:v>22350592.496084914</c:v>
                </c:pt>
                <c:pt idx="7">
                  <c:v>22855886.356499359</c:v>
                </c:pt>
                <c:pt idx="8">
                  <c:v>22540627.692457646</c:v>
                </c:pt>
                <c:pt idx="9">
                  <c:v>22246707.323818453</c:v>
                </c:pt>
                <c:pt idx="10">
                  <c:v>23133738.456176482</c:v>
                </c:pt>
                <c:pt idx="11">
                  <c:v>24367324.11658765</c:v>
                </c:pt>
                <c:pt idx="12">
                  <c:v>25090288.781696744</c:v>
                </c:pt>
                <c:pt idx="13">
                  <c:v>24486950.880731821</c:v>
                </c:pt>
                <c:pt idx="14">
                  <c:v>24529014.118855376</c:v>
                </c:pt>
                <c:pt idx="15">
                  <c:v>25858223.223033898</c:v>
                </c:pt>
                <c:pt idx="16">
                  <c:v>24968566.976523913</c:v>
                </c:pt>
                <c:pt idx="17">
                  <c:v>24596624.640606645</c:v>
                </c:pt>
                <c:pt idx="18">
                  <c:v>25182829.888811268</c:v>
                </c:pt>
                <c:pt idx="19">
                  <c:v>24798901.955418959</c:v>
                </c:pt>
                <c:pt idx="20">
                  <c:v>24854532.455928344</c:v>
                </c:pt>
                <c:pt idx="21">
                  <c:v>24375910.528949179</c:v>
                </c:pt>
                <c:pt idx="22">
                  <c:v>25677752.676809385</c:v>
                </c:pt>
                <c:pt idx="23">
                  <c:v>25344178.731385928</c:v>
                </c:pt>
                <c:pt idx="24">
                  <c:v>24952690.298607502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Summary!$B$8</c:f>
              <c:strCache>
                <c:ptCount val="1"/>
                <c:pt idx="0">
                  <c:v>Coneflower_High_2HR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34815629.140424021</c:v>
                </c:pt>
                <c:pt idx="1">
                  <c:v>32440017.566240266</c:v>
                </c:pt>
                <c:pt idx="2">
                  <c:v>33566635.673189104</c:v>
                </c:pt>
                <c:pt idx="3">
                  <c:v>31664701.264969654</c:v>
                </c:pt>
                <c:pt idx="4">
                  <c:v>29181050.754623599</c:v>
                </c:pt>
                <c:pt idx="5">
                  <c:v>27753454.752750948</c:v>
                </c:pt>
                <c:pt idx="6">
                  <c:v>25716383.906701915</c:v>
                </c:pt>
                <c:pt idx="7">
                  <c:v>26023941.785435356</c:v>
                </c:pt>
                <c:pt idx="8">
                  <c:v>25507138.093300648</c:v>
                </c:pt>
                <c:pt idx="9">
                  <c:v>25169987.372079454</c:v>
                </c:pt>
                <c:pt idx="10">
                  <c:v>26064929.297799483</c:v>
                </c:pt>
                <c:pt idx="11">
                  <c:v>27042296.663421646</c:v>
                </c:pt>
                <c:pt idx="12">
                  <c:v>27647164.853090744</c:v>
                </c:pt>
                <c:pt idx="13">
                  <c:v>26983782.733987823</c:v>
                </c:pt>
                <c:pt idx="14">
                  <c:v>27010693.843092378</c:v>
                </c:pt>
                <c:pt idx="15">
                  <c:v>28499058.451767892</c:v>
                </c:pt>
                <c:pt idx="16">
                  <c:v>27506349.346553914</c:v>
                </c:pt>
                <c:pt idx="17">
                  <c:v>27070531.700762644</c:v>
                </c:pt>
                <c:pt idx="18">
                  <c:v>27673083.306311268</c:v>
                </c:pt>
                <c:pt idx="19">
                  <c:v>27346997.67304996</c:v>
                </c:pt>
                <c:pt idx="20">
                  <c:v>27162147.450861342</c:v>
                </c:pt>
                <c:pt idx="21">
                  <c:v>26589308.666089185</c:v>
                </c:pt>
                <c:pt idx="22">
                  <c:v>28081402.059133381</c:v>
                </c:pt>
                <c:pt idx="23">
                  <c:v>27896359.312544927</c:v>
                </c:pt>
                <c:pt idx="24">
                  <c:v>27516847.066551503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  <c:dispUnitsLbl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Summary!$B$13</c:f>
              <c:strCache>
                <c:ptCount val="1"/>
                <c:pt idx="0">
                  <c:v>Coneflower_Base_1HR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Summary!$C$13:$AA$13</c:f>
              <c:numCache>
                <c:formatCode>"$"#,##0_);[Red]\("$"#,##0\)</c:formatCode>
                <c:ptCount val="25"/>
                <c:pt idx="0">
                  <c:v>175.01034252004123</c:v>
                </c:pt>
                <c:pt idx="1">
                  <c:v>152.62278325338983</c:v>
                </c:pt>
                <c:pt idx="2">
                  <c:v>156.23137013554179</c:v>
                </c:pt>
                <c:pt idx="3">
                  <c:v>142.95832936543914</c:v>
                </c:pt>
                <c:pt idx="4">
                  <c:v>129.19880524158003</c:v>
                </c:pt>
                <c:pt idx="5">
                  <c:v>121.09207922554675</c:v>
                </c:pt>
                <c:pt idx="6">
                  <c:v>109.79773097560538</c:v>
                </c:pt>
                <c:pt idx="7">
                  <c:v>113.30907948314329</c:v>
                </c:pt>
                <c:pt idx="8">
                  <c:v>111.90353170317441</c:v>
                </c:pt>
                <c:pt idx="9">
                  <c:v>110.11987586110267</c:v>
                </c:pt>
                <c:pt idx="10">
                  <c:v>115.7486525653087</c:v>
                </c:pt>
                <c:pt idx="11">
                  <c:v>124.16443555022147</c:v>
                </c:pt>
                <c:pt idx="12">
                  <c:v>128.77322001634559</c:v>
                </c:pt>
                <c:pt idx="13">
                  <c:v>125.47997647887543</c:v>
                </c:pt>
                <c:pt idx="14">
                  <c:v>125.93325316483751</c:v>
                </c:pt>
                <c:pt idx="15">
                  <c:v>135.40172770921706</c:v>
                </c:pt>
                <c:pt idx="16">
                  <c:v>129.76822028629945</c:v>
                </c:pt>
                <c:pt idx="17">
                  <c:v>127.98600893400969</c:v>
                </c:pt>
                <c:pt idx="18">
                  <c:v>132.6124171750545</c:v>
                </c:pt>
                <c:pt idx="19">
                  <c:v>130.1791542198645</c:v>
                </c:pt>
                <c:pt idx="20">
                  <c:v>131.30377833763731</c:v>
                </c:pt>
                <c:pt idx="21">
                  <c:v>128.73124344370694</c:v>
                </c:pt>
                <c:pt idx="22">
                  <c:v>138.09665594040223</c:v>
                </c:pt>
                <c:pt idx="23">
                  <c:v>136.20350861935839</c:v>
                </c:pt>
                <c:pt idx="24">
                  <c:v>133.03570217726767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Summary!$B$14</c:f>
              <c:strCache>
                <c:ptCount val="1"/>
                <c:pt idx="0">
                  <c:v>Coneflower_Base_2HR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Summary!$C$14:$AA$14</c:f>
              <c:numCache>
                <c:formatCode>"$"#,##0_);[Red]\("$"#,##0\)</c:formatCode>
                <c:ptCount val="25"/>
                <c:pt idx="0">
                  <c:v>192.57339111982361</c:v>
                </c:pt>
                <c:pt idx="1">
                  <c:v>165.90873937035457</c:v>
                </c:pt>
                <c:pt idx="2">
                  <c:v>174.83858551181831</c:v>
                </c:pt>
                <c:pt idx="3">
                  <c:v>163.82145513606267</c:v>
                </c:pt>
                <c:pt idx="4">
                  <c:v>149.00733858649178</c:v>
                </c:pt>
                <c:pt idx="5">
                  <c:v>141.047167370235</c:v>
                </c:pt>
                <c:pt idx="6">
                  <c:v>128.86805997322301</c:v>
                </c:pt>
                <c:pt idx="7">
                  <c:v>131.13720119682563</c:v>
                </c:pt>
                <c:pt idx="8">
                  <c:v>127.85368939581556</c:v>
                </c:pt>
                <c:pt idx="9">
                  <c:v>125.44680632419677</c:v>
                </c:pt>
                <c:pt idx="10">
                  <c:v>130.16757109322637</c:v>
                </c:pt>
                <c:pt idx="11">
                  <c:v>136.6850383631097</c:v>
                </c:pt>
                <c:pt idx="12">
                  <c:v>139.43714654283377</c:v>
                </c:pt>
                <c:pt idx="13">
                  <c:v>136.09755465265781</c:v>
                </c:pt>
                <c:pt idx="14">
                  <c:v>136.22058320734342</c:v>
                </c:pt>
                <c:pt idx="15">
                  <c:v>145.72135082817587</c:v>
                </c:pt>
                <c:pt idx="16">
                  <c:v>140.16894271461123</c:v>
                </c:pt>
                <c:pt idx="17">
                  <c:v>137.67009803975677</c:v>
                </c:pt>
                <c:pt idx="18">
                  <c:v>142.10065982813686</c:v>
                </c:pt>
                <c:pt idx="19">
                  <c:v>139.95742209829385</c:v>
                </c:pt>
                <c:pt idx="20">
                  <c:v>140.11472578945498</c:v>
                </c:pt>
                <c:pt idx="21">
                  <c:v>137.11895004657751</c:v>
                </c:pt>
                <c:pt idx="22">
                  <c:v>146.52441261554932</c:v>
                </c:pt>
                <c:pt idx="23">
                  <c:v>144.88218498548781</c:v>
                </c:pt>
                <c:pt idx="24">
                  <c:v>142.46929014637354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Summary!$B$15</c:f>
              <c:strCache>
                <c:ptCount val="1"/>
                <c:pt idx="0">
                  <c:v>Coneflower_High_1HR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224.4840756284236</c:v>
                </c:pt>
                <c:pt idx="1">
                  <c:v>178.65357157393692</c:v>
                </c:pt>
                <c:pt idx="2">
                  <c:v>177.84042228304179</c:v>
                </c:pt>
                <c:pt idx="3">
                  <c:v>164.38576972442149</c:v>
                </c:pt>
                <c:pt idx="4">
                  <c:v>150.6358656247271</c:v>
                </c:pt>
                <c:pt idx="5">
                  <c:v>142.62639673897027</c:v>
                </c:pt>
                <c:pt idx="6">
                  <c:v>131.47407350638187</c:v>
                </c:pt>
                <c:pt idx="7">
                  <c:v>134.44639033234918</c:v>
                </c:pt>
                <c:pt idx="8">
                  <c:v>132.59192760269204</c:v>
                </c:pt>
                <c:pt idx="9">
                  <c:v>130.86298425775558</c:v>
                </c:pt>
                <c:pt idx="10">
                  <c:v>136.08081444809696</c:v>
                </c:pt>
                <c:pt idx="11">
                  <c:v>143.33720068580971</c:v>
                </c:pt>
                <c:pt idx="12">
                  <c:v>147.58993400998085</c:v>
                </c:pt>
                <c:pt idx="13">
                  <c:v>144.04088753371659</c:v>
                </c:pt>
                <c:pt idx="14">
                  <c:v>144.28831834620811</c:v>
                </c:pt>
                <c:pt idx="15">
                  <c:v>152.10719542961115</c:v>
                </c:pt>
                <c:pt idx="16">
                  <c:v>146.87392339131713</c:v>
                </c:pt>
                <c:pt idx="17">
                  <c:v>144.68602729768614</c:v>
                </c:pt>
                <c:pt idx="18">
                  <c:v>148.1342934635957</c:v>
                </c:pt>
                <c:pt idx="19">
                  <c:v>145.87589385540565</c:v>
                </c:pt>
                <c:pt idx="20">
                  <c:v>146.20313209369615</c:v>
                </c:pt>
                <c:pt idx="21">
                  <c:v>143.38770899381871</c:v>
                </c:pt>
                <c:pt idx="22">
                  <c:v>151.04560398123169</c:v>
                </c:pt>
                <c:pt idx="23">
                  <c:v>149.08340430227014</c:v>
                </c:pt>
                <c:pt idx="24">
                  <c:v>146.78053116827942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Summary!$B$16</c:f>
              <c:strCache>
                <c:ptCount val="1"/>
                <c:pt idx="0">
                  <c:v>Coneflower_High_2HR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204.79781847308249</c:v>
                </c:pt>
                <c:pt idx="1">
                  <c:v>190.82363274258981</c:v>
                </c:pt>
                <c:pt idx="2">
                  <c:v>197.45079807758296</c:v>
                </c:pt>
                <c:pt idx="3">
                  <c:v>186.26294861746857</c:v>
                </c:pt>
                <c:pt idx="4">
                  <c:v>171.65323973308</c:v>
                </c:pt>
                <c:pt idx="5">
                  <c:v>163.25561619265264</c:v>
                </c:pt>
                <c:pt idx="6">
                  <c:v>151.27284651001128</c:v>
                </c:pt>
                <c:pt idx="7">
                  <c:v>153.08201050256091</c:v>
                </c:pt>
                <c:pt idx="8">
                  <c:v>150.04198878412146</c:v>
                </c:pt>
                <c:pt idx="9">
                  <c:v>148.05874924752621</c:v>
                </c:pt>
                <c:pt idx="10">
                  <c:v>153.32311351646754</c:v>
                </c:pt>
                <c:pt idx="11">
                  <c:v>159.07233331424499</c:v>
                </c:pt>
                <c:pt idx="12">
                  <c:v>162.63038148876907</c:v>
                </c:pt>
                <c:pt idx="13">
                  <c:v>158.72813372934013</c:v>
                </c:pt>
                <c:pt idx="14">
                  <c:v>158.88643437113166</c:v>
                </c:pt>
                <c:pt idx="15">
                  <c:v>167.641520304517</c:v>
                </c:pt>
                <c:pt idx="16">
                  <c:v>161.80205497972892</c:v>
                </c:pt>
                <c:pt idx="17">
                  <c:v>159.23842176919203</c:v>
                </c:pt>
                <c:pt idx="18">
                  <c:v>162.78284297830157</c:v>
                </c:pt>
                <c:pt idx="19">
                  <c:v>160.86469219441153</c:v>
                </c:pt>
                <c:pt idx="20">
                  <c:v>159.77733794624316</c:v>
                </c:pt>
                <c:pt idx="21">
                  <c:v>156.40769803581873</c:v>
                </c:pt>
                <c:pt idx="22">
                  <c:v>165.18471799490223</c:v>
                </c:pt>
                <c:pt idx="23">
                  <c:v>164.09623125026428</c:v>
                </c:pt>
                <c:pt idx="24">
                  <c:v>161.86380627383235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Summary!$B$21</c:f>
              <c:strCache>
                <c:ptCount val="1"/>
                <c:pt idx="0">
                  <c:v>Coneflower_Base_1HR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Summary!$C$21:$AA$21</c:f>
              <c:numCache>
                <c:formatCode>"$"#,##0_);[Red]\("$"#,##0\)</c:formatCode>
                <c:ptCount val="25"/>
                <c:pt idx="0">
                  <c:v>175.01034252004123</c:v>
                </c:pt>
                <c:pt idx="1">
                  <c:v>152.62278325338983</c:v>
                </c:pt>
                <c:pt idx="2">
                  <c:v>156.23137013554179</c:v>
                </c:pt>
                <c:pt idx="3">
                  <c:v>142.95832936543914</c:v>
                </c:pt>
                <c:pt idx="4">
                  <c:v>129.19880524158003</c:v>
                </c:pt>
                <c:pt idx="5">
                  <c:v>121.09207922554675</c:v>
                </c:pt>
                <c:pt idx="6">
                  <c:v>109.79773097560538</c:v>
                </c:pt>
                <c:pt idx="7">
                  <c:v>113.30907948314329</c:v>
                </c:pt>
                <c:pt idx="8">
                  <c:v>111.90353170317441</c:v>
                </c:pt>
                <c:pt idx="9">
                  <c:v>110.11987586110267</c:v>
                </c:pt>
                <c:pt idx="10">
                  <c:v>115.7486525653087</c:v>
                </c:pt>
                <c:pt idx="11">
                  <c:v>124.16443555022147</c:v>
                </c:pt>
                <c:pt idx="12">
                  <c:v>128.77322001634559</c:v>
                </c:pt>
                <c:pt idx="13">
                  <c:v>125.47997647887543</c:v>
                </c:pt>
                <c:pt idx="14">
                  <c:v>125.93325316483751</c:v>
                </c:pt>
                <c:pt idx="15">
                  <c:v>135.40172770921706</c:v>
                </c:pt>
                <c:pt idx="16">
                  <c:v>129.76822028629945</c:v>
                </c:pt>
                <c:pt idx="17">
                  <c:v>127.98600893400969</c:v>
                </c:pt>
                <c:pt idx="18">
                  <c:v>132.6124171750545</c:v>
                </c:pt>
                <c:pt idx="19">
                  <c:v>130.1791542198645</c:v>
                </c:pt>
                <c:pt idx="20">
                  <c:v>131.30377833763731</c:v>
                </c:pt>
                <c:pt idx="21">
                  <c:v>128.73124344370694</c:v>
                </c:pt>
                <c:pt idx="22">
                  <c:v>138.09665594040223</c:v>
                </c:pt>
                <c:pt idx="23">
                  <c:v>136.20350861935839</c:v>
                </c:pt>
                <c:pt idx="24">
                  <c:v>133.03570217726767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Summary!$B$22</c:f>
              <c:strCache>
                <c:ptCount val="1"/>
                <c:pt idx="0">
                  <c:v>Coneflower_Base_2HR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Summary!$C$22:$AA$22</c:f>
              <c:numCache>
                <c:formatCode>"$"#,##0_);[Red]\("$"#,##0\)</c:formatCode>
                <c:ptCount val="25"/>
                <c:pt idx="0">
                  <c:v>96.286695559911806</c:v>
                </c:pt>
                <c:pt idx="1">
                  <c:v>87.09120176921499</c:v>
                </c:pt>
                <c:pt idx="2">
                  <c:v>91.778785045573912</c:v>
                </c:pt>
                <c:pt idx="3">
                  <c:v>85.995514507119509</c:v>
                </c:pt>
                <c:pt idx="4">
                  <c:v>78.219075373486504</c:v>
                </c:pt>
                <c:pt idx="5">
                  <c:v>74.040507805897633</c:v>
                </c:pt>
                <c:pt idx="6">
                  <c:v>67.647275576495019</c:v>
                </c:pt>
                <c:pt idx="7">
                  <c:v>68.838425825105318</c:v>
                </c:pt>
                <c:pt idx="8">
                  <c:v>67.114797583105286</c:v>
                </c:pt>
                <c:pt idx="9">
                  <c:v>65.851341902465492</c:v>
                </c:pt>
                <c:pt idx="10">
                  <c:v>68.329433644738245</c:v>
                </c:pt>
                <c:pt idx="11">
                  <c:v>71.750676306094334</c:v>
                </c:pt>
                <c:pt idx="12">
                  <c:v>73.195352515923233</c:v>
                </c:pt>
                <c:pt idx="13">
                  <c:v>71.442285906906989</c:v>
                </c:pt>
                <c:pt idx="14">
                  <c:v>71.506867825377128</c:v>
                </c:pt>
                <c:pt idx="15">
                  <c:v>76.49414741636528</c:v>
                </c:pt>
                <c:pt idx="16">
                  <c:v>73.579497487984895</c:v>
                </c:pt>
                <c:pt idx="17">
                  <c:v>72.267767999872319</c:v>
                </c:pt>
                <c:pt idx="18">
                  <c:v>74.593522219494417</c:v>
                </c:pt>
                <c:pt idx="19">
                  <c:v>73.468463043723801</c:v>
                </c:pt>
                <c:pt idx="20">
                  <c:v>73.55103715981889</c:v>
                </c:pt>
                <c:pt idx="21">
                  <c:v>71.978451468019685</c:v>
                </c:pt>
                <c:pt idx="22">
                  <c:v>76.915702160393352</c:v>
                </c:pt>
                <c:pt idx="23">
                  <c:v>76.053640412329557</c:v>
                </c:pt>
                <c:pt idx="24">
                  <c:v>74.787028948227572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Summary!$B$23</c:f>
              <c:strCache>
                <c:ptCount val="1"/>
                <c:pt idx="0">
                  <c:v>Coneflower_High_1HR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Summary!$C$23:$AA$23</c:f>
              <c:numCache>
                <c:formatCode>"$"#,##0_);[Red]\("$"#,##0\)</c:formatCode>
                <c:ptCount val="25"/>
                <c:pt idx="0">
                  <c:v>224.4840756284236</c:v>
                </c:pt>
                <c:pt idx="1">
                  <c:v>178.65357157393692</c:v>
                </c:pt>
                <c:pt idx="2">
                  <c:v>177.84042228304179</c:v>
                </c:pt>
                <c:pt idx="3">
                  <c:v>164.38576972442149</c:v>
                </c:pt>
                <c:pt idx="4">
                  <c:v>150.6358656247271</c:v>
                </c:pt>
                <c:pt idx="5">
                  <c:v>142.62639673897027</c:v>
                </c:pt>
                <c:pt idx="6">
                  <c:v>131.47407350638187</c:v>
                </c:pt>
                <c:pt idx="7">
                  <c:v>134.44639033234918</c:v>
                </c:pt>
                <c:pt idx="8">
                  <c:v>132.59192760269204</c:v>
                </c:pt>
                <c:pt idx="9">
                  <c:v>130.86298425775558</c:v>
                </c:pt>
                <c:pt idx="10">
                  <c:v>136.08081444809696</c:v>
                </c:pt>
                <c:pt idx="11">
                  <c:v>143.33720068580971</c:v>
                </c:pt>
                <c:pt idx="12">
                  <c:v>147.58993400998085</c:v>
                </c:pt>
                <c:pt idx="13">
                  <c:v>144.04088753371659</c:v>
                </c:pt>
                <c:pt idx="14">
                  <c:v>144.28831834620811</c:v>
                </c:pt>
                <c:pt idx="15">
                  <c:v>152.10719542961115</c:v>
                </c:pt>
                <c:pt idx="16">
                  <c:v>146.87392339131713</c:v>
                </c:pt>
                <c:pt idx="17">
                  <c:v>144.68602729768614</c:v>
                </c:pt>
                <c:pt idx="18">
                  <c:v>148.1342934635957</c:v>
                </c:pt>
                <c:pt idx="19">
                  <c:v>145.87589385540565</c:v>
                </c:pt>
                <c:pt idx="20">
                  <c:v>146.20313209369615</c:v>
                </c:pt>
                <c:pt idx="21">
                  <c:v>143.38770899381871</c:v>
                </c:pt>
                <c:pt idx="22">
                  <c:v>151.04560398123169</c:v>
                </c:pt>
                <c:pt idx="23">
                  <c:v>149.08340430227014</c:v>
                </c:pt>
                <c:pt idx="24">
                  <c:v>146.78053116827942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Summary!$B$24</c:f>
              <c:strCache>
                <c:ptCount val="1"/>
                <c:pt idx="0">
                  <c:v>Coneflower_High_2HR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Summary!$C$24:$AA$24</c:f>
              <c:numCache>
                <c:formatCode>"$"#,##0_);[Red]\("$"#,##0\)</c:formatCode>
                <c:ptCount val="25"/>
                <c:pt idx="0">
                  <c:v>102.39890923654124</c:v>
                </c:pt>
                <c:pt idx="1">
                  <c:v>100.59232089751703</c:v>
                </c:pt>
                <c:pt idx="2">
                  <c:v>104.08581870194146</c:v>
                </c:pt>
                <c:pt idx="3">
                  <c:v>98.188164795713533</c:v>
                </c:pt>
                <c:pt idx="4">
                  <c:v>90.486684097564577</c:v>
                </c:pt>
                <c:pt idx="5">
                  <c:v>86.059892563338238</c:v>
                </c:pt>
                <c:pt idx="6">
                  <c:v>79.743197949399729</c:v>
                </c:pt>
                <c:pt idx="7">
                  <c:v>80.69689536244644</c:v>
                </c:pt>
                <c:pt idx="8">
                  <c:v>79.094353602594339</c:v>
                </c:pt>
                <c:pt idx="9">
                  <c:v>78.048892592264735</c:v>
                </c:pt>
                <c:pt idx="10">
                  <c:v>80.823992365032964</c:v>
                </c:pt>
                <c:pt idx="11">
                  <c:v>83.854682822480228</c:v>
                </c:pt>
                <c:pt idx="12">
                  <c:v>85.730301259235148</c:v>
                </c:pt>
                <c:pt idx="13">
                  <c:v>83.673238655424427</c:v>
                </c:pt>
                <c:pt idx="14">
                  <c:v>83.756686542504823</c:v>
                </c:pt>
                <c:pt idx="15">
                  <c:v>88.371913708232469</c:v>
                </c:pt>
                <c:pt idx="16">
                  <c:v>85.293650490104866</c:v>
                </c:pt>
                <c:pt idx="17">
                  <c:v>83.94223604069164</c:v>
                </c:pt>
                <c:pt idx="18">
                  <c:v>85.81067104812945</c:v>
                </c:pt>
                <c:pt idx="19">
                  <c:v>84.799521451982883</c:v>
                </c:pt>
                <c:pt idx="20">
                  <c:v>84.226324694909422</c:v>
                </c:pt>
                <c:pt idx="21">
                  <c:v>82.450025321991944</c:v>
                </c:pt>
                <c:pt idx="22">
                  <c:v>87.076814968319567</c:v>
                </c:pt>
                <c:pt idx="23">
                  <c:v>86.503021217851497</c:v>
                </c:pt>
                <c:pt idx="24">
                  <c:v>85.326202569231597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Summary!$B$29</c:f>
              <c:strCache>
                <c:ptCount val="1"/>
                <c:pt idx="0">
                  <c:v>Coneflower_Base_1HR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Summary!$C$29:$AA$29</c:f>
              <c:numCache>
                <c:formatCode>#,##0</c:formatCode>
                <c:ptCount val="25"/>
                <c:pt idx="0">
                  <c:v>107.5836</c:v>
                </c:pt>
                <c:pt idx="1">
                  <c:v>163.0006309148265</c:v>
                </c:pt>
                <c:pt idx="2">
                  <c:v>174.41684988387999</c:v>
                </c:pt>
                <c:pt idx="3">
                  <c:v>168.83094125899339</c:v>
                </c:pt>
                <c:pt idx="4">
                  <c:v>155.83018183512371</c:v>
                </c:pt>
                <c:pt idx="5">
                  <c:v>149.70547046149949</c:v>
                </c:pt>
                <c:pt idx="6">
                  <c:v>137.4079475863723</c:v>
                </c:pt>
                <c:pt idx="7">
                  <c:v>141.79706715680399</c:v>
                </c:pt>
                <c:pt idx="8">
                  <c:v>143.17120799598769</c:v>
                </c:pt>
                <c:pt idx="9">
                  <c:v>145.40683117438209</c:v>
                </c:pt>
                <c:pt idx="10">
                  <c:v>152.0344599882003</c:v>
                </c:pt>
                <c:pt idx="11">
                  <c:v>165.13145113089371</c:v>
                </c:pt>
                <c:pt idx="12">
                  <c:v>173.54992152786269</c:v>
                </c:pt>
                <c:pt idx="13">
                  <c:v>172.30971785198639</c:v>
                </c:pt>
                <c:pt idx="14">
                  <c:v>175.1291729714394</c:v>
                </c:pt>
                <c:pt idx="15">
                  <c:v>188.81388817768669</c:v>
                </c:pt>
                <c:pt idx="16">
                  <c:v>185.5043991088082</c:v>
                </c:pt>
                <c:pt idx="17">
                  <c:v>185.00475978537699</c:v>
                </c:pt>
                <c:pt idx="18">
                  <c:v>193.5218442411369</c:v>
                </c:pt>
                <c:pt idx="19">
                  <c:v>195.15894459341729</c:v>
                </c:pt>
                <c:pt idx="20">
                  <c:v>199.68968120034901</c:v>
                </c:pt>
                <c:pt idx="21">
                  <c:v>200.88080796520941</c:v>
                </c:pt>
                <c:pt idx="22">
                  <c:v>218.04567108533561</c:v>
                </c:pt>
                <c:pt idx="23">
                  <c:v>219.88610122833211</c:v>
                </c:pt>
                <c:pt idx="24">
                  <c:v>215.92256600971581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Summary!$B$30</c:f>
              <c:strCache>
                <c:ptCount val="1"/>
                <c:pt idx="0">
                  <c:v>Coneflower_Base_2HR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Summary!$C$30:$AA$30</c:f>
              <c:numCache>
                <c:formatCode>#,##0</c:formatCode>
                <c:ptCount val="25"/>
                <c:pt idx="0">
                  <c:v>213.53197114495097</c:v>
                </c:pt>
                <c:pt idx="1">
                  <c:v>147.12727247336727</c:v>
                </c:pt>
                <c:pt idx="2">
                  <c:v>234.23628112015206</c:v>
                </c:pt>
                <c:pt idx="3">
                  <c:v>232.08436961671833</c:v>
                </c:pt>
                <c:pt idx="4">
                  <c:v>227.49722321384766</c:v>
                </c:pt>
                <c:pt idx="5">
                  <c:v>226.02111738205451</c:v>
                </c:pt>
                <c:pt idx="6">
                  <c:v>223.01667808852199</c:v>
                </c:pt>
                <c:pt idx="7">
                  <c:v>223.72239672362576</c:v>
                </c:pt>
                <c:pt idx="8">
                  <c:v>223.63586336915651</c:v>
                </c:pt>
                <c:pt idx="9">
                  <c:v>224.54214052926466</c:v>
                </c:pt>
                <c:pt idx="10">
                  <c:v>226.15034862015253</c:v>
                </c:pt>
                <c:pt idx="11">
                  <c:v>229.24319048295877</c:v>
                </c:pt>
                <c:pt idx="12">
                  <c:v>232.12018426802595</c:v>
                </c:pt>
                <c:pt idx="13">
                  <c:v>232.36379819962485</c:v>
                </c:pt>
                <c:pt idx="14">
                  <c:v>232.51485147234325</c:v>
                </c:pt>
                <c:pt idx="15">
                  <c:v>235.34751295033016</c:v>
                </c:pt>
                <c:pt idx="16">
                  <c:v>235.57560768754286</c:v>
                </c:pt>
                <c:pt idx="17">
                  <c:v>235.12044130890837</c:v>
                </c:pt>
                <c:pt idx="18">
                  <c:v>236.9570117652564</c:v>
                </c:pt>
                <c:pt idx="19">
                  <c:v>237.67077458082866</c:v>
                </c:pt>
                <c:pt idx="20">
                  <c:v>238.92388201237202</c:v>
                </c:pt>
                <c:pt idx="21">
                  <c:v>238.74941175790863</c:v>
                </c:pt>
                <c:pt idx="22">
                  <c:v>242.4800653091437</c:v>
                </c:pt>
                <c:pt idx="23">
                  <c:v>244.11212543662936</c:v>
                </c:pt>
                <c:pt idx="24">
                  <c:v>244.91245945306235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Summary!$B$31</c:f>
              <c:strCache>
                <c:ptCount val="1"/>
                <c:pt idx="0">
                  <c:v>Coneflower_High_1HR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Summary!$C$31:$AA$31</c:f>
              <c:numCache>
                <c:formatCode>#,##0</c:formatCode>
                <c:ptCount val="25"/>
                <c:pt idx="0">
                  <c:v>247.89979786666669</c:v>
                </c:pt>
                <c:pt idx="1">
                  <c:v>410.69974384510869</c:v>
                </c:pt>
                <c:pt idx="2">
                  <c:v>412.82668644162823</c:v>
                </c:pt>
                <c:pt idx="3">
                  <c:v>412.95541015373283</c:v>
                </c:pt>
                <c:pt idx="4">
                  <c:v>414.86093620102821</c:v>
                </c:pt>
                <c:pt idx="5">
                  <c:v>413.6849763627003</c:v>
                </c:pt>
                <c:pt idx="6">
                  <c:v>413.64477044463479</c:v>
                </c:pt>
                <c:pt idx="7">
                  <c:v>414.75343170499661</c:v>
                </c:pt>
                <c:pt idx="8">
                  <c:v>416.13698630151993</c:v>
                </c:pt>
                <c:pt idx="9">
                  <c:v>414.99999999938029</c:v>
                </c:pt>
                <c:pt idx="10">
                  <c:v>414.99999999936892</c:v>
                </c:pt>
                <c:pt idx="11">
                  <c:v>414.95625233022969</c:v>
                </c:pt>
                <c:pt idx="12">
                  <c:v>416.13698630130727</c:v>
                </c:pt>
                <c:pt idx="13">
                  <c:v>414.99327568874821</c:v>
                </c:pt>
                <c:pt idx="14">
                  <c:v>414.9821666856036</c:v>
                </c:pt>
                <c:pt idx="15">
                  <c:v>414.99999999793653</c:v>
                </c:pt>
                <c:pt idx="16">
                  <c:v>416.13698629982753</c:v>
                </c:pt>
                <c:pt idx="17">
                  <c:v>414.999999999289</c:v>
                </c:pt>
                <c:pt idx="18">
                  <c:v>414.90738276499212</c:v>
                </c:pt>
                <c:pt idx="19">
                  <c:v>414.89339691186018</c:v>
                </c:pt>
                <c:pt idx="20">
                  <c:v>416.13698630319112</c:v>
                </c:pt>
                <c:pt idx="21">
                  <c:v>414.99999999770682</c:v>
                </c:pt>
                <c:pt idx="22">
                  <c:v>414.80570167698238</c:v>
                </c:pt>
                <c:pt idx="23">
                  <c:v>414.99999999599038</c:v>
                </c:pt>
                <c:pt idx="24">
                  <c:v>416.13698630114459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Summary!$B$32</c:f>
              <c:strCache>
                <c:ptCount val="1"/>
                <c:pt idx="0">
                  <c:v>Coneflower_High_2HR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Summary!$C$32:$AA$32</c:f>
              <c:numCache>
                <c:formatCode>#,##0</c:formatCode>
                <c:ptCount val="25"/>
                <c:pt idx="0">
                  <c:v>299.99051716730395</c:v>
                </c:pt>
                <c:pt idx="1">
                  <c:v>313.15717272835332</c:v>
                </c:pt>
                <c:pt idx="2">
                  <c:v>366.92161468309251</c:v>
                </c:pt>
                <c:pt idx="3">
                  <c:v>368.06107233575312</c:v>
                </c:pt>
                <c:pt idx="4">
                  <c:v>368.7460619662458</c:v>
                </c:pt>
                <c:pt idx="5">
                  <c:v>367.71603390058056</c:v>
                </c:pt>
                <c:pt idx="6">
                  <c:v>370.91184972156674</c:v>
                </c:pt>
                <c:pt idx="7">
                  <c:v>374.93166500273912</c:v>
                </c:pt>
                <c:pt idx="8">
                  <c:v>375.08953889295515</c:v>
                </c:pt>
                <c:pt idx="9">
                  <c:v>373.68148204827463</c:v>
                </c:pt>
                <c:pt idx="10">
                  <c:v>383.85229141866017</c:v>
                </c:pt>
                <c:pt idx="11">
                  <c:v>380.50536465784262</c:v>
                </c:pt>
                <c:pt idx="12">
                  <c:v>390.35629350774889</c:v>
                </c:pt>
                <c:pt idx="13">
                  <c:v>385.56950396656248</c:v>
                </c:pt>
                <c:pt idx="14">
                  <c:v>386.79581250347661</c:v>
                </c:pt>
                <c:pt idx="15">
                  <c:v>389.90760163772364</c:v>
                </c:pt>
                <c:pt idx="16">
                  <c:v>391.69168318008246</c:v>
                </c:pt>
                <c:pt idx="17">
                  <c:v>384.7206162308978</c:v>
                </c:pt>
                <c:pt idx="18">
                  <c:v>387.24575586019444</c:v>
                </c:pt>
                <c:pt idx="19">
                  <c:v>386.02398954463081</c:v>
                </c:pt>
                <c:pt idx="20">
                  <c:v>377.38411419966008</c:v>
                </c:pt>
                <c:pt idx="21">
                  <c:v>374.05024478525536</c:v>
                </c:pt>
                <c:pt idx="22">
                  <c:v>377.94496363912089</c:v>
                </c:pt>
                <c:pt idx="23">
                  <c:v>381.38079447429664</c:v>
                </c:pt>
                <c:pt idx="24">
                  <c:v>385.49279359029038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8</xdr:col>
      <xdr:colOff>114300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8</xdr:col>
      <xdr:colOff>114300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58</xdr:row>
      <xdr:rowOff>0</xdr:rowOff>
    </xdr:from>
    <xdr:to>
      <xdr:col>18</xdr:col>
      <xdr:colOff>0</xdr:colOff>
      <xdr:row>76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3"/>
  <sheetViews>
    <sheetView workbookViewId="0">
      <selection activeCell="B14" sqref="B14:AA14"/>
    </sheetView>
  </sheetViews>
  <sheetFormatPr defaultRowHeight="15" x14ac:dyDescent="0.25"/>
  <cols>
    <col min="2" max="2" width="25.7109375" customWidth="1"/>
    <col min="3" max="30" width="13.7109375" customWidth="1"/>
  </cols>
  <sheetData>
    <row r="3" spans="1:29" x14ac:dyDescent="0.25">
      <c r="B3" s="1"/>
      <c r="C3" s="25" t="s">
        <v>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9" x14ac:dyDescent="0.25">
      <c r="A4" s="2"/>
      <c r="B4" s="1" t="s">
        <v>7</v>
      </c>
      <c r="C4" s="3">
        <v>2024</v>
      </c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3">
        <v>2035</v>
      </c>
      <c r="O4" s="3">
        <v>2036</v>
      </c>
      <c r="P4" s="3">
        <v>2037</v>
      </c>
      <c r="Q4" s="3">
        <v>2038</v>
      </c>
      <c r="R4" s="3">
        <v>2039</v>
      </c>
      <c r="S4" s="3">
        <v>2040</v>
      </c>
      <c r="T4" s="3">
        <v>2041</v>
      </c>
      <c r="U4" s="3">
        <v>2042</v>
      </c>
      <c r="V4" s="3">
        <v>2043</v>
      </c>
      <c r="W4" s="3">
        <v>2044</v>
      </c>
      <c r="X4" s="3">
        <v>2045</v>
      </c>
      <c r="Y4" s="3">
        <v>2046</v>
      </c>
      <c r="Z4" s="3">
        <v>2047</v>
      </c>
      <c r="AA4" s="3">
        <v>2048</v>
      </c>
      <c r="AB4" s="4"/>
      <c r="AC4" s="1" t="s">
        <v>8</v>
      </c>
    </row>
    <row r="5" spans="1:29" x14ac:dyDescent="0.25">
      <c r="A5" s="2"/>
      <c r="B5" s="2" t="s">
        <v>0</v>
      </c>
      <c r="C5" s="5">
        <f t="shared" ref="C5:L8" ca="1" si="0">HLOOKUP(C$4,INDIRECT("'"&amp;$B5&amp;"'!$B$"&amp; MATCH("Year",INDIRECT("'"&amp;$B5&amp;"'!$A:$A"),0) &amp;":$AA$25"),$AC$5-MATCH("Year",INDIRECT("'"&amp;$B5&amp;"'!$A:$A"),0)+1, FALSE)</f>
        <v>29751758.228407014</v>
      </c>
      <c r="D5" s="5">
        <f t="shared" ca="1" si="0"/>
        <v>25945873.153076269</v>
      </c>
      <c r="E5" s="5">
        <f t="shared" ca="1" si="0"/>
        <v>26559332.923042107</v>
      </c>
      <c r="F5" s="5">
        <f t="shared" ca="1" si="0"/>
        <v>24302915.992124651</v>
      </c>
      <c r="G5" s="5">
        <f t="shared" ca="1" si="0"/>
        <v>21963796.891068604</v>
      </c>
      <c r="H5" s="5">
        <f t="shared" ca="1" si="0"/>
        <v>20585653.468342949</v>
      </c>
      <c r="I5" s="5">
        <f t="shared" ca="1" si="0"/>
        <v>18665614.265852913</v>
      </c>
      <c r="J5" s="5">
        <f t="shared" ca="1" si="0"/>
        <v>19262543.512134358</v>
      </c>
      <c r="K5" s="5">
        <f t="shared" ca="1" si="0"/>
        <v>19023600.389539648</v>
      </c>
      <c r="L5" s="5">
        <f t="shared" ca="1" si="0"/>
        <v>18720378.896387454</v>
      </c>
      <c r="M5" s="5">
        <f t="shared" ref="M5:AA8" ca="1" si="1">HLOOKUP(M$4,INDIRECT("'"&amp;$B5&amp;"'!$B$"&amp; MATCH("Year",INDIRECT("'"&amp;$B5&amp;"'!$A:$A"),0) &amp;":$AA$25"),$AC$5-MATCH("Year",INDIRECT("'"&amp;$B5&amp;"'!$A:$A"),0)+1, FALSE)</f>
        <v>19677270.93610248</v>
      </c>
      <c r="N5" s="5">
        <f t="shared" ca="1" si="1"/>
        <v>21107954.04353765</v>
      </c>
      <c r="O5" s="5">
        <f t="shared" ca="1" si="1"/>
        <v>21891447.402778748</v>
      </c>
      <c r="P5" s="5">
        <f t="shared" ca="1" si="1"/>
        <v>21331596.001408823</v>
      </c>
      <c r="Q5" s="5">
        <f t="shared" ca="1" si="1"/>
        <v>21408653.038022377</v>
      </c>
      <c r="R5" s="5">
        <f t="shared" ca="1" si="1"/>
        <v>23018293.710566901</v>
      </c>
      <c r="S5" s="5">
        <f t="shared" ca="1" si="1"/>
        <v>22060597.448670909</v>
      </c>
      <c r="T5" s="5">
        <f t="shared" ca="1" si="1"/>
        <v>21757621.518781647</v>
      </c>
      <c r="U5" s="5">
        <f t="shared" ca="1" si="1"/>
        <v>22544110.919759266</v>
      </c>
      <c r="V5" s="5">
        <f t="shared" ca="1" si="1"/>
        <v>22130456.217376962</v>
      </c>
      <c r="W5" s="5">
        <f t="shared" ca="1" si="1"/>
        <v>22321642.317398343</v>
      </c>
      <c r="X5" s="5">
        <f t="shared" ca="1" si="1"/>
        <v>21884311.38543018</v>
      </c>
      <c r="Y5" s="5">
        <f t="shared" ca="1" si="1"/>
        <v>23476431.509868383</v>
      </c>
      <c r="Z5" s="5">
        <f t="shared" ca="1" si="1"/>
        <v>23154596.465290926</v>
      </c>
      <c r="AA5" s="5">
        <f t="shared" ca="1" si="1"/>
        <v>22616069.370135501</v>
      </c>
      <c r="AB5" s="4"/>
      <c r="AC5" s="6">
        <f>MATCH($C$3,Coneflower_Base_1HR!$A:$A,0)</f>
        <v>17</v>
      </c>
    </row>
    <row r="6" spans="1:29" x14ac:dyDescent="0.25">
      <c r="A6" s="2"/>
      <c r="B6" s="2" t="s">
        <v>1</v>
      </c>
      <c r="C6" s="5">
        <f t="shared" ca="1" si="0"/>
        <v>32737476.490370013</v>
      </c>
      <c r="D6" s="5">
        <f t="shared" ca="1" si="0"/>
        <v>28204485.692960277</v>
      </c>
      <c r="E6" s="5">
        <f t="shared" ca="1" si="0"/>
        <v>29722559.537009109</v>
      </c>
      <c r="F6" s="5">
        <f t="shared" ca="1" si="0"/>
        <v>27849647.373130653</v>
      </c>
      <c r="G6" s="5">
        <f t="shared" ca="1" si="0"/>
        <v>25331247.559703603</v>
      </c>
      <c r="H6" s="5">
        <f t="shared" ca="1" si="0"/>
        <v>23978018.45293995</v>
      </c>
      <c r="I6" s="5">
        <f t="shared" ca="1" si="0"/>
        <v>21907570.195447914</v>
      </c>
      <c r="J6" s="5">
        <f t="shared" ca="1" si="0"/>
        <v>22293324.203460358</v>
      </c>
      <c r="K6" s="5">
        <f t="shared" ca="1" si="0"/>
        <v>21735127.197288647</v>
      </c>
      <c r="L6" s="5">
        <f t="shared" ca="1" si="0"/>
        <v>21325957.075113453</v>
      </c>
      <c r="M6" s="5">
        <f t="shared" ca="1" si="1"/>
        <v>22128487.085848484</v>
      </c>
      <c r="N6" s="5">
        <f t="shared" ca="1" si="1"/>
        <v>23236456.52172865</v>
      </c>
      <c r="O6" s="5">
        <f t="shared" ca="1" si="1"/>
        <v>23704314.91228174</v>
      </c>
      <c r="P6" s="5">
        <f t="shared" ca="1" si="1"/>
        <v>23136584.290951826</v>
      </c>
      <c r="Q6" s="5">
        <f t="shared" ca="1" si="1"/>
        <v>23157499.14524838</v>
      </c>
      <c r="R6" s="5">
        <f t="shared" ca="1" si="1"/>
        <v>24772629.640789896</v>
      </c>
      <c r="S6" s="5">
        <f t="shared" ca="1" si="1"/>
        <v>23828720.261483911</v>
      </c>
      <c r="T6" s="5">
        <f t="shared" ca="1" si="1"/>
        <v>23403916.666758649</v>
      </c>
      <c r="U6" s="5">
        <f t="shared" ca="1" si="1"/>
        <v>24157112.170783266</v>
      </c>
      <c r="V6" s="5">
        <f t="shared" ca="1" si="1"/>
        <v>23792761.756709956</v>
      </c>
      <c r="W6" s="5">
        <f t="shared" ca="1" si="1"/>
        <v>23819503.384207346</v>
      </c>
      <c r="X6" s="5">
        <f t="shared" ca="1" si="1"/>
        <v>23310221.507918179</v>
      </c>
      <c r="Y6" s="5">
        <f t="shared" ca="1" si="1"/>
        <v>24909150.144643385</v>
      </c>
      <c r="Z6" s="5">
        <f t="shared" ca="1" si="1"/>
        <v>24629971.447532929</v>
      </c>
      <c r="AA6" s="5">
        <f t="shared" ca="1" si="1"/>
        <v>24219779.324883498</v>
      </c>
      <c r="AB6" s="4"/>
    </row>
    <row r="7" spans="1:29" x14ac:dyDescent="0.25">
      <c r="A7" s="2"/>
      <c r="B7" s="2" t="s">
        <v>3</v>
      </c>
      <c r="C7" s="5">
        <f t="shared" ca="1" si="0"/>
        <v>38162292.856832013</v>
      </c>
      <c r="D7" s="5">
        <f t="shared" ca="1" si="0"/>
        <v>30371107.167569272</v>
      </c>
      <c r="E7" s="5">
        <f t="shared" ca="1" si="0"/>
        <v>30232871.788117103</v>
      </c>
      <c r="F7" s="5">
        <f t="shared" ca="1" si="0"/>
        <v>27945580.853151653</v>
      </c>
      <c r="G7" s="5">
        <f t="shared" ca="1" si="0"/>
        <v>25608097.156203605</v>
      </c>
      <c r="H7" s="5">
        <f t="shared" ca="1" si="0"/>
        <v>24246487.445624948</v>
      </c>
      <c r="I7" s="5">
        <f t="shared" ca="1" si="0"/>
        <v>22350592.496084914</v>
      </c>
      <c r="J7" s="5">
        <f t="shared" ca="1" si="0"/>
        <v>22855886.356499359</v>
      </c>
      <c r="K7" s="5">
        <f t="shared" ca="1" si="0"/>
        <v>22540627.692457646</v>
      </c>
      <c r="L7" s="5">
        <f t="shared" ca="1" si="0"/>
        <v>22246707.323818453</v>
      </c>
      <c r="M7" s="5">
        <f t="shared" ca="1" si="1"/>
        <v>23133738.456176482</v>
      </c>
      <c r="N7" s="5">
        <f t="shared" ca="1" si="1"/>
        <v>24367324.11658765</v>
      </c>
      <c r="O7" s="5">
        <f t="shared" ca="1" si="1"/>
        <v>25090288.781696744</v>
      </c>
      <c r="P7" s="5">
        <f t="shared" ca="1" si="1"/>
        <v>24486950.880731821</v>
      </c>
      <c r="Q7" s="5">
        <f t="shared" ca="1" si="1"/>
        <v>24529014.118855376</v>
      </c>
      <c r="R7" s="5">
        <f t="shared" ca="1" si="1"/>
        <v>25858223.223033898</v>
      </c>
      <c r="S7" s="5">
        <f t="shared" ca="1" si="1"/>
        <v>24968566.976523913</v>
      </c>
      <c r="T7" s="5">
        <f t="shared" ca="1" si="1"/>
        <v>24596624.640606645</v>
      </c>
      <c r="U7" s="5">
        <f t="shared" ca="1" si="1"/>
        <v>25182829.888811268</v>
      </c>
      <c r="V7" s="5">
        <f t="shared" ca="1" si="1"/>
        <v>24798901.955418959</v>
      </c>
      <c r="W7" s="5">
        <f t="shared" ca="1" si="1"/>
        <v>24854532.455928344</v>
      </c>
      <c r="X7" s="5">
        <f t="shared" ca="1" si="1"/>
        <v>24375910.528949179</v>
      </c>
      <c r="Y7" s="5">
        <f t="shared" ca="1" si="1"/>
        <v>25677752.676809385</v>
      </c>
      <c r="Z7" s="5">
        <f t="shared" ca="1" si="1"/>
        <v>25344178.731385928</v>
      </c>
      <c r="AA7" s="5">
        <f t="shared" ca="1" si="1"/>
        <v>24952690.298607502</v>
      </c>
      <c r="AB7" s="4"/>
    </row>
    <row r="8" spans="1:29" x14ac:dyDescent="0.25">
      <c r="A8" s="2"/>
      <c r="B8" s="2" t="s">
        <v>4</v>
      </c>
      <c r="C8" s="5">
        <f t="shared" ca="1" si="0"/>
        <v>34815629.140424021</v>
      </c>
      <c r="D8" s="5">
        <f t="shared" ca="1" si="0"/>
        <v>32440017.566240266</v>
      </c>
      <c r="E8" s="5">
        <f t="shared" ca="1" si="0"/>
        <v>33566635.673189104</v>
      </c>
      <c r="F8" s="5">
        <f t="shared" ca="1" si="0"/>
        <v>31664701.264969654</v>
      </c>
      <c r="G8" s="5">
        <f t="shared" ca="1" si="0"/>
        <v>29181050.754623599</v>
      </c>
      <c r="H8" s="5">
        <f t="shared" ca="1" si="0"/>
        <v>27753454.752750948</v>
      </c>
      <c r="I8" s="5">
        <f t="shared" ca="1" si="0"/>
        <v>25716383.906701915</v>
      </c>
      <c r="J8" s="5">
        <f t="shared" ca="1" si="0"/>
        <v>26023941.785435356</v>
      </c>
      <c r="K8" s="5">
        <f t="shared" ca="1" si="0"/>
        <v>25507138.093300648</v>
      </c>
      <c r="L8" s="5">
        <f t="shared" ca="1" si="0"/>
        <v>25169987.372079454</v>
      </c>
      <c r="M8" s="5">
        <f t="shared" ca="1" si="1"/>
        <v>26064929.297799483</v>
      </c>
      <c r="N8" s="5">
        <f t="shared" ca="1" si="1"/>
        <v>27042296.663421646</v>
      </c>
      <c r="O8" s="5">
        <f t="shared" ca="1" si="1"/>
        <v>27647164.853090744</v>
      </c>
      <c r="P8" s="5">
        <f t="shared" ca="1" si="1"/>
        <v>26983782.733987823</v>
      </c>
      <c r="Q8" s="5">
        <f t="shared" ca="1" si="1"/>
        <v>27010693.843092378</v>
      </c>
      <c r="R8" s="5">
        <f t="shared" ca="1" si="1"/>
        <v>28499058.451767892</v>
      </c>
      <c r="S8" s="5">
        <f t="shared" ca="1" si="1"/>
        <v>27506349.346553914</v>
      </c>
      <c r="T8" s="5">
        <f t="shared" ca="1" si="1"/>
        <v>27070531.700762644</v>
      </c>
      <c r="U8" s="5">
        <f t="shared" ca="1" si="1"/>
        <v>27673083.306311268</v>
      </c>
      <c r="V8" s="5">
        <f t="shared" ca="1" si="1"/>
        <v>27346997.67304996</v>
      </c>
      <c r="W8" s="5">
        <f t="shared" ca="1" si="1"/>
        <v>27162147.450861342</v>
      </c>
      <c r="X8" s="5">
        <f t="shared" ca="1" si="1"/>
        <v>26589308.666089185</v>
      </c>
      <c r="Y8" s="5">
        <f t="shared" ca="1" si="1"/>
        <v>28081402.059133381</v>
      </c>
      <c r="Z8" s="5">
        <f t="shared" ca="1" si="1"/>
        <v>27896359.312544927</v>
      </c>
      <c r="AA8" s="5">
        <f t="shared" ca="1" si="1"/>
        <v>27516847.066551503</v>
      </c>
      <c r="AB8" s="4"/>
    </row>
    <row r="9" spans="1:29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 spans="1:29" x14ac:dyDescent="0.25">
      <c r="B11" s="1"/>
      <c r="C11" s="25" t="s">
        <v>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9" x14ac:dyDescent="0.25">
      <c r="A12" s="2"/>
      <c r="B12" s="1" t="s">
        <v>7</v>
      </c>
      <c r="C12" s="3">
        <v>2024</v>
      </c>
      <c r="D12" s="3">
        <v>2025</v>
      </c>
      <c r="E12" s="3">
        <v>2026</v>
      </c>
      <c r="F12" s="3">
        <v>2027</v>
      </c>
      <c r="G12" s="3">
        <v>2028</v>
      </c>
      <c r="H12" s="3">
        <v>2029</v>
      </c>
      <c r="I12" s="3">
        <v>2030</v>
      </c>
      <c r="J12" s="3">
        <v>2031</v>
      </c>
      <c r="K12" s="3">
        <v>2032</v>
      </c>
      <c r="L12" s="3">
        <v>2033</v>
      </c>
      <c r="M12" s="3">
        <v>2034</v>
      </c>
      <c r="N12" s="3">
        <v>2035</v>
      </c>
      <c r="O12" s="3">
        <v>2036</v>
      </c>
      <c r="P12" s="3">
        <v>2037</v>
      </c>
      <c r="Q12" s="3">
        <v>2038</v>
      </c>
      <c r="R12" s="3">
        <v>2039</v>
      </c>
      <c r="S12" s="3">
        <v>2040</v>
      </c>
      <c r="T12" s="3">
        <v>2041</v>
      </c>
      <c r="U12" s="3">
        <v>2042</v>
      </c>
      <c r="V12" s="3">
        <v>2043</v>
      </c>
      <c r="W12" s="3">
        <v>2044</v>
      </c>
      <c r="X12" s="3">
        <v>2045</v>
      </c>
      <c r="Y12" s="3">
        <v>2046</v>
      </c>
      <c r="Z12" s="3">
        <v>2047</v>
      </c>
      <c r="AA12" s="3">
        <v>2048</v>
      </c>
      <c r="AB12" s="4"/>
      <c r="AC12" s="1" t="s">
        <v>8</v>
      </c>
    </row>
    <row r="13" spans="1:29" x14ac:dyDescent="0.25">
      <c r="A13" s="2"/>
      <c r="B13" s="2" t="s">
        <v>0</v>
      </c>
      <c r="C13" s="5">
        <f t="shared" ref="C13:L16" ca="1" si="2">HLOOKUP(C$12,INDIRECT("'"&amp;$B13&amp;"'!$B$"&amp; MATCH("Year",INDIRECT("'"&amp;$B13&amp;"'!$A:$A"),0) &amp;":$AA$25"),$AC$13-MATCH("Year",INDIRECT("'"&amp;$B13&amp;"'!$A:$A"),0)+1, FALSE)</f>
        <v>175.01034252004123</v>
      </c>
      <c r="D13" s="5">
        <f t="shared" ca="1" si="2"/>
        <v>152.62278325338983</v>
      </c>
      <c r="E13" s="5">
        <f t="shared" ca="1" si="2"/>
        <v>156.23137013554179</v>
      </c>
      <c r="F13" s="5">
        <f t="shared" ca="1" si="2"/>
        <v>142.95832936543914</v>
      </c>
      <c r="G13" s="5">
        <f t="shared" ca="1" si="2"/>
        <v>129.19880524158003</v>
      </c>
      <c r="H13" s="5">
        <f t="shared" ca="1" si="2"/>
        <v>121.09207922554675</v>
      </c>
      <c r="I13" s="5">
        <f t="shared" ca="1" si="2"/>
        <v>109.79773097560538</v>
      </c>
      <c r="J13" s="5">
        <f t="shared" ca="1" si="2"/>
        <v>113.30907948314329</v>
      </c>
      <c r="K13" s="5">
        <f t="shared" ca="1" si="2"/>
        <v>111.90353170317441</v>
      </c>
      <c r="L13" s="5">
        <f t="shared" ca="1" si="2"/>
        <v>110.11987586110267</v>
      </c>
      <c r="M13" s="5">
        <f t="shared" ref="M13:AA16" ca="1" si="3">HLOOKUP(M$12,INDIRECT("'"&amp;$B13&amp;"'!$B$"&amp; MATCH("Year",INDIRECT("'"&amp;$B13&amp;"'!$A:$A"),0) &amp;":$AA$25"),$AC$13-MATCH("Year",INDIRECT("'"&amp;$B13&amp;"'!$A:$A"),0)+1, FALSE)</f>
        <v>115.7486525653087</v>
      </c>
      <c r="N13" s="5">
        <f t="shared" ca="1" si="3"/>
        <v>124.16443555022147</v>
      </c>
      <c r="O13" s="5">
        <f t="shared" ca="1" si="3"/>
        <v>128.77322001634559</v>
      </c>
      <c r="P13" s="5">
        <f t="shared" ca="1" si="3"/>
        <v>125.47997647887543</v>
      </c>
      <c r="Q13" s="5">
        <f t="shared" ca="1" si="3"/>
        <v>125.93325316483751</v>
      </c>
      <c r="R13" s="5">
        <f t="shared" ca="1" si="3"/>
        <v>135.40172770921706</v>
      </c>
      <c r="S13" s="5">
        <f t="shared" ca="1" si="3"/>
        <v>129.76822028629945</v>
      </c>
      <c r="T13" s="5">
        <f t="shared" ca="1" si="3"/>
        <v>127.98600893400969</v>
      </c>
      <c r="U13" s="5">
        <f t="shared" ca="1" si="3"/>
        <v>132.6124171750545</v>
      </c>
      <c r="V13" s="5">
        <f t="shared" ca="1" si="3"/>
        <v>130.1791542198645</v>
      </c>
      <c r="W13" s="5">
        <f t="shared" ca="1" si="3"/>
        <v>131.30377833763731</v>
      </c>
      <c r="X13" s="5">
        <f t="shared" ca="1" si="3"/>
        <v>128.73124344370694</v>
      </c>
      <c r="Y13" s="5">
        <f t="shared" ca="1" si="3"/>
        <v>138.09665594040223</v>
      </c>
      <c r="Z13" s="5">
        <f t="shared" ca="1" si="3"/>
        <v>136.20350861935839</v>
      </c>
      <c r="AA13" s="5">
        <f t="shared" ca="1" si="3"/>
        <v>133.03570217726767</v>
      </c>
      <c r="AB13" s="4"/>
      <c r="AC13" s="6">
        <f>MATCH($C$11,Coneflower_Base_1HR!$A:$A,0)</f>
        <v>18</v>
      </c>
    </row>
    <row r="14" spans="1:29" x14ac:dyDescent="0.25">
      <c r="A14" s="2"/>
      <c r="B14" s="2" t="s">
        <v>1</v>
      </c>
      <c r="C14" s="5">
        <f t="shared" ca="1" si="2"/>
        <v>192.57339111982361</v>
      </c>
      <c r="D14" s="5">
        <f t="shared" ca="1" si="2"/>
        <v>165.90873937035457</v>
      </c>
      <c r="E14" s="5">
        <f t="shared" ca="1" si="2"/>
        <v>174.83858551181831</v>
      </c>
      <c r="F14" s="5">
        <f t="shared" ca="1" si="2"/>
        <v>163.82145513606267</v>
      </c>
      <c r="G14" s="5">
        <f t="shared" ca="1" si="2"/>
        <v>149.00733858649178</v>
      </c>
      <c r="H14" s="5">
        <f t="shared" ca="1" si="2"/>
        <v>141.047167370235</v>
      </c>
      <c r="I14" s="5">
        <f t="shared" ca="1" si="2"/>
        <v>128.86805997322301</v>
      </c>
      <c r="J14" s="5">
        <f t="shared" ca="1" si="2"/>
        <v>131.13720119682563</v>
      </c>
      <c r="K14" s="5">
        <f t="shared" ca="1" si="2"/>
        <v>127.85368939581556</v>
      </c>
      <c r="L14" s="5">
        <f t="shared" ca="1" si="2"/>
        <v>125.44680632419677</v>
      </c>
      <c r="M14" s="5">
        <f t="shared" ca="1" si="3"/>
        <v>130.16757109322637</v>
      </c>
      <c r="N14" s="5">
        <f t="shared" ca="1" si="3"/>
        <v>136.6850383631097</v>
      </c>
      <c r="O14" s="5">
        <f t="shared" ca="1" si="3"/>
        <v>139.43714654283377</v>
      </c>
      <c r="P14" s="5">
        <f t="shared" ca="1" si="3"/>
        <v>136.09755465265781</v>
      </c>
      <c r="Q14" s="5">
        <f t="shared" ca="1" si="3"/>
        <v>136.22058320734342</v>
      </c>
      <c r="R14" s="5">
        <f t="shared" ca="1" si="3"/>
        <v>145.72135082817587</v>
      </c>
      <c r="S14" s="5">
        <f t="shared" ca="1" si="3"/>
        <v>140.16894271461123</v>
      </c>
      <c r="T14" s="5">
        <f t="shared" ca="1" si="3"/>
        <v>137.67009803975677</v>
      </c>
      <c r="U14" s="5">
        <f t="shared" ca="1" si="3"/>
        <v>142.10065982813686</v>
      </c>
      <c r="V14" s="5">
        <f t="shared" ca="1" si="3"/>
        <v>139.95742209829385</v>
      </c>
      <c r="W14" s="5">
        <f t="shared" ca="1" si="3"/>
        <v>140.11472578945498</v>
      </c>
      <c r="X14" s="5">
        <f t="shared" ca="1" si="3"/>
        <v>137.11895004657751</v>
      </c>
      <c r="Y14" s="5">
        <f t="shared" ca="1" si="3"/>
        <v>146.52441261554932</v>
      </c>
      <c r="Z14" s="5">
        <f t="shared" ca="1" si="3"/>
        <v>144.88218498548781</v>
      </c>
      <c r="AA14" s="5">
        <f t="shared" ca="1" si="3"/>
        <v>142.46929014637354</v>
      </c>
      <c r="AB14" s="4"/>
    </row>
    <row r="15" spans="1:29" x14ac:dyDescent="0.25">
      <c r="A15" s="2"/>
      <c r="B15" s="2" t="s">
        <v>3</v>
      </c>
      <c r="C15" s="5">
        <f t="shared" ca="1" si="2"/>
        <v>224.4840756284236</v>
      </c>
      <c r="D15" s="5">
        <f t="shared" ca="1" si="2"/>
        <v>178.65357157393692</v>
      </c>
      <c r="E15" s="5">
        <f t="shared" ca="1" si="2"/>
        <v>177.84042228304179</v>
      </c>
      <c r="F15" s="5">
        <f t="shared" ca="1" si="2"/>
        <v>164.38576972442149</v>
      </c>
      <c r="G15" s="5">
        <f t="shared" ca="1" si="2"/>
        <v>150.6358656247271</v>
      </c>
      <c r="H15" s="5">
        <f t="shared" ca="1" si="2"/>
        <v>142.62639673897027</v>
      </c>
      <c r="I15" s="5">
        <f t="shared" ca="1" si="2"/>
        <v>131.47407350638187</v>
      </c>
      <c r="J15" s="5">
        <f t="shared" ca="1" si="2"/>
        <v>134.44639033234918</v>
      </c>
      <c r="K15" s="5">
        <f t="shared" ca="1" si="2"/>
        <v>132.59192760269204</v>
      </c>
      <c r="L15" s="5">
        <f t="shared" ca="1" si="2"/>
        <v>130.86298425775558</v>
      </c>
      <c r="M15" s="5">
        <f t="shared" ca="1" si="3"/>
        <v>136.08081444809696</v>
      </c>
      <c r="N15" s="5">
        <f t="shared" ca="1" si="3"/>
        <v>143.33720068580971</v>
      </c>
      <c r="O15" s="5">
        <f t="shared" ca="1" si="3"/>
        <v>147.58993400998085</v>
      </c>
      <c r="P15" s="5">
        <f t="shared" ca="1" si="3"/>
        <v>144.04088753371659</v>
      </c>
      <c r="Q15" s="5">
        <f t="shared" ca="1" si="3"/>
        <v>144.28831834620811</v>
      </c>
      <c r="R15" s="5">
        <f t="shared" ca="1" si="3"/>
        <v>152.10719542961115</v>
      </c>
      <c r="S15" s="5">
        <f t="shared" ca="1" si="3"/>
        <v>146.87392339131713</v>
      </c>
      <c r="T15" s="5">
        <f t="shared" ca="1" si="3"/>
        <v>144.68602729768614</v>
      </c>
      <c r="U15" s="5">
        <f t="shared" ca="1" si="3"/>
        <v>148.1342934635957</v>
      </c>
      <c r="V15" s="5">
        <f t="shared" ca="1" si="3"/>
        <v>145.87589385540565</v>
      </c>
      <c r="W15" s="5">
        <f t="shared" ca="1" si="3"/>
        <v>146.20313209369615</v>
      </c>
      <c r="X15" s="5">
        <f t="shared" ca="1" si="3"/>
        <v>143.38770899381871</v>
      </c>
      <c r="Y15" s="5">
        <f t="shared" ca="1" si="3"/>
        <v>151.04560398123169</v>
      </c>
      <c r="Z15" s="5">
        <f t="shared" ca="1" si="3"/>
        <v>149.08340430227014</v>
      </c>
      <c r="AA15" s="5">
        <f t="shared" ca="1" si="3"/>
        <v>146.78053116827942</v>
      </c>
      <c r="AB15" s="4"/>
    </row>
    <row r="16" spans="1:29" x14ac:dyDescent="0.25">
      <c r="A16" s="2"/>
      <c r="B16" s="2" t="s">
        <v>4</v>
      </c>
      <c r="C16" s="5">
        <f t="shared" ca="1" si="2"/>
        <v>204.79781847308249</v>
      </c>
      <c r="D16" s="5">
        <f t="shared" ca="1" si="2"/>
        <v>190.82363274258981</v>
      </c>
      <c r="E16" s="5">
        <f t="shared" ca="1" si="2"/>
        <v>197.45079807758296</v>
      </c>
      <c r="F16" s="5">
        <f t="shared" ca="1" si="2"/>
        <v>186.26294861746857</v>
      </c>
      <c r="G16" s="5">
        <f t="shared" ca="1" si="2"/>
        <v>171.65323973308</v>
      </c>
      <c r="H16" s="5">
        <f t="shared" ca="1" si="2"/>
        <v>163.25561619265264</v>
      </c>
      <c r="I16" s="5">
        <f t="shared" ca="1" si="2"/>
        <v>151.27284651001128</v>
      </c>
      <c r="J16" s="5">
        <f t="shared" ca="1" si="2"/>
        <v>153.08201050256091</v>
      </c>
      <c r="K16" s="5">
        <f t="shared" ca="1" si="2"/>
        <v>150.04198878412146</v>
      </c>
      <c r="L16" s="5">
        <f t="shared" ca="1" si="2"/>
        <v>148.05874924752621</v>
      </c>
      <c r="M16" s="5">
        <f t="shared" ca="1" si="3"/>
        <v>153.32311351646754</v>
      </c>
      <c r="N16" s="5">
        <f t="shared" ca="1" si="3"/>
        <v>159.07233331424499</v>
      </c>
      <c r="O16" s="5">
        <f t="shared" ca="1" si="3"/>
        <v>162.63038148876907</v>
      </c>
      <c r="P16" s="5">
        <f t="shared" ca="1" si="3"/>
        <v>158.72813372934013</v>
      </c>
      <c r="Q16" s="5">
        <f t="shared" ca="1" si="3"/>
        <v>158.88643437113166</v>
      </c>
      <c r="R16" s="5">
        <f t="shared" ca="1" si="3"/>
        <v>167.641520304517</v>
      </c>
      <c r="S16" s="5">
        <f t="shared" ca="1" si="3"/>
        <v>161.80205497972892</v>
      </c>
      <c r="T16" s="5">
        <f t="shared" ca="1" si="3"/>
        <v>159.23842176919203</v>
      </c>
      <c r="U16" s="5">
        <f t="shared" ca="1" si="3"/>
        <v>162.78284297830157</v>
      </c>
      <c r="V16" s="5">
        <f t="shared" ca="1" si="3"/>
        <v>160.86469219441153</v>
      </c>
      <c r="W16" s="5">
        <f t="shared" ca="1" si="3"/>
        <v>159.77733794624316</v>
      </c>
      <c r="X16" s="5">
        <f t="shared" ca="1" si="3"/>
        <v>156.40769803581873</v>
      </c>
      <c r="Y16" s="5">
        <f t="shared" ca="1" si="3"/>
        <v>165.18471799490223</v>
      </c>
      <c r="Z16" s="5">
        <f t="shared" ca="1" si="3"/>
        <v>164.09623125026428</v>
      </c>
      <c r="AA16" s="5">
        <f t="shared" ca="1" si="3"/>
        <v>161.86380627383235</v>
      </c>
      <c r="AB16" s="4"/>
    </row>
    <row r="17" spans="1:2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 spans="1:29" x14ac:dyDescent="0.25">
      <c r="B19" s="1"/>
      <c r="C19" s="25" t="s">
        <v>10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9" x14ac:dyDescent="0.25">
      <c r="A20" s="2"/>
      <c r="B20" s="1" t="s">
        <v>7</v>
      </c>
      <c r="C20" s="3">
        <v>2024</v>
      </c>
      <c r="D20" s="3">
        <v>2025</v>
      </c>
      <c r="E20" s="3">
        <v>2026</v>
      </c>
      <c r="F20" s="3">
        <v>2027</v>
      </c>
      <c r="G20" s="3">
        <v>2028</v>
      </c>
      <c r="H20" s="3">
        <v>2029</v>
      </c>
      <c r="I20" s="3">
        <v>2030</v>
      </c>
      <c r="J20" s="3">
        <v>2031</v>
      </c>
      <c r="K20" s="3">
        <v>2032</v>
      </c>
      <c r="L20" s="3">
        <v>2033</v>
      </c>
      <c r="M20" s="3">
        <v>2034</v>
      </c>
      <c r="N20" s="3">
        <v>2035</v>
      </c>
      <c r="O20" s="3">
        <v>2036</v>
      </c>
      <c r="P20" s="3">
        <v>2037</v>
      </c>
      <c r="Q20" s="3">
        <v>2038</v>
      </c>
      <c r="R20" s="3">
        <v>2039</v>
      </c>
      <c r="S20" s="3">
        <v>2040</v>
      </c>
      <c r="T20" s="3">
        <v>2041</v>
      </c>
      <c r="U20" s="3">
        <v>2042</v>
      </c>
      <c r="V20" s="3">
        <v>2043</v>
      </c>
      <c r="W20" s="3">
        <v>2044</v>
      </c>
      <c r="X20" s="3">
        <v>2045</v>
      </c>
      <c r="Y20" s="3">
        <v>2046</v>
      </c>
      <c r="Z20" s="3">
        <v>2047</v>
      </c>
      <c r="AA20" s="3">
        <v>2048</v>
      </c>
      <c r="AB20" s="4"/>
      <c r="AC20" s="1" t="s">
        <v>8</v>
      </c>
    </row>
    <row r="21" spans="1:29" x14ac:dyDescent="0.25">
      <c r="A21" s="2"/>
      <c r="B21" s="2" t="s">
        <v>0</v>
      </c>
      <c r="C21" s="5">
        <f t="shared" ref="C21:L24" ca="1" si="4">HLOOKUP(C$20,INDIRECT("'"&amp;$B21&amp;"'!$B$"&amp; MATCH("Year",INDIRECT("'"&amp;$B21&amp;"'!$A:$A"),0) &amp;":$AA$25"),$AC$21-MATCH("Year",INDIRECT("'"&amp;$B21&amp;"'!$A:$A"),0)+1, FALSE)</f>
        <v>175.01034252004123</v>
      </c>
      <c r="D21" s="5">
        <f t="shared" ca="1" si="4"/>
        <v>152.62278325338983</v>
      </c>
      <c r="E21" s="5">
        <f t="shared" ca="1" si="4"/>
        <v>156.23137013554179</v>
      </c>
      <c r="F21" s="5">
        <f t="shared" ca="1" si="4"/>
        <v>142.95832936543914</v>
      </c>
      <c r="G21" s="5">
        <f t="shared" ca="1" si="4"/>
        <v>129.19880524158003</v>
      </c>
      <c r="H21" s="5">
        <f t="shared" ca="1" si="4"/>
        <v>121.09207922554675</v>
      </c>
      <c r="I21" s="5">
        <f t="shared" ca="1" si="4"/>
        <v>109.79773097560538</v>
      </c>
      <c r="J21" s="5">
        <f t="shared" ca="1" si="4"/>
        <v>113.30907948314329</v>
      </c>
      <c r="K21" s="5">
        <f t="shared" ca="1" si="4"/>
        <v>111.90353170317441</v>
      </c>
      <c r="L21" s="5">
        <f t="shared" ca="1" si="4"/>
        <v>110.11987586110267</v>
      </c>
      <c r="M21" s="5">
        <f t="shared" ref="M21:AA24" ca="1" si="5">HLOOKUP(M$20,INDIRECT("'"&amp;$B21&amp;"'!$B$"&amp; MATCH("Year",INDIRECT("'"&amp;$B21&amp;"'!$A:$A"),0) &amp;":$AA$25"),$AC$21-MATCH("Year",INDIRECT("'"&amp;$B21&amp;"'!$A:$A"),0)+1, FALSE)</f>
        <v>115.7486525653087</v>
      </c>
      <c r="N21" s="5">
        <f t="shared" ca="1" si="5"/>
        <v>124.16443555022147</v>
      </c>
      <c r="O21" s="5">
        <f t="shared" ca="1" si="5"/>
        <v>128.77322001634559</v>
      </c>
      <c r="P21" s="5">
        <f t="shared" ca="1" si="5"/>
        <v>125.47997647887543</v>
      </c>
      <c r="Q21" s="5">
        <f t="shared" ca="1" si="5"/>
        <v>125.93325316483751</v>
      </c>
      <c r="R21" s="5">
        <f t="shared" ca="1" si="5"/>
        <v>135.40172770921706</v>
      </c>
      <c r="S21" s="5">
        <f t="shared" ca="1" si="5"/>
        <v>129.76822028629945</v>
      </c>
      <c r="T21" s="5">
        <f t="shared" ca="1" si="5"/>
        <v>127.98600893400969</v>
      </c>
      <c r="U21" s="5">
        <f t="shared" ca="1" si="5"/>
        <v>132.6124171750545</v>
      </c>
      <c r="V21" s="5">
        <f t="shared" ca="1" si="5"/>
        <v>130.1791542198645</v>
      </c>
      <c r="W21" s="5">
        <f t="shared" ca="1" si="5"/>
        <v>131.30377833763731</v>
      </c>
      <c r="X21" s="5">
        <f t="shared" ca="1" si="5"/>
        <v>128.73124344370694</v>
      </c>
      <c r="Y21" s="5">
        <f t="shared" ca="1" si="5"/>
        <v>138.09665594040223</v>
      </c>
      <c r="Z21" s="5">
        <f t="shared" ca="1" si="5"/>
        <v>136.20350861935839</v>
      </c>
      <c r="AA21" s="5">
        <f t="shared" ca="1" si="5"/>
        <v>133.03570217726767</v>
      </c>
      <c r="AB21" s="4"/>
      <c r="AC21" s="6">
        <f>MATCH($C$19,Coneflower_Base_1HR!$A:$A,0)</f>
        <v>19</v>
      </c>
    </row>
    <row r="22" spans="1:29" x14ac:dyDescent="0.25">
      <c r="A22" s="2"/>
      <c r="B22" s="2" t="s">
        <v>1</v>
      </c>
      <c r="C22" s="5">
        <f t="shared" ca="1" si="4"/>
        <v>96.286695559911806</v>
      </c>
      <c r="D22" s="5">
        <f t="shared" ca="1" si="4"/>
        <v>87.09120176921499</v>
      </c>
      <c r="E22" s="5">
        <f t="shared" ca="1" si="4"/>
        <v>91.778785045573912</v>
      </c>
      <c r="F22" s="5">
        <f t="shared" ca="1" si="4"/>
        <v>85.995514507119509</v>
      </c>
      <c r="G22" s="5">
        <f t="shared" ca="1" si="4"/>
        <v>78.219075373486504</v>
      </c>
      <c r="H22" s="5">
        <f t="shared" ca="1" si="4"/>
        <v>74.040507805897633</v>
      </c>
      <c r="I22" s="5">
        <f t="shared" ca="1" si="4"/>
        <v>67.647275576495019</v>
      </c>
      <c r="J22" s="5">
        <f t="shared" ca="1" si="4"/>
        <v>68.838425825105318</v>
      </c>
      <c r="K22" s="5">
        <f t="shared" ca="1" si="4"/>
        <v>67.114797583105286</v>
      </c>
      <c r="L22" s="5">
        <f t="shared" ca="1" si="4"/>
        <v>65.851341902465492</v>
      </c>
      <c r="M22" s="5">
        <f t="shared" ca="1" si="5"/>
        <v>68.329433644738245</v>
      </c>
      <c r="N22" s="5">
        <f t="shared" ca="1" si="5"/>
        <v>71.750676306094334</v>
      </c>
      <c r="O22" s="5">
        <f t="shared" ca="1" si="5"/>
        <v>73.195352515923233</v>
      </c>
      <c r="P22" s="5">
        <f t="shared" ca="1" si="5"/>
        <v>71.442285906906989</v>
      </c>
      <c r="Q22" s="5">
        <f t="shared" ca="1" si="5"/>
        <v>71.506867825377128</v>
      </c>
      <c r="R22" s="5">
        <f t="shared" ca="1" si="5"/>
        <v>76.49414741636528</v>
      </c>
      <c r="S22" s="5">
        <f t="shared" ca="1" si="5"/>
        <v>73.579497487984895</v>
      </c>
      <c r="T22" s="5">
        <f t="shared" ca="1" si="5"/>
        <v>72.267767999872319</v>
      </c>
      <c r="U22" s="5">
        <f t="shared" ca="1" si="5"/>
        <v>74.593522219494417</v>
      </c>
      <c r="V22" s="5">
        <f t="shared" ca="1" si="5"/>
        <v>73.468463043723801</v>
      </c>
      <c r="W22" s="5">
        <f t="shared" ca="1" si="5"/>
        <v>73.55103715981889</v>
      </c>
      <c r="X22" s="5">
        <f t="shared" ca="1" si="5"/>
        <v>71.978451468019685</v>
      </c>
      <c r="Y22" s="5">
        <f t="shared" ca="1" si="5"/>
        <v>76.915702160393352</v>
      </c>
      <c r="Z22" s="5">
        <f t="shared" ca="1" si="5"/>
        <v>76.053640412329557</v>
      </c>
      <c r="AA22" s="5">
        <f t="shared" ca="1" si="5"/>
        <v>74.787028948227572</v>
      </c>
      <c r="AB22" s="4"/>
    </row>
    <row r="23" spans="1:29" x14ac:dyDescent="0.25">
      <c r="A23" s="2"/>
      <c r="B23" s="2" t="s">
        <v>3</v>
      </c>
      <c r="C23" s="5">
        <f t="shared" ca="1" si="4"/>
        <v>224.4840756284236</v>
      </c>
      <c r="D23" s="5">
        <f t="shared" ca="1" si="4"/>
        <v>178.65357157393692</v>
      </c>
      <c r="E23" s="5">
        <f t="shared" ca="1" si="4"/>
        <v>177.84042228304179</v>
      </c>
      <c r="F23" s="5">
        <f t="shared" ca="1" si="4"/>
        <v>164.38576972442149</v>
      </c>
      <c r="G23" s="5">
        <f t="shared" ca="1" si="4"/>
        <v>150.6358656247271</v>
      </c>
      <c r="H23" s="5">
        <f t="shared" ca="1" si="4"/>
        <v>142.62639673897027</v>
      </c>
      <c r="I23" s="5">
        <f t="shared" ca="1" si="4"/>
        <v>131.47407350638187</v>
      </c>
      <c r="J23" s="5">
        <f t="shared" ca="1" si="4"/>
        <v>134.44639033234918</v>
      </c>
      <c r="K23" s="5">
        <f t="shared" ca="1" si="4"/>
        <v>132.59192760269204</v>
      </c>
      <c r="L23" s="5">
        <f t="shared" ca="1" si="4"/>
        <v>130.86298425775558</v>
      </c>
      <c r="M23" s="5">
        <f t="shared" ca="1" si="5"/>
        <v>136.08081444809696</v>
      </c>
      <c r="N23" s="5">
        <f t="shared" ca="1" si="5"/>
        <v>143.33720068580971</v>
      </c>
      <c r="O23" s="5">
        <f t="shared" ca="1" si="5"/>
        <v>147.58993400998085</v>
      </c>
      <c r="P23" s="5">
        <f t="shared" ca="1" si="5"/>
        <v>144.04088753371659</v>
      </c>
      <c r="Q23" s="5">
        <f t="shared" ca="1" si="5"/>
        <v>144.28831834620811</v>
      </c>
      <c r="R23" s="5">
        <f t="shared" ca="1" si="5"/>
        <v>152.10719542961115</v>
      </c>
      <c r="S23" s="5">
        <f t="shared" ca="1" si="5"/>
        <v>146.87392339131713</v>
      </c>
      <c r="T23" s="5">
        <f t="shared" ca="1" si="5"/>
        <v>144.68602729768614</v>
      </c>
      <c r="U23" s="5">
        <f t="shared" ca="1" si="5"/>
        <v>148.1342934635957</v>
      </c>
      <c r="V23" s="5">
        <f t="shared" ca="1" si="5"/>
        <v>145.87589385540565</v>
      </c>
      <c r="W23" s="5">
        <f t="shared" ca="1" si="5"/>
        <v>146.20313209369615</v>
      </c>
      <c r="X23" s="5">
        <f t="shared" ca="1" si="5"/>
        <v>143.38770899381871</v>
      </c>
      <c r="Y23" s="5">
        <f t="shared" ca="1" si="5"/>
        <v>151.04560398123169</v>
      </c>
      <c r="Z23" s="5">
        <f t="shared" ca="1" si="5"/>
        <v>149.08340430227014</v>
      </c>
      <c r="AA23" s="5">
        <f t="shared" ca="1" si="5"/>
        <v>146.78053116827942</v>
      </c>
      <c r="AB23" s="4"/>
    </row>
    <row r="24" spans="1:29" x14ac:dyDescent="0.25">
      <c r="A24" s="2"/>
      <c r="B24" s="2" t="s">
        <v>4</v>
      </c>
      <c r="C24" s="5">
        <f t="shared" ca="1" si="4"/>
        <v>102.39890923654124</v>
      </c>
      <c r="D24" s="5">
        <f t="shared" ca="1" si="4"/>
        <v>100.59232089751703</v>
      </c>
      <c r="E24" s="5">
        <f t="shared" ca="1" si="4"/>
        <v>104.08581870194146</v>
      </c>
      <c r="F24" s="5">
        <f t="shared" ca="1" si="4"/>
        <v>98.188164795713533</v>
      </c>
      <c r="G24" s="5">
        <f t="shared" ca="1" si="4"/>
        <v>90.486684097564577</v>
      </c>
      <c r="H24" s="5">
        <f t="shared" ca="1" si="4"/>
        <v>86.059892563338238</v>
      </c>
      <c r="I24" s="5">
        <f t="shared" ca="1" si="4"/>
        <v>79.743197949399729</v>
      </c>
      <c r="J24" s="5">
        <f t="shared" ca="1" si="4"/>
        <v>80.69689536244644</v>
      </c>
      <c r="K24" s="5">
        <f t="shared" ca="1" si="4"/>
        <v>79.094353602594339</v>
      </c>
      <c r="L24" s="5">
        <f t="shared" ca="1" si="4"/>
        <v>78.048892592264735</v>
      </c>
      <c r="M24" s="5">
        <f t="shared" ca="1" si="5"/>
        <v>80.823992365032964</v>
      </c>
      <c r="N24" s="5">
        <f t="shared" ca="1" si="5"/>
        <v>83.854682822480228</v>
      </c>
      <c r="O24" s="5">
        <f t="shared" ca="1" si="5"/>
        <v>85.730301259235148</v>
      </c>
      <c r="P24" s="5">
        <f t="shared" ca="1" si="5"/>
        <v>83.673238655424427</v>
      </c>
      <c r="Q24" s="5">
        <f t="shared" ca="1" si="5"/>
        <v>83.756686542504823</v>
      </c>
      <c r="R24" s="5">
        <f t="shared" ca="1" si="5"/>
        <v>88.371913708232469</v>
      </c>
      <c r="S24" s="5">
        <f t="shared" ca="1" si="5"/>
        <v>85.293650490104866</v>
      </c>
      <c r="T24" s="5">
        <f t="shared" ca="1" si="5"/>
        <v>83.94223604069164</v>
      </c>
      <c r="U24" s="5">
        <f t="shared" ca="1" si="5"/>
        <v>85.81067104812945</v>
      </c>
      <c r="V24" s="5">
        <f t="shared" ca="1" si="5"/>
        <v>84.799521451982883</v>
      </c>
      <c r="W24" s="5">
        <f t="shared" ca="1" si="5"/>
        <v>84.226324694909422</v>
      </c>
      <c r="X24" s="5">
        <f t="shared" ca="1" si="5"/>
        <v>82.450025321991944</v>
      </c>
      <c r="Y24" s="5">
        <f t="shared" ca="1" si="5"/>
        <v>87.076814968319567</v>
      </c>
      <c r="Z24" s="5">
        <f t="shared" ca="1" si="5"/>
        <v>86.503021217851497</v>
      </c>
      <c r="AA24" s="5">
        <f t="shared" ca="1" si="5"/>
        <v>85.326202569231597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 spans="1:29" x14ac:dyDescent="0.25">
      <c r="B27" s="1"/>
      <c r="C27" s="25" t="s">
        <v>11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9" x14ac:dyDescent="0.25">
      <c r="A28" s="2"/>
      <c r="B28" s="1" t="s">
        <v>7</v>
      </c>
      <c r="C28" s="3">
        <v>2024</v>
      </c>
      <c r="D28" s="3">
        <v>2025</v>
      </c>
      <c r="E28" s="3">
        <v>2026</v>
      </c>
      <c r="F28" s="3">
        <v>2027</v>
      </c>
      <c r="G28" s="3">
        <v>2028</v>
      </c>
      <c r="H28" s="3">
        <v>2029</v>
      </c>
      <c r="I28" s="3">
        <v>2030</v>
      </c>
      <c r="J28" s="3">
        <v>2031</v>
      </c>
      <c r="K28" s="3">
        <v>2032</v>
      </c>
      <c r="L28" s="3">
        <v>2033</v>
      </c>
      <c r="M28" s="3">
        <v>2034</v>
      </c>
      <c r="N28" s="3">
        <v>2035</v>
      </c>
      <c r="O28" s="3">
        <v>2036</v>
      </c>
      <c r="P28" s="3">
        <v>2037</v>
      </c>
      <c r="Q28" s="3">
        <v>2038</v>
      </c>
      <c r="R28" s="3">
        <v>2039</v>
      </c>
      <c r="S28" s="3">
        <v>2040</v>
      </c>
      <c r="T28" s="3">
        <v>2041</v>
      </c>
      <c r="U28" s="3">
        <v>2042</v>
      </c>
      <c r="V28" s="3">
        <v>2043</v>
      </c>
      <c r="W28" s="3">
        <v>2044</v>
      </c>
      <c r="X28" s="3">
        <v>2045</v>
      </c>
      <c r="Y28" s="3">
        <v>2046</v>
      </c>
      <c r="Z28" s="3">
        <v>2047</v>
      </c>
      <c r="AA28" s="3">
        <v>2048</v>
      </c>
      <c r="AB28" s="4"/>
      <c r="AC28" s="1" t="s">
        <v>8</v>
      </c>
    </row>
    <row r="29" spans="1:29" x14ac:dyDescent="0.25">
      <c r="A29" s="2"/>
      <c r="B29" s="2" t="s">
        <v>0</v>
      </c>
      <c r="C29" s="8">
        <f t="shared" ref="C29:L32" ca="1" si="6">HLOOKUP(C$28,INDIRECT("'"&amp;$B29&amp;"'!$B$"&amp; MATCH("Year",INDIRECT("'"&amp;$B29&amp;"'!$A:$A"),0) &amp;":$AA$25"),$AC$29-MATCH("Year",INDIRECT("'"&amp;$B29&amp;"'!$A:$A"),0)+1, FALSE)</f>
        <v>107.5836</v>
      </c>
      <c r="D29" s="8">
        <f t="shared" ca="1" si="6"/>
        <v>163.0006309148265</v>
      </c>
      <c r="E29" s="8">
        <f t="shared" ca="1" si="6"/>
        <v>174.41684988387999</v>
      </c>
      <c r="F29" s="8">
        <f t="shared" ca="1" si="6"/>
        <v>168.83094125899339</v>
      </c>
      <c r="G29" s="8">
        <f t="shared" ca="1" si="6"/>
        <v>155.83018183512371</v>
      </c>
      <c r="H29" s="8">
        <f t="shared" ca="1" si="6"/>
        <v>149.70547046149949</v>
      </c>
      <c r="I29" s="8">
        <f t="shared" ca="1" si="6"/>
        <v>137.4079475863723</v>
      </c>
      <c r="J29" s="8">
        <f t="shared" ca="1" si="6"/>
        <v>141.79706715680399</v>
      </c>
      <c r="K29" s="8">
        <f t="shared" ca="1" si="6"/>
        <v>143.17120799598769</v>
      </c>
      <c r="L29" s="8">
        <f t="shared" ca="1" si="6"/>
        <v>145.40683117438209</v>
      </c>
      <c r="M29" s="8">
        <f t="shared" ref="M29:AA32" ca="1" si="7">HLOOKUP(M$28,INDIRECT("'"&amp;$B29&amp;"'!$B$"&amp; MATCH("Year",INDIRECT("'"&amp;$B29&amp;"'!$A:$A"),0) &amp;":$AA$25"),$AC$29-MATCH("Year",INDIRECT("'"&amp;$B29&amp;"'!$A:$A"),0)+1, FALSE)</f>
        <v>152.0344599882003</v>
      </c>
      <c r="N29" s="8">
        <f t="shared" ca="1" si="7"/>
        <v>165.13145113089371</v>
      </c>
      <c r="O29" s="8">
        <f t="shared" ca="1" si="7"/>
        <v>173.54992152786269</v>
      </c>
      <c r="P29" s="8">
        <f t="shared" ca="1" si="7"/>
        <v>172.30971785198639</v>
      </c>
      <c r="Q29" s="8">
        <f t="shared" ca="1" si="7"/>
        <v>175.1291729714394</v>
      </c>
      <c r="R29" s="8">
        <f t="shared" ca="1" si="7"/>
        <v>188.81388817768669</v>
      </c>
      <c r="S29" s="8">
        <f t="shared" ca="1" si="7"/>
        <v>185.5043991088082</v>
      </c>
      <c r="T29" s="8">
        <f t="shared" ca="1" si="7"/>
        <v>185.00475978537699</v>
      </c>
      <c r="U29" s="8">
        <f t="shared" ca="1" si="7"/>
        <v>193.5218442411369</v>
      </c>
      <c r="V29" s="8">
        <f t="shared" ca="1" si="7"/>
        <v>195.15894459341729</v>
      </c>
      <c r="W29" s="8">
        <f t="shared" ca="1" si="7"/>
        <v>199.68968120034901</v>
      </c>
      <c r="X29" s="8">
        <f t="shared" ca="1" si="7"/>
        <v>200.88080796520941</v>
      </c>
      <c r="Y29" s="8">
        <f t="shared" ca="1" si="7"/>
        <v>218.04567108533561</v>
      </c>
      <c r="Z29" s="8">
        <f t="shared" ca="1" si="7"/>
        <v>219.88610122833211</v>
      </c>
      <c r="AA29" s="8">
        <f t="shared" ca="1" si="7"/>
        <v>215.92256600971581</v>
      </c>
      <c r="AB29" s="4"/>
      <c r="AC29" s="6">
        <f>MATCH($C$27,Coneflower_Base_1HR!$A:$A,0)</f>
        <v>20</v>
      </c>
    </row>
    <row r="30" spans="1:29" x14ac:dyDescent="0.25">
      <c r="A30" s="2"/>
      <c r="B30" s="2" t="s">
        <v>1</v>
      </c>
      <c r="C30" s="8">
        <f t="shared" ca="1" si="6"/>
        <v>213.53197114495097</v>
      </c>
      <c r="D30" s="8">
        <f t="shared" ca="1" si="6"/>
        <v>147.12727247336727</v>
      </c>
      <c r="E30" s="8">
        <f t="shared" ca="1" si="6"/>
        <v>234.23628112015206</v>
      </c>
      <c r="F30" s="8">
        <f t="shared" ca="1" si="6"/>
        <v>232.08436961671833</v>
      </c>
      <c r="G30" s="8">
        <f t="shared" ca="1" si="6"/>
        <v>227.49722321384766</v>
      </c>
      <c r="H30" s="8">
        <f t="shared" ca="1" si="6"/>
        <v>226.02111738205451</v>
      </c>
      <c r="I30" s="8">
        <f t="shared" ca="1" si="6"/>
        <v>223.01667808852199</v>
      </c>
      <c r="J30" s="8">
        <f t="shared" ca="1" si="6"/>
        <v>223.72239672362576</v>
      </c>
      <c r="K30" s="8">
        <f t="shared" ca="1" si="6"/>
        <v>223.63586336915651</v>
      </c>
      <c r="L30" s="8">
        <f t="shared" ca="1" si="6"/>
        <v>224.54214052926466</v>
      </c>
      <c r="M30" s="8">
        <f t="shared" ca="1" si="7"/>
        <v>226.15034862015253</v>
      </c>
      <c r="N30" s="8">
        <f t="shared" ca="1" si="7"/>
        <v>229.24319048295877</v>
      </c>
      <c r="O30" s="8">
        <f t="shared" ca="1" si="7"/>
        <v>232.12018426802595</v>
      </c>
      <c r="P30" s="8">
        <f t="shared" ca="1" si="7"/>
        <v>232.36379819962485</v>
      </c>
      <c r="Q30" s="8">
        <f t="shared" ca="1" si="7"/>
        <v>232.51485147234325</v>
      </c>
      <c r="R30" s="8">
        <f t="shared" ca="1" si="7"/>
        <v>235.34751295033016</v>
      </c>
      <c r="S30" s="8">
        <f t="shared" ca="1" si="7"/>
        <v>235.57560768754286</v>
      </c>
      <c r="T30" s="8">
        <f t="shared" ca="1" si="7"/>
        <v>235.12044130890837</v>
      </c>
      <c r="U30" s="8">
        <f t="shared" ca="1" si="7"/>
        <v>236.9570117652564</v>
      </c>
      <c r="V30" s="8">
        <f t="shared" ca="1" si="7"/>
        <v>237.67077458082866</v>
      </c>
      <c r="W30" s="8">
        <f t="shared" ca="1" si="7"/>
        <v>238.92388201237202</v>
      </c>
      <c r="X30" s="8">
        <f t="shared" ca="1" si="7"/>
        <v>238.74941175790863</v>
      </c>
      <c r="Y30" s="8">
        <f t="shared" ca="1" si="7"/>
        <v>242.4800653091437</v>
      </c>
      <c r="Z30" s="8">
        <f t="shared" ca="1" si="7"/>
        <v>244.11212543662936</v>
      </c>
      <c r="AA30" s="8">
        <f t="shared" ca="1" si="7"/>
        <v>244.91245945306235</v>
      </c>
      <c r="AB30" s="4"/>
    </row>
    <row r="31" spans="1:29" x14ac:dyDescent="0.25">
      <c r="A31" s="2"/>
      <c r="B31" s="2" t="s">
        <v>3</v>
      </c>
      <c r="C31" s="8">
        <f t="shared" ca="1" si="6"/>
        <v>247.89979786666669</v>
      </c>
      <c r="D31" s="8">
        <f t="shared" ca="1" si="6"/>
        <v>410.69974384510869</v>
      </c>
      <c r="E31" s="8">
        <f t="shared" ca="1" si="6"/>
        <v>412.82668644162823</v>
      </c>
      <c r="F31" s="8">
        <f t="shared" ca="1" si="6"/>
        <v>412.95541015373283</v>
      </c>
      <c r="G31" s="8">
        <f t="shared" ca="1" si="6"/>
        <v>414.86093620102821</v>
      </c>
      <c r="H31" s="8">
        <f t="shared" ca="1" si="6"/>
        <v>413.6849763627003</v>
      </c>
      <c r="I31" s="8">
        <f t="shared" ca="1" si="6"/>
        <v>413.64477044463479</v>
      </c>
      <c r="J31" s="8">
        <f t="shared" ca="1" si="6"/>
        <v>414.75343170499661</v>
      </c>
      <c r="K31" s="8">
        <f t="shared" ca="1" si="6"/>
        <v>416.13698630151993</v>
      </c>
      <c r="L31" s="8">
        <f t="shared" ca="1" si="6"/>
        <v>414.99999999938029</v>
      </c>
      <c r="M31" s="8">
        <f t="shared" ca="1" si="7"/>
        <v>414.99999999936892</v>
      </c>
      <c r="N31" s="8">
        <f t="shared" ca="1" si="7"/>
        <v>414.95625233022969</v>
      </c>
      <c r="O31" s="8">
        <f t="shared" ca="1" si="7"/>
        <v>416.13698630130727</v>
      </c>
      <c r="P31" s="8">
        <f t="shared" ca="1" si="7"/>
        <v>414.99327568874821</v>
      </c>
      <c r="Q31" s="8">
        <f t="shared" ca="1" si="7"/>
        <v>414.9821666856036</v>
      </c>
      <c r="R31" s="8">
        <f t="shared" ca="1" si="7"/>
        <v>414.99999999793653</v>
      </c>
      <c r="S31" s="8">
        <f t="shared" ca="1" si="7"/>
        <v>416.13698629982753</v>
      </c>
      <c r="T31" s="8">
        <f t="shared" ca="1" si="7"/>
        <v>414.999999999289</v>
      </c>
      <c r="U31" s="8">
        <f t="shared" ca="1" si="7"/>
        <v>414.90738276499212</v>
      </c>
      <c r="V31" s="8">
        <f t="shared" ca="1" si="7"/>
        <v>414.89339691186018</v>
      </c>
      <c r="W31" s="8">
        <f t="shared" ca="1" si="7"/>
        <v>416.13698630319112</v>
      </c>
      <c r="X31" s="8">
        <f t="shared" ca="1" si="7"/>
        <v>414.99999999770682</v>
      </c>
      <c r="Y31" s="8">
        <f t="shared" ca="1" si="7"/>
        <v>414.80570167698238</v>
      </c>
      <c r="Z31" s="8">
        <f t="shared" ca="1" si="7"/>
        <v>414.99999999599038</v>
      </c>
      <c r="AA31" s="8">
        <f t="shared" ca="1" si="7"/>
        <v>416.13698630114459</v>
      </c>
      <c r="AB31" s="4"/>
    </row>
    <row r="32" spans="1:29" x14ac:dyDescent="0.25">
      <c r="A32" s="2"/>
      <c r="B32" s="2" t="s">
        <v>4</v>
      </c>
      <c r="C32" s="8">
        <f t="shared" ca="1" si="6"/>
        <v>299.99051716730395</v>
      </c>
      <c r="D32" s="8">
        <f t="shared" ca="1" si="6"/>
        <v>313.15717272835332</v>
      </c>
      <c r="E32" s="8">
        <f t="shared" ca="1" si="6"/>
        <v>366.92161468309251</v>
      </c>
      <c r="F32" s="8">
        <f t="shared" ca="1" si="6"/>
        <v>368.06107233575312</v>
      </c>
      <c r="G32" s="8">
        <f t="shared" ca="1" si="6"/>
        <v>368.7460619662458</v>
      </c>
      <c r="H32" s="8">
        <f t="shared" ca="1" si="6"/>
        <v>367.71603390058056</v>
      </c>
      <c r="I32" s="8">
        <f t="shared" ca="1" si="6"/>
        <v>370.91184972156674</v>
      </c>
      <c r="J32" s="8">
        <f t="shared" ca="1" si="6"/>
        <v>374.93166500273912</v>
      </c>
      <c r="K32" s="8">
        <f t="shared" ca="1" si="6"/>
        <v>375.08953889295515</v>
      </c>
      <c r="L32" s="8">
        <f t="shared" ca="1" si="6"/>
        <v>373.68148204827463</v>
      </c>
      <c r="M32" s="8">
        <f t="shared" ca="1" si="7"/>
        <v>383.85229141866017</v>
      </c>
      <c r="N32" s="8">
        <f t="shared" ca="1" si="7"/>
        <v>380.50536465784262</v>
      </c>
      <c r="O32" s="8">
        <f t="shared" ca="1" si="7"/>
        <v>390.35629350774889</v>
      </c>
      <c r="P32" s="8">
        <f t="shared" ca="1" si="7"/>
        <v>385.56950396656248</v>
      </c>
      <c r="Q32" s="8">
        <f t="shared" ca="1" si="7"/>
        <v>386.79581250347661</v>
      </c>
      <c r="R32" s="8">
        <f t="shared" ca="1" si="7"/>
        <v>389.90760163772364</v>
      </c>
      <c r="S32" s="8">
        <f t="shared" ca="1" si="7"/>
        <v>391.69168318008246</v>
      </c>
      <c r="T32" s="8">
        <f t="shared" ca="1" si="7"/>
        <v>384.7206162308978</v>
      </c>
      <c r="U32" s="8">
        <f t="shared" ca="1" si="7"/>
        <v>387.24575586019444</v>
      </c>
      <c r="V32" s="8">
        <f t="shared" ca="1" si="7"/>
        <v>386.02398954463081</v>
      </c>
      <c r="W32" s="8">
        <f t="shared" ca="1" si="7"/>
        <v>377.38411419966008</v>
      </c>
      <c r="X32" s="8">
        <f t="shared" ca="1" si="7"/>
        <v>374.05024478525536</v>
      </c>
      <c r="Y32" s="8">
        <f t="shared" ca="1" si="7"/>
        <v>377.94496363912089</v>
      </c>
      <c r="Z32" s="8">
        <f t="shared" ca="1" si="7"/>
        <v>381.38079447429664</v>
      </c>
      <c r="AA32" s="8">
        <f t="shared" ca="1" si="7"/>
        <v>385.49279359029038</v>
      </c>
      <c r="AB32" s="4"/>
    </row>
    <row r="33" spans="2:27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mergeCells count="4">
    <mergeCell ref="C3:AA3"/>
    <mergeCell ref="C11:AA11"/>
    <mergeCell ref="C19:AA19"/>
    <mergeCell ref="C27:AA27"/>
  </mergeCells>
  <conditionalFormatting sqref="C29:AA32">
    <cfRule type="colorScale" priority="128">
      <colorScale>
        <cfvo type="min"/>
        <cfvo type="max"/>
        <color rgb="FF63BE7B"/>
        <color rgb="FFFFFFFF"/>
      </colorScale>
    </cfRule>
  </conditionalFormatting>
  <conditionalFormatting sqref="C21:AA24">
    <cfRule type="colorScale" priority="129">
      <colorScale>
        <cfvo type="min"/>
        <cfvo type="max"/>
        <color rgb="FFFFFFFF"/>
        <color rgb="FF63BE7B"/>
      </colorScale>
    </cfRule>
  </conditionalFormatting>
  <conditionalFormatting sqref="C13:AA16">
    <cfRule type="colorScale" priority="130">
      <colorScale>
        <cfvo type="min"/>
        <cfvo type="max"/>
        <color rgb="FFFFFFFF"/>
        <color rgb="FF63BE7B"/>
      </colorScale>
    </cfRule>
  </conditionalFormatting>
  <conditionalFormatting sqref="C5:AA8">
    <cfRule type="colorScale" priority="131">
      <colorScale>
        <cfvo type="min"/>
        <cfvo type="max"/>
        <color rgb="FFFFFF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"/>
  <sheetViews>
    <sheetView topLeftCell="E2" zoomScale="85" zoomScaleNormal="85" workbookViewId="0">
      <selection activeCell="F4" sqref="F4:G5"/>
    </sheetView>
  </sheetViews>
  <sheetFormatPr defaultRowHeight="15" x14ac:dyDescent="0.25"/>
  <cols>
    <col min="2" max="2" width="28.7109375" customWidth="1"/>
    <col min="3" max="3" width="56" bestFit="1" customWidth="1"/>
    <col min="5" max="6" width="25.7109375" customWidth="1"/>
    <col min="7" max="7" width="50.7109375" customWidth="1"/>
  </cols>
  <sheetData>
    <row r="2" spans="2:7" x14ac:dyDescent="0.25">
      <c r="B2" s="25" t="s">
        <v>12</v>
      </c>
      <c r="C2" s="25"/>
    </row>
    <row r="3" spans="2:7" ht="15.75" thickBot="1" x14ac:dyDescent="0.3">
      <c r="B3" s="1" t="s">
        <v>13</v>
      </c>
      <c r="C3" s="1" t="s">
        <v>14</v>
      </c>
      <c r="E3" s="1" t="s">
        <v>35</v>
      </c>
      <c r="F3" s="1" t="s">
        <v>36</v>
      </c>
      <c r="G3" s="1" t="s">
        <v>37</v>
      </c>
    </row>
    <row r="4" spans="2:7" ht="105" x14ac:dyDescent="0.25">
      <c r="B4" s="9" t="s">
        <v>15</v>
      </c>
      <c r="C4" s="10" t="s">
        <v>16</v>
      </c>
      <c r="E4" s="22" t="s">
        <v>38</v>
      </c>
      <c r="F4" s="23" t="s">
        <v>113</v>
      </c>
      <c r="G4" s="24" t="s">
        <v>39</v>
      </c>
    </row>
    <row r="5" spans="2:7" ht="105.75" thickBot="1" x14ac:dyDescent="0.3">
      <c r="B5" s="9" t="s">
        <v>17</v>
      </c>
      <c r="C5" s="10" t="s">
        <v>18</v>
      </c>
      <c r="E5" s="11" t="s">
        <v>40</v>
      </c>
      <c r="F5" s="12" t="s">
        <v>114</v>
      </c>
      <c r="G5" s="13" t="s">
        <v>41</v>
      </c>
    </row>
    <row r="6" spans="2:7" x14ac:dyDescent="0.25">
      <c r="B6" s="9" t="s">
        <v>19</v>
      </c>
      <c r="C6" s="10" t="s">
        <v>20</v>
      </c>
    </row>
    <row r="7" spans="2:7" x14ac:dyDescent="0.25">
      <c r="B7" s="9" t="s">
        <v>21</v>
      </c>
      <c r="C7" s="10" t="s">
        <v>109</v>
      </c>
    </row>
    <row r="8" spans="2:7" x14ac:dyDescent="0.25">
      <c r="B8" s="9" t="s">
        <v>22</v>
      </c>
      <c r="C8" s="10" t="s">
        <v>112</v>
      </c>
    </row>
    <row r="9" spans="2:7" x14ac:dyDescent="0.25">
      <c r="B9" s="9" t="s">
        <v>23</v>
      </c>
      <c r="C9" s="10" t="s">
        <v>110</v>
      </c>
    </row>
    <row r="10" spans="2:7" x14ac:dyDescent="0.25">
      <c r="B10" s="9" t="s">
        <v>24</v>
      </c>
      <c r="C10" s="10" t="s">
        <v>111</v>
      </c>
    </row>
    <row r="11" spans="2:7" x14ac:dyDescent="0.25">
      <c r="B11" s="9" t="s">
        <v>25</v>
      </c>
      <c r="C11" s="10" t="s">
        <v>26</v>
      </c>
    </row>
    <row r="12" spans="2:7" x14ac:dyDescent="0.25">
      <c r="B12" s="9" t="s">
        <v>27</v>
      </c>
      <c r="C12" s="10" t="s">
        <v>28</v>
      </c>
    </row>
    <row r="13" spans="2:7" x14ac:dyDescent="0.25">
      <c r="B13" s="9" t="s">
        <v>29</v>
      </c>
      <c r="C13" s="10" t="s">
        <v>30</v>
      </c>
    </row>
    <row r="14" spans="2:7" x14ac:dyDescent="0.25">
      <c r="B14" s="9" t="s">
        <v>31</v>
      </c>
      <c r="C14" s="10" t="s">
        <v>32</v>
      </c>
    </row>
    <row r="15" spans="2:7" x14ac:dyDescent="0.25">
      <c r="B15" s="14" t="s">
        <v>33</v>
      </c>
      <c r="C15" s="6" t="s">
        <v>34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zoomScale="85" zoomScaleNormal="85" workbookViewId="0">
      <selection activeCell="C15" sqref="C15"/>
    </sheetView>
  </sheetViews>
  <sheetFormatPr defaultRowHeight="15" x14ac:dyDescent="0.25"/>
  <cols>
    <col min="2" max="9" width="16.7109375" customWidth="1"/>
  </cols>
  <sheetData>
    <row r="2" spans="2:9" x14ac:dyDescent="0.25">
      <c r="B2" s="15" t="s">
        <v>15</v>
      </c>
      <c r="C2" s="15" t="s">
        <v>42</v>
      </c>
      <c r="D2" s="15" t="s">
        <v>44</v>
      </c>
    </row>
    <row r="3" spans="2:9" ht="30" x14ac:dyDescent="0.25">
      <c r="B3" s="16" t="s">
        <v>16</v>
      </c>
      <c r="C3" s="16" t="s">
        <v>43</v>
      </c>
      <c r="D3" s="16" t="s">
        <v>45</v>
      </c>
    </row>
    <row r="5" spans="2:9" ht="30" x14ac:dyDescent="0.25">
      <c r="B5" s="15" t="s">
        <v>46</v>
      </c>
      <c r="C5" s="15" t="s">
        <v>47</v>
      </c>
      <c r="D5" s="15" t="s">
        <v>48</v>
      </c>
      <c r="E5" s="15" t="s">
        <v>49</v>
      </c>
      <c r="F5" s="15" t="s">
        <v>50</v>
      </c>
      <c r="G5" s="15" t="s">
        <v>51</v>
      </c>
      <c r="H5" s="15" t="s">
        <v>52</v>
      </c>
      <c r="I5" s="15" t="s">
        <v>53</v>
      </c>
    </row>
    <row r="6" spans="2:9" x14ac:dyDescent="0.25">
      <c r="B6" s="16">
        <v>2024</v>
      </c>
      <c r="C6" s="16">
        <v>4.18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</row>
    <row r="7" spans="2:9" x14ac:dyDescent="0.25">
      <c r="B7" s="16">
        <v>2025</v>
      </c>
      <c r="C7" s="16">
        <v>8.3699999999999992</v>
      </c>
      <c r="D7" s="16">
        <v>50</v>
      </c>
      <c r="E7" s="16">
        <v>100</v>
      </c>
      <c r="F7" s="16">
        <v>100</v>
      </c>
      <c r="G7" s="16">
        <v>100</v>
      </c>
      <c r="H7" s="16">
        <v>100</v>
      </c>
      <c r="I7" s="16">
        <v>100</v>
      </c>
    </row>
    <row r="8" spans="2:9" x14ac:dyDescent="0.25">
      <c r="B8" s="16">
        <v>2026</v>
      </c>
      <c r="C8" s="16">
        <v>12.55</v>
      </c>
      <c r="D8" s="16">
        <v>25</v>
      </c>
      <c r="E8" s="16">
        <v>80</v>
      </c>
      <c r="F8" s="16">
        <v>100</v>
      </c>
      <c r="G8" s="16">
        <v>100</v>
      </c>
      <c r="H8" s="16">
        <v>100</v>
      </c>
      <c r="I8" s="16">
        <v>100</v>
      </c>
    </row>
    <row r="9" spans="2:9" x14ac:dyDescent="0.25">
      <c r="B9" s="16">
        <v>2027</v>
      </c>
      <c r="C9" s="16">
        <v>16.739999999999998</v>
      </c>
      <c r="D9" s="16">
        <v>0</v>
      </c>
      <c r="E9" s="16">
        <v>67</v>
      </c>
      <c r="F9" s="16">
        <v>100</v>
      </c>
      <c r="G9" s="16">
        <v>100</v>
      </c>
      <c r="H9" s="16">
        <v>100</v>
      </c>
      <c r="I9" s="16">
        <v>100</v>
      </c>
    </row>
    <row r="10" spans="2:9" x14ac:dyDescent="0.25">
      <c r="B10" s="16">
        <v>2028</v>
      </c>
      <c r="C10" s="16">
        <v>20.92</v>
      </c>
      <c r="D10" s="16">
        <v>0</v>
      </c>
      <c r="E10" s="16">
        <v>57</v>
      </c>
      <c r="F10" s="16">
        <v>100</v>
      </c>
      <c r="G10" s="16">
        <v>100</v>
      </c>
      <c r="H10" s="16">
        <v>100</v>
      </c>
      <c r="I10" s="16">
        <v>100</v>
      </c>
    </row>
    <row r="11" spans="2:9" x14ac:dyDescent="0.25">
      <c r="B11" s="16">
        <v>2029</v>
      </c>
      <c r="C11" s="16">
        <v>25.11</v>
      </c>
      <c r="D11" s="16">
        <v>0</v>
      </c>
      <c r="E11" s="16">
        <v>50</v>
      </c>
      <c r="F11" s="16">
        <v>100</v>
      </c>
      <c r="G11" s="16">
        <v>100</v>
      </c>
      <c r="H11" s="16">
        <v>100</v>
      </c>
      <c r="I11" s="16">
        <v>100</v>
      </c>
    </row>
    <row r="12" spans="2:9" x14ac:dyDescent="0.25">
      <c r="B12" s="16">
        <v>2030</v>
      </c>
      <c r="C12" s="16">
        <v>29.29</v>
      </c>
      <c r="D12" s="16">
        <v>0</v>
      </c>
      <c r="E12" s="16">
        <v>38</v>
      </c>
      <c r="F12" s="16">
        <v>89</v>
      </c>
      <c r="G12" s="16">
        <v>100</v>
      </c>
      <c r="H12" s="16">
        <v>100</v>
      </c>
      <c r="I12" s="16">
        <v>100</v>
      </c>
    </row>
    <row r="13" spans="2:9" x14ac:dyDescent="0.25">
      <c r="B13" s="16">
        <v>2031</v>
      </c>
      <c r="C13" s="16">
        <v>29.88</v>
      </c>
      <c r="D13" s="16">
        <v>0</v>
      </c>
      <c r="E13" s="16">
        <v>33</v>
      </c>
      <c r="F13" s="16">
        <v>85</v>
      </c>
      <c r="G13" s="16">
        <v>100</v>
      </c>
      <c r="H13" s="16">
        <v>100</v>
      </c>
      <c r="I13" s="16">
        <v>100</v>
      </c>
    </row>
    <row r="14" spans="2:9" x14ac:dyDescent="0.25">
      <c r="B14" s="16">
        <v>2032</v>
      </c>
      <c r="C14" s="16">
        <v>30.47</v>
      </c>
      <c r="D14" s="16">
        <v>0</v>
      </c>
      <c r="E14" s="16">
        <v>28</v>
      </c>
      <c r="F14" s="16">
        <v>82</v>
      </c>
      <c r="G14" s="16">
        <v>100</v>
      </c>
      <c r="H14" s="16">
        <v>100</v>
      </c>
      <c r="I14" s="16">
        <v>100</v>
      </c>
    </row>
    <row r="15" spans="2:9" x14ac:dyDescent="0.25">
      <c r="B15" s="16">
        <v>2033</v>
      </c>
      <c r="C15" s="16">
        <v>31.08</v>
      </c>
      <c r="D15" s="16">
        <v>0</v>
      </c>
      <c r="E15" s="16">
        <v>23</v>
      </c>
      <c r="F15" s="16">
        <v>78</v>
      </c>
      <c r="G15" s="16">
        <v>100</v>
      </c>
      <c r="H15" s="16">
        <v>100</v>
      </c>
      <c r="I15" s="16">
        <v>100</v>
      </c>
    </row>
    <row r="16" spans="2:9" x14ac:dyDescent="0.25">
      <c r="B16" s="16">
        <v>2034</v>
      </c>
      <c r="C16" s="16">
        <v>31.71</v>
      </c>
      <c r="D16" s="16">
        <v>0</v>
      </c>
      <c r="E16" s="16">
        <v>18</v>
      </c>
      <c r="F16" s="16">
        <v>75</v>
      </c>
      <c r="G16" s="16">
        <v>100</v>
      </c>
      <c r="H16" s="16">
        <v>100</v>
      </c>
      <c r="I16" s="16">
        <v>100</v>
      </c>
    </row>
    <row r="17" spans="2:9" x14ac:dyDescent="0.25">
      <c r="B17" s="16">
        <v>2035</v>
      </c>
      <c r="C17" s="16">
        <v>32.340000000000003</v>
      </c>
      <c r="D17" s="16">
        <v>0</v>
      </c>
      <c r="E17" s="16">
        <v>13</v>
      </c>
      <c r="F17" s="16">
        <v>73</v>
      </c>
      <c r="G17" s="16">
        <v>100</v>
      </c>
      <c r="H17" s="16">
        <v>100</v>
      </c>
      <c r="I17" s="16">
        <v>100</v>
      </c>
    </row>
    <row r="18" spans="2:9" x14ac:dyDescent="0.25">
      <c r="B18" s="16">
        <v>2036</v>
      </c>
      <c r="C18" s="16">
        <v>32.99</v>
      </c>
      <c r="D18" s="16">
        <v>0</v>
      </c>
      <c r="E18" s="16">
        <v>0</v>
      </c>
      <c r="F18" s="16">
        <v>66</v>
      </c>
      <c r="G18" s="16">
        <v>99</v>
      </c>
      <c r="H18" s="16">
        <v>100</v>
      </c>
      <c r="I18" s="16">
        <v>100</v>
      </c>
    </row>
    <row r="19" spans="2:9" x14ac:dyDescent="0.25">
      <c r="B19" s="16">
        <v>2037</v>
      </c>
      <c r="C19" s="16">
        <v>33.65</v>
      </c>
      <c r="D19" s="16">
        <v>0</v>
      </c>
      <c r="E19" s="16">
        <v>0</v>
      </c>
      <c r="F19" s="16">
        <v>60</v>
      </c>
      <c r="G19" s="16">
        <v>90</v>
      </c>
      <c r="H19" s="16">
        <v>100</v>
      </c>
      <c r="I19" s="16">
        <v>100</v>
      </c>
    </row>
    <row r="20" spans="2:9" x14ac:dyDescent="0.25">
      <c r="B20" s="16">
        <v>2038</v>
      </c>
      <c r="C20" s="16">
        <v>34.32</v>
      </c>
      <c r="D20" s="16">
        <v>0</v>
      </c>
      <c r="E20" s="16">
        <v>0</v>
      </c>
      <c r="F20" s="16">
        <v>55</v>
      </c>
      <c r="G20" s="16">
        <v>83</v>
      </c>
      <c r="H20" s="16">
        <v>100</v>
      </c>
      <c r="I20" s="16">
        <v>100</v>
      </c>
    </row>
    <row r="21" spans="2:9" x14ac:dyDescent="0.25">
      <c r="B21" s="16">
        <v>2039</v>
      </c>
      <c r="C21" s="16">
        <v>35.01</v>
      </c>
      <c r="D21" s="16">
        <v>0</v>
      </c>
      <c r="E21" s="16">
        <v>0</v>
      </c>
      <c r="F21" s="16">
        <v>51</v>
      </c>
      <c r="G21" s="16">
        <v>77</v>
      </c>
      <c r="H21" s="16">
        <v>100</v>
      </c>
      <c r="I21" s="16">
        <v>100</v>
      </c>
    </row>
    <row r="22" spans="2:9" x14ac:dyDescent="0.25">
      <c r="B22" s="16">
        <v>2040</v>
      </c>
      <c r="C22" s="16">
        <v>35.71</v>
      </c>
      <c r="D22" s="16">
        <v>0</v>
      </c>
      <c r="E22" s="16">
        <v>0</v>
      </c>
      <c r="F22" s="16">
        <v>45</v>
      </c>
      <c r="G22" s="16">
        <v>71</v>
      </c>
      <c r="H22" s="16">
        <v>95</v>
      </c>
      <c r="I22" s="16">
        <v>100</v>
      </c>
    </row>
    <row r="23" spans="2:9" x14ac:dyDescent="0.25">
      <c r="B23" s="16">
        <v>2041</v>
      </c>
      <c r="C23" s="16">
        <v>36.42</v>
      </c>
      <c r="D23" s="16">
        <v>0</v>
      </c>
      <c r="E23" s="16">
        <v>0</v>
      </c>
      <c r="F23" s="16">
        <v>38</v>
      </c>
      <c r="G23" s="16">
        <v>67</v>
      </c>
      <c r="H23" s="16">
        <v>89</v>
      </c>
      <c r="I23" s="16">
        <v>100</v>
      </c>
    </row>
    <row r="24" spans="2:9" x14ac:dyDescent="0.25">
      <c r="B24" s="16">
        <v>2042</v>
      </c>
      <c r="C24" s="16">
        <v>37.15</v>
      </c>
      <c r="D24" s="16">
        <v>0</v>
      </c>
      <c r="E24" s="16">
        <v>0</v>
      </c>
      <c r="F24" s="16">
        <v>34</v>
      </c>
      <c r="G24" s="16">
        <v>65</v>
      </c>
      <c r="H24" s="16">
        <v>86</v>
      </c>
      <c r="I24" s="16">
        <v>100</v>
      </c>
    </row>
    <row r="25" spans="2:9" x14ac:dyDescent="0.25">
      <c r="B25" s="16">
        <v>2043</v>
      </c>
      <c r="C25" s="16">
        <v>37.89</v>
      </c>
      <c r="D25" s="16">
        <v>0</v>
      </c>
      <c r="E25" s="16">
        <v>0</v>
      </c>
      <c r="F25" s="16">
        <v>31</v>
      </c>
      <c r="G25" s="16">
        <v>63</v>
      </c>
      <c r="H25" s="16">
        <v>84</v>
      </c>
      <c r="I25" s="16">
        <v>100</v>
      </c>
    </row>
    <row r="26" spans="2:9" x14ac:dyDescent="0.25">
      <c r="B26" s="16">
        <v>2044</v>
      </c>
      <c r="C26" s="16">
        <v>38.65</v>
      </c>
      <c r="D26" s="16">
        <v>0</v>
      </c>
      <c r="E26" s="16">
        <v>0</v>
      </c>
      <c r="F26" s="16">
        <v>28</v>
      </c>
      <c r="G26" s="16">
        <v>62</v>
      </c>
      <c r="H26" s="16">
        <v>82</v>
      </c>
      <c r="I26" s="16">
        <v>100</v>
      </c>
    </row>
    <row r="27" spans="2:9" x14ac:dyDescent="0.25">
      <c r="B27" s="16">
        <v>2045</v>
      </c>
      <c r="C27" s="16">
        <v>39.42</v>
      </c>
      <c r="D27" s="16">
        <v>0</v>
      </c>
      <c r="E27" s="16">
        <v>0</v>
      </c>
      <c r="F27" s="16">
        <v>25</v>
      </c>
      <c r="G27" s="16">
        <v>60</v>
      </c>
      <c r="H27" s="16">
        <v>80</v>
      </c>
      <c r="I27" s="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0"/>
  <sheetViews>
    <sheetView workbookViewId="0">
      <selection activeCell="B16" sqref="B16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54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170</v>
      </c>
      <c r="C3" s="3">
        <v>170</v>
      </c>
      <c r="D3" s="3">
        <v>170</v>
      </c>
      <c r="E3" s="3">
        <v>170</v>
      </c>
      <c r="F3" s="3">
        <v>170</v>
      </c>
      <c r="G3" s="3">
        <v>170</v>
      </c>
      <c r="H3" s="3">
        <v>170</v>
      </c>
      <c r="I3" s="3">
        <v>170</v>
      </c>
      <c r="J3" s="3">
        <v>170</v>
      </c>
      <c r="K3" s="3">
        <v>170</v>
      </c>
      <c r="L3" s="3">
        <v>170</v>
      </c>
      <c r="M3" s="3">
        <v>170</v>
      </c>
      <c r="N3" s="3">
        <v>170</v>
      </c>
      <c r="O3" s="3">
        <v>170</v>
      </c>
      <c r="P3" s="3">
        <v>170</v>
      </c>
      <c r="Q3" s="3">
        <v>170</v>
      </c>
      <c r="R3" s="3">
        <v>170</v>
      </c>
      <c r="S3" s="3">
        <v>170</v>
      </c>
      <c r="T3" s="3">
        <v>170</v>
      </c>
      <c r="U3" s="3">
        <v>170</v>
      </c>
      <c r="V3" s="3">
        <v>170</v>
      </c>
      <c r="W3" s="3">
        <v>170</v>
      </c>
      <c r="X3" s="3">
        <v>170</v>
      </c>
      <c r="Y3" s="3">
        <v>170</v>
      </c>
      <c r="Z3" s="3">
        <v>170</v>
      </c>
    </row>
    <row r="4" spans="1:26" x14ac:dyDescent="0.25">
      <c r="A4" s="3" t="s">
        <v>56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7" t="s">
        <v>57</v>
      </c>
      <c r="B5" s="18">
        <v>-242997.273525</v>
      </c>
      <c r="C5" s="18">
        <v>59836.640816000006</v>
      </c>
      <c r="D5" s="18">
        <v>105197.385746</v>
      </c>
      <c r="E5" s="18">
        <v>50862.745928999982</v>
      </c>
      <c r="F5" s="18">
        <v>38814.564145999997</v>
      </c>
      <c r="G5" s="18">
        <v>15895.125730999989</v>
      </c>
      <c r="H5" s="18">
        <v>27742.11099200002</v>
      </c>
      <c r="I5" s="18">
        <v>29380.54268100001</v>
      </c>
      <c r="J5" s="18">
        <v>28997.175548999989</v>
      </c>
      <c r="K5" s="18">
        <v>28396.649478999989</v>
      </c>
      <c r="L5" s="18">
        <v>25961.062311000009</v>
      </c>
      <c r="M5" s="18">
        <v>16885.91521899997</v>
      </c>
      <c r="N5" s="18">
        <v>38170.576002999987</v>
      </c>
      <c r="O5" s="18">
        <v>34595.166690000013</v>
      </c>
      <c r="P5" s="18">
        <v>24361.026501</v>
      </c>
      <c r="Q5" s="18">
        <v>9022.0851500000281</v>
      </c>
      <c r="R5" s="18">
        <v>559.39862400003767</v>
      </c>
      <c r="S5" s="18">
        <v>13644.01498699999</v>
      </c>
      <c r="T5" s="18">
        <v>50117.303189999991</v>
      </c>
      <c r="U5" s="18">
        <v>58066.49141800002</v>
      </c>
      <c r="V5" s="18">
        <v>77389.285695000013</v>
      </c>
      <c r="W5" s="18">
        <v>127554.72147999999</v>
      </c>
      <c r="X5" s="18">
        <v>133249.12426800001</v>
      </c>
      <c r="Y5" s="18">
        <v>113277.765574</v>
      </c>
      <c r="Z5" s="18">
        <v>177837.88714599999</v>
      </c>
    </row>
    <row r="6" spans="1:26" x14ac:dyDescent="0.25">
      <c r="A6" s="17" t="s">
        <v>58</v>
      </c>
      <c r="B6" s="18">
        <v>13264069.870505</v>
      </c>
      <c r="C6" s="18">
        <v>17820219.446947001</v>
      </c>
      <c r="D6" s="18">
        <v>19562454.74021</v>
      </c>
      <c r="E6" s="18">
        <v>18318380.911784999</v>
      </c>
      <c r="F6" s="18">
        <v>16512693.627338</v>
      </c>
      <c r="G6" s="18">
        <v>15498917.700633001</v>
      </c>
      <c r="H6" s="18">
        <v>14006824.31869</v>
      </c>
      <c r="I6" s="18">
        <v>14450044.215717001</v>
      </c>
      <c r="J6" s="18">
        <v>14291721.494748</v>
      </c>
      <c r="K6" s="18">
        <v>13999707.011064</v>
      </c>
      <c r="L6" s="18">
        <v>14722277.294805</v>
      </c>
      <c r="M6" s="18">
        <v>15943931.037199</v>
      </c>
      <c r="N6" s="18">
        <v>16410283.580894001</v>
      </c>
      <c r="O6" s="18">
        <v>15959393.626867</v>
      </c>
      <c r="P6" s="18">
        <v>16038513.243784999</v>
      </c>
      <c r="Q6" s="18">
        <v>17405563.884810001</v>
      </c>
      <c r="R6" s="18">
        <v>16684685.906663001</v>
      </c>
      <c r="S6" s="18">
        <v>16356694.284770999</v>
      </c>
      <c r="T6" s="18">
        <v>16989429.568227999</v>
      </c>
      <c r="U6" s="18">
        <v>16644556.881282</v>
      </c>
      <c r="V6" s="18">
        <v>16786070.993916001</v>
      </c>
      <c r="W6" s="18">
        <v>16363759.451259</v>
      </c>
      <c r="X6" s="18">
        <v>17703590.210593</v>
      </c>
      <c r="Y6" s="18">
        <v>17407926.232198</v>
      </c>
      <c r="Z6" s="18">
        <v>16897006.958455</v>
      </c>
    </row>
    <row r="7" spans="1:26" x14ac:dyDescent="0.25">
      <c r="A7" s="17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v>11880767.839692</v>
      </c>
      <c r="C10" s="18">
        <v>2970097.6600919999</v>
      </c>
      <c r="D10" s="18">
        <v>1527214.8789250001</v>
      </c>
      <c r="E10" s="18">
        <v>1397822.7093410001</v>
      </c>
      <c r="F10" s="18">
        <v>1363459.749265</v>
      </c>
      <c r="G10" s="18">
        <v>1277831.910464</v>
      </c>
      <c r="H10" s="18">
        <v>1187859.3979559999</v>
      </c>
      <c r="I10" s="18">
        <v>1220869.3557760001</v>
      </c>
      <c r="J10" s="18">
        <v>1203121.804311</v>
      </c>
      <c r="K10" s="18">
        <v>1225344.7371469999</v>
      </c>
      <c r="L10" s="18">
        <v>1281540.4884609999</v>
      </c>
      <c r="M10" s="18">
        <v>1241604.8619589999</v>
      </c>
      <c r="N10" s="18">
        <v>1381095.728902</v>
      </c>
      <c r="O10" s="18">
        <v>1344405.4675489999</v>
      </c>
      <c r="P10" s="18">
        <v>1347920.9296860001</v>
      </c>
      <c r="Q10" s="18">
        <v>1323310.9667809999</v>
      </c>
      <c r="R10" s="18">
        <v>1241957.4289239999</v>
      </c>
      <c r="S10" s="18">
        <v>1307233.7048259999</v>
      </c>
      <c r="T10" s="18">
        <v>1287762.6106799999</v>
      </c>
      <c r="U10" s="18">
        <v>1259451.0489350001</v>
      </c>
      <c r="V10" s="18">
        <v>1243035.33705</v>
      </c>
      <c r="W10" s="18">
        <v>1261626.3248020001</v>
      </c>
      <c r="X10" s="18">
        <v>1204576.9223509999</v>
      </c>
      <c r="Y10" s="18">
        <v>1230721.6371830001</v>
      </c>
      <c r="Z10" s="18">
        <v>1207666.673924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710600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676588.94999999984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493105.1875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68</v>
      </c>
      <c r="B16" s="18">
        <v>4139317.791735013</v>
      </c>
      <c r="C16" s="18">
        <v>4419130.4552212711</v>
      </c>
      <c r="D16" s="18">
        <v>4871360.7306611082</v>
      </c>
      <c r="E16" s="18">
        <v>4535849.6250696527</v>
      </c>
      <c r="F16" s="18">
        <v>4048828.9503196031</v>
      </c>
      <c r="G16" s="18">
        <v>3793008.7315149489</v>
      </c>
      <c r="H16" s="18">
        <v>3443188.4382149121</v>
      </c>
      <c r="I16" s="18">
        <v>3562249.397960356</v>
      </c>
      <c r="J16" s="18">
        <v>3499759.914931647</v>
      </c>
      <c r="K16" s="18">
        <v>3466930.4986974541</v>
      </c>
      <c r="L16" s="18">
        <v>3647492.0905254818</v>
      </c>
      <c r="M16" s="18">
        <v>3905532.2291606502</v>
      </c>
      <c r="N16" s="18">
        <v>4061897.5169797451</v>
      </c>
      <c r="O16" s="18">
        <v>3993201.7403028221</v>
      </c>
      <c r="P16" s="18">
        <v>3997857.8380503762</v>
      </c>
      <c r="Q16" s="18">
        <v>4280396.7738258978</v>
      </c>
      <c r="R16" s="18">
        <v>4133394.7144599129</v>
      </c>
      <c r="S16" s="18">
        <v>4080049.5141976462</v>
      </c>
      <c r="T16" s="18">
        <v>4216801.4376612678</v>
      </c>
      <c r="U16" s="18">
        <v>4168381.795741959</v>
      </c>
      <c r="V16" s="18">
        <v>4215146.7007373432</v>
      </c>
      <c r="W16" s="18">
        <v>4131370.887889178</v>
      </c>
      <c r="X16" s="18">
        <v>4435015.2526563834</v>
      </c>
      <c r="Y16" s="18">
        <v>4402670.8303359253</v>
      </c>
      <c r="Z16" s="18">
        <v>4333557.8506105011</v>
      </c>
    </row>
    <row r="17" spans="1:26" x14ac:dyDescent="0.25">
      <c r="A17" s="17" t="s">
        <v>6</v>
      </c>
      <c r="B17" s="18">
        <f t="shared" ref="B17:Z17" si="0">SUM(B5:B16)</f>
        <v>29751758.228407014</v>
      </c>
      <c r="C17" s="18">
        <f t="shared" si="0"/>
        <v>25945873.153076269</v>
      </c>
      <c r="D17" s="18">
        <f t="shared" si="0"/>
        <v>26559332.923042107</v>
      </c>
      <c r="E17" s="18">
        <f t="shared" si="0"/>
        <v>24302915.992124651</v>
      </c>
      <c r="F17" s="18">
        <f t="shared" si="0"/>
        <v>21963796.891068604</v>
      </c>
      <c r="G17" s="18">
        <f t="shared" si="0"/>
        <v>20585653.468342949</v>
      </c>
      <c r="H17" s="18">
        <f t="shared" si="0"/>
        <v>18665614.265852913</v>
      </c>
      <c r="I17" s="18">
        <f t="shared" si="0"/>
        <v>19262543.512134358</v>
      </c>
      <c r="J17" s="18">
        <f t="shared" si="0"/>
        <v>19023600.389539648</v>
      </c>
      <c r="K17" s="18">
        <f t="shared" si="0"/>
        <v>18720378.896387454</v>
      </c>
      <c r="L17" s="18">
        <f t="shared" si="0"/>
        <v>19677270.93610248</v>
      </c>
      <c r="M17" s="18">
        <f t="shared" si="0"/>
        <v>21107954.04353765</v>
      </c>
      <c r="N17" s="18">
        <f t="shared" si="0"/>
        <v>21891447.402778748</v>
      </c>
      <c r="O17" s="18">
        <f t="shared" si="0"/>
        <v>21331596.001408823</v>
      </c>
      <c r="P17" s="18">
        <f t="shared" si="0"/>
        <v>21408653.038022377</v>
      </c>
      <c r="Q17" s="18">
        <f t="shared" si="0"/>
        <v>23018293.710566901</v>
      </c>
      <c r="R17" s="18">
        <f t="shared" si="0"/>
        <v>22060597.448670909</v>
      </c>
      <c r="S17" s="18">
        <f t="shared" si="0"/>
        <v>21757621.518781647</v>
      </c>
      <c r="T17" s="18">
        <f t="shared" si="0"/>
        <v>22544110.919759266</v>
      </c>
      <c r="U17" s="18">
        <f t="shared" si="0"/>
        <v>22130456.217376962</v>
      </c>
      <c r="V17" s="18">
        <f t="shared" si="0"/>
        <v>22321642.317398343</v>
      </c>
      <c r="W17" s="18">
        <f t="shared" si="0"/>
        <v>21884311.38543018</v>
      </c>
      <c r="X17" s="18">
        <f t="shared" si="0"/>
        <v>23476431.509868383</v>
      </c>
      <c r="Y17" s="18">
        <f t="shared" si="0"/>
        <v>23154596.465290926</v>
      </c>
      <c r="Z17" s="18">
        <f t="shared" si="0"/>
        <v>22616069.370135501</v>
      </c>
    </row>
    <row r="18" spans="1:26" x14ac:dyDescent="0.25">
      <c r="A18" s="17" t="s">
        <v>9</v>
      </c>
      <c r="B18" s="18">
        <f t="shared" ref="B18:Z18" si="1">B17/B3/1000</f>
        <v>175.01034252004123</v>
      </c>
      <c r="C18" s="18">
        <f t="shared" si="1"/>
        <v>152.62278325338983</v>
      </c>
      <c r="D18" s="18">
        <f t="shared" si="1"/>
        <v>156.23137013554179</v>
      </c>
      <c r="E18" s="18">
        <f t="shared" si="1"/>
        <v>142.95832936543914</v>
      </c>
      <c r="F18" s="18">
        <f t="shared" si="1"/>
        <v>129.19880524158003</v>
      </c>
      <c r="G18" s="18">
        <f t="shared" si="1"/>
        <v>121.09207922554675</v>
      </c>
      <c r="H18" s="18">
        <f t="shared" si="1"/>
        <v>109.79773097560538</v>
      </c>
      <c r="I18" s="18">
        <f t="shared" si="1"/>
        <v>113.30907948314329</v>
      </c>
      <c r="J18" s="18">
        <f t="shared" si="1"/>
        <v>111.90353170317441</v>
      </c>
      <c r="K18" s="18">
        <f t="shared" si="1"/>
        <v>110.11987586110267</v>
      </c>
      <c r="L18" s="18">
        <f t="shared" si="1"/>
        <v>115.7486525653087</v>
      </c>
      <c r="M18" s="18">
        <f t="shared" si="1"/>
        <v>124.16443555022147</v>
      </c>
      <c r="N18" s="18">
        <f t="shared" si="1"/>
        <v>128.77322001634559</v>
      </c>
      <c r="O18" s="18">
        <f t="shared" si="1"/>
        <v>125.47997647887543</v>
      </c>
      <c r="P18" s="18">
        <f t="shared" si="1"/>
        <v>125.93325316483751</v>
      </c>
      <c r="Q18" s="18">
        <f t="shared" si="1"/>
        <v>135.40172770921706</v>
      </c>
      <c r="R18" s="18">
        <f t="shared" si="1"/>
        <v>129.76822028629945</v>
      </c>
      <c r="S18" s="18">
        <f t="shared" si="1"/>
        <v>127.98600893400969</v>
      </c>
      <c r="T18" s="18">
        <f t="shared" si="1"/>
        <v>132.6124171750545</v>
      </c>
      <c r="U18" s="18">
        <f t="shared" si="1"/>
        <v>130.1791542198645</v>
      </c>
      <c r="V18" s="18">
        <f t="shared" si="1"/>
        <v>131.30377833763731</v>
      </c>
      <c r="W18" s="18">
        <f t="shared" si="1"/>
        <v>128.73124344370694</v>
      </c>
      <c r="X18" s="18">
        <f t="shared" si="1"/>
        <v>138.09665594040223</v>
      </c>
      <c r="Y18" s="18">
        <f t="shared" si="1"/>
        <v>136.20350861935839</v>
      </c>
      <c r="Z18" s="18">
        <f t="shared" si="1"/>
        <v>133.03570217726767</v>
      </c>
    </row>
    <row r="19" spans="1:26" x14ac:dyDescent="0.25">
      <c r="A19" s="17" t="s">
        <v>10</v>
      </c>
      <c r="B19" s="18">
        <f>B18/B4</f>
        <v>175.01034252004123</v>
      </c>
      <c r="C19" s="18">
        <f>C18/B4</f>
        <v>152.62278325338983</v>
      </c>
      <c r="D19" s="18">
        <f>D18/B4</f>
        <v>156.23137013554179</v>
      </c>
      <c r="E19" s="18">
        <f>E18/B4</f>
        <v>142.95832936543914</v>
      </c>
      <c r="F19" s="18">
        <f>F18/B4</f>
        <v>129.19880524158003</v>
      </c>
      <c r="G19" s="18">
        <f>G18/B4</f>
        <v>121.09207922554675</v>
      </c>
      <c r="H19" s="18">
        <f>H18/B4</f>
        <v>109.79773097560538</v>
      </c>
      <c r="I19" s="18">
        <f>I18/B4</f>
        <v>113.30907948314329</v>
      </c>
      <c r="J19" s="18">
        <f>J18/B4</f>
        <v>111.90353170317441</v>
      </c>
      <c r="K19" s="18">
        <f>K18/B4</f>
        <v>110.11987586110267</v>
      </c>
      <c r="L19" s="18">
        <f>L18/B4</f>
        <v>115.7486525653087</v>
      </c>
      <c r="M19" s="18">
        <f>M18/B4</f>
        <v>124.16443555022147</v>
      </c>
      <c r="N19" s="18">
        <f>N18/B4</f>
        <v>128.77322001634559</v>
      </c>
      <c r="O19" s="18">
        <f>O18/B4</f>
        <v>125.47997647887543</v>
      </c>
      <c r="P19" s="18">
        <f>P18/B4</f>
        <v>125.93325316483751</v>
      </c>
      <c r="Q19" s="18">
        <f>Q18/B4</f>
        <v>135.40172770921706</v>
      </c>
      <c r="R19" s="18">
        <f>R18/B4</f>
        <v>129.76822028629945</v>
      </c>
      <c r="S19" s="18">
        <f>S18/B4</f>
        <v>127.98600893400969</v>
      </c>
      <c r="T19" s="18">
        <f>T18/B4</f>
        <v>132.6124171750545</v>
      </c>
      <c r="U19" s="18">
        <f>U18/B4</f>
        <v>130.1791542198645</v>
      </c>
      <c r="V19" s="18">
        <f>V18/B4</f>
        <v>131.30377833763731</v>
      </c>
      <c r="W19" s="18">
        <f>W18/B4</f>
        <v>128.73124344370694</v>
      </c>
      <c r="X19" s="18">
        <f>X18/B4</f>
        <v>138.09665594040223</v>
      </c>
      <c r="Y19" s="18">
        <f>Y18/B4</f>
        <v>136.20350861935839</v>
      </c>
      <c r="Z19" s="18">
        <f>Z18/B4</f>
        <v>133.03570217726767</v>
      </c>
    </row>
    <row r="20" spans="1:26" x14ac:dyDescent="0.25">
      <c r="A20" s="17" t="s">
        <v>11</v>
      </c>
      <c r="B20" s="19">
        <v>107.5836</v>
      </c>
      <c r="C20" s="19">
        <v>163.0006309148265</v>
      </c>
      <c r="D20" s="19">
        <v>174.41684988387999</v>
      </c>
      <c r="E20" s="19">
        <v>168.83094125899339</v>
      </c>
      <c r="F20" s="19">
        <v>155.83018183512371</v>
      </c>
      <c r="G20" s="19">
        <v>149.70547046149949</v>
      </c>
      <c r="H20" s="19">
        <v>137.4079475863723</v>
      </c>
      <c r="I20" s="19">
        <v>141.79706715680399</v>
      </c>
      <c r="J20" s="19">
        <v>143.17120799598769</v>
      </c>
      <c r="K20" s="19">
        <v>145.40683117438209</v>
      </c>
      <c r="L20" s="19">
        <v>152.0344599882003</v>
      </c>
      <c r="M20" s="19">
        <v>165.13145113089371</v>
      </c>
      <c r="N20" s="19">
        <v>173.54992152786269</v>
      </c>
      <c r="O20" s="19">
        <v>172.30971785198639</v>
      </c>
      <c r="P20" s="19">
        <v>175.1291729714394</v>
      </c>
      <c r="Q20" s="19">
        <v>188.81388817768669</v>
      </c>
      <c r="R20" s="19">
        <v>185.5043991088082</v>
      </c>
      <c r="S20" s="19">
        <v>185.00475978537699</v>
      </c>
      <c r="T20" s="19">
        <v>193.5218442411369</v>
      </c>
      <c r="U20" s="19">
        <v>195.15894459341729</v>
      </c>
      <c r="V20" s="19">
        <v>199.68968120034901</v>
      </c>
      <c r="W20" s="19">
        <v>200.88080796520941</v>
      </c>
      <c r="X20" s="19">
        <v>218.04567108533561</v>
      </c>
      <c r="Y20" s="19">
        <v>219.88610122833211</v>
      </c>
      <c r="Z20" s="19">
        <v>215.92256600971581</v>
      </c>
    </row>
    <row r="21" spans="1:26" x14ac:dyDescent="0.25">
      <c r="A21" s="17" t="s">
        <v>69</v>
      </c>
      <c r="B21" s="20">
        <v>11.34581574400984</v>
      </c>
      <c r="C21" s="20">
        <v>-1.9341028866330541</v>
      </c>
      <c r="D21" s="20">
        <v>-3.270216237037328</v>
      </c>
      <c r="E21" s="20">
        <v>-1.6723524529849949</v>
      </c>
      <c r="F21" s="20">
        <v>-1.4134426072500981</v>
      </c>
      <c r="G21" s="20">
        <v>-0.6144292022317327</v>
      </c>
      <c r="H21" s="20">
        <v>-1.1905008604452429</v>
      </c>
      <c r="I21" s="20">
        <v>-1.2450832857242491</v>
      </c>
      <c r="J21" s="20">
        <v>-1.2364086895406841</v>
      </c>
      <c r="K21" s="20">
        <v>-1.211601439982597</v>
      </c>
      <c r="L21" s="20">
        <v>-1.078537179410471</v>
      </c>
      <c r="M21" s="20">
        <v>-0.6565014420686256</v>
      </c>
      <c r="N21" s="20">
        <v>-1.4342736667761531</v>
      </c>
      <c r="O21" s="20">
        <v>-1.3301477010658851</v>
      </c>
      <c r="P21" s="20">
        <v>-0.93416871578566796</v>
      </c>
      <c r="Q21" s="20">
        <v>-0.32645689145785323</v>
      </c>
      <c r="R21" s="20">
        <v>-2.088194995625953E-2</v>
      </c>
      <c r="S21" s="20">
        <v>-0.51848033740684452</v>
      </c>
      <c r="T21" s="20">
        <v>-1.8498510426203729</v>
      </c>
      <c r="U21" s="20">
        <v>-2.1541949549659489</v>
      </c>
      <c r="V21" s="20">
        <v>-2.844839370042604</v>
      </c>
      <c r="W21" s="20">
        <v>-4.7680637767101954</v>
      </c>
      <c r="X21" s="20">
        <v>-4.7045346425871823</v>
      </c>
      <c r="Y21" s="20">
        <v>-4.0567782234741232</v>
      </c>
      <c r="Z21" s="20">
        <v>-6.632211797833679</v>
      </c>
    </row>
    <row r="22" spans="1:26" x14ac:dyDescent="0.25">
      <c r="A22" s="17" t="s">
        <v>70</v>
      </c>
      <c r="B22" s="20">
        <v>725.24009621108883</v>
      </c>
      <c r="C22" s="20">
        <v>676.22982935793266</v>
      </c>
      <c r="D22" s="20">
        <v>713.6398195534357</v>
      </c>
      <c r="E22" s="20">
        <v>706.88126167738631</v>
      </c>
      <c r="F22" s="20">
        <v>705.28301836740457</v>
      </c>
      <c r="G22" s="20">
        <v>702.90452118139785</v>
      </c>
      <c r="H22" s="20">
        <v>705.10802233277821</v>
      </c>
      <c r="I22" s="20">
        <v>717.64642371064429</v>
      </c>
      <c r="J22" s="20">
        <v>715.21526748859139</v>
      </c>
      <c r="K22" s="20">
        <v>701.44959736062367</v>
      </c>
      <c r="L22" s="20">
        <v>717.13261346772777</v>
      </c>
      <c r="M22" s="20">
        <v>726.56851872069444</v>
      </c>
      <c r="N22" s="20">
        <v>722.73266536179688</v>
      </c>
      <c r="O22" s="20">
        <v>718.95729186101778</v>
      </c>
      <c r="P22" s="20">
        <v>721.7471177124545</v>
      </c>
      <c r="Q22" s="20">
        <v>737.56405316179303</v>
      </c>
      <c r="R22" s="20">
        <v>730.45996093047734</v>
      </c>
      <c r="S22" s="20">
        <v>728.69873632630197</v>
      </c>
      <c r="T22" s="20">
        <v>734.17149385853418</v>
      </c>
      <c r="U22" s="20">
        <v>723.72954355322781</v>
      </c>
      <c r="V22" s="20">
        <v>723.76345894962185</v>
      </c>
      <c r="W22" s="20">
        <v>717.11572775307354</v>
      </c>
      <c r="X22" s="20">
        <v>731.17070373496915</v>
      </c>
      <c r="Y22" s="20">
        <v>729.69864112884807</v>
      </c>
      <c r="Z22" s="20">
        <v>738.64435677335416</v>
      </c>
    </row>
    <row r="23" spans="1:26" x14ac:dyDescent="0.25">
      <c r="A23" s="17" t="s">
        <v>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74</v>
      </c>
      <c r="B26" s="20">
        <v>11.901875927730041</v>
      </c>
      <c r="C26" s="20">
        <v>64.168487716235163</v>
      </c>
      <c r="D26" s="20">
        <v>1.211370319194979</v>
      </c>
      <c r="E26" s="20">
        <v>1.11559005190387</v>
      </c>
      <c r="F26" s="20">
        <v>1.0778225953220051</v>
      </c>
      <c r="G26" s="20">
        <v>1.005255776391905</v>
      </c>
      <c r="H26" s="20">
        <v>0.93872283596149508</v>
      </c>
      <c r="I26" s="20">
        <v>0.95461084099762461</v>
      </c>
      <c r="J26" s="20">
        <v>0.95500526712618361</v>
      </c>
      <c r="K26" s="20">
        <v>0.95590413000390895</v>
      </c>
      <c r="L26" s="20">
        <v>1.042868537492722</v>
      </c>
      <c r="M26" s="20">
        <v>1.045888926843098</v>
      </c>
      <c r="N26" s="20">
        <v>1.114193403605158</v>
      </c>
      <c r="O26" s="20">
        <v>1.0840563072456271</v>
      </c>
      <c r="P26" s="20">
        <v>1.0905503057623891</v>
      </c>
      <c r="Q26" s="20">
        <v>1.087800667431432</v>
      </c>
      <c r="R26" s="20">
        <v>1.052742383924099</v>
      </c>
      <c r="S26" s="20">
        <v>1.0866729258058361</v>
      </c>
      <c r="T26" s="20">
        <v>1.0660687521472461</v>
      </c>
      <c r="U26" s="20">
        <v>1.070254366343089</v>
      </c>
      <c r="V26" s="20">
        <v>1.051900502726415</v>
      </c>
      <c r="W26" s="20">
        <v>1.0639813488625109</v>
      </c>
      <c r="X26" s="20">
        <v>1.039575388380674</v>
      </c>
      <c r="Y26" s="20">
        <v>1.03661532247657</v>
      </c>
      <c r="Z26" s="20">
        <v>1.045698526732145</v>
      </c>
    </row>
    <row r="27" spans="1:26" x14ac:dyDescent="0.25">
      <c r="A27" s="17" t="s">
        <v>75</v>
      </c>
      <c r="B27" s="19">
        <v>18289.212</v>
      </c>
      <c r="C27" s="19">
        <v>26352.312000000002</v>
      </c>
      <c r="D27" s="19">
        <v>27412.224212000001</v>
      </c>
      <c r="E27" s="19">
        <v>25914.367666666669</v>
      </c>
      <c r="F27" s="19">
        <v>23412.861499999999</v>
      </c>
      <c r="G27" s="19">
        <v>22049.81933333334</v>
      </c>
      <c r="H27" s="19">
        <v>19864.79216666667</v>
      </c>
      <c r="I27" s="19">
        <v>20135.32533333333</v>
      </c>
      <c r="J27" s="19">
        <v>19982.405500000001</v>
      </c>
      <c r="K27" s="19">
        <v>19958.250833333339</v>
      </c>
      <c r="L27" s="19">
        <v>20529.36516666667</v>
      </c>
      <c r="M27" s="19">
        <v>21944.153409333339</v>
      </c>
      <c r="N27" s="19">
        <v>22705.883333333331</v>
      </c>
      <c r="O27" s="19">
        <v>22197.971711999999</v>
      </c>
      <c r="P27" s="19">
        <v>22221.790499999999</v>
      </c>
      <c r="Q27" s="19">
        <v>23598.715</v>
      </c>
      <c r="R27" s="19">
        <v>22841.342166666669</v>
      </c>
      <c r="S27" s="19">
        <v>22446.442500000001</v>
      </c>
      <c r="T27" s="19">
        <v>23140.95509066667</v>
      </c>
      <c r="U27" s="19">
        <v>22998.310666666672</v>
      </c>
      <c r="V27" s="19">
        <v>23192.758333333331</v>
      </c>
      <c r="W27" s="19">
        <v>22818.854500000001</v>
      </c>
      <c r="X27" s="19">
        <v>24212.663499999999</v>
      </c>
      <c r="Y27" s="19">
        <v>23856.32266666666</v>
      </c>
      <c r="Z27" s="19">
        <v>22875.70033333333</v>
      </c>
    </row>
    <row r="28" spans="1:26" x14ac:dyDescent="0.25">
      <c r="A28" s="17" t="s">
        <v>76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77</v>
      </c>
      <c r="B29" s="19">
        <v>18289.212</v>
      </c>
      <c r="C29" s="19">
        <v>26352.312000000002</v>
      </c>
      <c r="D29" s="19">
        <v>27412.224212000001</v>
      </c>
      <c r="E29" s="19">
        <v>25914.367666666669</v>
      </c>
      <c r="F29" s="19">
        <v>23412.861499999999</v>
      </c>
      <c r="G29" s="19">
        <v>22049.81933333334</v>
      </c>
      <c r="H29" s="19">
        <v>19864.79216666667</v>
      </c>
      <c r="I29" s="19">
        <v>20135.32533333333</v>
      </c>
      <c r="J29" s="19">
        <v>19982.405500000001</v>
      </c>
      <c r="K29" s="19">
        <v>19958.250833333339</v>
      </c>
      <c r="L29" s="19">
        <v>20529.36516666667</v>
      </c>
      <c r="M29" s="19">
        <v>21944.153409333339</v>
      </c>
      <c r="N29" s="19">
        <v>22705.883333333331</v>
      </c>
      <c r="O29" s="19">
        <v>22197.971711999999</v>
      </c>
      <c r="P29" s="19">
        <v>22221.790499999999</v>
      </c>
      <c r="Q29" s="19">
        <v>23598.715</v>
      </c>
      <c r="R29" s="19">
        <v>22841.342166666669</v>
      </c>
      <c r="S29" s="19">
        <v>22446.442500000001</v>
      </c>
      <c r="T29" s="19">
        <v>23140.95509066667</v>
      </c>
      <c r="U29" s="19">
        <v>22998.310666666672</v>
      </c>
      <c r="V29" s="19">
        <v>23192.758333333331</v>
      </c>
      <c r="W29" s="19">
        <v>22818.854500000001</v>
      </c>
      <c r="X29" s="19">
        <v>24212.663499999999</v>
      </c>
      <c r="Y29" s="19">
        <v>23856.32266666666</v>
      </c>
      <c r="Z29" s="19">
        <v>22875.70033333333</v>
      </c>
    </row>
    <row r="30" spans="1:26" x14ac:dyDescent="0.25">
      <c r="A30" s="17" t="s">
        <v>78</v>
      </c>
      <c r="B30" s="19">
        <v>21417.347065000002</v>
      </c>
      <c r="C30" s="19">
        <v>30937.67204916666</v>
      </c>
      <c r="D30" s="19">
        <v>32168.32714441666</v>
      </c>
      <c r="E30" s="19">
        <v>30413.89142475</v>
      </c>
      <c r="F30" s="19">
        <v>27461.011821</v>
      </c>
      <c r="G30" s="19">
        <v>25869.743288999998</v>
      </c>
      <c r="H30" s="19">
        <v>23302.890332750001</v>
      </c>
      <c r="I30" s="19">
        <v>23597.25089708333</v>
      </c>
      <c r="J30" s="19">
        <v>23452.743250916668</v>
      </c>
      <c r="K30" s="19">
        <v>23437.28601</v>
      </c>
      <c r="L30" s="19">
        <v>24070.62343941666</v>
      </c>
      <c r="M30" s="19">
        <v>25721.063408166661</v>
      </c>
      <c r="N30" s="19">
        <v>26613.174938083332</v>
      </c>
      <c r="O30" s="19">
        <v>26008.51519141666</v>
      </c>
      <c r="P30" s="19">
        <v>26077.758855916669</v>
      </c>
      <c r="Q30" s="19">
        <v>27636.375233833329</v>
      </c>
      <c r="R30" s="19">
        <v>26788.62008441666</v>
      </c>
      <c r="S30" s="19">
        <v>26315.395209083341</v>
      </c>
      <c r="T30" s="19">
        <v>27092.6155865</v>
      </c>
      <c r="U30" s="19">
        <v>26955.077247833338</v>
      </c>
      <c r="V30" s="19">
        <v>27203.393804916661</v>
      </c>
      <c r="W30" s="19">
        <v>26751.890799583329</v>
      </c>
      <c r="X30" s="19">
        <v>28323.550444666671</v>
      </c>
      <c r="Y30" s="19">
        <v>27923.085595</v>
      </c>
      <c r="Z30" s="19">
        <v>26814.265371333331</v>
      </c>
    </row>
    <row r="31" spans="1:26" x14ac:dyDescent="0.25">
      <c r="A31" s="17" t="s">
        <v>79</v>
      </c>
      <c r="B31" s="18">
        <v>13021072.59698</v>
      </c>
      <c r="C31" s="18">
        <v>17880056.087763</v>
      </c>
      <c r="D31" s="18">
        <v>19667652.125955999</v>
      </c>
      <c r="E31" s="18">
        <v>18369243.657714002</v>
      </c>
      <c r="F31" s="18">
        <v>16551508.191484001</v>
      </c>
      <c r="G31" s="18">
        <v>15514812.826363999</v>
      </c>
      <c r="H31" s="18">
        <v>14034566.429682</v>
      </c>
      <c r="I31" s="18">
        <v>14479424.758398</v>
      </c>
      <c r="J31" s="18">
        <v>14320718.670297001</v>
      </c>
      <c r="K31" s="18">
        <v>14028103.660543</v>
      </c>
      <c r="L31" s="18">
        <v>14748238.357116001</v>
      </c>
      <c r="M31" s="18">
        <v>15960816.952418</v>
      </c>
      <c r="N31" s="18">
        <v>16448454.156896999</v>
      </c>
      <c r="O31" s="18">
        <v>15993988.793556999</v>
      </c>
      <c r="P31" s="18">
        <v>16062874.270285999</v>
      </c>
      <c r="Q31" s="18">
        <v>17414585.96996</v>
      </c>
      <c r="R31" s="18">
        <v>16685245.305287</v>
      </c>
      <c r="S31" s="18">
        <v>16370338.299758</v>
      </c>
      <c r="T31" s="18">
        <v>17039546.871417999</v>
      </c>
      <c r="U31" s="18">
        <v>16702623.3727</v>
      </c>
      <c r="V31" s="18">
        <v>16863460.279610999</v>
      </c>
      <c r="W31" s="18">
        <v>16491314.172738999</v>
      </c>
      <c r="X31" s="18">
        <v>17836839.334860999</v>
      </c>
      <c r="Y31" s="18">
        <v>17521203.997772001</v>
      </c>
      <c r="Z31" s="18">
        <v>17074844.845601</v>
      </c>
    </row>
    <row r="32" spans="1:26" x14ac:dyDescent="0.25">
      <c r="A32" s="17" t="s">
        <v>80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81</v>
      </c>
      <c r="B33" s="19">
        <v>247.08333333333329</v>
      </c>
      <c r="C33" s="19">
        <v>352.66666666666669</v>
      </c>
      <c r="D33" s="19">
        <v>366.5</v>
      </c>
      <c r="E33" s="19">
        <v>343.91666666666669</v>
      </c>
      <c r="F33" s="19">
        <v>305.91666666666669</v>
      </c>
      <c r="G33" s="19">
        <v>290.16666666666669</v>
      </c>
      <c r="H33" s="19">
        <v>260.66666666666669</v>
      </c>
      <c r="I33" s="19">
        <v>264.83333333333331</v>
      </c>
      <c r="J33" s="19">
        <v>263.58333333333331</v>
      </c>
      <c r="K33" s="19">
        <v>262.83333333333331</v>
      </c>
      <c r="L33" s="19">
        <v>270.75</v>
      </c>
      <c r="M33" s="19">
        <v>288.41666666666669</v>
      </c>
      <c r="N33" s="19">
        <v>299.83333333333331</v>
      </c>
      <c r="O33" s="19">
        <v>294.25</v>
      </c>
      <c r="P33" s="19">
        <v>295.25</v>
      </c>
      <c r="Q33" s="19">
        <v>317.91666666666669</v>
      </c>
      <c r="R33" s="19">
        <v>306.33333333333331</v>
      </c>
      <c r="S33" s="19">
        <v>301.41666666666669</v>
      </c>
      <c r="T33" s="19">
        <v>317.41666666666669</v>
      </c>
      <c r="U33" s="19">
        <v>314.5</v>
      </c>
      <c r="V33" s="19">
        <v>321.5</v>
      </c>
      <c r="W33" s="19">
        <v>313.41666666666669</v>
      </c>
      <c r="X33" s="19">
        <v>338.83333333333331</v>
      </c>
      <c r="Y33" s="19">
        <v>335.66666666666669</v>
      </c>
      <c r="Z33" s="19">
        <v>324.33333333333331</v>
      </c>
    </row>
    <row r="34" spans="1:26" x14ac:dyDescent="0.25">
      <c r="A34" s="17" t="s">
        <v>82</v>
      </c>
      <c r="B34" s="19">
        <v>5883</v>
      </c>
      <c r="C34" s="19">
        <v>297</v>
      </c>
      <c r="D34" s="19">
        <v>7661.916666666667</v>
      </c>
      <c r="E34" s="19">
        <v>7663.666666666667</v>
      </c>
      <c r="F34" s="19">
        <v>7741.583333333333</v>
      </c>
      <c r="G34" s="19">
        <v>7685.416666666667</v>
      </c>
      <c r="H34" s="19">
        <v>7792.083333333333</v>
      </c>
      <c r="I34" s="19">
        <v>7755.333333333333</v>
      </c>
      <c r="J34" s="19">
        <v>7759.333333333333</v>
      </c>
      <c r="K34" s="19">
        <v>7810.666666666667</v>
      </c>
      <c r="L34" s="19">
        <v>7591.666666666667</v>
      </c>
      <c r="M34" s="19">
        <v>7679</v>
      </c>
      <c r="N34" s="19">
        <v>7665.666666666667</v>
      </c>
      <c r="O34" s="19">
        <v>7707.666666666667</v>
      </c>
      <c r="P34" s="19">
        <v>7602.916666666667</v>
      </c>
      <c r="Q34" s="19">
        <v>7572.583333333333</v>
      </c>
      <c r="R34" s="19">
        <v>7579.5</v>
      </c>
      <c r="S34" s="19">
        <v>7526.083333333333</v>
      </c>
      <c r="T34" s="19">
        <v>7524.333333333333</v>
      </c>
      <c r="U34" s="19">
        <v>7433.75</v>
      </c>
      <c r="V34" s="19">
        <v>7522.916666666667</v>
      </c>
      <c r="W34" s="19">
        <v>7454.916666666667</v>
      </c>
      <c r="X34" s="19">
        <v>7534.583333333333</v>
      </c>
      <c r="Y34" s="19">
        <v>7536.416666666667</v>
      </c>
      <c r="Z34" s="19">
        <v>7422.666666666667</v>
      </c>
    </row>
    <row r="35" spans="1:26" x14ac:dyDescent="0.25">
      <c r="A35" s="17" t="s">
        <v>83</v>
      </c>
      <c r="B35" s="19">
        <v>2653.916666666667</v>
      </c>
      <c r="C35" s="19">
        <v>8110.333333333333</v>
      </c>
      <c r="D35" s="19">
        <v>731.58333333333337</v>
      </c>
      <c r="E35" s="19">
        <v>752.41666666666663</v>
      </c>
      <c r="F35" s="19">
        <v>736.5</v>
      </c>
      <c r="G35" s="19">
        <v>784.41666666666663</v>
      </c>
      <c r="H35" s="19">
        <v>707.25</v>
      </c>
      <c r="I35" s="19">
        <v>739.83333333333337</v>
      </c>
      <c r="J35" s="19">
        <v>761.08333333333337</v>
      </c>
      <c r="K35" s="19">
        <v>686.5</v>
      </c>
      <c r="L35" s="19">
        <v>897.58333333333337</v>
      </c>
      <c r="M35" s="19">
        <v>792.58333333333337</v>
      </c>
      <c r="N35" s="19">
        <v>818.5</v>
      </c>
      <c r="O35" s="19">
        <v>758.08333333333337</v>
      </c>
      <c r="P35" s="19">
        <v>861.83333333333337</v>
      </c>
      <c r="Q35" s="19">
        <v>869.5</v>
      </c>
      <c r="R35" s="19">
        <v>898.16666666666663</v>
      </c>
      <c r="S35" s="19">
        <v>932.5</v>
      </c>
      <c r="T35" s="19">
        <v>918.25</v>
      </c>
      <c r="U35" s="19">
        <v>1011.75</v>
      </c>
      <c r="V35" s="19">
        <v>939.58333333333337</v>
      </c>
      <c r="W35" s="19">
        <v>991.66666666666663</v>
      </c>
      <c r="X35" s="19">
        <v>886.58333333333337</v>
      </c>
      <c r="Y35" s="19">
        <v>887.91666666666663</v>
      </c>
      <c r="Z35" s="19">
        <v>1037</v>
      </c>
    </row>
    <row r="36" spans="1:26" x14ac:dyDescent="0.25">
      <c r="A36" s="17" t="s">
        <v>84</v>
      </c>
      <c r="B36" s="19">
        <v>81.352139511251536</v>
      </c>
      <c r="C36" s="19">
        <v>94.453544487395362</v>
      </c>
      <c r="D36" s="19">
        <v>94.259835127939496</v>
      </c>
      <c r="E36" s="19">
        <v>92.087643143569252</v>
      </c>
      <c r="F36" s="19">
        <v>85.11203061964936</v>
      </c>
      <c r="G36" s="19">
        <v>89.408022884265591</v>
      </c>
      <c r="H36" s="19">
        <v>87.613197873373281</v>
      </c>
      <c r="I36" s="19">
        <v>85.959629682315438</v>
      </c>
      <c r="J36" s="19">
        <v>86.140965045622707</v>
      </c>
      <c r="K36" s="19">
        <v>82.341583280793387</v>
      </c>
      <c r="L36" s="19">
        <v>81.113767183076476</v>
      </c>
      <c r="M36" s="19">
        <v>80.515523787785384</v>
      </c>
      <c r="N36" s="19">
        <v>78.236777144656955</v>
      </c>
      <c r="O36" s="19">
        <v>79.249775996889269</v>
      </c>
      <c r="P36" s="19">
        <v>74.462848594606157</v>
      </c>
      <c r="Q36" s="19">
        <v>73.874214720148402</v>
      </c>
      <c r="R36" s="19">
        <v>73.531496707915906</v>
      </c>
      <c r="S36" s="19">
        <v>73.530125684941027</v>
      </c>
      <c r="T36" s="19">
        <v>71.566674859741255</v>
      </c>
      <c r="U36" s="19">
        <v>69.933490371499246</v>
      </c>
      <c r="V36" s="19">
        <v>70.663011689615587</v>
      </c>
      <c r="W36" s="19">
        <v>68.382116911406015</v>
      </c>
      <c r="X36" s="19">
        <v>69.030214500951288</v>
      </c>
      <c r="Y36" s="19">
        <v>67.015098146204338</v>
      </c>
      <c r="Z36" s="19">
        <v>64.449750695203392</v>
      </c>
    </row>
    <row r="37" spans="1:26" x14ac:dyDescent="0.25">
      <c r="A37" s="17" t="s">
        <v>85</v>
      </c>
      <c r="B37" s="21">
        <v>0.49707721467543381</v>
      </c>
      <c r="C37" s="21">
        <v>0.60802019185194578</v>
      </c>
      <c r="D37" s="21">
        <v>0.61766899862716218</v>
      </c>
      <c r="E37" s="21">
        <v>0.59907408399198603</v>
      </c>
      <c r="F37" s="21">
        <v>0.56161486429801533</v>
      </c>
      <c r="G37" s="21">
        <v>0.54512971258960508</v>
      </c>
      <c r="H37" s="21">
        <v>0.53215659375095192</v>
      </c>
      <c r="I37" s="21">
        <v>0.54130463438208243</v>
      </c>
      <c r="J37" s="21">
        <v>0.53397357635139986</v>
      </c>
      <c r="K37" s="21">
        <v>0.52598036104543466</v>
      </c>
      <c r="L37" s="21">
        <v>0.55823683789455325</v>
      </c>
      <c r="M37" s="21">
        <v>0.58744003089682517</v>
      </c>
      <c r="N37" s="21">
        <v>0.60045086690096461</v>
      </c>
      <c r="O37" s="21">
        <v>0.60994445413926612</v>
      </c>
      <c r="P37" s="21">
        <v>0.61552927561801007</v>
      </c>
      <c r="Q37" s="21">
        <v>0.64514351404585091</v>
      </c>
      <c r="R37" s="21">
        <v>0.64346147032268719</v>
      </c>
      <c r="S37" s="21">
        <v>0.64836957536618101</v>
      </c>
      <c r="T37" s="21">
        <v>0.66174432030494268</v>
      </c>
      <c r="U37" s="21">
        <v>0.65645445482908926</v>
      </c>
      <c r="V37" s="21">
        <v>0.67031355510193602</v>
      </c>
      <c r="W37" s="21">
        <v>0.67701815797969023</v>
      </c>
      <c r="X37" s="21">
        <v>0.70045718293249526</v>
      </c>
      <c r="Y37" s="21">
        <v>0.70396091552390783</v>
      </c>
      <c r="Z37" s="21">
        <v>0.70567097091899611</v>
      </c>
    </row>
    <row r="38" spans="1:26" x14ac:dyDescent="0.25">
      <c r="A38" s="17" t="s">
        <v>86</v>
      </c>
      <c r="B38" s="21">
        <v>0.11040907710989679</v>
      </c>
      <c r="C38" s="21">
        <v>0.28924086757990869</v>
      </c>
      <c r="D38" s="21">
        <v>0.26005517503805181</v>
      </c>
      <c r="E38" s="21">
        <v>0.24043949771689499</v>
      </c>
      <c r="F38" s="21">
        <v>0.2046144505160899</v>
      </c>
      <c r="G38" s="21">
        <v>0.25118911719939119</v>
      </c>
      <c r="H38" s="21">
        <v>0.24755517503805169</v>
      </c>
      <c r="I38" s="21">
        <v>0.25170281582952808</v>
      </c>
      <c r="J38" s="21">
        <v>0.25179303278688531</v>
      </c>
      <c r="K38" s="21">
        <v>0.2180460426179604</v>
      </c>
      <c r="L38" s="21">
        <v>0.22400114155251141</v>
      </c>
      <c r="M38" s="21">
        <v>0.25269216133942157</v>
      </c>
      <c r="N38" s="21">
        <v>0.22830335458409229</v>
      </c>
      <c r="O38" s="21">
        <v>0.2342180365296804</v>
      </c>
      <c r="P38" s="21">
        <v>0.21847412480974121</v>
      </c>
      <c r="Q38" s="21">
        <v>0.2456335616438356</v>
      </c>
      <c r="R38" s="21">
        <v>0.24816901942926531</v>
      </c>
      <c r="S38" s="21">
        <v>0.26999619482496201</v>
      </c>
      <c r="T38" s="21">
        <v>0.24603310502283099</v>
      </c>
      <c r="U38" s="21">
        <v>0.23472222222222219</v>
      </c>
      <c r="V38" s="21">
        <v>0.26188714329083179</v>
      </c>
      <c r="W38" s="21">
        <v>0.25644025875190263</v>
      </c>
      <c r="X38" s="21">
        <v>0.26714231354642309</v>
      </c>
      <c r="Y38" s="21">
        <v>0.24949581430745821</v>
      </c>
      <c r="Z38" s="21">
        <v>0.25586293260473592</v>
      </c>
    </row>
    <row r="39" spans="1:26" x14ac:dyDescent="0.25">
      <c r="A39" s="17" t="s">
        <v>87</v>
      </c>
      <c r="B39" s="19">
        <v>108.5</v>
      </c>
      <c r="C39" s="19">
        <v>157.41666666666671</v>
      </c>
      <c r="D39" s="19">
        <v>165</v>
      </c>
      <c r="E39" s="19">
        <v>154.75</v>
      </c>
      <c r="F39" s="19">
        <v>139.66666666666671</v>
      </c>
      <c r="G39" s="19">
        <v>131.75</v>
      </c>
      <c r="H39" s="19">
        <v>119</v>
      </c>
      <c r="I39" s="19">
        <v>119.75</v>
      </c>
      <c r="J39" s="19">
        <v>118.8333333333333</v>
      </c>
      <c r="K39" s="19">
        <v>119.0833333333333</v>
      </c>
      <c r="L39" s="19">
        <v>122.6666666666667</v>
      </c>
      <c r="M39" s="19">
        <v>131.58333333333329</v>
      </c>
      <c r="N39" s="19">
        <v>136</v>
      </c>
      <c r="O39" s="19">
        <v>133.66666666666671</v>
      </c>
      <c r="P39" s="19">
        <v>133.91666666666671</v>
      </c>
      <c r="Q39" s="19">
        <v>141.16666666666671</v>
      </c>
      <c r="R39" s="19">
        <v>136.58333333333329</v>
      </c>
      <c r="S39" s="19">
        <v>133.75</v>
      </c>
      <c r="T39" s="19">
        <v>138.41666666666671</v>
      </c>
      <c r="U39" s="19">
        <v>138.08333333333329</v>
      </c>
      <c r="V39" s="19">
        <v>139.58333333333329</v>
      </c>
      <c r="W39" s="19">
        <v>136.91666666666671</v>
      </c>
      <c r="X39" s="19">
        <v>144.58333333333329</v>
      </c>
      <c r="Y39" s="19">
        <v>143</v>
      </c>
      <c r="Z39" s="19">
        <v>138.25</v>
      </c>
    </row>
    <row r="40" spans="1:26" x14ac:dyDescent="0.25">
      <c r="A40" s="17" t="s">
        <v>88</v>
      </c>
      <c r="B40" s="19">
        <v>138.58333333333329</v>
      </c>
      <c r="C40" s="19">
        <v>195.25</v>
      </c>
      <c r="D40" s="19">
        <v>201.5</v>
      </c>
      <c r="E40" s="19">
        <v>189.16666666666671</v>
      </c>
      <c r="F40" s="19">
        <v>166.25</v>
      </c>
      <c r="G40" s="19">
        <v>158.41666666666671</v>
      </c>
      <c r="H40" s="19">
        <v>141.66666666666671</v>
      </c>
      <c r="I40" s="19">
        <v>145.08333333333329</v>
      </c>
      <c r="J40" s="19">
        <v>144.75</v>
      </c>
      <c r="K40" s="19">
        <v>143.75</v>
      </c>
      <c r="L40" s="19">
        <v>148.08333333333329</v>
      </c>
      <c r="M40" s="19">
        <v>156.83333333333329</v>
      </c>
      <c r="N40" s="19">
        <v>163.83333333333329</v>
      </c>
      <c r="O40" s="19">
        <v>160.58333333333329</v>
      </c>
      <c r="P40" s="19">
        <v>161.33333333333329</v>
      </c>
      <c r="Q40" s="19">
        <v>176.75</v>
      </c>
      <c r="R40" s="19">
        <v>169.75</v>
      </c>
      <c r="S40" s="19">
        <v>167.66666666666671</v>
      </c>
      <c r="T40" s="19">
        <v>179</v>
      </c>
      <c r="U40" s="19">
        <v>176.41666666666671</v>
      </c>
      <c r="V40" s="19">
        <v>181.91666666666671</v>
      </c>
      <c r="W40" s="19">
        <v>176.5</v>
      </c>
      <c r="X40" s="19">
        <v>194.25</v>
      </c>
      <c r="Y40" s="19">
        <v>192.66666666666671</v>
      </c>
      <c r="Z40" s="19">
        <v>186.08333333333329</v>
      </c>
    </row>
    <row r="41" spans="1:26" x14ac:dyDescent="0.25">
      <c r="A41" s="17" t="s">
        <v>89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92</v>
      </c>
      <c r="B44" s="19">
        <v>5883</v>
      </c>
      <c r="C44" s="19">
        <v>297</v>
      </c>
      <c r="D44" s="19">
        <v>7661.916666666667</v>
      </c>
      <c r="E44" s="19">
        <v>7663.666666666667</v>
      </c>
      <c r="F44" s="19">
        <v>7741.583333333333</v>
      </c>
      <c r="G44" s="19">
        <v>7685.416666666667</v>
      </c>
      <c r="H44" s="19">
        <v>7792.083333333333</v>
      </c>
      <c r="I44" s="19">
        <v>7755.333333333333</v>
      </c>
      <c r="J44" s="19">
        <v>7759.333333333333</v>
      </c>
      <c r="K44" s="19">
        <v>7810.666666666667</v>
      </c>
      <c r="L44" s="19">
        <v>7591.666666666667</v>
      </c>
      <c r="M44" s="19">
        <v>7679</v>
      </c>
      <c r="N44" s="19">
        <v>7665.666666666667</v>
      </c>
      <c r="O44" s="19">
        <v>7707.666666666667</v>
      </c>
      <c r="P44" s="19">
        <v>7602.916666666667</v>
      </c>
      <c r="Q44" s="19">
        <v>7572.583333333333</v>
      </c>
      <c r="R44" s="19">
        <v>7579.5</v>
      </c>
      <c r="S44" s="19">
        <v>7526.083333333333</v>
      </c>
      <c r="T44" s="19">
        <v>7524.333333333333</v>
      </c>
      <c r="U44" s="19">
        <v>7433.75</v>
      </c>
      <c r="V44" s="19">
        <v>7522.916666666667</v>
      </c>
      <c r="W44" s="19">
        <v>7454.916666666667</v>
      </c>
      <c r="X44" s="19">
        <v>7534.583333333333</v>
      </c>
      <c r="Y44" s="19">
        <v>7536.416666666667</v>
      </c>
      <c r="Z44" s="19">
        <v>7422.666666666667</v>
      </c>
    </row>
    <row r="45" spans="1:26" x14ac:dyDescent="0.25">
      <c r="A45" s="17" t="s">
        <v>93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97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99</v>
      </c>
      <c r="B51" s="20">
        <v>45.225493131451117</v>
      </c>
      <c r="C51" s="20">
        <v>44.5603128805175</v>
      </c>
      <c r="D51" s="20">
        <v>46.929100171232882</v>
      </c>
      <c r="E51" s="20">
        <v>48.126644121004567</v>
      </c>
      <c r="F51" s="20">
        <v>49.565278062386163</v>
      </c>
      <c r="G51" s="20">
        <v>49.857390506088279</v>
      </c>
      <c r="H51" s="20">
        <v>51.733275684931499</v>
      </c>
      <c r="I51" s="20">
        <v>52.120214707001523</v>
      </c>
      <c r="J51" s="20">
        <v>51.644857031724349</v>
      </c>
      <c r="K51" s="20">
        <v>53.1710197869102</v>
      </c>
      <c r="L51" s="20">
        <v>52.768034531963458</v>
      </c>
      <c r="M51" s="20">
        <v>52.110169996194827</v>
      </c>
      <c r="N51" s="20">
        <v>52.86636204083181</v>
      </c>
      <c r="O51" s="20">
        <v>51.919074391171989</v>
      </c>
      <c r="P51" s="20">
        <v>52.854334665144613</v>
      </c>
      <c r="Q51" s="20">
        <v>50.890108828006078</v>
      </c>
      <c r="R51" s="20">
        <v>50.581306637067399</v>
      </c>
      <c r="S51" s="20">
        <v>46.937069920091332</v>
      </c>
      <c r="T51" s="20">
        <v>43.96575494672755</v>
      </c>
      <c r="U51" s="20">
        <v>43.052154394977173</v>
      </c>
      <c r="V51" s="20">
        <v>39.115949168943537</v>
      </c>
      <c r="W51" s="20">
        <v>36.060313451293752</v>
      </c>
      <c r="X51" s="20">
        <v>36.116259798325721</v>
      </c>
      <c r="Y51" s="20">
        <v>36.090589516742767</v>
      </c>
      <c r="Z51" s="20">
        <v>36.101828134486937</v>
      </c>
    </row>
    <row r="52" spans="1:26" x14ac:dyDescent="0.25">
      <c r="A52" s="17" t="s">
        <v>100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101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103</v>
      </c>
      <c r="B55" s="20">
        <v>96.618632694084397</v>
      </c>
      <c r="C55" s="20">
        <v>98.914852780023978</v>
      </c>
      <c r="D55" s="20">
        <v>104.7214614811578</v>
      </c>
      <c r="E55" s="20">
        <v>100.7026330601861</v>
      </c>
      <c r="F55" s="20">
        <v>95.413695889893773</v>
      </c>
      <c r="G55" s="20">
        <v>92.916643926354709</v>
      </c>
      <c r="H55" s="20">
        <v>88.479206081617434</v>
      </c>
      <c r="I55" s="20">
        <v>90.530744493933568</v>
      </c>
      <c r="J55" s="20">
        <v>89.554210557490734</v>
      </c>
      <c r="K55" s="20">
        <v>88.513063565473942</v>
      </c>
      <c r="L55" s="20">
        <v>91.65836099160083</v>
      </c>
      <c r="M55" s="20">
        <v>95.141864213107965</v>
      </c>
      <c r="N55" s="20">
        <v>96.574437162643576</v>
      </c>
      <c r="O55" s="20">
        <v>95.317071246080843</v>
      </c>
      <c r="P55" s="20">
        <v>95.096720086521444</v>
      </c>
      <c r="Q55" s="20">
        <v>99.734191225521116</v>
      </c>
      <c r="R55" s="20">
        <v>97.410330113174169</v>
      </c>
      <c r="S55" s="20">
        <v>96.845669751748446</v>
      </c>
      <c r="T55" s="20">
        <v>99.144244830689303</v>
      </c>
      <c r="U55" s="20">
        <v>97.561201489638734</v>
      </c>
      <c r="V55" s="20">
        <v>98.623914554142232</v>
      </c>
      <c r="W55" s="20">
        <v>97.565687823701182</v>
      </c>
      <c r="X55" s="20">
        <v>101.3997545041247</v>
      </c>
      <c r="Y55" s="20">
        <v>101.17667133799389</v>
      </c>
      <c r="Z55" s="20">
        <v>99.732852063441399</v>
      </c>
    </row>
    <row r="56" spans="1:26" x14ac:dyDescent="0.25">
      <c r="A56" s="17" t="s">
        <v>104</v>
      </c>
      <c r="B56" s="18">
        <v>131091.67583333331</v>
      </c>
      <c r="C56" s="18">
        <v>137362.4</v>
      </c>
      <c r="D56" s="18">
        <v>150612.8483333333</v>
      </c>
      <c r="E56" s="18">
        <v>143035.0216666667</v>
      </c>
      <c r="F56" s="18">
        <v>133742.7908333333</v>
      </c>
      <c r="G56" s="18">
        <v>129259.1158333333</v>
      </c>
      <c r="H56" s="18">
        <v>127690.91833333331</v>
      </c>
      <c r="I56" s="18">
        <v>130581.0891666667</v>
      </c>
      <c r="J56" s="18">
        <v>128545.575</v>
      </c>
      <c r="K56" s="18">
        <v>137101.26416666669</v>
      </c>
      <c r="L56" s="18">
        <v>138449.61333333331</v>
      </c>
      <c r="M56" s="18">
        <v>140594.7391666667</v>
      </c>
      <c r="N56" s="18">
        <v>145374.4083333333</v>
      </c>
      <c r="O56" s="18">
        <v>141984.87083333329</v>
      </c>
      <c r="P56" s="18">
        <v>140371.63666666669</v>
      </c>
      <c r="Q56" s="18">
        <v>144339.3091666667</v>
      </c>
      <c r="R56" s="18">
        <v>140517.7233333333</v>
      </c>
      <c r="S56" s="18">
        <v>134622.8133333333</v>
      </c>
      <c r="T56" s="18">
        <v>135639.2441666667</v>
      </c>
      <c r="U56" s="18">
        <v>133126.98749999999</v>
      </c>
      <c r="V56" s="18">
        <v>131389.15</v>
      </c>
      <c r="W56" s="18">
        <v>129784.9258333333</v>
      </c>
      <c r="X56" s="18">
        <v>137542.1816666667</v>
      </c>
      <c r="Y56" s="18">
        <v>136905.17000000001</v>
      </c>
      <c r="Z56" s="18">
        <v>136097.9725</v>
      </c>
    </row>
    <row r="57" spans="1:26" x14ac:dyDescent="0.25">
      <c r="A57" s="17" t="s">
        <v>105</v>
      </c>
      <c r="B57" s="19">
        <v>2684</v>
      </c>
      <c r="C57" s="19">
        <v>3644</v>
      </c>
      <c r="D57" s="19">
        <v>4334</v>
      </c>
      <c r="E57" s="19">
        <v>2872</v>
      </c>
      <c r="F57" s="19">
        <v>2517</v>
      </c>
      <c r="G57" s="19">
        <v>2336</v>
      </c>
      <c r="H57" s="19">
        <v>2095</v>
      </c>
      <c r="I57" s="19">
        <v>2148</v>
      </c>
      <c r="J57" s="19">
        <v>2170</v>
      </c>
      <c r="K57" s="19">
        <v>2212</v>
      </c>
      <c r="L57" s="19">
        <v>2272</v>
      </c>
      <c r="M57" s="19">
        <v>2382</v>
      </c>
      <c r="N57" s="19">
        <v>2519</v>
      </c>
      <c r="O57" s="19">
        <v>2508</v>
      </c>
      <c r="P57" s="19">
        <v>2546</v>
      </c>
      <c r="Q57" s="19">
        <v>3411</v>
      </c>
      <c r="R57" s="19">
        <v>3269</v>
      </c>
      <c r="S57" s="19">
        <v>3224</v>
      </c>
      <c r="T57" s="19">
        <v>5372</v>
      </c>
      <c r="U57" s="19">
        <v>5001</v>
      </c>
      <c r="V57" s="19">
        <v>6239</v>
      </c>
      <c r="W57" s="19">
        <v>7907</v>
      </c>
      <c r="X57" s="19">
        <v>10168</v>
      </c>
      <c r="Y57" s="19">
        <v>10041</v>
      </c>
      <c r="Z57" s="19">
        <v>9680</v>
      </c>
    </row>
    <row r="58" spans="1:26" x14ac:dyDescent="0.25">
      <c r="A58" s="17" t="s">
        <v>106</v>
      </c>
      <c r="B58" s="19">
        <v>4350</v>
      </c>
      <c r="C58" s="19">
        <v>4374</v>
      </c>
      <c r="D58" s="19">
        <v>4700</v>
      </c>
      <c r="E58" s="19">
        <v>4649</v>
      </c>
      <c r="F58" s="19">
        <v>4711</v>
      </c>
      <c r="G58" s="19">
        <v>4816</v>
      </c>
      <c r="H58" s="19">
        <v>5341</v>
      </c>
      <c r="I58" s="19">
        <v>5344</v>
      </c>
      <c r="J58" s="19">
        <v>5275</v>
      </c>
      <c r="K58" s="19">
        <v>6232</v>
      </c>
      <c r="L58" s="19">
        <v>5967</v>
      </c>
      <c r="M58" s="19">
        <v>5589</v>
      </c>
      <c r="N58" s="19">
        <v>5766</v>
      </c>
      <c r="O58" s="19">
        <v>5630</v>
      </c>
      <c r="P58" s="19">
        <v>5446</v>
      </c>
      <c r="Q58" s="19">
        <v>5180</v>
      </c>
      <c r="R58" s="19">
        <v>5152</v>
      </c>
      <c r="S58" s="19">
        <v>4701</v>
      </c>
      <c r="T58" s="19">
        <v>4449</v>
      </c>
      <c r="U58" s="19">
        <v>4352</v>
      </c>
      <c r="V58" s="19">
        <v>3928</v>
      </c>
      <c r="W58" s="19">
        <v>3898</v>
      </c>
      <c r="X58" s="19">
        <v>3858</v>
      </c>
      <c r="Y58" s="19">
        <v>3865</v>
      </c>
      <c r="Z58" s="19">
        <v>3859</v>
      </c>
    </row>
    <row r="59" spans="1:26" x14ac:dyDescent="0.25">
      <c r="A59" s="17" t="s">
        <v>107</v>
      </c>
      <c r="B59" s="19">
        <v>1852</v>
      </c>
      <c r="C59" s="19">
        <v>2052</v>
      </c>
      <c r="D59" s="19">
        <v>2207</v>
      </c>
      <c r="E59" s="19">
        <v>2080</v>
      </c>
      <c r="F59" s="19">
        <v>1859</v>
      </c>
      <c r="G59" s="19">
        <v>1769</v>
      </c>
      <c r="H59" s="19">
        <v>1614</v>
      </c>
      <c r="I59" s="19">
        <v>1651</v>
      </c>
      <c r="J59" s="19">
        <v>1605</v>
      </c>
      <c r="K59" s="19">
        <v>1642</v>
      </c>
      <c r="L59" s="19">
        <v>1709</v>
      </c>
      <c r="M59" s="19">
        <v>1780</v>
      </c>
      <c r="N59" s="19">
        <v>1880</v>
      </c>
      <c r="O59" s="19">
        <v>1854</v>
      </c>
      <c r="P59" s="19">
        <v>1883</v>
      </c>
      <c r="Q59" s="19">
        <v>1919</v>
      </c>
      <c r="R59" s="19">
        <v>1893</v>
      </c>
      <c r="S59" s="19">
        <v>1882</v>
      </c>
      <c r="T59" s="19">
        <v>1899</v>
      </c>
      <c r="U59" s="19">
        <v>1931</v>
      </c>
      <c r="V59" s="19">
        <v>1932</v>
      </c>
      <c r="W59" s="19">
        <v>1886</v>
      </c>
      <c r="X59" s="19">
        <v>1986</v>
      </c>
      <c r="Y59" s="19">
        <v>2003</v>
      </c>
      <c r="Z59" s="19">
        <v>1951</v>
      </c>
    </row>
    <row r="60" spans="1:26" x14ac:dyDescent="0.25">
      <c r="A60" s="17" t="s">
        <v>108</v>
      </c>
      <c r="B60" s="19">
        <v>1016</v>
      </c>
      <c r="C60" s="19">
        <v>1089</v>
      </c>
      <c r="D60" s="19">
        <v>1227</v>
      </c>
      <c r="E60" s="19">
        <v>1142</v>
      </c>
      <c r="F60" s="19">
        <v>1025</v>
      </c>
      <c r="G60" s="19">
        <v>941</v>
      </c>
      <c r="H60" s="19">
        <v>868</v>
      </c>
      <c r="I60" s="19">
        <v>894</v>
      </c>
      <c r="J60" s="19">
        <v>886</v>
      </c>
      <c r="K60" s="19">
        <v>868</v>
      </c>
      <c r="L60" s="19">
        <v>892</v>
      </c>
      <c r="M60" s="19">
        <v>995</v>
      </c>
      <c r="N60" s="19">
        <v>1019</v>
      </c>
      <c r="O60" s="19">
        <v>997</v>
      </c>
      <c r="P60" s="19">
        <v>998</v>
      </c>
      <c r="Q60" s="19">
        <v>1096</v>
      </c>
      <c r="R60" s="19">
        <v>1038</v>
      </c>
      <c r="S60" s="19">
        <v>1013</v>
      </c>
      <c r="T60" s="19">
        <v>1076</v>
      </c>
      <c r="U60" s="19">
        <v>1054</v>
      </c>
      <c r="V60" s="19">
        <v>1044</v>
      </c>
      <c r="W60" s="19">
        <v>1015</v>
      </c>
      <c r="X60" s="19">
        <v>1118</v>
      </c>
      <c r="Y60" s="19">
        <v>1090</v>
      </c>
      <c r="Z60" s="19">
        <v>1081</v>
      </c>
    </row>
  </sheetData>
  <conditionalFormatting sqref="A14:Z14">
    <cfRule type="expression" dxfId="363" priority="10">
      <formula>TRUE</formula>
    </cfRule>
  </conditionalFormatting>
  <conditionalFormatting sqref="A16:Z16">
    <cfRule type="expression" dxfId="362" priority="13">
      <formula>TRUE</formula>
    </cfRule>
  </conditionalFormatting>
  <conditionalFormatting sqref="A17:Z20">
    <cfRule type="notContainsBlanks" dxfId="361" priority="1">
      <formula>LEN(TRIM(A17))&gt;0</formula>
    </cfRule>
  </conditionalFormatting>
  <conditionalFormatting sqref="A20:Z20">
    <cfRule type="expression" dxfId="360" priority="16">
      <formula>TRUE</formula>
    </cfRule>
  </conditionalFormatting>
  <conditionalFormatting sqref="A26:Z26">
    <cfRule type="expression" dxfId="359" priority="19">
      <formula>TRUE</formula>
    </cfRule>
  </conditionalFormatting>
  <conditionalFormatting sqref="A30:Z30">
    <cfRule type="expression" dxfId="358" priority="22">
      <formula>TRUE</formula>
    </cfRule>
  </conditionalFormatting>
  <conditionalFormatting sqref="A32:Z32">
    <cfRule type="expression" dxfId="357" priority="25">
      <formula>TRUE</formula>
    </cfRule>
  </conditionalFormatting>
  <conditionalFormatting sqref="A35:Z35">
    <cfRule type="expression" dxfId="356" priority="28">
      <formula>TRUE</formula>
    </cfRule>
  </conditionalFormatting>
  <conditionalFormatting sqref="A38:Z38">
    <cfRule type="expression" dxfId="355" priority="31">
      <formula>TRUE</formula>
    </cfRule>
  </conditionalFormatting>
  <conditionalFormatting sqref="A45:Z45">
    <cfRule type="expression" dxfId="354" priority="34">
      <formula>TRUE</formula>
    </cfRule>
  </conditionalFormatting>
  <conditionalFormatting sqref="A55:Z55">
    <cfRule type="expression" dxfId="353" priority="37">
      <formula>TRUE</formula>
    </cfRule>
  </conditionalFormatting>
  <conditionalFormatting sqref="A60:Z60">
    <cfRule type="expression" dxfId="352" priority="40">
      <formula>TRUE</formula>
    </cfRule>
  </conditionalFormatting>
  <conditionalFormatting sqref="B14">
    <cfRule type="expression" dxfId="351" priority="8">
      <formula>TRUE</formula>
    </cfRule>
  </conditionalFormatting>
  <conditionalFormatting sqref="B16">
    <cfRule type="expression" dxfId="350" priority="11">
      <formula>TRUE</formula>
    </cfRule>
  </conditionalFormatting>
  <conditionalFormatting sqref="B1">
    <cfRule type="expression" dxfId="349" priority="3">
      <formula>TRUE</formula>
    </cfRule>
  </conditionalFormatting>
  <conditionalFormatting sqref="B20">
    <cfRule type="expression" dxfId="348" priority="14">
      <formula>TRUE</formula>
    </cfRule>
  </conditionalFormatting>
  <conditionalFormatting sqref="B26">
    <cfRule type="expression" dxfId="347" priority="17">
      <formula>TRUE</formula>
    </cfRule>
  </conditionalFormatting>
  <conditionalFormatting sqref="B1:B60">
    <cfRule type="expression" dxfId="346" priority="42">
      <formula>TRUE</formula>
    </cfRule>
  </conditionalFormatting>
  <conditionalFormatting sqref="B30">
    <cfRule type="expression" dxfId="345" priority="20">
      <formula>TRUE</formula>
    </cfRule>
  </conditionalFormatting>
  <conditionalFormatting sqref="B32">
    <cfRule type="expression" dxfId="344" priority="23">
      <formula>TRUE</formula>
    </cfRule>
  </conditionalFormatting>
  <conditionalFormatting sqref="B35">
    <cfRule type="expression" dxfId="343" priority="26">
      <formula>TRUE</formula>
    </cfRule>
  </conditionalFormatting>
  <conditionalFormatting sqref="B38">
    <cfRule type="expression" dxfId="342" priority="29">
      <formula>TRUE</formula>
    </cfRule>
  </conditionalFormatting>
  <conditionalFormatting sqref="B45">
    <cfRule type="expression" dxfId="341" priority="32">
      <formula>TRUE</formula>
    </cfRule>
  </conditionalFormatting>
  <conditionalFormatting sqref="B55">
    <cfRule type="expression" dxfId="340" priority="35">
      <formula>TRUE</formula>
    </cfRule>
  </conditionalFormatting>
  <conditionalFormatting sqref="B60">
    <cfRule type="expression" dxfId="339" priority="38">
      <formula>TRUE</formula>
    </cfRule>
  </conditionalFormatting>
  <conditionalFormatting sqref="Z14">
    <cfRule type="expression" dxfId="338" priority="9">
      <formula>TRUE</formula>
    </cfRule>
  </conditionalFormatting>
  <conditionalFormatting sqref="Z16">
    <cfRule type="expression" dxfId="337" priority="12">
      <formula>TRUE</formula>
    </cfRule>
  </conditionalFormatting>
  <conditionalFormatting sqref="Z1">
    <cfRule type="expression" dxfId="336" priority="4">
      <formula>TRUE</formula>
    </cfRule>
  </conditionalFormatting>
  <conditionalFormatting sqref="Z20">
    <cfRule type="expression" dxfId="335" priority="15">
      <formula>TRUE</formula>
    </cfRule>
  </conditionalFormatting>
  <conditionalFormatting sqref="Z26">
    <cfRule type="expression" dxfId="334" priority="18">
      <formula>TRUE</formula>
    </cfRule>
  </conditionalFormatting>
  <conditionalFormatting sqref="Z1:Z60">
    <cfRule type="expression" dxfId="333" priority="41">
      <formula>TRUE</formula>
    </cfRule>
  </conditionalFormatting>
  <conditionalFormatting sqref="Z30">
    <cfRule type="expression" dxfId="332" priority="21">
      <formula>TRUE</formula>
    </cfRule>
  </conditionalFormatting>
  <conditionalFormatting sqref="Z32">
    <cfRule type="expression" dxfId="331" priority="24">
      <formula>TRUE</formula>
    </cfRule>
  </conditionalFormatting>
  <conditionalFormatting sqref="Z35">
    <cfRule type="expression" dxfId="330" priority="27">
      <formula>TRUE</formula>
    </cfRule>
  </conditionalFormatting>
  <conditionalFormatting sqref="Z38">
    <cfRule type="expression" dxfId="329" priority="30">
      <formula>TRUE</formula>
    </cfRule>
  </conditionalFormatting>
  <conditionalFormatting sqref="Z45">
    <cfRule type="expression" dxfId="328" priority="33">
      <formula>TRUE</formula>
    </cfRule>
  </conditionalFormatting>
  <conditionalFormatting sqref="Z55">
    <cfRule type="expression" dxfId="327" priority="36">
      <formula>TRUE</formula>
    </cfRule>
  </conditionalFormatting>
  <conditionalFormatting sqref="Z60">
    <cfRule type="expression" dxfId="326" priority="39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54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170</v>
      </c>
      <c r="C3" s="3">
        <v>170</v>
      </c>
      <c r="D3" s="3">
        <v>170</v>
      </c>
      <c r="E3" s="3">
        <v>170</v>
      </c>
      <c r="F3" s="3">
        <v>170</v>
      </c>
      <c r="G3" s="3">
        <v>170</v>
      </c>
      <c r="H3" s="3">
        <v>170</v>
      </c>
      <c r="I3" s="3">
        <v>170</v>
      </c>
      <c r="J3" s="3">
        <v>170</v>
      </c>
      <c r="K3" s="3">
        <v>170</v>
      </c>
      <c r="L3" s="3">
        <v>170</v>
      </c>
      <c r="M3" s="3">
        <v>170</v>
      </c>
      <c r="N3" s="3">
        <v>170</v>
      </c>
      <c r="O3" s="3">
        <v>170</v>
      </c>
      <c r="P3" s="3">
        <v>170</v>
      </c>
      <c r="Q3" s="3">
        <v>170</v>
      </c>
      <c r="R3" s="3">
        <v>170</v>
      </c>
      <c r="S3" s="3">
        <v>170</v>
      </c>
      <c r="T3" s="3">
        <v>170</v>
      </c>
      <c r="U3" s="3">
        <v>170</v>
      </c>
      <c r="V3" s="3">
        <v>170</v>
      </c>
      <c r="W3" s="3">
        <v>170</v>
      </c>
      <c r="X3" s="3">
        <v>170</v>
      </c>
      <c r="Y3" s="3">
        <v>170</v>
      </c>
      <c r="Z3" s="3">
        <v>170</v>
      </c>
    </row>
    <row r="4" spans="1:26" x14ac:dyDescent="0.25">
      <c r="A4" s="3" t="s">
        <v>56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7" t="s">
        <v>57</v>
      </c>
      <c r="B5" s="18">
        <v>-541142.4678770001</v>
      </c>
      <c r="C5" s="18">
        <v>-474781.11745800002</v>
      </c>
      <c r="D5" s="18">
        <v>-448915.94530700002</v>
      </c>
      <c r="E5" s="18">
        <v>-581987.20290899999</v>
      </c>
      <c r="F5" s="18">
        <v>-700866.34617499996</v>
      </c>
      <c r="G5" s="18">
        <v>-742737.50644299993</v>
      </c>
      <c r="H5" s="18">
        <v>-831933.87766600004</v>
      </c>
      <c r="I5" s="18">
        <v>-788203.23787299998</v>
      </c>
      <c r="J5" s="18">
        <v>-765366.10494500003</v>
      </c>
      <c r="K5" s="18">
        <v>-776500.753317</v>
      </c>
      <c r="L5" s="18">
        <v>-699771.75461900001</v>
      </c>
      <c r="M5" s="18">
        <v>-614523.93386400002</v>
      </c>
      <c r="N5" s="18">
        <v>-573422.55752999999</v>
      </c>
      <c r="O5" s="18">
        <v>-539316.46829900006</v>
      </c>
      <c r="P5" s="18">
        <v>-529907.868334</v>
      </c>
      <c r="Q5" s="18">
        <v>-449330.17371499992</v>
      </c>
      <c r="R5" s="18">
        <v>-489835.20975400001</v>
      </c>
      <c r="S5" s="18">
        <v>-402453.05972100003</v>
      </c>
      <c r="T5" s="18">
        <v>-288717.26972799998</v>
      </c>
      <c r="U5" s="18">
        <v>-263794.12864800001</v>
      </c>
      <c r="V5" s="18">
        <v>-183411.52555300001</v>
      </c>
      <c r="W5" s="18">
        <v>-80202.864057000028</v>
      </c>
      <c r="X5" s="18">
        <v>-21493.471760000011</v>
      </c>
      <c r="Y5" s="18">
        <v>-25211.493467</v>
      </c>
      <c r="Z5" s="18">
        <v>26018.157116000009</v>
      </c>
    </row>
    <row r="6" spans="1:26" x14ac:dyDescent="0.25">
      <c r="A6" s="17" t="s">
        <v>58</v>
      </c>
      <c r="B6" s="18">
        <v>18361656.124129999</v>
      </c>
      <c r="C6" s="18">
        <v>22355943.862902001</v>
      </c>
      <c r="D6" s="18">
        <v>24041261.374561999</v>
      </c>
      <c r="E6" s="18">
        <v>22792777.680029999</v>
      </c>
      <c r="F6" s="18">
        <v>21129795.611358002</v>
      </c>
      <c r="G6" s="18">
        <v>20094780.069173999</v>
      </c>
      <c r="H6" s="18">
        <v>18754371.560802002</v>
      </c>
      <c r="I6" s="18">
        <v>19093014.124704</v>
      </c>
      <c r="J6" s="18">
        <v>18810326.049348999</v>
      </c>
      <c r="K6" s="18">
        <v>18526768.035007</v>
      </c>
      <c r="L6" s="18">
        <v>19127086.403827</v>
      </c>
      <c r="M6" s="18">
        <v>20003207.343789998</v>
      </c>
      <c r="N6" s="18">
        <v>20386539.837244</v>
      </c>
      <c r="O6" s="18">
        <v>19851173.401535999</v>
      </c>
      <c r="P6" s="18">
        <v>19904459.485987999</v>
      </c>
      <c r="Q6" s="18">
        <v>20857204.879779</v>
      </c>
      <c r="R6" s="18">
        <v>20235703.460461002</v>
      </c>
      <c r="S6" s="18">
        <v>19774662.176748</v>
      </c>
      <c r="T6" s="18">
        <v>20148970.688457001</v>
      </c>
      <c r="U6" s="18">
        <v>19776743.853085</v>
      </c>
      <c r="V6" s="18">
        <v>19739599.582431</v>
      </c>
      <c r="W6" s="18">
        <v>19236969.233545002</v>
      </c>
      <c r="X6" s="18">
        <v>20191553.670248002</v>
      </c>
      <c r="Y6" s="18">
        <v>19885370.090716999</v>
      </c>
      <c r="Z6" s="18">
        <v>19520170.073508002</v>
      </c>
    </row>
    <row r="7" spans="1:26" x14ac:dyDescent="0.25">
      <c r="A7" s="17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v>15491861.408844</v>
      </c>
      <c r="C10" s="18">
        <v>3397213.106904</v>
      </c>
      <c r="D10" s="18">
        <v>1279474.040701</v>
      </c>
      <c r="E10" s="18">
        <v>1198940.7509610001</v>
      </c>
      <c r="F10" s="18">
        <v>1130338.9407009999</v>
      </c>
      <c r="G10" s="18">
        <v>1101436.1513789999</v>
      </c>
      <c r="H10" s="18">
        <v>984966.37473400019</v>
      </c>
      <c r="I10" s="18">
        <v>988826.07170800015</v>
      </c>
      <c r="J10" s="18">
        <v>995907.8331220001</v>
      </c>
      <c r="K10" s="18">
        <v>1029509.543431</v>
      </c>
      <c r="L10" s="18">
        <v>1058931.7164429999</v>
      </c>
      <c r="M10" s="18">
        <v>1073108.477501</v>
      </c>
      <c r="N10" s="18">
        <v>1215273.9850029999</v>
      </c>
      <c r="O10" s="18">
        <v>1181892.207192</v>
      </c>
      <c r="P10" s="18">
        <v>1156604.6631509999</v>
      </c>
      <c r="Q10" s="18">
        <v>1169951.7431439999</v>
      </c>
      <c r="R10" s="18">
        <v>1089304.011357001</v>
      </c>
      <c r="S10" s="18">
        <v>1144366.009382</v>
      </c>
      <c r="T10" s="18">
        <v>1105775.0324210001</v>
      </c>
      <c r="U10" s="18">
        <v>1117570.43524</v>
      </c>
      <c r="V10" s="18">
        <v>1083197.6983129999</v>
      </c>
      <c r="W10" s="18">
        <v>1087773.2715720001</v>
      </c>
      <c r="X10" s="18">
        <v>1072677.225665</v>
      </c>
      <c r="Y10" s="18">
        <v>1081349.3038000001</v>
      </c>
      <c r="Z10" s="18">
        <v>1072944.217373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710600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673600.85999999987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489691.58750000002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68</v>
      </c>
      <c r="B16" s="18">
        <v>4139317.791735013</v>
      </c>
      <c r="C16" s="18">
        <v>4419130.4552212711</v>
      </c>
      <c r="D16" s="18">
        <v>4871360.7306611082</v>
      </c>
      <c r="E16" s="18">
        <v>4535849.6250696527</v>
      </c>
      <c r="F16" s="18">
        <v>4048828.9503196031</v>
      </c>
      <c r="G16" s="18">
        <v>3793008.7315149489</v>
      </c>
      <c r="H16" s="18">
        <v>3443188.4382149121</v>
      </c>
      <c r="I16" s="18">
        <v>3562249.397960356</v>
      </c>
      <c r="J16" s="18">
        <v>3499759.914931647</v>
      </c>
      <c r="K16" s="18">
        <v>3466930.4986974541</v>
      </c>
      <c r="L16" s="18">
        <v>3647492.0905254818</v>
      </c>
      <c r="M16" s="18">
        <v>3905532.2291606502</v>
      </c>
      <c r="N16" s="18">
        <v>4061897.5169797451</v>
      </c>
      <c r="O16" s="18">
        <v>3993201.7403028221</v>
      </c>
      <c r="P16" s="18">
        <v>3997857.8380503762</v>
      </c>
      <c r="Q16" s="18">
        <v>4280396.7738258978</v>
      </c>
      <c r="R16" s="18">
        <v>4133394.7144599129</v>
      </c>
      <c r="S16" s="18">
        <v>4080049.5141976462</v>
      </c>
      <c r="T16" s="18">
        <v>4216801.4376612678</v>
      </c>
      <c r="U16" s="18">
        <v>4168381.795741959</v>
      </c>
      <c r="V16" s="18">
        <v>4215146.7007373432</v>
      </c>
      <c r="W16" s="18">
        <v>4131370.887889178</v>
      </c>
      <c r="X16" s="18">
        <v>4435015.2526563834</v>
      </c>
      <c r="Y16" s="18">
        <v>4402670.8303359253</v>
      </c>
      <c r="Z16" s="18">
        <v>4333557.8506105011</v>
      </c>
    </row>
    <row r="17" spans="1:26" x14ac:dyDescent="0.25">
      <c r="A17" s="17" t="s">
        <v>6</v>
      </c>
      <c r="B17" s="18">
        <f t="shared" ref="B17:Z17" si="0">SUM(B5:B16)</f>
        <v>38162292.856832013</v>
      </c>
      <c r="C17" s="18">
        <f t="shared" si="0"/>
        <v>30371107.167569272</v>
      </c>
      <c r="D17" s="18">
        <f t="shared" si="0"/>
        <v>30232871.788117103</v>
      </c>
      <c r="E17" s="18">
        <f t="shared" si="0"/>
        <v>27945580.853151653</v>
      </c>
      <c r="F17" s="18">
        <f t="shared" si="0"/>
        <v>25608097.156203605</v>
      </c>
      <c r="G17" s="18">
        <f t="shared" si="0"/>
        <v>24246487.445624948</v>
      </c>
      <c r="H17" s="18">
        <f t="shared" si="0"/>
        <v>22350592.496084914</v>
      </c>
      <c r="I17" s="18">
        <f t="shared" si="0"/>
        <v>22855886.356499359</v>
      </c>
      <c r="J17" s="18">
        <f t="shared" si="0"/>
        <v>22540627.692457646</v>
      </c>
      <c r="K17" s="18">
        <f t="shared" si="0"/>
        <v>22246707.323818453</v>
      </c>
      <c r="L17" s="18">
        <f t="shared" si="0"/>
        <v>23133738.456176482</v>
      </c>
      <c r="M17" s="18">
        <f t="shared" si="0"/>
        <v>24367324.11658765</v>
      </c>
      <c r="N17" s="18">
        <f t="shared" si="0"/>
        <v>25090288.781696744</v>
      </c>
      <c r="O17" s="18">
        <f t="shared" si="0"/>
        <v>24486950.880731821</v>
      </c>
      <c r="P17" s="18">
        <f t="shared" si="0"/>
        <v>24529014.118855376</v>
      </c>
      <c r="Q17" s="18">
        <f t="shared" si="0"/>
        <v>25858223.223033898</v>
      </c>
      <c r="R17" s="18">
        <f t="shared" si="0"/>
        <v>24968566.976523913</v>
      </c>
      <c r="S17" s="18">
        <f t="shared" si="0"/>
        <v>24596624.640606645</v>
      </c>
      <c r="T17" s="18">
        <f t="shared" si="0"/>
        <v>25182829.888811268</v>
      </c>
      <c r="U17" s="18">
        <f t="shared" si="0"/>
        <v>24798901.955418959</v>
      </c>
      <c r="V17" s="18">
        <f t="shared" si="0"/>
        <v>24854532.455928344</v>
      </c>
      <c r="W17" s="18">
        <f t="shared" si="0"/>
        <v>24375910.528949179</v>
      </c>
      <c r="X17" s="18">
        <f t="shared" si="0"/>
        <v>25677752.676809385</v>
      </c>
      <c r="Y17" s="18">
        <f t="shared" si="0"/>
        <v>25344178.731385928</v>
      </c>
      <c r="Z17" s="18">
        <f t="shared" si="0"/>
        <v>24952690.298607502</v>
      </c>
    </row>
    <row r="18" spans="1:26" x14ac:dyDescent="0.25">
      <c r="A18" s="17" t="s">
        <v>9</v>
      </c>
      <c r="B18" s="18">
        <f t="shared" ref="B18:Z18" si="1">B17/B3/1000</f>
        <v>224.4840756284236</v>
      </c>
      <c r="C18" s="18">
        <f t="shared" si="1"/>
        <v>178.65357157393692</v>
      </c>
      <c r="D18" s="18">
        <f t="shared" si="1"/>
        <v>177.84042228304179</v>
      </c>
      <c r="E18" s="18">
        <f t="shared" si="1"/>
        <v>164.38576972442149</v>
      </c>
      <c r="F18" s="18">
        <f t="shared" si="1"/>
        <v>150.6358656247271</v>
      </c>
      <c r="G18" s="18">
        <f t="shared" si="1"/>
        <v>142.62639673897027</v>
      </c>
      <c r="H18" s="18">
        <f t="shared" si="1"/>
        <v>131.47407350638187</v>
      </c>
      <c r="I18" s="18">
        <f t="shared" si="1"/>
        <v>134.44639033234918</v>
      </c>
      <c r="J18" s="18">
        <f t="shared" si="1"/>
        <v>132.59192760269204</v>
      </c>
      <c r="K18" s="18">
        <f t="shared" si="1"/>
        <v>130.86298425775558</v>
      </c>
      <c r="L18" s="18">
        <f t="shared" si="1"/>
        <v>136.08081444809696</v>
      </c>
      <c r="M18" s="18">
        <f t="shared" si="1"/>
        <v>143.33720068580971</v>
      </c>
      <c r="N18" s="18">
        <f t="shared" si="1"/>
        <v>147.58993400998085</v>
      </c>
      <c r="O18" s="18">
        <f t="shared" si="1"/>
        <v>144.04088753371659</v>
      </c>
      <c r="P18" s="18">
        <f t="shared" si="1"/>
        <v>144.28831834620811</v>
      </c>
      <c r="Q18" s="18">
        <f t="shared" si="1"/>
        <v>152.10719542961115</v>
      </c>
      <c r="R18" s="18">
        <f t="shared" si="1"/>
        <v>146.87392339131713</v>
      </c>
      <c r="S18" s="18">
        <f t="shared" si="1"/>
        <v>144.68602729768614</v>
      </c>
      <c r="T18" s="18">
        <f t="shared" si="1"/>
        <v>148.1342934635957</v>
      </c>
      <c r="U18" s="18">
        <f t="shared" si="1"/>
        <v>145.87589385540565</v>
      </c>
      <c r="V18" s="18">
        <f t="shared" si="1"/>
        <v>146.20313209369615</v>
      </c>
      <c r="W18" s="18">
        <f t="shared" si="1"/>
        <v>143.38770899381871</v>
      </c>
      <c r="X18" s="18">
        <f t="shared" si="1"/>
        <v>151.04560398123169</v>
      </c>
      <c r="Y18" s="18">
        <f t="shared" si="1"/>
        <v>149.08340430227014</v>
      </c>
      <c r="Z18" s="18">
        <f t="shared" si="1"/>
        <v>146.78053116827942</v>
      </c>
    </row>
    <row r="19" spans="1:26" x14ac:dyDescent="0.25">
      <c r="A19" s="17" t="s">
        <v>10</v>
      </c>
      <c r="B19" s="18">
        <f>B18/B4</f>
        <v>224.4840756284236</v>
      </c>
      <c r="C19" s="18">
        <f>C18/B4</f>
        <v>178.65357157393692</v>
      </c>
      <c r="D19" s="18">
        <f>D18/B4</f>
        <v>177.84042228304179</v>
      </c>
      <c r="E19" s="18">
        <f>E18/B4</f>
        <v>164.38576972442149</v>
      </c>
      <c r="F19" s="18">
        <f>F18/B4</f>
        <v>150.6358656247271</v>
      </c>
      <c r="G19" s="18">
        <f>G18/B4</f>
        <v>142.62639673897027</v>
      </c>
      <c r="H19" s="18">
        <f>H18/B4</f>
        <v>131.47407350638187</v>
      </c>
      <c r="I19" s="18">
        <f>I18/B4</f>
        <v>134.44639033234918</v>
      </c>
      <c r="J19" s="18">
        <f>J18/B4</f>
        <v>132.59192760269204</v>
      </c>
      <c r="K19" s="18">
        <f>K18/B4</f>
        <v>130.86298425775558</v>
      </c>
      <c r="L19" s="18">
        <f>L18/B4</f>
        <v>136.08081444809696</v>
      </c>
      <c r="M19" s="18">
        <f>M18/B4</f>
        <v>143.33720068580971</v>
      </c>
      <c r="N19" s="18">
        <f>N18/B4</f>
        <v>147.58993400998085</v>
      </c>
      <c r="O19" s="18">
        <f>O18/B4</f>
        <v>144.04088753371659</v>
      </c>
      <c r="P19" s="18">
        <f>P18/B4</f>
        <v>144.28831834620811</v>
      </c>
      <c r="Q19" s="18">
        <f>Q18/B4</f>
        <v>152.10719542961115</v>
      </c>
      <c r="R19" s="18">
        <f>R18/B4</f>
        <v>146.87392339131713</v>
      </c>
      <c r="S19" s="18">
        <f>S18/B4</f>
        <v>144.68602729768614</v>
      </c>
      <c r="T19" s="18">
        <f>T18/B4</f>
        <v>148.1342934635957</v>
      </c>
      <c r="U19" s="18">
        <f>U18/B4</f>
        <v>145.87589385540565</v>
      </c>
      <c r="V19" s="18">
        <f>V18/B4</f>
        <v>146.20313209369615</v>
      </c>
      <c r="W19" s="18">
        <f>W18/B4</f>
        <v>143.38770899381871</v>
      </c>
      <c r="X19" s="18">
        <f>X18/B4</f>
        <v>151.04560398123169</v>
      </c>
      <c r="Y19" s="18">
        <f>Y18/B4</f>
        <v>149.08340430227014</v>
      </c>
      <c r="Z19" s="18">
        <f>Z18/B4</f>
        <v>146.78053116827942</v>
      </c>
    </row>
    <row r="20" spans="1:26" x14ac:dyDescent="0.25">
      <c r="A20" s="17" t="s">
        <v>11</v>
      </c>
      <c r="B20" s="19">
        <v>247.89979786666669</v>
      </c>
      <c r="C20" s="19">
        <v>410.69974384510869</v>
      </c>
      <c r="D20" s="19">
        <v>412.82668644162823</v>
      </c>
      <c r="E20" s="19">
        <v>412.95541015373283</v>
      </c>
      <c r="F20" s="19">
        <v>414.86093620102821</v>
      </c>
      <c r="G20" s="19">
        <v>413.6849763627003</v>
      </c>
      <c r="H20" s="19">
        <v>413.64477044463479</v>
      </c>
      <c r="I20" s="19">
        <v>414.75343170499661</v>
      </c>
      <c r="J20" s="19">
        <v>416.13698630151993</v>
      </c>
      <c r="K20" s="19">
        <v>414.99999999938029</v>
      </c>
      <c r="L20" s="19">
        <v>414.99999999936892</v>
      </c>
      <c r="M20" s="19">
        <v>414.95625233022969</v>
      </c>
      <c r="N20" s="19">
        <v>416.13698630130727</v>
      </c>
      <c r="O20" s="19">
        <v>414.99327568874821</v>
      </c>
      <c r="P20" s="19">
        <v>414.9821666856036</v>
      </c>
      <c r="Q20" s="19">
        <v>414.99999999793653</v>
      </c>
      <c r="R20" s="19">
        <v>416.13698629982753</v>
      </c>
      <c r="S20" s="19">
        <v>414.999999999289</v>
      </c>
      <c r="T20" s="19">
        <v>414.90738276499212</v>
      </c>
      <c r="U20" s="19">
        <v>414.89339691186018</v>
      </c>
      <c r="V20" s="19">
        <v>416.13698630319112</v>
      </c>
      <c r="W20" s="19">
        <v>414.99999999770682</v>
      </c>
      <c r="X20" s="19">
        <v>414.80570167698238</v>
      </c>
      <c r="Y20" s="19">
        <v>414.99999999599038</v>
      </c>
      <c r="Z20" s="19">
        <v>416.13698630114459</v>
      </c>
    </row>
    <row r="21" spans="1:26" x14ac:dyDescent="0.25">
      <c r="A21" s="17" t="s">
        <v>69</v>
      </c>
      <c r="B21" s="20">
        <v>10.99691597520134</v>
      </c>
      <c r="C21" s="20">
        <v>6.1440129512564612</v>
      </c>
      <c r="D21" s="20">
        <v>5.9613076055245067</v>
      </c>
      <c r="E21" s="20">
        <v>7.92720072457195</v>
      </c>
      <c r="F21" s="20">
        <v>9.7298677417268298</v>
      </c>
      <c r="G21" s="20">
        <v>10.567899894605389</v>
      </c>
      <c r="H21" s="20">
        <v>12.084117422584139</v>
      </c>
      <c r="I21" s="20">
        <v>11.646327062411199</v>
      </c>
      <c r="J21" s="20">
        <v>11.485240486544511</v>
      </c>
      <c r="K21" s="20">
        <v>11.90548474568039</v>
      </c>
      <c r="L21" s="20">
        <v>10.922824991097359</v>
      </c>
      <c r="M21" s="20">
        <v>9.7667145285358163</v>
      </c>
      <c r="N21" s="20">
        <v>9.2469591709859547</v>
      </c>
      <c r="O21" s="20">
        <v>8.8706038427470109</v>
      </c>
      <c r="P21" s="20">
        <v>8.8676621603524524</v>
      </c>
      <c r="Q21" s="20">
        <v>7.6466134362505169</v>
      </c>
      <c r="R21" s="20">
        <v>8.4506880522781493</v>
      </c>
      <c r="S21" s="20">
        <v>7.0804100028416492</v>
      </c>
      <c r="T21" s="20">
        <v>5.1637338798748136</v>
      </c>
      <c r="U21" s="20">
        <v>4.7973854526387063</v>
      </c>
      <c r="V21" s="20">
        <v>3.380298436501016</v>
      </c>
      <c r="W21" s="20">
        <v>1.516835278079373</v>
      </c>
      <c r="X21" s="20">
        <v>0.41630875387616001</v>
      </c>
      <c r="Y21" s="20">
        <v>0.50016805052296531</v>
      </c>
      <c r="Z21" s="20">
        <v>-0.52765607305301676</v>
      </c>
    </row>
    <row r="22" spans="1:26" x14ac:dyDescent="0.25">
      <c r="A22" s="17" t="s">
        <v>70</v>
      </c>
      <c r="B22" s="20">
        <v>435.69919312616912</v>
      </c>
      <c r="C22" s="20">
        <v>338.190503099951</v>
      </c>
      <c r="D22" s="20">
        <v>373.12176026236938</v>
      </c>
      <c r="E22" s="20">
        <v>362.92449317776942</v>
      </c>
      <c r="F22" s="20">
        <v>342.83258421711213</v>
      </c>
      <c r="G22" s="20">
        <v>334.15478190457628</v>
      </c>
      <c r="H22" s="20">
        <v>318.37396130180849</v>
      </c>
      <c r="I22" s="20">
        <v>329.71124671986388</v>
      </c>
      <c r="J22" s="20">
        <v>329.97711516864302</v>
      </c>
      <c r="K22" s="20">
        <v>331.99088675728558</v>
      </c>
      <c r="L22" s="20">
        <v>349.01378830624031</v>
      </c>
      <c r="M22" s="20">
        <v>371.54381910996432</v>
      </c>
      <c r="N22" s="20">
        <v>384.23508450233879</v>
      </c>
      <c r="O22" s="20">
        <v>381.69008212120622</v>
      </c>
      <c r="P22" s="20">
        <v>389.27261156099371</v>
      </c>
      <c r="Q22" s="20">
        <v>414.81297313254112</v>
      </c>
      <c r="R22" s="20">
        <v>408.10978480268778</v>
      </c>
      <c r="S22" s="20">
        <v>406.57509836164161</v>
      </c>
      <c r="T22" s="20">
        <v>421.26854884860512</v>
      </c>
      <c r="U22" s="20">
        <v>420.31840128233932</v>
      </c>
      <c r="V22" s="20">
        <v>425.15833291637648</v>
      </c>
      <c r="W22" s="20">
        <v>425.18544804844811</v>
      </c>
      <c r="X22" s="20">
        <v>457.18680466973689</v>
      </c>
      <c r="Y22" s="20">
        <v>461.08634862949339</v>
      </c>
      <c r="Z22" s="20">
        <v>462.73627781200429</v>
      </c>
    </row>
    <row r="23" spans="1:26" x14ac:dyDescent="0.25">
      <c r="A23" s="17" t="s">
        <v>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74</v>
      </c>
      <c r="B26" s="20">
        <v>13.84270732776838</v>
      </c>
      <c r="C26" s="20">
        <v>6.1822603389081019</v>
      </c>
      <c r="D26" s="20">
        <v>1.259024070344644</v>
      </c>
      <c r="E26" s="20">
        <v>1.167879160793392</v>
      </c>
      <c r="F26" s="20">
        <v>1.1707420168969329</v>
      </c>
      <c r="G26" s="20">
        <v>1.0731169600065491</v>
      </c>
      <c r="H26" s="20">
        <v>1.023898701718835</v>
      </c>
      <c r="I26" s="20">
        <v>1.0194304529583329</v>
      </c>
      <c r="J26" s="20">
        <v>1.0184045316257699</v>
      </c>
      <c r="K26" s="20">
        <v>1.0304356147189111</v>
      </c>
      <c r="L26" s="20">
        <v>1.1078322836095491</v>
      </c>
      <c r="M26" s="20">
        <v>1.1270058160910541</v>
      </c>
      <c r="N26" s="20">
        <v>1.223203151807311</v>
      </c>
      <c r="O26" s="20">
        <v>1.183271514765186</v>
      </c>
      <c r="P26" s="20">
        <v>1.174958378720842</v>
      </c>
      <c r="Q26" s="20">
        <v>1.18547740265371</v>
      </c>
      <c r="R26" s="20">
        <v>1.1405394672696649</v>
      </c>
      <c r="S26" s="20">
        <v>1.1568180634041021</v>
      </c>
      <c r="T26" s="20">
        <v>1.133624507785872</v>
      </c>
      <c r="U26" s="20">
        <v>1.1392325283329681</v>
      </c>
      <c r="V26" s="20">
        <v>1.1186360920431111</v>
      </c>
      <c r="W26" s="20">
        <v>1.1341220347712631</v>
      </c>
      <c r="X26" s="20">
        <v>1.100791552967878</v>
      </c>
      <c r="Y26" s="20">
        <v>1.085775493884761</v>
      </c>
      <c r="Z26" s="20">
        <v>1.10505462729798</v>
      </c>
    </row>
    <row r="27" spans="1:26" x14ac:dyDescent="0.25">
      <c r="A27" s="17" t="s">
        <v>75</v>
      </c>
      <c r="B27" s="19">
        <v>42142.965637333327</v>
      </c>
      <c r="C27" s="19">
        <v>66104.587970333334</v>
      </c>
      <c r="D27" s="19">
        <v>64432.750739749987</v>
      </c>
      <c r="E27" s="19">
        <v>62803.084687000002</v>
      </c>
      <c r="F27" s="19">
        <v>61632.98526483334</v>
      </c>
      <c r="G27" s="19">
        <v>60136.143958916662</v>
      </c>
      <c r="H27" s="19">
        <v>58906.738114250009</v>
      </c>
      <c r="I27" s="19">
        <v>57908.288888083327</v>
      </c>
      <c r="J27" s="19">
        <v>57004.941205500007</v>
      </c>
      <c r="K27" s="19">
        <v>55805.049999916671</v>
      </c>
      <c r="L27" s="19">
        <v>54803.239999916666</v>
      </c>
      <c r="M27" s="19">
        <v>53838.084002333337</v>
      </c>
      <c r="N27" s="19">
        <v>53057.465753416669</v>
      </c>
      <c r="O27" s="19">
        <v>52008.617282416657</v>
      </c>
      <c r="P27" s="19">
        <v>51132.442650333338</v>
      </c>
      <c r="Q27" s="19">
        <v>50280.984999750013</v>
      </c>
      <c r="R27" s="19">
        <v>49583.970328583331</v>
      </c>
      <c r="S27" s="19">
        <v>48637.169999916667</v>
      </c>
      <c r="T27" s="19">
        <v>47829.278362999998</v>
      </c>
      <c r="U27" s="19">
        <v>47051.815463583327</v>
      </c>
      <c r="V27" s="19">
        <v>46428.819698833337</v>
      </c>
      <c r="W27" s="19">
        <v>45243.714999750002</v>
      </c>
      <c r="X27" s="19">
        <v>44164.777863249998</v>
      </c>
      <c r="Y27" s="19">
        <v>43127.214999583339</v>
      </c>
      <c r="Z27" s="19">
        <v>42184.222438333331</v>
      </c>
    </row>
    <row r="28" spans="1:26" x14ac:dyDescent="0.25">
      <c r="A28" s="17" t="s">
        <v>76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77</v>
      </c>
      <c r="B29" s="19">
        <v>42142.965637333327</v>
      </c>
      <c r="C29" s="19">
        <v>66104.587970333334</v>
      </c>
      <c r="D29" s="19">
        <v>64432.750739749987</v>
      </c>
      <c r="E29" s="19">
        <v>62803.084687000002</v>
      </c>
      <c r="F29" s="19">
        <v>61632.98526483334</v>
      </c>
      <c r="G29" s="19">
        <v>60136.143958916662</v>
      </c>
      <c r="H29" s="19">
        <v>58906.738114250009</v>
      </c>
      <c r="I29" s="19">
        <v>57908.288888083327</v>
      </c>
      <c r="J29" s="19">
        <v>57004.941205500007</v>
      </c>
      <c r="K29" s="19">
        <v>55805.049999916671</v>
      </c>
      <c r="L29" s="19">
        <v>54803.239999916666</v>
      </c>
      <c r="M29" s="19">
        <v>53838.084002333337</v>
      </c>
      <c r="N29" s="19">
        <v>53057.465753416669</v>
      </c>
      <c r="O29" s="19">
        <v>52008.617282416657</v>
      </c>
      <c r="P29" s="19">
        <v>51132.442650333338</v>
      </c>
      <c r="Q29" s="19">
        <v>50280.984999750013</v>
      </c>
      <c r="R29" s="19">
        <v>49583.970328583331</v>
      </c>
      <c r="S29" s="19">
        <v>48637.169999916667</v>
      </c>
      <c r="T29" s="19">
        <v>47829.278362999998</v>
      </c>
      <c r="U29" s="19">
        <v>47051.815463583327</v>
      </c>
      <c r="V29" s="19">
        <v>46428.819698833337</v>
      </c>
      <c r="W29" s="19">
        <v>45243.714999750002</v>
      </c>
      <c r="X29" s="19">
        <v>44164.777863249998</v>
      </c>
      <c r="Y29" s="19">
        <v>43127.214999583339</v>
      </c>
      <c r="Z29" s="19">
        <v>42184.222438333331</v>
      </c>
    </row>
    <row r="30" spans="1:26" x14ac:dyDescent="0.25">
      <c r="A30" s="17" t="s">
        <v>78</v>
      </c>
      <c r="B30" s="19">
        <v>49208.566210500001</v>
      </c>
      <c r="C30" s="19">
        <v>77275.409610083341</v>
      </c>
      <c r="D30" s="19">
        <v>75304.945661749996</v>
      </c>
      <c r="E30" s="19">
        <v>73416.483716000002</v>
      </c>
      <c r="F30" s="19">
        <v>72032.46382983333</v>
      </c>
      <c r="G30" s="19">
        <v>70282.413142666672</v>
      </c>
      <c r="H30" s="19">
        <v>68845.232843499994</v>
      </c>
      <c r="I30" s="19">
        <v>67678.267461416661</v>
      </c>
      <c r="J30" s="19">
        <v>66639.101361583336</v>
      </c>
      <c r="K30" s="19">
        <v>65222.103081416673</v>
      </c>
      <c r="L30" s="19">
        <v>64065.088948083343</v>
      </c>
      <c r="M30" s="19">
        <v>62920.230960833338</v>
      </c>
      <c r="N30" s="19">
        <v>62012.013563250002</v>
      </c>
      <c r="O30" s="19">
        <v>60798.168632000008</v>
      </c>
      <c r="P30" s="19">
        <v>59757.336122166656</v>
      </c>
      <c r="Q30" s="19">
        <v>58761.983649500013</v>
      </c>
      <c r="R30" s="19">
        <v>57963.944086416661</v>
      </c>
      <c r="S30" s="19">
        <v>56840.360877333333</v>
      </c>
      <c r="T30" s="19">
        <v>55912.499839166667</v>
      </c>
      <c r="U30" s="19">
        <v>54987.061442583326</v>
      </c>
      <c r="V30" s="19">
        <v>54258.974170000001</v>
      </c>
      <c r="W30" s="19">
        <v>52875.131015249986</v>
      </c>
      <c r="X30" s="19">
        <v>51628.680780499999</v>
      </c>
      <c r="Y30" s="19">
        <v>50406.045409416663</v>
      </c>
      <c r="Z30" s="19">
        <v>49308.931413333339</v>
      </c>
    </row>
    <row r="31" spans="1:26" x14ac:dyDescent="0.25">
      <c r="A31" s="17" t="s">
        <v>79</v>
      </c>
      <c r="B31" s="18">
        <v>17820513.656252999</v>
      </c>
      <c r="C31" s="18">
        <v>21881162.745444</v>
      </c>
      <c r="D31" s="18">
        <v>23592345.429255001</v>
      </c>
      <c r="E31" s="18">
        <v>22210790.477120999</v>
      </c>
      <c r="F31" s="18">
        <v>20428929.265183002</v>
      </c>
      <c r="G31" s="18">
        <v>19352042.562731002</v>
      </c>
      <c r="H31" s="18">
        <v>17922437.683136001</v>
      </c>
      <c r="I31" s="18">
        <v>18304810.886831</v>
      </c>
      <c r="J31" s="18">
        <v>18044959.944403999</v>
      </c>
      <c r="K31" s="18">
        <v>17750267.281690001</v>
      </c>
      <c r="L31" s="18">
        <v>18427314.649208002</v>
      </c>
      <c r="M31" s="18">
        <v>19388683.409926001</v>
      </c>
      <c r="N31" s="18">
        <v>19813117.279713999</v>
      </c>
      <c r="O31" s="18">
        <v>19311856.933237001</v>
      </c>
      <c r="P31" s="18">
        <v>19374551.617653999</v>
      </c>
      <c r="Q31" s="18">
        <v>20407874.706064001</v>
      </c>
      <c r="R31" s="18">
        <v>19745868.250707</v>
      </c>
      <c r="S31" s="18">
        <v>19372209.117027</v>
      </c>
      <c r="T31" s="18">
        <v>19860253.418729</v>
      </c>
      <c r="U31" s="18">
        <v>19512949.724436998</v>
      </c>
      <c r="V31" s="18">
        <v>19556188.056878</v>
      </c>
      <c r="W31" s="18">
        <v>19156766.369488001</v>
      </c>
      <c r="X31" s="18">
        <v>20170060.198488001</v>
      </c>
      <c r="Y31" s="18">
        <v>19860158.59725</v>
      </c>
      <c r="Z31" s="18">
        <v>19546188.230624001</v>
      </c>
    </row>
    <row r="32" spans="1:26" x14ac:dyDescent="0.25">
      <c r="A32" s="17" t="s">
        <v>80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81</v>
      </c>
      <c r="B33" s="19">
        <v>596.91666666666663</v>
      </c>
      <c r="C33" s="19">
        <v>906.41666666666663</v>
      </c>
      <c r="D33" s="19">
        <v>886.91666666666663</v>
      </c>
      <c r="E33" s="19">
        <v>864.08333333333337</v>
      </c>
      <c r="F33" s="19">
        <v>850</v>
      </c>
      <c r="G33" s="19">
        <v>837.16666666666663</v>
      </c>
      <c r="H33" s="19">
        <v>814.66666666666663</v>
      </c>
      <c r="I33" s="19">
        <v>802.75</v>
      </c>
      <c r="J33" s="19">
        <v>797</v>
      </c>
      <c r="K33" s="19">
        <v>771.75</v>
      </c>
      <c r="L33" s="19">
        <v>753.16666666666663</v>
      </c>
      <c r="M33" s="19">
        <v>746.41666666666663</v>
      </c>
      <c r="N33" s="19">
        <v>731.58333333333337</v>
      </c>
      <c r="O33" s="19">
        <v>717.66666666666663</v>
      </c>
      <c r="P33" s="19">
        <v>712.75</v>
      </c>
      <c r="Q33" s="19">
        <v>707.41666666666663</v>
      </c>
      <c r="R33" s="19">
        <v>684.41666666666663</v>
      </c>
      <c r="S33" s="19">
        <v>678.5</v>
      </c>
      <c r="T33" s="19">
        <v>675.41666666666663</v>
      </c>
      <c r="U33" s="19">
        <v>664.83333333333337</v>
      </c>
      <c r="V33" s="19">
        <v>652.08333333333337</v>
      </c>
      <c r="W33" s="19">
        <v>634.16666666666663</v>
      </c>
      <c r="X33" s="19">
        <v>627.33333333333337</v>
      </c>
      <c r="Y33" s="19">
        <v>612.33333333333337</v>
      </c>
      <c r="Z33" s="19">
        <v>608.08333333333337</v>
      </c>
    </row>
    <row r="34" spans="1:26" x14ac:dyDescent="0.25">
      <c r="A34" s="17" t="s">
        <v>82</v>
      </c>
      <c r="B34" s="19">
        <v>6605</v>
      </c>
      <c r="C34" s="19">
        <v>3462</v>
      </c>
      <c r="D34" s="19">
        <v>6789.833333333333</v>
      </c>
      <c r="E34" s="19">
        <v>6726.583333333333</v>
      </c>
      <c r="F34" s="19">
        <v>6634.833333333333</v>
      </c>
      <c r="G34" s="19">
        <v>6649.416666666667</v>
      </c>
      <c r="H34" s="19">
        <v>6563</v>
      </c>
      <c r="I34" s="19">
        <v>6653.166666666667</v>
      </c>
      <c r="J34" s="19">
        <v>6648</v>
      </c>
      <c r="K34" s="19">
        <v>6623.583333333333</v>
      </c>
      <c r="L34" s="19">
        <v>6557.25</v>
      </c>
      <c r="M34" s="19">
        <v>6650</v>
      </c>
      <c r="N34" s="19">
        <v>6595.75</v>
      </c>
      <c r="O34" s="19">
        <v>6701.25</v>
      </c>
      <c r="P34" s="19">
        <v>6634.916666666667</v>
      </c>
      <c r="Q34" s="19">
        <v>6692.416666666667</v>
      </c>
      <c r="R34" s="19">
        <v>6669.166666666667</v>
      </c>
      <c r="S34" s="19">
        <v>6740</v>
      </c>
      <c r="T34" s="19">
        <v>6765.333333333333</v>
      </c>
      <c r="U34" s="19">
        <v>6759.916666666667</v>
      </c>
      <c r="V34" s="19">
        <v>6764.416666666667</v>
      </c>
      <c r="W34" s="19">
        <v>6703.666666666667</v>
      </c>
      <c r="X34" s="19">
        <v>6883.25</v>
      </c>
      <c r="Y34" s="19">
        <v>6894.75</v>
      </c>
      <c r="Z34" s="19">
        <v>6767.583333333333</v>
      </c>
    </row>
    <row r="35" spans="1:26" x14ac:dyDescent="0.25">
      <c r="A35" s="17" t="s">
        <v>83</v>
      </c>
      <c r="B35" s="19">
        <v>1582.083333333333</v>
      </c>
      <c r="C35" s="19">
        <v>4391.583333333333</v>
      </c>
      <c r="D35" s="19">
        <v>1083.25</v>
      </c>
      <c r="E35" s="19">
        <v>1169.333333333333</v>
      </c>
      <c r="F35" s="19">
        <v>1299.166666666667</v>
      </c>
      <c r="G35" s="19">
        <v>1273.416666666667</v>
      </c>
      <c r="H35" s="19">
        <v>1382.333333333333</v>
      </c>
      <c r="I35" s="19">
        <v>1304.083333333333</v>
      </c>
      <c r="J35" s="19">
        <v>1339</v>
      </c>
      <c r="K35" s="19">
        <v>1364.666666666667</v>
      </c>
      <c r="L35" s="19">
        <v>1449.583333333333</v>
      </c>
      <c r="M35" s="19">
        <v>1363.583333333333</v>
      </c>
      <c r="N35" s="19">
        <v>1456.666666666667</v>
      </c>
      <c r="O35" s="19">
        <v>1341.083333333333</v>
      </c>
      <c r="P35" s="19">
        <v>1412.333333333333</v>
      </c>
      <c r="Q35" s="19">
        <v>1360.166666666667</v>
      </c>
      <c r="R35" s="19">
        <v>1430.416666666667</v>
      </c>
      <c r="S35" s="19">
        <v>1341.5</v>
      </c>
      <c r="T35" s="19">
        <v>1319.25</v>
      </c>
      <c r="U35" s="19">
        <v>1335.25</v>
      </c>
      <c r="V35" s="19">
        <v>1367.5</v>
      </c>
      <c r="W35" s="19">
        <v>1422.166666666667</v>
      </c>
      <c r="X35" s="19">
        <v>1249.416666666667</v>
      </c>
      <c r="Y35" s="19">
        <v>1252.916666666667</v>
      </c>
      <c r="Z35" s="19">
        <v>1408.333333333333</v>
      </c>
    </row>
    <row r="36" spans="1:26" x14ac:dyDescent="0.25">
      <c r="A36" s="17" t="s">
        <v>84</v>
      </c>
      <c r="B36" s="19">
        <v>103.24244310000191</v>
      </c>
      <c r="C36" s="19">
        <v>85.789490656563927</v>
      </c>
      <c r="D36" s="19">
        <v>84.131908362709297</v>
      </c>
      <c r="E36" s="19">
        <v>80.478264129899173</v>
      </c>
      <c r="F36" s="19">
        <v>74.555251723920392</v>
      </c>
      <c r="G36" s="19">
        <v>74.553516522526635</v>
      </c>
      <c r="H36" s="19">
        <v>71.335327890239725</v>
      </c>
      <c r="I36" s="19">
        <v>72.240823515810504</v>
      </c>
      <c r="J36" s="19">
        <v>71.389769367220694</v>
      </c>
      <c r="K36" s="19">
        <v>69.094158704756481</v>
      </c>
      <c r="L36" s="19">
        <v>68.20887456370815</v>
      </c>
      <c r="M36" s="19">
        <v>66.396947061472602</v>
      </c>
      <c r="N36" s="19">
        <v>65.857346977354666</v>
      </c>
      <c r="O36" s="19">
        <v>64.062771668502677</v>
      </c>
      <c r="P36" s="19">
        <v>63.392762481792232</v>
      </c>
      <c r="Q36" s="19">
        <v>60.770103969672753</v>
      </c>
      <c r="R36" s="19">
        <v>61.449135627362253</v>
      </c>
      <c r="S36" s="19">
        <v>62.08960425245435</v>
      </c>
      <c r="T36" s="19">
        <v>60.654725179746968</v>
      </c>
      <c r="U36" s="19">
        <v>58.303304276702811</v>
      </c>
      <c r="V36" s="19">
        <v>59.637844805935018</v>
      </c>
      <c r="W36" s="19">
        <v>57.049275234960049</v>
      </c>
      <c r="X36" s="19">
        <v>58.354323521328013</v>
      </c>
      <c r="Y36" s="19">
        <v>56.968012197697881</v>
      </c>
      <c r="Z36" s="19">
        <v>55.395372105969187</v>
      </c>
    </row>
    <row r="37" spans="1:26" x14ac:dyDescent="0.25">
      <c r="A37" s="17" t="s">
        <v>85</v>
      </c>
      <c r="B37" s="21">
        <v>0.7810861269260545</v>
      </c>
      <c r="C37" s="21">
        <v>0.90823970684972566</v>
      </c>
      <c r="D37" s="21">
        <v>0.90225396540920155</v>
      </c>
      <c r="E37" s="21">
        <v>0.9004460975654931</v>
      </c>
      <c r="F37" s="21">
        <v>0.90024902031285314</v>
      </c>
      <c r="G37" s="21">
        <v>0.89402881645477528</v>
      </c>
      <c r="H37" s="21">
        <v>0.91114391844069453</v>
      </c>
      <c r="I37" s="21">
        <v>0.90400999912126945</v>
      </c>
      <c r="J37" s="21">
        <v>0.89491826841198718</v>
      </c>
      <c r="K37" s="21">
        <v>0.90252814035942064</v>
      </c>
      <c r="L37" s="21">
        <v>0.9100447686433526</v>
      </c>
      <c r="M37" s="21">
        <v>0.89987221374094828</v>
      </c>
      <c r="N37" s="21">
        <v>0.90132819401119546</v>
      </c>
      <c r="O37" s="21">
        <v>0.90067801581598084</v>
      </c>
      <c r="P37" s="21">
        <v>0.90137827972376616</v>
      </c>
      <c r="Q37" s="21">
        <v>0.9108627308760554</v>
      </c>
      <c r="R37" s="21">
        <v>0.90149521145207678</v>
      </c>
      <c r="S37" s="21">
        <v>0.89634801780983042</v>
      </c>
      <c r="T37" s="21">
        <v>0.90878613032419364</v>
      </c>
      <c r="U37" s="21">
        <v>0.89476526548660695</v>
      </c>
      <c r="V37" s="21">
        <v>0.89701640606550415</v>
      </c>
      <c r="W37" s="21">
        <v>0.90038569151546233</v>
      </c>
      <c r="X37" s="21">
        <v>0.90502123877351615</v>
      </c>
      <c r="Y37" s="21">
        <v>0.90687996585875941</v>
      </c>
      <c r="Z37" s="21">
        <v>0.89875151214518234</v>
      </c>
    </row>
    <row r="38" spans="1:26" x14ac:dyDescent="0.25">
      <c r="A38" s="17" t="s">
        <v>86</v>
      </c>
      <c r="B38" s="21">
        <v>0.32053544323011529</v>
      </c>
      <c r="C38" s="21">
        <v>0.2654109589041096</v>
      </c>
      <c r="D38" s="21">
        <v>0.27247907153729067</v>
      </c>
      <c r="E38" s="21">
        <v>0.26436453576864538</v>
      </c>
      <c r="F38" s="21">
        <v>0.24944975713418341</v>
      </c>
      <c r="G38" s="21">
        <v>0.25738203957382039</v>
      </c>
      <c r="H38" s="21">
        <v>0.25878995433789947</v>
      </c>
      <c r="I38" s="21">
        <v>0.24313165905631659</v>
      </c>
      <c r="J38" s="21">
        <v>0.24246736490588949</v>
      </c>
      <c r="K38" s="21">
        <v>0.24662290715372909</v>
      </c>
      <c r="L38" s="21">
        <v>0.25076103500761038</v>
      </c>
      <c r="M38" s="21">
        <v>0.24620433789954341</v>
      </c>
      <c r="N38" s="21">
        <v>0.2386915604128719</v>
      </c>
      <c r="O38" s="21">
        <v>0.2353976407914764</v>
      </c>
      <c r="P38" s="21">
        <v>0.25419520547945212</v>
      </c>
      <c r="Q38" s="21">
        <v>0.24029680365296799</v>
      </c>
      <c r="R38" s="21">
        <v>0.2358265027322404</v>
      </c>
      <c r="S38" s="21">
        <v>0.24331240487062411</v>
      </c>
      <c r="T38" s="21">
        <v>0.25406202435312031</v>
      </c>
      <c r="U38" s="21">
        <v>0.23038432267884321</v>
      </c>
      <c r="V38" s="21">
        <v>0.26001821493624772</v>
      </c>
      <c r="W38" s="21">
        <v>0.23893645357686449</v>
      </c>
      <c r="X38" s="21">
        <v>0.25017123287671228</v>
      </c>
      <c r="Y38" s="21">
        <v>0.27085235920852357</v>
      </c>
      <c r="Z38" s="21">
        <v>0.26645036429872487</v>
      </c>
    </row>
    <row r="39" spans="1:26" x14ac:dyDescent="0.25">
      <c r="A39" s="17" t="s">
        <v>87</v>
      </c>
      <c r="B39" s="19">
        <v>267.41666666666669</v>
      </c>
      <c r="C39" s="19">
        <v>410.91666666666669</v>
      </c>
      <c r="D39" s="19">
        <v>403.58333333333331</v>
      </c>
      <c r="E39" s="19">
        <v>389</v>
      </c>
      <c r="F39" s="19">
        <v>383.5</v>
      </c>
      <c r="G39" s="19">
        <v>375.08333333333331</v>
      </c>
      <c r="H39" s="19">
        <v>376.08333333333331</v>
      </c>
      <c r="I39" s="19">
        <v>360.91666666666669</v>
      </c>
      <c r="J39" s="19">
        <v>359.08333333333331</v>
      </c>
      <c r="K39" s="19">
        <v>345.91666666666669</v>
      </c>
      <c r="L39" s="19">
        <v>344.66666666666669</v>
      </c>
      <c r="M39" s="19">
        <v>339.16666666666669</v>
      </c>
      <c r="N39" s="19">
        <v>328.08333333333331</v>
      </c>
      <c r="O39" s="19">
        <v>321.83333333333331</v>
      </c>
      <c r="P39" s="19">
        <v>319.66666666666669</v>
      </c>
      <c r="Q39" s="19">
        <v>317.91666666666669</v>
      </c>
      <c r="R39" s="19">
        <v>307.66666666666669</v>
      </c>
      <c r="S39" s="19">
        <v>301.5</v>
      </c>
      <c r="T39" s="19">
        <v>303</v>
      </c>
      <c r="U39" s="19">
        <v>298.58333333333331</v>
      </c>
      <c r="V39" s="19">
        <v>286.16666666666669</v>
      </c>
      <c r="W39" s="19">
        <v>279</v>
      </c>
      <c r="X39" s="19">
        <v>277.25</v>
      </c>
      <c r="Y39" s="19">
        <v>272.16666666666669</v>
      </c>
      <c r="Z39" s="19">
        <v>264.25</v>
      </c>
    </row>
    <row r="40" spans="1:26" x14ac:dyDescent="0.25">
      <c r="A40" s="17" t="s">
        <v>88</v>
      </c>
      <c r="B40" s="19">
        <v>329.5</v>
      </c>
      <c r="C40" s="19">
        <v>495.5</v>
      </c>
      <c r="D40" s="19">
        <v>483.33333333333331</v>
      </c>
      <c r="E40" s="19">
        <v>475.08333333333331</v>
      </c>
      <c r="F40" s="19">
        <v>466.5</v>
      </c>
      <c r="G40" s="19">
        <v>462.08333333333331</v>
      </c>
      <c r="H40" s="19">
        <v>438.58333333333331</v>
      </c>
      <c r="I40" s="19">
        <v>441.83333333333331</v>
      </c>
      <c r="J40" s="19">
        <v>437.91666666666669</v>
      </c>
      <c r="K40" s="19">
        <v>425.83333333333331</v>
      </c>
      <c r="L40" s="19">
        <v>408.5</v>
      </c>
      <c r="M40" s="19">
        <v>407.25</v>
      </c>
      <c r="N40" s="19">
        <v>403.5</v>
      </c>
      <c r="O40" s="19">
        <v>395.83333333333331</v>
      </c>
      <c r="P40" s="19">
        <v>393.08333333333331</v>
      </c>
      <c r="Q40" s="19">
        <v>389.5</v>
      </c>
      <c r="R40" s="19">
        <v>376.75</v>
      </c>
      <c r="S40" s="19">
        <v>377</v>
      </c>
      <c r="T40" s="19">
        <v>372.41666666666669</v>
      </c>
      <c r="U40" s="19">
        <v>366.25</v>
      </c>
      <c r="V40" s="19">
        <v>365.91666666666669</v>
      </c>
      <c r="W40" s="19">
        <v>355.16666666666669</v>
      </c>
      <c r="X40" s="19">
        <v>350.08333333333331</v>
      </c>
      <c r="Y40" s="19">
        <v>340.16666666666669</v>
      </c>
      <c r="Z40" s="19">
        <v>343.83333333333331</v>
      </c>
    </row>
    <row r="41" spans="1:26" x14ac:dyDescent="0.25">
      <c r="A41" s="17" t="s">
        <v>89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92</v>
      </c>
      <c r="B44" s="19">
        <v>6605</v>
      </c>
      <c r="C44" s="19">
        <v>3462</v>
      </c>
      <c r="D44" s="19">
        <v>6789.833333333333</v>
      </c>
      <c r="E44" s="19">
        <v>6726.583333333333</v>
      </c>
      <c r="F44" s="19">
        <v>6634.833333333333</v>
      </c>
      <c r="G44" s="19">
        <v>6649.416666666667</v>
      </c>
      <c r="H44" s="19">
        <v>6563</v>
      </c>
      <c r="I44" s="19">
        <v>6653.166666666667</v>
      </c>
      <c r="J44" s="19">
        <v>6648</v>
      </c>
      <c r="K44" s="19">
        <v>6623.583333333333</v>
      </c>
      <c r="L44" s="19">
        <v>6557.25</v>
      </c>
      <c r="M44" s="19">
        <v>6650</v>
      </c>
      <c r="N44" s="19">
        <v>6595.75</v>
      </c>
      <c r="O44" s="19">
        <v>6701.25</v>
      </c>
      <c r="P44" s="19">
        <v>6634.916666666667</v>
      </c>
      <c r="Q44" s="19">
        <v>6692.416666666667</v>
      </c>
      <c r="R44" s="19">
        <v>6669.166666666667</v>
      </c>
      <c r="S44" s="19">
        <v>6740</v>
      </c>
      <c r="T44" s="19">
        <v>6765.333333333333</v>
      </c>
      <c r="U44" s="19">
        <v>6759.916666666667</v>
      </c>
      <c r="V44" s="19">
        <v>6764.416666666667</v>
      </c>
      <c r="W44" s="19">
        <v>6703.666666666667</v>
      </c>
      <c r="X44" s="19">
        <v>6883.25</v>
      </c>
      <c r="Y44" s="19">
        <v>6894.75</v>
      </c>
      <c r="Z44" s="19">
        <v>6767.583333333333</v>
      </c>
    </row>
    <row r="45" spans="1:26" x14ac:dyDescent="0.25">
      <c r="A45" s="17" t="s">
        <v>93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97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99</v>
      </c>
      <c r="B51" s="20">
        <v>45.225493131451117</v>
      </c>
      <c r="C51" s="20">
        <v>44.5603128805175</v>
      </c>
      <c r="D51" s="20">
        <v>46.929100171232882</v>
      </c>
      <c r="E51" s="20">
        <v>48.126644121004567</v>
      </c>
      <c r="F51" s="20">
        <v>49.565278062386163</v>
      </c>
      <c r="G51" s="20">
        <v>49.857390506088279</v>
      </c>
      <c r="H51" s="20">
        <v>51.733275684931499</v>
      </c>
      <c r="I51" s="20">
        <v>52.120214707001523</v>
      </c>
      <c r="J51" s="20">
        <v>51.644857031724349</v>
      </c>
      <c r="K51" s="20">
        <v>53.1710197869102</v>
      </c>
      <c r="L51" s="20">
        <v>52.768034531963458</v>
      </c>
      <c r="M51" s="20">
        <v>52.110169996194827</v>
      </c>
      <c r="N51" s="20">
        <v>52.86636204083181</v>
      </c>
      <c r="O51" s="20">
        <v>51.919074391171989</v>
      </c>
      <c r="P51" s="20">
        <v>52.854334665144613</v>
      </c>
      <c r="Q51" s="20">
        <v>50.890108828006078</v>
      </c>
      <c r="R51" s="20">
        <v>50.581306637067399</v>
      </c>
      <c r="S51" s="20">
        <v>46.937069920091332</v>
      </c>
      <c r="T51" s="20">
        <v>43.96575494672755</v>
      </c>
      <c r="U51" s="20">
        <v>43.052154394977173</v>
      </c>
      <c r="V51" s="20">
        <v>39.115949168943537</v>
      </c>
      <c r="W51" s="20">
        <v>36.060313451293752</v>
      </c>
      <c r="X51" s="20">
        <v>36.116259798325721</v>
      </c>
      <c r="Y51" s="20">
        <v>36.090589516742767</v>
      </c>
      <c r="Z51" s="20">
        <v>36.101828134486937</v>
      </c>
    </row>
    <row r="52" spans="1:26" x14ac:dyDescent="0.25">
      <c r="A52" s="17" t="s">
        <v>100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101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103</v>
      </c>
      <c r="B55" s="20">
        <v>96.618632694084397</v>
      </c>
      <c r="C55" s="20">
        <v>98.914852780023978</v>
      </c>
      <c r="D55" s="20">
        <v>104.7214614811578</v>
      </c>
      <c r="E55" s="20">
        <v>100.7026330601861</v>
      </c>
      <c r="F55" s="20">
        <v>95.413695889893773</v>
      </c>
      <c r="G55" s="20">
        <v>92.916643926354709</v>
      </c>
      <c r="H55" s="20">
        <v>88.479206081617434</v>
      </c>
      <c r="I55" s="20">
        <v>90.530744493933568</v>
      </c>
      <c r="J55" s="20">
        <v>89.554210557490734</v>
      </c>
      <c r="K55" s="20">
        <v>88.513063565473942</v>
      </c>
      <c r="L55" s="20">
        <v>91.65836099160083</v>
      </c>
      <c r="M55" s="20">
        <v>95.141864213107965</v>
      </c>
      <c r="N55" s="20">
        <v>96.574437162643576</v>
      </c>
      <c r="O55" s="20">
        <v>95.317071246080843</v>
      </c>
      <c r="P55" s="20">
        <v>95.096720086521444</v>
      </c>
      <c r="Q55" s="20">
        <v>99.734191225521116</v>
      </c>
      <c r="R55" s="20">
        <v>97.410330113174169</v>
      </c>
      <c r="S55" s="20">
        <v>96.845669751748446</v>
      </c>
      <c r="T55" s="20">
        <v>99.144244830689303</v>
      </c>
      <c r="U55" s="20">
        <v>97.561201489638734</v>
      </c>
      <c r="V55" s="20">
        <v>98.623914554142232</v>
      </c>
      <c r="W55" s="20">
        <v>97.565687823701182</v>
      </c>
      <c r="X55" s="20">
        <v>101.3997545041247</v>
      </c>
      <c r="Y55" s="20">
        <v>101.17667133799389</v>
      </c>
      <c r="Z55" s="20">
        <v>99.732852063441399</v>
      </c>
    </row>
    <row r="56" spans="1:26" x14ac:dyDescent="0.25">
      <c r="A56" s="17" t="s">
        <v>104</v>
      </c>
      <c r="B56" s="18">
        <v>131091.67583333331</v>
      </c>
      <c r="C56" s="18">
        <v>137362.4</v>
      </c>
      <c r="D56" s="18">
        <v>150612.8483333333</v>
      </c>
      <c r="E56" s="18">
        <v>143035.0216666667</v>
      </c>
      <c r="F56" s="18">
        <v>133742.7908333333</v>
      </c>
      <c r="G56" s="18">
        <v>129259.1158333333</v>
      </c>
      <c r="H56" s="18">
        <v>127690.91833333331</v>
      </c>
      <c r="I56" s="18">
        <v>130581.0891666667</v>
      </c>
      <c r="J56" s="18">
        <v>128545.575</v>
      </c>
      <c r="K56" s="18">
        <v>137101.26416666669</v>
      </c>
      <c r="L56" s="18">
        <v>138449.61333333331</v>
      </c>
      <c r="M56" s="18">
        <v>140594.7391666667</v>
      </c>
      <c r="N56" s="18">
        <v>145374.4083333333</v>
      </c>
      <c r="O56" s="18">
        <v>141984.87083333329</v>
      </c>
      <c r="P56" s="18">
        <v>140371.63666666669</v>
      </c>
      <c r="Q56" s="18">
        <v>144339.3091666667</v>
      </c>
      <c r="R56" s="18">
        <v>140517.7233333333</v>
      </c>
      <c r="S56" s="18">
        <v>134622.8133333333</v>
      </c>
      <c r="T56" s="18">
        <v>135639.2441666667</v>
      </c>
      <c r="U56" s="18">
        <v>133126.98749999999</v>
      </c>
      <c r="V56" s="18">
        <v>131389.15</v>
      </c>
      <c r="W56" s="18">
        <v>129784.9258333333</v>
      </c>
      <c r="X56" s="18">
        <v>137542.1816666667</v>
      </c>
      <c r="Y56" s="18">
        <v>136905.17000000001</v>
      </c>
      <c r="Z56" s="18">
        <v>136097.9725</v>
      </c>
    </row>
    <row r="57" spans="1:26" x14ac:dyDescent="0.25">
      <c r="A57" s="17" t="s">
        <v>105</v>
      </c>
      <c r="B57" s="19">
        <v>2684</v>
      </c>
      <c r="C57" s="19">
        <v>3644</v>
      </c>
      <c r="D57" s="19">
        <v>4334</v>
      </c>
      <c r="E57" s="19">
        <v>2872</v>
      </c>
      <c r="F57" s="19">
        <v>2517</v>
      </c>
      <c r="G57" s="19">
        <v>2336</v>
      </c>
      <c r="H57" s="19">
        <v>2095</v>
      </c>
      <c r="I57" s="19">
        <v>2148</v>
      </c>
      <c r="J57" s="19">
        <v>2170</v>
      </c>
      <c r="K57" s="19">
        <v>2212</v>
      </c>
      <c r="L57" s="19">
        <v>2272</v>
      </c>
      <c r="M57" s="19">
        <v>2382</v>
      </c>
      <c r="N57" s="19">
        <v>2519</v>
      </c>
      <c r="O57" s="19">
        <v>2508</v>
      </c>
      <c r="P57" s="19">
        <v>2546</v>
      </c>
      <c r="Q57" s="19">
        <v>3411</v>
      </c>
      <c r="R57" s="19">
        <v>3269</v>
      </c>
      <c r="S57" s="19">
        <v>3224</v>
      </c>
      <c r="T57" s="19">
        <v>5372</v>
      </c>
      <c r="U57" s="19">
        <v>5001</v>
      </c>
      <c r="V57" s="19">
        <v>6239</v>
      </c>
      <c r="W57" s="19">
        <v>7907</v>
      </c>
      <c r="X57" s="19">
        <v>10168</v>
      </c>
      <c r="Y57" s="19">
        <v>10041</v>
      </c>
      <c r="Z57" s="19">
        <v>9680</v>
      </c>
    </row>
    <row r="58" spans="1:26" x14ac:dyDescent="0.25">
      <c r="A58" s="17" t="s">
        <v>106</v>
      </c>
      <c r="B58" s="19">
        <v>4350</v>
      </c>
      <c r="C58" s="19">
        <v>4374</v>
      </c>
      <c r="D58" s="19">
        <v>4700</v>
      </c>
      <c r="E58" s="19">
        <v>4649</v>
      </c>
      <c r="F58" s="19">
        <v>4711</v>
      </c>
      <c r="G58" s="19">
        <v>4816</v>
      </c>
      <c r="H58" s="19">
        <v>5341</v>
      </c>
      <c r="I58" s="19">
        <v>5344</v>
      </c>
      <c r="J58" s="19">
        <v>5275</v>
      </c>
      <c r="K58" s="19">
        <v>6232</v>
      </c>
      <c r="L58" s="19">
        <v>5967</v>
      </c>
      <c r="M58" s="19">
        <v>5589</v>
      </c>
      <c r="N58" s="19">
        <v>5766</v>
      </c>
      <c r="O58" s="19">
        <v>5630</v>
      </c>
      <c r="P58" s="19">
        <v>5446</v>
      </c>
      <c r="Q58" s="19">
        <v>5180</v>
      </c>
      <c r="R58" s="19">
        <v>5152</v>
      </c>
      <c r="S58" s="19">
        <v>4701</v>
      </c>
      <c r="T58" s="19">
        <v>4449</v>
      </c>
      <c r="U58" s="19">
        <v>4352</v>
      </c>
      <c r="V58" s="19">
        <v>3928</v>
      </c>
      <c r="W58" s="19">
        <v>3898</v>
      </c>
      <c r="X58" s="19">
        <v>3858</v>
      </c>
      <c r="Y58" s="19">
        <v>3865</v>
      </c>
      <c r="Z58" s="19">
        <v>3859</v>
      </c>
    </row>
    <row r="59" spans="1:26" x14ac:dyDescent="0.25">
      <c r="A59" s="17" t="s">
        <v>107</v>
      </c>
      <c r="B59" s="19">
        <v>1852</v>
      </c>
      <c r="C59" s="19">
        <v>2052</v>
      </c>
      <c r="D59" s="19">
        <v>2207</v>
      </c>
      <c r="E59" s="19">
        <v>2080</v>
      </c>
      <c r="F59" s="19">
        <v>1859</v>
      </c>
      <c r="G59" s="19">
        <v>1769</v>
      </c>
      <c r="H59" s="19">
        <v>1614</v>
      </c>
      <c r="I59" s="19">
        <v>1651</v>
      </c>
      <c r="J59" s="19">
        <v>1605</v>
      </c>
      <c r="K59" s="19">
        <v>1642</v>
      </c>
      <c r="L59" s="19">
        <v>1709</v>
      </c>
      <c r="M59" s="19">
        <v>1780</v>
      </c>
      <c r="N59" s="19">
        <v>1880</v>
      </c>
      <c r="O59" s="19">
        <v>1854</v>
      </c>
      <c r="P59" s="19">
        <v>1883</v>
      </c>
      <c r="Q59" s="19">
        <v>1919</v>
      </c>
      <c r="R59" s="19">
        <v>1893</v>
      </c>
      <c r="S59" s="19">
        <v>1882</v>
      </c>
      <c r="T59" s="19">
        <v>1899</v>
      </c>
      <c r="U59" s="19">
        <v>1931</v>
      </c>
      <c r="V59" s="19">
        <v>1932</v>
      </c>
      <c r="W59" s="19">
        <v>1886</v>
      </c>
      <c r="X59" s="19">
        <v>1986</v>
      </c>
      <c r="Y59" s="19">
        <v>2003</v>
      </c>
      <c r="Z59" s="19">
        <v>1951</v>
      </c>
    </row>
    <row r="60" spans="1:26" x14ac:dyDescent="0.25">
      <c r="A60" s="17" t="s">
        <v>108</v>
      </c>
      <c r="B60" s="19">
        <v>1016</v>
      </c>
      <c r="C60" s="19">
        <v>1089</v>
      </c>
      <c r="D60" s="19">
        <v>1227</v>
      </c>
      <c r="E60" s="19">
        <v>1142</v>
      </c>
      <c r="F60" s="19">
        <v>1025</v>
      </c>
      <c r="G60" s="19">
        <v>941</v>
      </c>
      <c r="H60" s="19">
        <v>868</v>
      </c>
      <c r="I60" s="19">
        <v>894</v>
      </c>
      <c r="J60" s="19">
        <v>886</v>
      </c>
      <c r="K60" s="19">
        <v>868</v>
      </c>
      <c r="L60" s="19">
        <v>892</v>
      </c>
      <c r="M60" s="19">
        <v>995</v>
      </c>
      <c r="N60" s="19">
        <v>1019</v>
      </c>
      <c r="O60" s="19">
        <v>997</v>
      </c>
      <c r="P60" s="19">
        <v>998</v>
      </c>
      <c r="Q60" s="19">
        <v>1096</v>
      </c>
      <c r="R60" s="19">
        <v>1038</v>
      </c>
      <c r="S60" s="19">
        <v>1013</v>
      </c>
      <c r="T60" s="19">
        <v>1076</v>
      </c>
      <c r="U60" s="19">
        <v>1054</v>
      </c>
      <c r="V60" s="19">
        <v>1044</v>
      </c>
      <c r="W60" s="19">
        <v>1015</v>
      </c>
      <c r="X60" s="19">
        <v>1118</v>
      </c>
      <c r="Y60" s="19">
        <v>1090</v>
      </c>
      <c r="Z60" s="19">
        <v>1081</v>
      </c>
    </row>
  </sheetData>
  <conditionalFormatting sqref="A14:Z14">
    <cfRule type="expression" dxfId="325" priority="10">
      <formula>TRUE</formula>
    </cfRule>
  </conditionalFormatting>
  <conditionalFormatting sqref="A16:Z16">
    <cfRule type="expression" dxfId="324" priority="13">
      <formula>TRUE</formula>
    </cfRule>
  </conditionalFormatting>
  <conditionalFormatting sqref="A17:Z20">
    <cfRule type="notContainsBlanks" dxfId="323" priority="1">
      <formula>LEN(TRIM(A17))&gt;0</formula>
    </cfRule>
  </conditionalFormatting>
  <conditionalFormatting sqref="A20:Z20">
    <cfRule type="expression" dxfId="322" priority="16">
      <formula>TRUE</formula>
    </cfRule>
  </conditionalFormatting>
  <conditionalFormatting sqref="A26:Z26">
    <cfRule type="expression" dxfId="321" priority="19">
      <formula>TRUE</formula>
    </cfRule>
  </conditionalFormatting>
  <conditionalFormatting sqref="A30:Z30">
    <cfRule type="expression" dxfId="320" priority="22">
      <formula>TRUE</formula>
    </cfRule>
  </conditionalFormatting>
  <conditionalFormatting sqref="A32:Z32">
    <cfRule type="expression" dxfId="319" priority="25">
      <formula>TRUE</formula>
    </cfRule>
  </conditionalFormatting>
  <conditionalFormatting sqref="A35:Z35">
    <cfRule type="expression" dxfId="318" priority="28">
      <formula>TRUE</formula>
    </cfRule>
  </conditionalFormatting>
  <conditionalFormatting sqref="A38:Z38">
    <cfRule type="expression" dxfId="317" priority="31">
      <formula>TRUE</formula>
    </cfRule>
  </conditionalFormatting>
  <conditionalFormatting sqref="A45:Z45">
    <cfRule type="expression" dxfId="316" priority="34">
      <formula>TRUE</formula>
    </cfRule>
  </conditionalFormatting>
  <conditionalFormatting sqref="A55:Z55">
    <cfRule type="expression" dxfId="315" priority="37">
      <formula>TRUE</formula>
    </cfRule>
  </conditionalFormatting>
  <conditionalFormatting sqref="A60:Z60">
    <cfRule type="expression" dxfId="314" priority="40">
      <formula>TRUE</formula>
    </cfRule>
  </conditionalFormatting>
  <conditionalFormatting sqref="B14">
    <cfRule type="expression" dxfId="313" priority="8">
      <formula>TRUE</formula>
    </cfRule>
  </conditionalFormatting>
  <conditionalFormatting sqref="B16">
    <cfRule type="expression" dxfId="312" priority="11">
      <formula>TRUE</formula>
    </cfRule>
  </conditionalFormatting>
  <conditionalFormatting sqref="B1">
    <cfRule type="expression" dxfId="311" priority="3">
      <formula>TRUE</formula>
    </cfRule>
  </conditionalFormatting>
  <conditionalFormatting sqref="B20">
    <cfRule type="expression" dxfId="310" priority="14">
      <formula>TRUE</formula>
    </cfRule>
  </conditionalFormatting>
  <conditionalFormatting sqref="B26">
    <cfRule type="expression" dxfId="309" priority="17">
      <formula>TRUE</formula>
    </cfRule>
  </conditionalFormatting>
  <conditionalFormatting sqref="B1:B60">
    <cfRule type="expression" dxfId="308" priority="42">
      <formula>TRUE</formula>
    </cfRule>
  </conditionalFormatting>
  <conditionalFormatting sqref="B30">
    <cfRule type="expression" dxfId="307" priority="20">
      <formula>TRUE</formula>
    </cfRule>
  </conditionalFormatting>
  <conditionalFormatting sqref="B32">
    <cfRule type="expression" dxfId="306" priority="23">
      <formula>TRUE</formula>
    </cfRule>
  </conditionalFormatting>
  <conditionalFormatting sqref="B35">
    <cfRule type="expression" dxfId="305" priority="26">
      <formula>TRUE</formula>
    </cfRule>
  </conditionalFormatting>
  <conditionalFormatting sqref="B38">
    <cfRule type="expression" dxfId="304" priority="29">
      <formula>TRUE</formula>
    </cfRule>
  </conditionalFormatting>
  <conditionalFormatting sqref="B45">
    <cfRule type="expression" dxfId="303" priority="32">
      <formula>TRUE</formula>
    </cfRule>
  </conditionalFormatting>
  <conditionalFormatting sqref="B55">
    <cfRule type="expression" dxfId="302" priority="35">
      <formula>TRUE</formula>
    </cfRule>
  </conditionalFormatting>
  <conditionalFormatting sqref="B60">
    <cfRule type="expression" dxfId="301" priority="38">
      <formula>TRUE</formula>
    </cfRule>
  </conditionalFormatting>
  <conditionalFormatting sqref="Z14">
    <cfRule type="expression" dxfId="300" priority="9">
      <formula>TRUE</formula>
    </cfRule>
  </conditionalFormatting>
  <conditionalFormatting sqref="Z16">
    <cfRule type="expression" dxfId="299" priority="12">
      <formula>TRUE</formula>
    </cfRule>
  </conditionalFormatting>
  <conditionalFormatting sqref="Z1">
    <cfRule type="expression" dxfId="298" priority="4">
      <formula>TRUE</formula>
    </cfRule>
  </conditionalFormatting>
  <conditionalFormatting sqref="Z20">
    <cfRule type="expression" dxfId="297" priority="15">
      <formula>TRUE</formula>
    </cfRule>
  </conditionalFormatting>
  <conditionalFormatting sqref="Z26">
    <cfRule type="expression" dxfId="296" priority="18">
      <formula>TRUE</formula>
    </cfRule>
  </conditionalFormatting>
  <conditionalFormatting sqref="Z1:Z60">
    <cfRule type="expression" dxfId="295" priority="41">
      <formula>TRUE</formula>
    </cfRule>
  </conditionalFormatting>
  <conditionalFormatting sqref="Z30">
    <cfRule type="expression" dxfId="294" priority="21">
      <formula>TRUE</formula>
    </cfRule>
  </conditionalFormatting>
  <conditionalFormatting sqref="Z32">
    <cfRule type="expression" dxfId="293" priority="24">
      <formula>TRUE</formula>
    </cfRule>
  </conditionalFormatting>
  <conditionalFormatting sqref="Z35">
    <cfRule type="expression" dxfId="292" priority="27">
      <formula>TRUE</formula>
    </cfRule>
  </conditionalFormatting>
  <conditionalFormatting sqref="Z38">
    <cfRule type="expression" dxfId="291" priority="30">
      <formula>TRUE</formula>
    </cfRule>
  </conditionalFormatting>
  <conditionalFormatting sqref="Z45">
    <cfRule type="expression" dxfId="290" priority="33">
      <formula>TRUE</formula>
    </cfRule>
  </conditionalFormatting>
  <conditionalFormatting sqref="Z55">
    <cfRule type="expression" dxfId="289" priority="36">
      <formula>TRUE</formula>
    </cfRule>
  </conditionalFormatting>
  <conditionalFormatting sqref="Z60">
    <cfRule type="expression" dxfId="288" priority="39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65EF-BE35-4FFE-90DE-1DC2BE50B17A}">
  <dimension ref="A1:Z24"/>
  <sheetViews>
    <sheetView topLeftCell="A4" workbookViewId="0">
      <selection activeCell="C16" sqref="C16"/>
    </sheetView>
  </sheetViews>
  <sheetFormatPr defaultColWidth="9.28515625"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54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170</v>
      </c>
      <c r="C3" s="3">
        <v>170</v>
      </c>
      <c r="D3" s="3">
        <v>170</v>
      </c>
      <c r="E3" s="3">
        <v>170</v>
      </c>
      <c r="F3" s="3">
        <v>170</v>
      </c>
      <c r="G3" s="3">
        <v>170</v>
      </c>
      <c r="H3" s="3">
        <v>170</v>
      </c>
      <c r="I3" s="3">
        <v>170</v>
      </c>
      <c r="J3" s="3">
        <v>170</v>
      </c>
      <c r="K3" s="3">
        <v>170</v>
      </c>
      <c r="L3" s="3">
        <v>170</v>
      </c>
      <c r="M3" s="3">
        <v>170</v>
      </c>
      <c r="N3" s="3">
        <v>170</v>
      </c>
      <c r="O3" s="3">
        <v>170</v>
      </c>
      <c r="P3" s="3">
        <v>170</v>
      </c>
      <c r="Q3" s="3">
        <v>170</v>
      </c>
      <c r="R3" s="3">
        <v>170</v>
      </c>
      <c r="S3" s="3">
        <v>170</v>
      </c>
      <c r="T3" s="3">
        <v>170</v>
      </c>
      <c r="U3" s="3">
        <v>170</v>
      </c>
      <c r="V3" s="3">
        <v>170</v>
      </c>
      <c r="W3" s="3">
        <v>170</v>
      </c>
      <c r="X3" s="3">
        <v>170</v>
      </c>
      <c r="Y3" s="3">
        <v>170</v>
      </c>
      <c r="Z3" s="3">
        <v>170</v>
      </c>
    </row>
    <row r="4" spans="1:26" ht="30" x14ac:dyDescent="0.25">
      <c r="A4" s="3" t="s">
        <v>56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57</v>
      </c>
      <c r="B5" s="18">
        <f>SUM(Coneflower_Base_2HR_SPIN!B5,Coneflower_Base_2HR_REG!B5)</f>
        <v>-419194.14360800001</v>
      </c>
      <c r="C5" s="18">
        <f>SUM(Coneflower_Base_2HR_SPIN!C5,Coneflower_Base_2HR_REG!C5)</f>
        <v>-160146.52678399999</v>
      </c>
      <c r="D5" s="18">
        <f>SUM(Coneflower_Base_2HR_SPIN!D5,Coneflower_Base_2HR_REG!D5)</f>
        <v>-628249.01687300007</v>
      </c>
      <c r="E5" s="18">
        <f>SUM(Coneflower_Base_2HR_SPIN!E5,Coneflower_Base_2HR_REG!E5)</f>
        <v>-755811.83489300008</v>
      </c>
      <c r="F5" s="18">
        <f>SUM(Coneflower_Base_2HR_SPIN!F5,Coneflower_Base_2HR_REG!F5)</f>
        <v>-853218.97579200007</v>
      </c>
      <c r="G5" s="18">
        <f>SUM(Coneflower_Base_2HR_SPIN!G5,Coneflower_Base_2HR_REG!G5)</f>
        <v>-897355.50948499993</v>
      </c>
      <c r="H5" s="18">
        <f>SUM(Coneflower_Base_2HR_SPIN!H5,Coneflower_Base_2HR_REG!H5)</f>
        <v>-959580.74268899986</v>
      </c>
      <c r="I5" s="18">
        <f>SUM(Coneflower_Base_2HR_SPIN!I5,Coneflower_Base_2HR_REG!I5)</f>
        <v>-918688.42324100016</v>
      </c>
      <c r="J5" s="18">
        <f>SUM(Coneflower_Base_2HR_SPIN!J5,Coneflower_Base_2HR_REG!J5)</f>
        <v>-885084.66105300002</v>
      </c>
      <c r="K5" s="18">
        <f>SUM(Coneflower_Base_2HR_SPIN!K5,Coneflower_Base_2HR_REG!K5)</f>
        <v>-920783.48794600007</v>
      </c>
      <c r="L5" s="18">
        <f>SUM(Coneflower_Base_2HR_SPIN!L5,Coneflower_Base_2HR_REG!L5)</f>
        <v>-844110.54537099996</v>
      </c>
      <c r="M5" s="18">
        <f>SUM(Coneflower_Base_2HR_SPIN!M5,Coneflower_Base_2HR_REG!M5)</f>
        <v>-783039.42322899995</v>
      </c>
      <c r="N5" s="18">
        <f>SUM(Coneflower_Base_2HR_SPIN!N5,Coneflower_Base_2HR_REG!N5)</f>
        <v>-722549.72205199988</v>
      </c>
      <c r="O5" s="18">
        <f>SUM(Coneflower_Base_2HR_SPIN!O5,Coneflower_Base_2HR_REG!O5)</f>
        <v>-688730.88967600011</v>
      </c>
      <c r="P5" s="18">
        <f>SUM(Coneflower_Base_2HR_SPIN!P5,Coneflower_Base_2HR_REG!P5)</f>
        <v>-744071.89806299994</v>
      </c>
      <c r="Q5" s="18">
        <f>SUM(Coneflower_Base_2HR_SPIN!Q5,Coneflower_Base_2HR_REG!Q5)</f>
        <v>-612349.694793</v>
      </c>
      <c r="R5" s="18">
        <f>SUM(Coneflower_Base_2HR_SPIN!R5,Coneflower_Base_2HR_REG!R5)</f>
        <v>-623470.72063500003</v>
      </c>
      <c r="S5" s="18">
        <f>SUM(Coneflower_Base_2HR_SPIN!S5,Coneflower_Base_2HR_REG!S5)</f>
        <v>-526807.11378399993</v>
      </c>
      <c r="T5" s="18">
        <f>SUM(Coneflower_Base_2HR_SPIN!T5,Coneflower_Base_2HR_REG!T5)</f>
        <v>-396411.73074999999</v>
      </c>
      <c r="U5" s="18">
        <f>SUM(Coneflower_Base_2HR_SPIN!U5,Coneflower_Base_2HR_REG!U5)</f>
        <v>-369923.30456799996</v>
      </c>
      <c r="V5" s="18">
        <f>SUM(Coneflower_Base_2HR_SPIN!V5,Coneflower_Base_2HR_REG!V5)</f>
        <v>-257973.49004</v>
      </c>
      <c r="W5" s="18">
        <f>SUM(Coneflower_Base_2HR_SPIN!W5,Coneflower_Base_2HR_REG!W5)</f>
        <v>-122953.48186499999</v>
      </c>
      <c r="X5" s="18">
        <f>SUM(Coneflower_Base_2HR_SPIN!X5,Coneflower_Base_2HR_REG!X5)</f>
        <v>-78355.168977000023</v>
      </c>
      <c r="Y5" s="18">
        <f>SUM(Coneflower_Base_2HR_SPIN!Y5,Coneflower_Base_2HR_REG!Y5)</f>
        <v>-94556.967009999993</v>
      </c>
      <c r="Z5" s="18">
        <f>SUM(Coneflower_Base_2HR_SPIN!Z5,Coneflower_Base_2HR_REG!Z5)</f>
        <v>15430.736508999995</v>
      </c>
    </row>
    <row r="6" spans="1:26" x14ac:dyDescent="0.25">
      <c r="A6" s="17" t="s">
        <v>58</v>
      </c>
      <c r="B6" s="18">
        <f>SUM(Coneflower_Base_2HR_SPIN!B6,Coneflower_Base_2HR_REG!B6)</f>
        <v>13292748.434358001</v>
      </c>
      <c r="C6" s="18">
        <f>SUM(Coneflower_Base_2HR_SPIN!C6,Coneflower_Base_2HR_REG!C6)</f>
        <v>18790737.035778999</v>
      </c>
      <c r="D6" s="18">
        <f>SUM(Coneflower_Base_2HR_SPIN!D6,Coneflower_Base_2HR_REG!D6)</f>
        <v>20142326.618244</v>
      </c>
      <c r="E6" s="18">
        <f>SUM(Coneflower_Base_2HR_SPIN!E6,Coneflower_Base_2HR_REG!E6)</f>
        <v>18758805.902079001</v>
      </c>
      <c r="F6" s="18">
        <f>SUM(Coneflower_Base_2HR_SPIN!F6,Coneflower_Base_2HR_REG!F6)</f>
        <v>16680131.606352998</v>
      </c>
      <c r="G6" s="18">
        <f>SUM(Coneflower_Base_2HR_SPIN!G6,Coneflower_Base_2HR_REG!G6)</f>
        <v>15658375.24633</v>
      </c>
      <c r="H6" s="18">
        <f>SUM(Coneflower_Base_2HR_SPIN!H6,Coneflower_Base_2HR_REG!H6)</f>
        <v>14044057.52665</v>
      </c>
      <c r="I6" s="18">
        <f>SUM(Coneflower_Base_2HR_SPIN!I6,Coneflower_Base_2HR_REG!I6)</f>
        <v>14521485.762146002</v>
      </c>
      <c r="J6" s="18">
        <f>SUM(Coneflower_Base_2HR_SPIN!J6,Coneflower_Base_2HR_REG!J6)</f>
        <v>14296582.46111</v>
      </c>
      <c r="K6" s="18">
        <f>SUM(Coneflower_Base_2HR_SPIN!K6,Coneflower_Base_2HR_REG!K6)</f>
        <v>14020195.362803001</v>
      </c>
      <c r="L6" s="18">
        <f>SUM(Coneflower_Base_2HR_SPIN!L6,Coneflower_Base_2HR_REG!L6)</f>
        <v>14754111.964452</v>
      </c>
      <c r="M6" s="18">
        <f>SUM(Coneflower_Base_2HR_SPIN!M6,Coneflower_Base_2HR_REG!M6)</f>
        <v>15958209.930016</v>
      </c>
      <c r="N6" s="18">
        <f>SUM(Coneflower_Base_2HR_SPIN!N6,Coneflower_Base_2HR_REG!N6)</f>
        <v>16473801.566281</v>
      </c>
      <c r="O6" s="18">
        <f>SUM(Coneflower_Base_2HR_SPIN!O6,Coneflower_Base_2HR_REG!O6)</f>
        <v>16069642.644231003</v>
      </c>
      <c r="P6" s="18">
        <f>SUM(Coneflower_Base_2HR_SPIN!P6,Coneflower_Base_2HR_REG!P6)</f>
        <v>16202481.361118</v>
      </c>
      <c r="Q6" s="18">
        <f>SUM(Coneflower_Base_2HR_SPIN!Q6,Coneflower_Base_2HR_REG!Q6)</f>
        <v>17661457.839518998</v>
      </c>
      <c r="R6" s="18">
        <f>SUM(Coneflower_Base_2HR_SPIN!R6,Coneflower_Base_2HR_REG!R6)</f>
        <v>16856555.509427</v>
      </c>
      <c r="S6" s="18">
        <f>SUM(Coneflower_Base_2HR_SPIN!S6,Coneflower_Base_2HR_REG!S6)</f>
        <v>16564780.452628002</v>
      </c>
      <c r="T6" s="18">
        <f>SUM(Coneflower_Base_2HR_SPIN!T6,Coneflower_Base_2HR_REG!T6)</f>
        <v>17260820.916657999</v>
      </c>
      <c r="U6" s="18">
        <f>SUM(Coneflower_Base_2HR_SPIN!U6,Coneflower_Base_2HR_REG!U6)</f>
        <v>16984538.478508998</v>
      </c>
      <c r="V6" s="18">
        <f>SUM(Coneflower_Base_2HR_SPIN!V6,Coneflower_Base_2HR_REG!V6)</f>
        <v>17121236.510797001</v>
      </c>
      <c r="W6" s="18">
        <f>SUM(Coneflower_Base_2HR_SPIN!W6,Coneflower_Base_2HR_REG!W6)</f>
        <v>16641802.131828999</v>
      </c>
      <c r="X6" s="18">
        <f>SUM(Coneflower_Base_2HR_SPIN!X6,Coneflower_Base_2HR_REG!X6)</f>
        <v>18070195.661118001</v>
      </c>
      <c r="Y6" s="18">
        <f>SUM(Coneflower_Base_2HR_SPIN!Y6,Coneflower_Base_2HR_REG!Y6)</f>
        <v>17794848.252</v>
      </c>
      <c r="Z6" s="18">
        <f>SUM(Coneflower_Base_2HR_SPIN!Z6,Coneflower_Base_2HR_REG!Z6)</f>
        <v>17351827.496477</v>
      </c>
    </row>
    <row r="7" spans="1:26" x14ac:dyDescent="0.25">
      <c r="A7" s="17" t="s">
        <v>59</v>
      </c>
      <c r="B7" s="18">
        <f>SUM(Coneflower_Base_2HR_SPIN!B7,Coneflower_Base_2HR_REG!B7)</f>
        <v>1909286.056176</v>
      </c>
      <c r="C7" s="18">
        <f>SUM(Coneflower_Base_2HR_SPIN!C7,Coneflower_Base_2HR_REG!C7)</f>
        <v>1260301.6411919999</v>
      </c>
      <c r="D7" s="18">
        <f>SUM(Coneflower_Base_2HR_SPIN!D7,Coneflower_Base_2HR_REG!D7)</f>
        <v>248006.74025999999</v>
      </c>
      <c r="E7" s="18">
        <f>SUM(Coneflower_Base_2HR_SPIN!E7,Coneflower_Base_2HR_REG!E7)</f>
        <v>243352.661808</v>
      </c>
      <c r="F7" s="18">
        <f>SUM(Coneflower_Base_2HR_SPIN!F7,Coneflower_Base_2HR_REG!F7)</f>
        <v>262642.68385199999</v>
      </c>
      <c r="G7" s="18">
        <f>SUM(Coneflower_Base_2HR_SPIN!G7,Coneflower_Base_2HR_REG!G7)</f>
        <v>234472.84425600001</v>
      </c>
      <c r="H7" s="18">
        <f>SUM(Coneflower_Base_2HR_SPIN!H7,Coneflower_Base_2HR_REG!H7)</f>
        <v>252189.61128000001</v>
      </c>
      <c r="I7" s="18">
        <f>SUM(Coneflower_Base_2HR_SPIN!I7,Coneflower_Base_2HR_REG!I7)</f>
        <v>248142.88998000001</v>
      </c>
      <c r="J7" s="18">
        <f>SUM(Coneflower_Base_2HR_SPIN!J7,Coneflower_Base_2HR_REG!J7)</f>
        <v>243677.49094799999</v>
      </c>
      <c r="K7" s="18">
        <f>SUM(Coneflower_Base_2HR_SPIN!K7,Coneflower_Base_2HR_REG!K7)</f>
        <v>247945.18042799991</v>
      </c>
      <c r="L7" s="18">
        <f>SUM(Coneflower_Base_2HR_SPIN!L7,Coneflower_Base_2HR_REG!L7)</f>
        <v>259827.2433</v>
      </c>
      <c r="M7" s="18">
        <f>SUM(Coneflower_Base_2HR_SPIN!M7,Coneflower_Base_2HR_REG!M7)</f>
        <v>238842.061632</v>
      </c>
      <c r="N7" s="18">
        <f>SUM(Coneflower_Base_2HR_SPIN!N7,Coneflower_Base_2HR_REG!N7)</f>
        <v>257548.27730399999</v>
      </c>
      <c r="O7" s="18">
        <f>SUM(Coneflower_Base_2HR_SPIN!O7,Coneflower_Base_2HR_REG!O7)</f>
        <v>261467.94482400001</v>
      </c>
      <c r="P7" s="18">
        <f>SUM(Coneflower_Base_2HR_SPIN!P7,Coneflower_Base_2HR_REG!P7)</f>
        <v>243323.950572</v>
      </c>
      <c r="Q7" s="18">
        <f>SUM(Coneflower_Base_2HR_SPIN!Q7,Coneflower_Base_2HR_REG!Q7)</f>
        <v>200211.26377200001</v>
      </c>
      <c r="R7" s="18">
        <f>SUM(Coneflower_Base_2HR_SPIN!R7,Coneflower_Base_2HR_REG!R7)</f>
        <v>219581.155428</v>
      </c>
      <c r="S7" s="18">
        <f>SUM(Coneflower_Base_2HR_SPIN!S7,Coneflower_Base_2HR_REG!S7)</f>
        <v>216484.246548</v>
      </c>
      <c r="T7" s="18">
        <f>SUM(Coneflower_Base_2HR_SPIN!T7,Coneflower_Base_2HR_REG!T7)</f>
        <v>204915.12541200011</v>
      </c>
      <c r="U7" s="18">
        <f>SUM(Coneflower_Base_2HR_SPIN!U7,Coneflower_Base_2HR_REG!U7)</f>
        <v>190734.16260000001</v>
      </c>
      <c r="V7" s="18">
        <f>SUM(Coneflower_Base_2HR_SPIN!V7,Coneflower_Base_2HR_REG!V7)</f>
        <v>175509.55633200001</v>
      </c>
      <c r="W7" s="18">
        <f>SUM(Coneflower_Base_2HR_SPIN!W7,Coneflower_Base_2HR_REG!W7)</f>
        <v>188450.95669200001</v>
      </c>
      <c r="X7" s="18">
        <f>SUM(Coneflower_Base_2HR_SPIN!X7,Coneflower_Base_2HR_REG!X7)</f>
        <v>169545.75508800001</v>
      </c>
      <c r="Y7" s="18">
        <f>SUM(Coneflower_Base_2HR_SPIN!Y7,Coneflower_Base_2HR_REG!Y7)</f>
        <v>175344.52836000011</v>
      </c>
      <c r="Z7" s="18">
        <f>SUM(Coneflower_Base_2HR_SPIN!Z7,Coneflower_Base_2HR_REG!Z7)</f>
        <v>164629.926912</v>
      </c>
    </row>
    <row r="8" spans="1:26" x14ac:dyDescent="0.25">
      <c r="A8" s="17" t="s">
        <v>60</v>
      </c>
      <c r="B8" s="18">
        <f>SUM(Coneflower_Base_2HR_SPIN!B8,Coneflower_Base_2HR_REG!B8)</f>
        <v>1757888.850996</v>
      </c>
      <c r="C8" s="18">
        <f>SUM(Coneflower_Base_2HR_SPIN!C8,Coneflower_Base_2HR_REG!C8)</f>
        <v>259527.25629600001</v>
      </c>
      <c r="D8" s="18">
        <f>SUM(Coneflower_Base_2HR_SPIN!D8,Coneflower_Base_2HR_REG!D8)</f>
        <v>14647.693776</v>
      </c>
      <c r="E8" s="18">
        <f>SUM(Coneflower_Base_2HR_SPIN!E8,Coneflower_Base_2HR_REG!E8)</f>
        <v>17540.238959999999</v>
      </c>
      <c r="F8" s="18">
        <f>SUM(Coneflower_Base_2HR_SPIN!F8,Coneflower_Base_2HR_REG!F8)</f>
        <v>11904.611928</v>
      </c>
      <c r="G8" s="18">
        <f>SUM(Coneflower_Base_2HR_SPIN!G8,Coneflower_Base_2HR_REG!G8)</f>
        <v>10622.191212</v>
      </c>
      <c r="H8" s="18">
        <f>SUM(Coneflower_Base_2HR_SPIN!H8,Coneflower_Base_2HR_REG!H8)</f>
        <v>7381.5950039999998</v>
      </c>
      <c r="I8" s="18">
        <f>SUM(Coneflower_Base_2HR_SPIN!I8,Coneflower_Base_2HR_REG!I8)</f>
        <v>10480.959456000001</v>
      </c>
      <c r="J8" s="18">
        <f>SUM(Coneflower_Base_2HR_SPIN!J8,Coneflower_Base_2HR_REG!J8)</f>
        <v>10334.239248</v>
      </c>
      <c r="K8" s="18">
        <f>SUM(Coneflower_Base_2HR_SPIN!K8,Coneflower_Base_2HR_REG!K8)</f>
        <v>13257.214475999999</v>
      </c>
      <c r="L8" s="18">
        <f>SUM(Coneflower_Base_2HR_SPIN!L8,Coneflower_Base_2HR_REG!L8)</f>
        <v>8158.7689200000004</v>
      </c>
      <c r="M8" s="18">
        <f>SUM(Coneflower_Base_2HR_SPIN!M8,Coneflower_Base_2HR_REG!M8)</f>
        <v>8427.8343480000021</v>
      </c>
      <c r="N8" s="18">
        <f>SUM(Coneflower_Base_2HR_SPIN!N8,Coneflower_Base_2HR_REG!N8)</f>
        <v>13037.426184</v>
      </c>
      <c r="O8" s="18">
        <f>SUM(Coneflower_Base_2HR_SPIN!O8,Coneflower_Base_2HR_REG!O8)</f>
        <v>13418.824715999999</v>
      </c>
      <c r="P8" s="18">
        <f>SUM(Coneflower_Base_2HR_SPIN!P8,Coneflower_Base_2HR_REG!P8)</f>
        <v>10752.306011999999</v>
      </c>
      <c r="Q8" s="18">
        <f>SUM(Coneflower_Base_2HR_SPIN!Q8,Coneflower_Base_2HR_REG!Q8)</f>
        <v>13035.822480000001</v>
      </c>
      <c r="R8" s="18">
        <f>SUM(Coneflower_Base_2HR_SPIN!R8,Coneflower_Base_2HR_REG!R8)</f>
        <v>16180.734132</v>
      </c>
      <c r="S8" s="18">
        <f>SUM(Coneflower_Base_2HR_SPIN!S8,Coneflower_Base_2HR_REG!S8)</f>
        <v>13321.315248000001</v>
      </c>
      <c r="T8" s="18">
        <f>SUM(Coneflower_Base_2HR_SPIN!T8,Coneflower_Base_2HR_REG!T8)</f>
        <v>16939.581672</v>
      </c>
      <c r="U8" s="18">
        <f>SUM(Coneflower_Base_2HR_SPIN!U8,Coneflower_Base_2HR_REG!U8)</f>
        <v>14455.789728</v>
      </c>
      <c r="V8" s="18">
        <f>SUM(Coneflower_Base_2HR_SPIN!V8,Coneflower_Base_2HR_REG!V8)</f>
        <v>17150.695115999999</v>
      </c>
      <c r="W8" s="18">
        <f>SUM(Coneflower_Base_2HR_SPIN!W8,Coneflower_Base_2HR_REG!W8)</f>
        <v>15137.989031999999</v>
      </c>
      <c r="X8" s="18">
        <f>SUM(Coneflower_Base_2HR_SPIN!X8,Coneflower_Base_2HR_REG!X8)</f>
        <v>13246.547052</v>
      </c>
      <c r="Y8" s="18">
        <f>SUM(Coneflower_Base_2HR_SPIN!Y8,Coneflower_Base_2HR_REG!Y8)</f>
        <v>18112.9215</v>
      </c>
      <c r="Z8" s="18">
        <f>SUM(Coneflower_Base_2HR_SPIN!Z8,Coneflower_Base_2HR_REG!Z8)</f>
        <v>16916.363952</v>
      </c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f>SUM(Coneflower_Base_2HR_SPIN!B10,Coneflower_Base_2HR_REG!B10)</f>
        <v>10352247.403812001</v>
      </c>
      <c r="C10" s="18">
        <f>SUM(Coneflower_Base_2HR_SPIN!C10,Coneflower_Base_2HR_REG!C10)</f>
        <v>1696640.0314079998</v>
      </c>
      <c r="D10" s="18">
        <f>SUM(Coneflower_Base_2HR_SPIN!D10,Coneflower_Base_2HR_REG!D10)</f>
        <v>1264637.1048419999</v>
      </c>
      <c r="E10" s="18">
        <f>SUM(Coneflower_Base_2HR_SPIN!E10,Coneflower_Base_2HR_REG!E10)</f>
        <v>1155299.7117250003</v>
      </c>
      <c r="F10" s="18">
        <f>SUM(Coneflower_Base_2HR_SPIN!F10,Coneflower_Base_2HR_REG!F10)</f>
        <v>1107257.0356080001</v>
      </c>
      <c r="G10" s="18">
        <f>SUM(Coneflower_Base_2HR_SPIN!G10,Coneflower_Base_2HR_REG!G10)</f>
        <v>1042411.9274269999</v>
      </c>
      <c r="H10" s="18">
        <f>SUM(Coneflower_Base_2HR_SPIN!H10,Coneflower_Base_2HR_REG!H10)</f>
        <v>922405.17546900013</v>
      </c>
      <c r="I10" s="18">
        <f>SUM(Coneflower_Base_2HR_SPIN!I10,Coneflower_Base_2HR_REG!I10)</f>
        <v>969393.56826300011</v>
      </c>
      <c r="J10" s="18">
        <f>SUM(Coneflower_Base_2HR_SPIN!J10,Coneflower_Base_2HR_REG!J10)</f>
        <v>953011.4990699999</v>
      </c>
      <c r="K10" s="18">
        <f>SUM(Coneflower_Base_2HR_SPIN!K10,Coneflower_Base_2HR_REG!K10)</f>
        <v>975081.49763900007</v>
      </c>
      <c r="L10" s="18">
        <f>SUM(Coneflower_Base_2HR_SPIN!L10,Coneflower_Base_2HR_REG!L10)</f>
        <v>1031704.1984290001</v>
      </c>
      <c r="M10" s="18">
        <f>SUM(Coneflower_Base_2HR_SPIN!M10,Coneflower_Base_2HR_REG!M10)</f>
        <v>1010982.7302809999</v>
      </c>
      <c r="N10" s="18">
        <f>SUM(Coneflower_Base_2HR_SPIN!N10,Coneflower_Base_2HR_REG!N10)</f>
        <v>1127921.2093800001</v>
      </c>
      <c r="O10" s="18">
        <f>SUM(Coneflower_Base_2HR_SPIN!O10,Coneflower_Base_2HR_REG!O10)</f>
        <v>1092187.727134</v>
      </c>
      <c r="P10" s="18">
        <f>SUM(Coneflower_Base_2HR_SPIN!P10,Coneflower_Base_2HR_REG!P10)</f>
        <v>1130268.8047780001</v>
      </c>
      <c r="Q10" s="18">
        <f>SUM(Coneflower_Base_2HR_SPIN!Q10,Coneflower_Base_2HR_REG!Q10)</f>
        <v>1141087.1448560001</v>
      </c>
      <c r="R10" s="18">
        <f>SUM(Coneflower_Base_2HR_SPIN!R10,Coneflower_Base_2HR_REG!R10)</f>
        <v>1084283.1264940002</v>
      </c>
      <c r="S10" s="18">
        <f>SUM(Coneflower_Base_2HR_SPIN!S10,Coneflower_Base_2HR_REG!S10)</f>
        <v>1111415.487184</v>
      </c>
      <c r="T10" s="18">
        <f>SUM(Coneflower_Base_2HR_SPIN!T10,Coneflower_Base_2HR_REG!T10)</f>
        <v>1098366.5053930001</v>
      </c>
      <c r="U10" s="18">
        <f>SUM(Coneflower_Base_2HR_SPIN!U10,Coneflower_Base_2HR_REG!U10)</f>
        <v>1123831.9865919999</v>
      </c>
      <c r="V10" s="18">
        <f>SUM(Coneflower_Base_2HR_SPIN!V10,Coneflower_Base_2HR_REG!V10)</f>
        <v>1079284.8473660001</v>
      </c>
      <c r="W10" s="18">
        <f>SUM(Coneflower_Base_2HR_SPIN!W10,Coneflower_Base_2HR_REG!W10)</f>
        <v>1094970.71801</v>
      </c>
      <c r="X10" s="18">
        <f>SUM(Coneflower_Base_2HR_SPIN!X10,Coneflower_Base_2HR_REG!X10)</f>
        <v>1076305.6119920001</v>
      </c>
      <c r="Y10" s="18">
        <f>SUM(Coneflower_Base_2HR_SPIN!Y10,Coneflower_Base_2HR_REG!Y10)</f>
        <v>1091976.0737739997</v>
      </c>
      <c r="Z10" s="18">
        <f>SUM(Coneflower_Base_2HR_SPIN!Z10,Coneflower_Base_2HR_REG!Z10)</f>
        <v>1080601.8494799999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>
        <f>SUM(Coneflower_Base_2HR_SPIN!B12,Coneflower_Base_2HR_REG!B12)</f>
        <v>994582.09690099978</v>
      </c>
      <c r="C12" s="18">
        <f>SUM(Coneflower_Base_2HR_SPIN!C12,Coneflower_Base_2HR_REG!C12)</f>
        <v>582983.54984800005</v>
      </c>
      <c r="D12" s="18">
        <f>SUM(Coneflower_Base_2HR_SPIN!D12,Coneflower_Base_2HR_REG!D12)</f>
        <v>2274819.0860990002</v>
      </c>
      <c r="E12" s="18">
        <f>SUM(Coneflower_Base_2HR_SPIN!E12,Coneflower_Base_2HR_REG!E12)</f>
        <v>2347144.7107819999</v>
      </c>
      <c r="F12" s="18">
        <f>SUM(Coneflower_Base_2HR_SPIN!F12,Coneflower_Base_2HR_REG!F12)</f>
        <v>2503472.8066349998</v>
      </c>
      <c r="G12" s="18">
        <f>SUM(Coneflower_Base_2HR_SPIN!G12,Coneflower_Base_2HR_REG!G12)</f>
        <v>2554929.671685</v>
      </c>
      <c r="H12" s="18">
        <f>SUM(Coneflower_Base_2HR_SPIN!H12,Coneflower_Base_2HR_REG!H12)</f>
        <v>2854513.4515189999</v>
      </c>
      <c r="I12" s="18">
        <f>SUM(Coneflower_Base_2HR_SPIN!I12,Coneflower_Base_2HR_REG!I12)</f>
        <v>2759392.0480960002</v>
      </c>
      <c r="J12" s="18">
        <f>SUM(Coneflower_Base_2HR_SPIN!J12,Coneflower_Base_2HR_REG!J12)</f>
        <v>2669753.3370340001</v>
      </c>
      <c r="K12" s="18">
        <f>SUM(Coneflower_Base_2HR_SPIN!K12,Coneflower_Base_2HR_REG!K12)</f>
        <v>2761868.9442159999</v>
      </c>
      <c r="L12" s="18">
        <f>SUM(Coneflower_Base_2HR_SPIN!L12,Coneflower_Base_2HR_REG!L12)</f>
        <v>2687943.3743929998</v>
      </c>
      <c r="M12" s="18">
        <f>SUM(Coneflower_Base_2HR_SPIN!M12,Coneflower_Base_2HR_REG!M12)</f>
        <v>2485254.1243199999</v>
      </c>
      <c r="N12" s="18">
        <f>SUM(Coneflower_Base_2HR_SPIN!N12,Coneflower_Base_2HR_REG!N12)</f>
        <v>2492658.6382050002</v>
      </c>
      <c r="O12" s="18">
        <f>SUM(Coneflower_Base_2HR_SPIN!O12,Coneflower_Base_2HR_REG!O12)</f>
        <v>2395396.2994200001</v>
      </c>
      <c r="P12" s="18">
        <f>SUM(Coneflower_Base_2HR_SPIN!P12,Coneflower_Base_2HR_REG!P12)</f>
        <v>2316886.7827809998</v>
      </c>
      <c r="Q12" s="18">
        <f>SUM(Coneflower_Base_2HR_SPIN!Q12,Coneflower_Base_2HR_REG!Q12)</f>
        <v>2088790.49113</v>
      </c>
      <c r="R12" s="18">
        <f>SUM(Coneflower_Base_2HR_SPIN!R12,Coneflower_Base_2HR_REG!R12)</f>
        <v>2142195.742178</v>
      </c>
      <c r="S12" s="18">
        <f>SUM(Coneflower_Base_2HR_SPIN!S12,Coneflower_Base_2HR_REG!S12)</f>
        <v>1944672.764737</v>
      </c>
      <c r="T12" s="18">
        <f>SUM(Coneflower_Base_2HR_SPIN!T12,Coneflower_Base_2HR_REG!T12)</f>
        <v>1755680.3347370001</v>
      </c>
      <c r="U12" s="18">
        <f>SUM(Coneflower_Base_2HR_SPIN!U12,Coneflower_Base_2HR_REG!U12)</f>
        <v>1680742.8481070001</v>
      </c>
      <c r="V12" s="18">
        <f>SUM(Coneflower_Base_2HR_SPIN!V12,Coneflower_Base_2HR_REG!V12)</f>
        <v>1469148.5638989999</v>
      </c>
      <c r="W12" s="18">
        <f>SUM(Coneflower_Base_2HR_SPIN!W12,Coneflower_Base_2HR_REG!W12)</f>
        <v>1361442.3063310001</v>
      </c>
      <c r="X12" s="18">
        <f>SUM(Coneflower_Base_2HR_SPIN!X12,Coneflower_Base_2HR_REG!X12)</f>
        <v>1223196.485714</v>
      </c>
      <c r="Y12" s="18">
        <f>SUM(Coneflower_Base_2HR_SPIN!Y12,Coneflower_Base_2HR_REG!Y12)</f>
        <v>1241575.8085729999</v>
      </c>
      <c r="Z12" s="18">
        <f>SUM(Coneflower_Base_2HR_SPIN!Z12,Coneflower_Base_2HR_REG!Z12)</f>
        <v>1256815.1009430001</v>
      </c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f>SUM(Coneflower_Base_2HR_SPIN!B15,Coneflower_Base_2HR_REG!B15)</f>
        <v>710600</v>
      </c>
      <c r="C15" s="18">
        <f>SUM(Coneflower_Base_2HR_SPIN!C15,Coneflower_Base_2HR_REG!C15)</f>
        <v>1355312.2499999998</v>
      </c>
      <c r="D15" s="18">
        <f>SUM(Coneflower_Base_2HR_SPIN!D15,Coneflower_Base_2HR_REG!D15)</f>
        <v>1535010.5799999998</v>
      </c>
      <c r="E15" s="18">
        <f>SUM(Coneflower_Base_2HR_SPIN!E15,Coneflower_Base_2HR_REG!E15)</f>
        <v>1547466.3576000002</v>
      </c>
      <c r="F15" s="18">
        <f>SUM(Coneflower_Base_2HR_SPIN!F15,Coneflower_Base_2HR_REG!F15)</f>
        <v>1570228.8408000004</v>
      </c>
      <c r="G15" s="18">
        <f>SUM(Coneflower_Base_2HR_SPIN!G15,Coneflower_Base_2HR_REG!G15)</f>
        <v>1581553.3500000003</v>
      </c>
      <c r="H15" s="18">
        <f>SUM(Coneflower_Base_2HR_SPIN!H15,Coneflower_Base_2HR_REG!H15)</f>
        <v>1343415.14</v>
      </c>
      <c r="I15" s="18">
        <f>SUM(Coneflower_Base_2HR_SPIN!I15,Coneflower_Base_2HR_REG!I15)</f>
        <v>1140868.0008</v>
      </c>
      <c r="J15" s="18">
        <f>SUM(Coneflower_Base_2HR_SPIN!J15,Coneflower_Base_2HR_REG!J15)</f>
        <v>947092.91599999997</v>
      </c>
      <c r="K15" s="18">
        <f>SUM(Coneflower_Base_2HR_SPIN!K15,Coneflower_Base_2HR_REG!K15)</f>
        <v>761461.8648000001</v>
      </c>
      <c r="L15" s="18">
        <f>SUM(Coneflower_Base_2HR_SPIN!L15,Coneflower_Base_2HR_REG!L15)</f>
        <v>583359.99120000005</v>
      </c>
      <c r="M15" s="18">
        <f>SUM(Coneflower_Base_2HR_SPIN!M15,Coneflower_Base_2HR_REG!M15)</f>
        <v>412247.03520000004</v>
      </c>
      <c r="N15" s="18">
        <f>SUM(Coneflower_Base_2HR_SPIN!N15,Coneflower_Base_2HR_REG!N15)</f>
        <v>0</v>
      </c>
      <c r="O15" s="18">
        <f>SUM(Coneflower_Base_2HR_SPIN!O15,Coneflower_Base_2HR_REG!O15)</f>
        <v>0</v>
      </c>
      <c r="P15" s="18">
        <f>SUM(Coneflower_Base_2HR_SPIN!P15,Coneflower_Base_2HR_REG!P15)</f>
        <v>0</v>
      </c>
      <c r="Q15" s="18">
        <f>SUM(Coneflower_Base_2HR_SPIN!Q15,Coneflower_Base_2HR_REG!Q15)</f>
        <v>0</v>
      </c>
      <c r="R15" s="18">
        <f>SUM(Coneflower_Base_2HR_SPIN!R15,Coneflower_Base_2HR_REG!R15)</f>
        <v>0</v>
      </c>
      <c r="S15" s="18">
        <f>SUM(Coneflower_Base_2HR_SPIN!S15,Coneflower_Base_2HR_REG!S15)</f>
        <v>0</v>
      </c>
      <c r="T15" s="18">
        <f>SUM(Coneflower_Base_2HR_SPIN!T15,Coneflower_Base_2HR_REG!T15)</f>
        <v>0</v>
      </c>
      <c r="U15" s="18">
        <f>SUM(Coneflower_Base_2HR_SPIN!U15,Coneflower_Base_2HR_REG!U15)</f>
        <v>0</v>
      </c>
      <c r="V15" s="18">
        <f>SUM(Coneflower_Base_2HR_SPIN!V15,Coneflower_Base_2HR_REG!V15)</f>
        <v>0</v>
      </c>
      <c r="W15" s="18">
        <f>SUM(Coneflower_Base_2HR_SPIN!W15,Coneflower_Base_2HR_REG!W15)</f>
        <v>0</v>
      </c>
      <c r="X15" s="18">
        <f>SUM(Coneflower_Base_2HR_SPIN!X15,Coneflower_Base_2HR_REG!X15)</f>
        <v>0</v>
      </c>
      <c r="Y15" s="18">
        <f>SUM(Coneflower_Base_2HR_SPIN!Y15,Coneflower_Base_2HR_REG!Y15)</f>
        <v>0</v>
      </c>
      <c r="Z15" s="18">
        <f>SUM(Coneflower_Base_2HR_SPIN!Z15,Coneflower_Base_2HR_REG!Z15)</f>
        <v>0</v>
      </c>
    </row>
    <row r="16" spans="1:26" x14ac:dyDescent="0.25">
      <c r="A16" s="17" t="s">
        <v>68</v>
      </c>
      <c r="B16" s="18">
        <f>SUM(Coneflower_Base_2HR_SPIN!B16,Coneflower_Base_2HR_REG!B16)</f>
        <v>4139317.7917350139</v>
      </c>
      <c r="C16" s="18">
        <f>SUM(Coneflower_Base_2HR_SPIN!C16,Coneflower_Base_2HR_REG!C16)</f>
        <v>4419130.4552212721</v>
      </c>
      <c r="D16" s="18">
        <f>SUM(Coneflower_Base_2HR_SPIN!D16,Coneflower_Base_2HR_REG!D16)</f>
        <v>4871360.7306611082</v>
      </c>
      <c r="E16" s="18">
        <f>SUM(Coneflower_Base_2HR_SPIN!E16,Coneflower_Base_2HR_REG!E16)</f>
        <v>4535849.6250696518</v>
      </c>
      <c r="F16" s="18">
        <f>SUM(Coneflower_Base_2HR_SPIN!F16,Coneflower_Base_2HR_REG!F16)</f>
        <v>4048828.950319604</v>
      </c>
      <c r="G16" s="18">
        <f>SUM(Coneflower_Base_2HR_SPIN!G16,Coneflower_Base_2HR_REG!G16)</f>
        <v>3793008.731514948</v>
      </c>
      <c r="H16" s="18">
        <f>SUM(Coneflower_Base_2HR_SPIN!H16,Coneflower_Base_2HR_REG!H16)</f>
        <v>3443188.4382149121</v>
      </c>
      <c r="I16" s="18">
        <f>SUM(Coneflower_Base_2HR_SPIN!I16,Coneflower_Base_2HR_REG!I16)</f>
        <v>3562249.397960356</v>
      </c>
      <c r="J16" s="18">
        <f>SUM(Coneflower_Base_2HR_SPIN!J16,Coneflower_Base_2HR_REG!J16)</f>
        <v>3499759.9149316461</v>
      </c>
      <c r="K16" s="18">
        <f>SUM(Coneflower_Base_2HR_SPIN!K16,Coneflower_Base_2HR_REG!K16)</f>
        <v>3466930.4986974541</v>
      </c>
      <c r="L16" s="18">
        <f>SUM(Coneflower_Base_2HR_SPIN!L16,Coneflower_Base_2HR_REG!L16)</f>
        <v>3647492.0905254818</v>
      </c>
      <c r="M16" s="18">
        <f>SUM(Coneflower_Base_2HR_SPIN!M16,Coneflower_Base_2HR_REG!M16)</f>
        <v>3905532.2291606502</v>
      </c>
      <c r="N16" s="18">
        <f>SUM(Coneflower_Base_2HR_SPIN!N16,Coneflower_Base_2HR_REG!N16)</f>
        <v>4061897.5169797442</v>
      </c>
      <c r="O16" s="18">
        <f>SUM(Coneflower_Base_2HR_SPIN!O16,Coneflower_Base_2HR_REG!O16)</f>
        <v>3993201.7403028221</v>
      </c>
      <c r="P16" s="18">
        <f>SUM(Coneflower_Base_2HR_SPIN!P16,Coneflower_Base_2HR_REG!P16)</f>
        <v>3997857.8380503762</v>
      </c>
      <c r="Q16" s="18">
        <f>SUM(Coneflower_Base_2HR_SPIN!Q16,Coneflower_Base_2HR_REG!Q16)</f>
        <v>4280396.7738258978</v>
      </c>
      <c r="R16" s="18">
        <f>SUM(Coneflower_Base_2HR_SPIN!R16,Coneflower_Base_2HR_REG!R16)</f>
        <v>4133394.7144599119</v>
      </c>
      <c r="S16" s="18">
        <f>SUM(Coneflower_Base_2HR_SPIN!S16,Coneflower_Base_2HR_REG!S16)</f>
        <v>4080049.5141976462</v>
      </c>
      <c r="T16" s="18">
        <f>SUM(Coneflower_Base_2HR_SPIN!T16,Coneflower_Base_2HR_REG!T16)</f>
        <v>4216801.4376612678</v>
      </c>
      <c r="U16" s="18">
        <f>SUM(Coneflower_Base_2HR_SPIN!U16,Coneflower_Base_2HR_REG!U16)</f>
        <v>4168381.7957419599</v>
      </c>
      <c r="V16" s="18">
        <f>SUM(Coneflower_Base_2HR_SPIN!V16,Coneflower_Base_2HR_REG!V16)</f>
        <v>4215146.7007373441</v>
      </c>
      <c r="W16" s="18">
        <f>SUM(Coneflower_Base_2HR_SPIN!W16,Coneflower_Base_2HR_REG!W16)</f>
        <v>4131370.887889178</v>
      </c>
      <c r="X16" s="18">
        <f>SUM(Coneflower_Base_2HR_SPIN!X16,Coneflower_Base_2HR_REG!X16)</f>
        <v>4435015.2526563816</v>
      </c>
      <c r="Y16" s="18">
        <f>SUM(Coneflower_Base_2HR_SPIN!Y16,Coneflower_Base_2HR_REG!Y16)</f>
        <v>4402670.8303359263</v>
      </c>
      <c r="Z16" s="18">
        <f>SUM(Coneflower_Base_2HR_SPIN!Z16,Coneflower_Base_2HR_REG!Z16)</f>
        <v>4333557.8506105021</v>
      </c>
    </row>
    <row r="17" spans="1:26" x14ac:dyDescent="0.25">
      <c r="A17" s="17" t="s">
        <v>6</v>
      </c>
      <c r="B17" s="18">
        <f t="shared" ref="B17:Z17" si="0">SUM(B5:B16)</f>
        <v>32737476.490370013</v>
      </c>
      <c r="C17" s="18">
        <f t="shared" si="0"/>
        <v>28204485.692960277</v>
      </c>
      <c r="D17" s="18">
        <f t="shared" si="0"/>
        <v>29722559.537009109</v>
      </c>
      <c r="E17" s="18">
        <f t="shared" si="0"/>
        <v>27849647.373130653</v>
      </c>
      <c r="F17" s="18">
        <f t="shared" si="0"/>
        <v>25331247.559703603</v>
      </c>
      <c r="G17" s="18">
        <f t="shared" si="0"/>
        <v>23978018.45293995</v>
      </c>
      <c r="H17" s="18">
        <f t="shared" si="0"/>
        <v>21907570.195447914</v>
      </c>
      <c r="I17" s="18">
        <f t="shared" si="0"/>
        <v>22293324.203460358</v>
      </c>
      <c r="J17" s="18">
        <f t="shared" si="0"/>
        <v>21735127.197288647</v>
      </c>
      <c r="K17" s="18">
        <f t="shared" si="0"/>
        <v>21325957.075113453</v>
      </c>
      <c r="L17" s="18">
        <f t="shared" si="0"/>
        <v>22128487.085848484</v>
      </c>
      <c r="M17" s="18">
        <f t="shared" si="0"/>
        <v>23236456.52172865</v>
      </c>
      <c r="N17" s="18">
        <f t="shared" si="0"/>
        <v>23704314.91228174</v>
      </c>
      <c r="O17" s="18">
        <f t="shared" si="0"/>
        <v>23136584.290951826</v>
      </c>
      <c r="P17" s="18">
        <f t="shared" si="0"/>
        <v>23157499.14524838</v>
      </c>
      <c r="Q17" s="18">
        <f t="shared" si="0"/>
        <v>24772629.640789896</v>
      </c>
      <c r="R17" s="18">
        <f t="shared" si="0"/>
        <v>23828720.261483911</v>
      </c>
      <c r="S17" s="18">
        <f t="shared" si="0"/>
        <v>23403916.666758649</v>
      </c>
      <c r="T17" s="18">
        <f t="shared" si="0"/>
        <v>24157112.170783266</v>
      </c>
      <c r="U17" s="18">
        <f t="shared" si="0"/>
        <v>23792761.756709956</v>
      </c>
      <c r="V17" s="18">
        <f t="shared" si="0"/>
        <v>23819503.384207346</v>
      </c>
      <c r="W17" s="18">
        <f t="shared" si="0"/>
        <v>23310221.507918179</v>
      </c>
      <c r="X17" s="18">
        <f t="shared" si="0"/>
        <v>24909150.144643385</v>
      </c>
      <c r="Y17" s="18">
        <f t="shared" si="0"/>
        <v>24629971.447532929</v>
      </c>
      <c r="Z17" s="18">
        <f t="shared" si="0"/>
        <v>24219779.324883498</v>
      </c>
    </row>
    <row r="18" spans="1:26" x14ac:dyDescent="0.25">
      <c r="A18" s="17" t="s">
        <v>9</v>
      </c>
      <c r="B18" s="18">
        <f t="shared" ref="B18:Z18" si="1">B17/B3/1000</f>
        <v>192.57339111982361</v>
      </c>
      <c r="C18" s="18">
        <f t="shared" si="1"/>
        <v>165.90873937035457</v>
      </c>
      <c r="D18" s="18">
        <f t="shared" si="1"/>
        <v>174.83858551181831</v>
      </c>
      <c r="E18" s="18">
        <f t="shared" si="1"/>
        <v>163.82145513606267</v>
      </c>
      <c r="F18" s="18">
        <f t="shared" si="1"/>
        <v>149.00733858649178</v>
      </c>
      <c r="G18" s="18">
        <f t="shared" si="1"/>
        <v>141.047167370235</v>
      </c>
      <c r="H18" s="18">
        <f t="shared" si="1"/>
        <v>128.86805997322301</v>
      </c>
      <c r="I18" s="18">
        <f t="shared" si="1"/>
        <v>131.13720119682563</v>
      </c>
      <c r="J18" s="18">
        <f t="shared" si="1"/>
        <v>127.85368939581556</v>
      </c>
      <c r="K18" s="18">
        <f t="shared" si="1"/>
        <v>125.44680632419677</v>
      </c>
      <c r="L18" s="18">
        <f t="shared" si="1"/>
        <v>130.16757109322637</v>
      </c>
      <c r="M18" s="18">
        <f t="shared" si="1"/>
        <v>136.6850383631097</v>
      </c>
      <c r="N18" s="18">
        <f t="shared" si="1"/>
        <v>139.43714654283377</v>
      </c>
      <c r="O18" s="18">
        <f t="shared" si="1"/>
        <v>136.09755465265781</v>
      </c>
      <c r="P18" s="18">
        <f t="shared" si="1"/>
        <v>136.22058320734342</v>
      </c>
      <c r="Q18" s="18">
        <f t="shared" si="1"/>
        <v>145.72135082817587</v>
      </c>
      <c r="R18" s="18">
        <f t="shared" si="1"/>
        <v>140.16894271461123</v>
      </c>
      <c r="S18" s="18">
        <f t="shared" si="1"/>
        <v>137.67009803975677</v>
      </c>
      <c r="T18" s="18">
        <f t="shared" si="1"/>
        <v>142.10065982813686</v>
      </c>
      <c r="U18" s="18">
        <f t="shared" si="1"/>
        <v>139.95742209829385</v>
      </c>
      <c r="V18" s="18">
        <f t="shared" si="1"/>
        <v>140.11472578945498</v>
      </c>
      <c r="W18" s="18">
        <f t="shared" si="1"/>
        <v>137.11895004657751</v>
      </c>
      <c r="X18" s="18">
        <f t="shared" si="1"/>
        <v>146.52441261554932</v>
      </c>
      <c r="Y18" s="18">
        <f t="shared" si="1"/>
        <v>144.88218498548781</v>
      </c>
      <c r="Z18" s="18">
        <f t="shared" si="1"/>
        <v>142.46929014637354</v>
      </c>
    </row>
    <row r="19" spans="1:26" x14ac:dyDescent="0.25">
      <c r="A19" s="17" t="s">
        <v>10</v>
      </c>
      <c r="B19" s="18">
        <f>B18/B4</f>
        <v>96.286695559911806</v>
      </c>
      <c r="C19" s="18">
        <f>C18/C4</f>
        <v>87.09120176921499</v>
      </c>
      <c r="D19" s="18">
        <f>D18/C4</f>
        <v>91.778785045573912</v>
      </c>
      <c r="E19" s="18">
        <f>E18/C4</f>
        <v>85.995514507119509</v>
      </c>
      <c r="F19" s="18">
        <f>F18/C4</f>
        <v>78.219075373486504</v>
      </c>
      <c r="G19" s="18">
        <f>G18/C4</f>
        <v>74.040507805897633</v>
      </c>
      <c r="H19" s="18">
        <f>H18/C4</f>
        <v>67.647275576495019</v>
      </c>
      <c r="I19" s="18">
        <f>I18/C4</f>
        <v>68.838425825105318</v>
      </c>
      <c r="J19" s="18">
        <f>J18/C4</f>
        <v>67.114797583105286</v>
      </c>
      <c r="K19" s="18">
        <f>K18/C4</f>
        <v>65.851341902465492</v>
      </c>
      <c r="L19" s="18">
        <f>L18/C4</f>
        <v>68.329433644738245</v>
      </c>
      <c r="M19" s="18">
        <f>M18/C4</f>
        <v>71.750676306094334</v>
      </c>
      <c r="N19" s="18">
        <f>N18/C4</f>
        <v>73.195352515923233</v>
      </c>
      <c r="O19" s="18">
        <f>O18/C4</f>
        <v>71.442285906906989</v>
      </c>
      <c r="P19" s="18">
        <f>P18/C4</f>
        <v>71.506867825377128</v>
      </c>
      <c r="Q19" s="18">
        <f>Q18/C4</f>
        <v>76.49414741636528</v>
      </c>
      <c r="R19" s="18">
        <f>R18/C4</f>
        <v>73.579497487984895</v>
      </c>
      <c r="S19" s="18">
        <f>S18/C4</f>
        <v>72.267767999872319</v>
      </c>
      <c r="T19" s="18">
        <f>T18/C4</f>
        <v>74.593522219494417</v>
      </c>
      <c r="U19" s="18">
        <f>U18/C4</f>
        <v>73.468463043723801</v>
      </c>
      <c r="V19" s="18">
        <f>V18/C4</f>
        <v>73.55103715981889</v>
      </c>
      <c r="W19" s="18">
        <f>W18/C4</f>
        <v>71.978451468019685</v>
      </c>
      <c r="X19" s="18">
        <f>X18/C4</f>
        <v>76.915702160393352</v>
      </c>
      <c r="Y19" s="18">
        <f>Y18/C4</f>
        <v>76.053640412329557</v>
      </c>
      <c r="Z19" s="18">
        <f>Z18/C4</f>
        <v>74.787028948227572</v>
      </c>
    </row>
    <row r="20" spans="1:26" x14ac:dyDescent="0.25">
      <c r="A20" s="17" t="s">
        <v>11</v>
      </c>
      <c r="B20" s="19">
        <f>SUM(Coneflower_Base_2HR_SPIN!B20,Coneflower_Base_2HR_REG!B20)/2</f>
        <v>213.53197114495097</v>
      </c>
      <c r="C20" s="19">
        <f>SUM(Coneflower_Base_2HR_SPIN!C20,Coneflower_Base_2HR_REG!C20)/2</f>
        <v>147.12727247336727</v>
      </c>
      <c r="D20" s="19">
        <f>SUM(Coneflower_Base_2HR_SPIN!D20,Coneflower_Base_2HR_REG!D20)/2</f>
        <v>234.23628112015206</v>
      </c>
      <c r="E20" s="19">
        <f>SUM(Coneflower_Base_2HR_SPIN!E20,Coneflower_Base_2HR_REG!E20)/2</f>
        <v>232.08436961671833</v>
      </c>
      <c r="F20" s="19">
        <f>SUM(Coneflower_Base_2HR_SPIN!F20,Coneflower_Base_2HR_REG!F20)/2</f>
        <v>227.49722321384766</v>
      </c>
      <c r="G20" s="19">
        <f>SUM(Coneflower_Base_2HR_SPIN!G20,Coneflower_Base_2HR_REG!G20)/2</f>
        <v>226.02111738205451</v>
      </c>
      <c r="H20" s="19">
        <f>SUM(Coneflower_Base_2HR_SPIN!H20,Coneflower_Base_2HR_REG!H20)/2</f>
        <v>223.01667808852199</v>
      </c>
      <c r="I20" s="19">
        <f>SUM(Coneflower_Base_2HR_SPIN!I20,Coneflower_Base_2HR_REG!I20)/2</f>
        <v>223.72239672362576</v>
      </c>
      <c r="J20" s="19">
        <f>SUM(Coneflower_Base_2HR_SPIN!J20,Coneflower_Base_2HR_REG!J20)/2</f>
        <v>223.63586336915651</v>
      </c>
      <c r="K20" s="19">
        <f>SUM(Coneflower_Base_2HR_SPIN!K20,Coneflower_Base_2HR_REG!K20)/2</f>
        <v>224.54214052926466</v>
      </c>
      <c r="L20" s="19">
        <f>SUM(Coneflower_Base_2HR_SPIN!L20,Coneflower_Base_2HR_REG!L20)/2</f>
        <v>226.15034862015253</v>
      </c>
      <c r="M20" s="19">
        <f>SUM(Coneflower_Base_2HR_SPIN!M20,Coneflower_Base_2HR_REG!M20)/2</f>
        <v>229.24319048295877</v>
      </c>
      <c r="N20" s="19">
        <f>SUM(Coneflower_Base_2HR_SPIN!N20,Coneflower_Base_2HR_REG!N20)/2</f>
        <v>232.12018426802595</v>
      </c>
      <c r="O20" s="19">
        <f>SUM(Coneflower_Base_2HR_SPIN!O20,Coneflower_Base_2HR_REG!O20)/2</f>
        <v>232.36379819962485</v>
      </c>
      <c r="P20" s="19">
        <f>SUM(Coneflower_Base_2HR_SPIN!P20,Coneflower_Base_2HR_REG!P20)/2</f>
        <v>232.51485147234325</v>
      </c>
      <c r="Q20" s="19">
        <f>SUM(Coneflower_Base_2HR_SPIN!Q20,Coneflower_Base_2HR_REG!Q20)/2</f>
        <v>235.34751295033016</v>
      </c>
      <c r="R20" s="19">
        <f>SUM(Coneflower_Base_2HR_SPIN!R20,Coneflower_Base_2HR_REG!R20)/2</f>
        <v>235.57560768754286</v>
      </c>
      <c r="S20" s="19">
        <f>SUM(Coneflower_Base_2HR_SPIN!S20,Coneflower_Base_2HR_REG!S20)/2</f>
        <v>235.12044130890837</v>
      </c>
      <c r="T20" s="19">
        <f>SUM(Coneflower_Base_2HR_SPIN!T20,Coneflower_Base_2HR_REG!T20)/2</f>
        <v>236.9570117652564</v>
      </c>
      <c r="U20" s="19">
        <f>SUM(Coneflower_Base_2HR_SPIN!U20,Coneflower_Base_2HR_REG!U20)/2</f>
        <v>237.67077458082866</v>
      </c>
      <c r="V20" s="19">
        <f>SUM(Coneflower_Base_2HR_SPIN!V20,Coneflower_Base_2HR_REG!V20)/2</f>
        <v>238.92388201237202</v>
      </c>
      <c r="W20" s="19">
        <f>SUM(Coneflower_Base_2HR_SPIN!W20,Coneflower_Base_2HR_REG!W20)/2</f>
        <v>238.74941175790863</v>
      </c>
      <c r="X20" s="19">
        <f>SUM(Coneflower_Base_2HR_SPIN!X20,Coneflower_Base_2HR_REG!X20)/2</f>
        <v>242.4800653091437</v>
      </c>
      <c r="Y20" s="19">
        <f>SUM(Coneflower_Base_2HR_SPIN!Y20,Coneflower_Base_2HR_REG!Y20)/2</f>
        <v>244.11212543662936</v>
      </c>
      <c r="Z20" s="19">
        <f>SUM(Coneflower_Base_2HR_SPIN!Z20,Coneflower_Base_2HR_REG!Z20)/2</f>
        <v>244.91245945306235</v>
      </c>
    </row>
    <row r="21" spans="1:26" x14ac:dyDescent="0.25">
      <c r="A21" s="17" t="s">
        <v>75</v>
      </c>
      <c r="B21" s="19">
        <f>SUM(Coneflower_Base_2HR_SPIN!B27,Coneflower_Base_2HR_REG!B27)</f>
        <v>72600.870189283334</v>
      </c>
      <c r="C21" s="19">
        <f>SUM(Coneflower_Base_2HR_SPIN!C27,Coneflower_Base_2HR_REG!C27)</f>
        <v>47647.167190499997</v>
      </c>
      <c r="D21" s="19">
        <f>SUM(Coneflower_Base_2HR_SPIN!D27,Coneflower_Base_2HR_REG!D27)</f>
        <v>73810.663016333318</v>
      </c>
      <c r="E21" s="19">
        <f>SUM(Coneflower_Base_2HR_SPIN!E27,Coneflower_Base_2HR_REG!E27)</f>
        <v>71475.487479599993</v>
      </c>
      <c r="F21" s="19">
        <f>SUM(Coneflower_Base_2HR_SPIN!F27,Coneflower_Base_2HR_REG!F27)</f>
        <v>68631.817293600005</v>
      </c>
      <c r="G21" s="19">
        <f>SUM(Coneflower_Base_2HR_SPIN!G27,Coneflower_Base_2HR_REG!G27)</f>
        <v>66895.470111566668</v>
      </c>
      <c r="H21" s="19">
        <f>SUM(Coneflower_Base_2HR_SPIN!H27,Coneflower_Base_2HR_REG!H27)</f>
        <v>64830.948320333337</v>
      </c>
      <c r="I21" s="19">
        <f>SUM(Coneflower_Base_2HR_SPIN!I27,Coneflower_Base_2HR_REG!I27)</f>
        <v>63917.936188733329</v>
      </c>
      <c r="J21" s="19">
        <f>SUM(Coneflower_Base_2HR_SPIN!J27,Coneflower_Base_2HR_REG!J27)</f>
        <v>62843.913965366664</v>
      </c>
      <c r="K21" s="19">
        <f>SUM(Coneflower_Base_2HR_SPIN!K27,Coneflower_Base_2HR_REG!K27)</f>
        <v>62090.841783433338</v>
      </c>
      <c r="L21" s="19">
        <f>SUM(Coneflower_Base_2HR_SPIN!L27,Coneflower_Base_2HR_REG!L27)</f>
        <v>61559.029495800001</v>
      </c>
      <c r="M21" s="19">
        <f>SUM(Coneflower_Base_2HR_SPIN!M27,Coneflower_Base_2HR_REG!M27)</f>
        <v>61450.012668099997</v>
      </c>
      <c r="N21" s="19">
        <f>SUM(Coneflower_Base_2HR_SPIN!N27,Coneflower_Base_2HR_REG!N27)</f>
        <v>61289.941934866656</v>
      </c>
      <c r="O21" s="19">
        <f>SUM(Coneflower_Base_2HR_SPIN!O27,Coneflower_Base_2HR_REG!O27)</f>
        <v>60453.624649999991</v>
      </c>
      <c r="P21" s="19">
        <f>SUM(Coneflower_Base_2HR_SPIN!P27,Coneflower_Base_2HR_REG!P27)</f>
        <v>59615.412828399989</v>
      </c>
      <c r="Q21" s="19">
        <f>SUM(Coneflower_Base_2HR_SPIN!Q27,Coneflower_Base_2HR_REG!Q27)</f>
        <v>59477.494167833327</v>
      </c>
      <c r="R21" s="19">
        <f>SUM(Coneflower_Base_2HR_SPIN!R27,Coneflower_Base_2HR_REG!R27)</f>
        <v>58694.133806566671</v>
      </c>
      <c r="S21" s="19">
        <f>SUM(Coneflower_Base_2HR_SPIN!S27,Coneflower_Base_2HR_REG!S27)</f>
        <v>57757.336407533337</v>
      </c>
      <c r="T21" s="19">
        <f>SUM(Coneflower_Base_2HR_SPIN!T27,Coneflower_Base_2HR_REG!T27)</f>
        <v>57394.779561733325</v>
      </c>
      <c r="U21" s="19">
        <f>SUM(Coneflower_Base_2HR_SPIN!U27,Coneflower_Base_2HR_REG!U27)</f>
        <v>56775.745314966684</v>
      </c>
      <c r="V21" s="19">
        <f>SUM(Coneflower_Base_2HR_SPIN!V27,Coneflower_Base_2HR_REG!V27)</f>
        <v>56287.12166776666</v>
      </c>
      <c r="W21" s="19">
        <f>SUM(Coneflower_Base_2HR_SPIN!W27,Coneflower_Base_2HR_REG!W27)</f>
        <v>55028.39691843334</v>
      </c>
      <c r="X21" s="19">
        <f>SUM(Coneflower_Base_2HR_SPIN!X27,Coneflower_Base_2HR_REG!X27)</f>
        <v>54651.611999766668</v>
      </c>
      <c r="Y21" s="19">
        <f>SUM(Coneflower_Base_2HR_SPIN!Y27,Coneflower_Base_2HR_REG!Y27)</f>
        <v>53774.483663933337</v>
      </c>
      <c r="Z21" s="19">
        <f>SUM(Coneflower_Base_2HR_SPIN!Z27,Coneflower_Base_2HR_REG!Z27)</f>
        <v>52701.732499866666</v>
      </c>
    </row>
    <row r="22" spans="1:26" x14ac:dyDescent="0.25">
      <c r="A22" s="17" t="s">
        <v>76</v>
      </c>
      <c r="B22" s="19">
        <f>SUM(Coneflower_Base_2HR_SPIN!B28,Coneflower_Base_2HR_REG!B28)</f>
        <v>53046.284423700003</v>
      </c>
      <c r="C22" s="19">
        <f>SUM(Coneflower_Base_2HR_SPIN!C28,Coneflower_Base_2HR_REG!C28)</f>
        <v>16815.495490500001</v>
      </c>
      <c r="D22" s="19">
        <f>SUM(Coneflower_Base_2HR_SPIN!D28,Coneflower_Base_2HR_REG!D28)</f>
        <v>44034.84318299999</v>
      </c>
      <c r="E22" s="19">
        <f>SUM(Coneflower_Base_2HR_SPIN!E28,Coneflower_Base_2HR_REG!E28)</f>
        <v>43726.469979599991</v>
      </c>
      <c r="F22" s="19">
        <f>SUM(Coneflower_Base_2HR_SPIN!F28,Coneflower_Base_2HR_REG!F28)</f>
        <v>44235.618033600003</v>
      </c>
      <c r="G22" s="19">
        <f>SUM(Coneflower_Base_2HR_SPIN!G28,Coneflower_Base_2HR_REG!G28)</f>
        <v>43855.228944900002</v>
      </c>
      <c r="H22" s="19">
        <f>SUM(Coneflower_Base_2HR_SPIN!H28,Coneflower_Base_2HR_REG!H28)</f>
        <v>44223.84188700001</v>
      </c>
      <c r="I22" s="19">
        <f>SUM(Coneflower_Base_2HR_SPIN!I28,Coneflower_Base_2HR_REG!I28)</f>
        <v>43020.602855399993</v>
      </c>
      <c r="J22" s="19">
        <f>SUM(Coneflower_Base_2HR_SPIN!J28,Coneflower_Base_2HR_REG!J28)</f>
        <v>42368.040374700002</v>
      </c>
      <c r="K22" s="19">
        <f>SUM(Coneflower_Base_2HR_SPIN!K28,Coneflower_Base_2HR_REG!K28)</f>
        <v>41608.352450099999</v>
      </c>
      <c r="L22" s="19">
        <f>SUM(Coneflower_Base_2HR_SPIN!L28,Coneflower_Base_2HR_REG!L28)</f>
        <v>40447.4678958</v>
      </c>
      <c r="M22" s="19">
        <f>SUM(Coneflower_Base_2HR_SPIN!M28,Coneflower_Base_2HR_REG!M28)</f>
        <v>38936.102168099998</v>
      </c>
      <c r="N22" s="19">
        <f>SUM(Coneflower_Base_2HR_SPIN!N28,Coneflower_Base_2HR_REG!N28)</f>
        <v>37977.587968199987</v>
      </c>
      <c r="O22" s="19">
        <f>SUM(Coneflower_Base_2HR_SPIN!O28,Coneflower_Base_2HR_REG!O28)</f>
        <v>37492.536601500004</v>
      </c>
      <c r="P22" s="19">
        <f>SUM(Coneflower_Base_2HR_SPIN!P28,Coneflower_Base_2HR_REG!P28)</f>
        <v>36542.02452839999</v>
      </c>
      <c r="Q22" s="19">
        <f>SUM(Coneflower_Base_2HR_SPIN!Q28,Coneflower_Base_2HR_REG!Q28)</f>
        <v>34916.036242499998</v>
      </c>
      <c r="R22" s="19">
        <f>SUM(Coneflower_Base_2HR_SPIN!R28,Coneflower_Base_2HR_REG!R28)</f>
        <v>34959.759639900003</v>
      </c>
      <c r="S22" s="19">
        <f>SUM(Coneflower_Base_2HR_SPIN!S28,Coneflower_Base_2HR_REG!S28)</f>
        <v>34260.5195742</v>
      </c>
      <c r="T22" s="19">
        <f>SUM(Coneflower_Base_2HR_SPIN!T28,Coneflower_Base_2HR_REG!T28)</f>
        <v>33172.068092399997</v>
      </c>
      <c r="U22" s="19">
        <f>SUM(Coneflower_Base_2HR_SPIN!U28,Coneflower_Base_2HR_REG!U28)</f>
        <v>32454.589428300009</v>
      </c>
      <c r="V22" s="19">
        <f>SUM(Coneflower_Base_2HR_SPIN!V28,Coneflower_Base_2HR_REG!V28)</f>
        <v>31993.609001099991</v>
      </c>
      <c r="W22" s="19">
        <f>SUM(Coneflower_Base_2HR_SPIN!W28,Coneflower_Base_2HR_REG!W28)</f>
        <v>31081.73658510001</v>
      </c>
      <c r="X22" s="19">
        <f>SUM(Coneflower_Base_2HR_SPIN!X28,Coneflower_Base_2HR_REG!X28)</f>
        <v>29232.5228331</v>
      </c>
      <c r="Y22" s="19">
        <f>SUM(Coneflower_Base_2HR_SPIN!Y28,Coneflower_Base_2HR_REG!Y28)</f>
        <v>28684.00908059999</v>
      </c>
      <c r="Z22" s="19">
        <f>SUM(Coneflower_Base_2HR_SPIN!Z28,Coneflower_Base_2HR_REG!Z28)</f>
        <v>28176.1108332</v>
      </c>
    </row>
    <row r="23" spans="1:26" x14ac:dyDescent="0.25">
      <c r="A23" s="17" t="s">
        <v>77</v>
      </c>
      <c r="B23" s="19">
        <f>SUM(Coneflower_Base_2HR_SPIN!B29,Coneflower_Base_2HR_REG!B29)</f>
        <v>19554.585765583335</v>
      </c>
      <c r="C23" s="19">
        <f>SUM(Coneflower_Base_2HR_SPIN!C29,Coneflower_Base_2HR_REG!C29)</f>
        <v>30831.671699999999</v>
      </c>
      <c r="D23" s="19">
        <f>SUM(Coneflower_Base_2HR_SPIN!D29,Coneflower_Base_2HR_REG!D29)</f>
        <v>29775.819833333328</v>
      </c>
      <c r="E23" s="19">
        <f>SUM(Coneflower_Base_2HR_SPIN!E29,Coneflower_Base_2HR_REG!E29)</f>
        <v>27749.017500000002</v>
      </c>
      <c r="F23" s="19">
        <f>SUM(Coneflower_Base_2HR_SPIN!F29,Coneflower_Base_2HR_REG!F29)</f>
        <v>24396.199260000001</v>
      </c>
      <c r="G23" s="19">
        <f>SUM(Coneflower_Base_2HR_SPIN!G29,Coneflower_Base_2HR_REG!G29)</f>
        <v>23040.241166666659</v>
      </c>
      <c r="H23" s="19">
        <f>SUM(Coneflower_Base_2HR_SPIN!H29,Coneflower_Base_2HR_REG!H29)</f>
        <v>20607.106433333334</v>
      </c>
      <c r="I23" s="19">
        <f>SUM(Coneflower_Base_2HR_SPIN!I29,Coneflower_Base_2HR_REG!I29)</f>
        <v>20897.333333333339</v>
      </c>
      <c r="J23" s="19">
        <f>SUM(Coneflower_Base_2HR_SPIN!J29,Coneflower_Base_2HR_REG!J29)</f>
        <v>20475.873590666662</v>
      </c>
      <c r="K23" s="19">
        <f>SUM(Coneflower_Base_2HR_SPIN!K29,Coneflower_Base_2HR_REG!K29)</f>
        <v>20482.489333333338</v>
      </c>
      <c r="L23" s="19">
        <f>SUM(Coneflower_Base_2HR_SPIN!L29,Coneflower_Base_2HR_REG!L29)</f>
        <v>21111.561600000001</v>
      </c>
      <c r="M23" s="19">
        <f>SUM(Coneflower_Base_2HR_SPIN!M29,Coneflower_Base_2HR_REG!M29)</f>
        <v>22513.910499999998</v>
      </c>
      <c r="N23" s="19">
        <f>SUM(Coneflower_Base_2HR_SPIN!N29,Coneflower_Base_2HR_REG!N29)</f>
        <v>23312.353966666669</v>
      </c>
      <c r="O23" s="19">
        <f>SUM(Coneflower_Base_2HR_SPIN!O29,Coneflower_Base_2HR_REG!O29)</f>
        <v>22961.088048499994</v>
      </c>
      <c r="P23" s="19">
        <f>SUM(Coneflower_Base_2HR_SPIN!P29,Coneflower_Base_2HR_REG!P29)</f>
        <v>23073.388299999999</v>
      </c>
      <c r="Q23" s="19">
        <f>SUM(Coneflower_Base_2HR_SPIN!Q29,Coneflower_Base_2HR_REG!Q29)</f>
        <v>24561.457925333329</v>
      </c>
      <c r="R23" s="19">
        <f>SUM(Coneflower_Base_2HR_SPIN!R29,Coneflower_Base_2HR_REG!R29)</f>
        <v>23734.374166666661</v>
      </c>
      <c r="S23" s="19">
        <f>SUM(Coneflower_Base_2HR_SPIN!S29,Coneflower_Base_2HR_REG!S29)</f>
        <v>23496.816833333338</v>
      </c>
      <c r="T23" s="19">
        <f>SUM(Coneflower_Base_2HR_SPIN!T29,Coneflower_Base_2HR_REG!T29)</f>
        <v>24222.711469333328</v>
      </c>
      <c r="U23" s="19">
        <f>SUM(Coneflower_Base_2HR_SPIN!U29,Coneflower_Base_2HR_REG!U29)</f>
        <v>24321.155886666671</v>
      </c>
      <c r="V23" s="19">
        <f>SUM(Coneflower_Base_2HR_SPIN!V29,Coneflower_Base_2HR_REG!V29)</f>
        <v>24293.512666666669</v>
      </c>
      <c r="W23" s="19">
        <f>SUM(Coneflower_Base_2HR_SPIN!W29,Coneflower_Base_2HR_REG!W29)</f>
        <v>23946.66033333333</v>
      </c>
      <c r="X23" s="19">
        <f>SUM(Coneflower_Base_2HR_SPIN!X29,Coneflower_Base_2HR_REG!X29)</f>
        <v>25419.089166666668</v>
      </c>
      <c r="Y23" s="19">
        <f>SUM(Coneflower_Base_2HR_SPIN!Y29,Coneflower_Base_2HR_REG!Y29)</f>
        <v>25090.474583333344</v>
      </c>
      <c r="Z23" s="19">
        <f>SUM(Coneflower_Base_2HR_SPIN!Z29,Coneflower_Base_2HR_REG!Z29)</f>
        <v>24525.62166666667</v>
      </c>
    </row>
    <row r="24" spans="1:26" x14ac:dyDescent="0.25">
      <c r="A24" s="17" t="s">
        <v>78</v>
      </c>
      <c r="B24" s="19">
        <f>SUM(Coneflower_Base_2HR_SPIN!B30,Coneflower_Base_2HR_REG!B30)</f>
        <v>29026.55673033333</v>
      </c>
      <c r="C24" s="19">
        <f>SUM(Coneflower_Base_2HR_SPIN!C30,Coneflower_Base_2HR_REG!C30)</f>
        <v>50702.80536333334</v>
      </c>
      <c r="D24" s="19">
        <f>SUM(Coneflower_Base_2HR_SPIN!D30,Coneflower_Base_2HR_REG!D30)</f>
        <v>84883.497399333326</v>
      </c>
      <c r="E24" s="19">
        <f>SUM(Coneflower_Base_2HR_SPIN!E30,Coneflower_Base_2HR_REG!E30)</f>
        <v>80997.528979499999</v>
      </c>
      <c r="F24" s="19">
        <f>SUM(Coneflower_Base_2HR_SPIN!F30,Coneflower_Base_2HR_REG!F30)</f>
        <v>78182.337804083334</v>
      </c>
      <c r="G24" s="19">
        <f>SUM(Coneflower_Base_2HR_SPIN!G30,Coneflower_Base_2HR_REG!G30)</f>
        <v>76480.673443333348</v>
      </c>
      <c r="H24" s="19">
        <f>SUM(Coneflower_Base_2HR_SPIN!H30,Coneflower_Base_2HR_REG!H30)</f>
        <v>74218.84406725</v>
      </c>
      <c r="I24" s="19">
        <f>SUM(Coneflower_Base_2HR_SPIN!I30,Coneflower_Base_2HR_REG!I30)</f>
        <v>72993.166074333334</v>
      </c>
      <c r="J24" s="19">
        <f>SUM(Coneflower_Base_2HR_SPIN!J30,Coneflower_Base_2HR_REG!J30)</f>
        <v>71504.560503249988</v>
      </c>
      <c r="K24" s="19">
        <f>SUM(Coneflower_Base_2HR_SPIN!K30,Coneflower_Base_2HR_REG!K30)</f>
        <v>70752.981586666661</v>
      </c>
      <c r="L24" s="19">
        <f>SUM(Coneflower_Base_2HR_SPIN!L30,Coneflower_Base_2HR_REG!L30)</f>
        <v>70253.366142166662</v>
      </c>
      <c r="M24" s="19">
        <f>SUM(Coneflower_Base_2HR_SPIN!M30,Coneflower_Base_2HR_REG!M30)</f>
        <v>70266.35311708333</v>
      </c>
      <c r="N24" s="19">
        <f>SUM(Coneflower_Base_2HR_SPIN!N30,Coneflower_Base_2HR_REG!N30)</f>
        <v>70016.434730166671</v>
      </c>
      <c r="O24" s="19">
        <f>SUM(Coneflower_Base_2HR_SPIN!O30,Coneflower_Base_2HR_REG!O30)</f>
        <v>68597.803704249993</v>
      </c>
      <c r="P24" s="19">
        <f>SUM(Coneflower_Base_2HR_SPIN!P30,Coneflower_Base_2HR_REG!P30)</f>
        <v>68180.441436499998</v>
      </c>
      <c r="Q24" s="19">
        <f>SUM(Coneflower_Base_2HR_SPIN!Q30,Coneflower_Base_2HR_REG!Q30)</f>
        <v>67815.849491250003</v>
      </c>
      <c r="R24" s="19">
        <f>SUM(Coneflower_Base_2HR_SPIN!R30,Coneflower_Base_2HR_REG!R30)</f>
        <v>66193.635951083328</v>
      </c>
      <c r="S24" s="19">
        <f>SUM(Coneflower_Base_2HR_SPIN!S30,Coneflower_Base_2HR_REG!S30)</f>
        <v>65569.358430833323</v>
      </c>
      <c r="T24" s="19">
        <f>SUM(Coneflower_Base_2HR_SPIN!T30,Coneflower_Base_2HR_REG!T30)</f>
        <v>64288.736556583332</v>
      </c>
      <c r="U24" s="19">
        <f>SUM(Coneflower_Base_2HR_SPIN!U30,Coneflower_Base_2HR_REG!U30)</f>
        <v>64038.364713416668</v>
      </c>
      <c r="V24" s="19">
        <f>SUM(Coneflower_Base_2HR_SPIN!V30,Coneflower_Base_2HR_REG!V30)</f>
        <v>62859.282007833332</v>
      </c>
      <c r="W24" s="19">
        <f>SUM(Coneflower_Base_2HR_SPIN!W30,Coneflower_Base_2HR_REG!W30)</f>
        <v>61799.288403250008</v>
      </c>
      <c r="X24" s="19">
        <f>SUM(Coneflower_Base_2HR_SPIN!X30,Coneflower_Base_2HR_REG!X30)</f>
        <v>61238.23570450001</v>
      </c>
      <c r="Y24" s="19">
        <f>SUM(Coneflower_Base_2HR_SPIN!Y30,Coneflower_Base_2HR_REG!Y30)</f>
        <v>60041.876713833328</v>
      </c>
      <c r="Z24" s="19">
        <f>SUM(Coneflower_Base_2HR_SPIN!Z30,Coneflower_Base_2HR_REG!Z30)</f>
        <v>58641.96185658333</v>
      </c>
    </row>
  </sheetData>
  <conditionalFormatting sqref="A14 D14:Y14">
    <cfRule type="expression" dxfId="287" priority="34">
      <formula>TRUE</formula>
    </cfRule>
  </conditionalFormatting>
  <conditionalFormatting sqref="A16 D16:Y16">
    <cfRule type="expression" dxfId="286" priority="35">
      <formula>TRUE</formula>
    </cfRule>
  </conditionalFormatting>
  <conditionalFormatting sqref="A17:A20 D17:Y20">
    <cfRule type="notContainsBlanks" dxfId="285" priority="33">
      <formula>LEN(TRIM(A17))&gt;0</formula>
    </cfRule>
  </conditionalFormatting>
  <conditionalFormatting sqref="A20 D20:Y20">
    <cfRule type="expression" dxfId="284" priority="36">
      <formula>TRUE</formula>
    </cfRule>
  </conditionalFormatting>
  <conditionalFormatting sqref="A24 D24:Y24">
    <cfRule type="expression" dxfId="283" priority="38">
      <formula>TRUE</formula>
    </cfRule>
  </conditionalFormatting>
  <conditionalFormatting sqref="B14">
    <cfRule type="expression" dxfId="282" priority="23">
      <formula>TRUE</formula>
    </cfRule>
  </conditionalFormatting>
  <conditionalFormatting sqref="B16">
    <cfRule type="expression" dxfId="281" priority="25">
      <formula>TRUE</formula>
    </cfRule>
  </conditionalFormatting>
  <conditionalFormatting sqref="B17:B20">
    <cfRule type="notContainsBlanks" dxfId="280" priority="20">
      <formula>LEN(TRIM(B17))&gt;0</formula>
    </cfRule>
  </conditionalFormatting>
  <conditionalFormatting sqref="B20">
    <cfRule type="expression" dxfId="279" priority="27">
      <formula>TRUE</formula>
    </cfRule>
  </conditionalFormatting>
  <conditionalFormatting sqref="B24">
    <cfRule type="expression" dxfId="278" priority="31">
      <formula>TRUE</formula>
    </cfRule>
  </conditionalFormatting>
  <conditionalFormatting sqref="B14">
    <cfRule type="expression" dxfId="277" priority="22">
      <formula>TRUE</formula>
    </cfRule>
  </conditionalFormatting>
  <conditionalFormatting sqref="B16">
    <cfRule type="expression" dxfId="276" priority="24">
      <formula>TRUE</formula>
    </cfRule>
  </conditionalFormatting>
  <conditionalFormatting sqref="B1">
    <cfRule type="expression" dxfId="275" priority="21">
      <formula>TRUE</formula>
    </cfRule>
  </conditionalFormatting>
  <conditionalFormatting sqref="B20">
    <cfRule type="expression" dxfId="274" priority="26">
      <formula>TRUE</formula>
    </cfRule>
  </conditionalFormatting>
  <conditionalFormatting sqref="B1:B24">
    <cfRule type="expression" dxfId="273" priority="32">
      <formula>TRUE</formula>
    </cfRule>
  </conditionalFormatting>
  <conditionalFormatting sqref="B24">
    <cfRule type="expression" dxfId="272" priority="30">
      <formula>TRUE</formula>
    </cfRule>
  </conditionalFormatting>
  <conditionalFormatting sqref="C14">
    <cfRule type="expression" dxfId="271" priority="15">
      <formula>TRUE</formula>
    </cfRule>
  </conditionalFormatting>
  <conditionalFormatting sqref="C16">
    <cfRule type="expression" dxfId="270" priority="16">
      <formula>TRUE</formula>
    </cfRule>
  </conditionalFormatting>
  <conditionalFormatting sqref="C17:C20">
    <cfRule type="notContainsBlanks" dxfId="269" priority="14">
      <formula>LEN(TRIM(C17))&gt;0</formula>
    </cfRule>
  </conditionalFormatting>
  <conditionalFormatting sqref="C20">
    <cfRule type="expression" dxfId="268" priority="17">
      <formula>TRUE</formula>
    </cfRule>
  </conditionalFormatting>
  <conditionalFormatting sqref="C24">
    <cfRule type="expression" dxfId="267" priority="19">
      <formula>TRUE</formula>
    </cfRule>
  </conditionalFormatting>
  <conditionalFormatting sqref="Z14">
    <cfRule type="expression" dxfId="266" priority="4">
      <formula>TRUE</formula>
    </cfRule>
  </conditionalFormatting>
  <conditionalFormatting sqref="Z16">
    <cfRule type="expression" dxfId="265" priority="6">
      <formula>TRUE</formula>
    </cfRule>
  </conditionalFormatting>
  <conditionalFormatting sqref="Z17:Z20">
    <cfRule type="notContainsBlanks" dxfId="264" priority="1">
      <formula>LEN(TRIM(Z17))&gt;0</formula>
    </cfRule>
  </conditionalFormatting>
  <conditionalFormatting sqref="Z20">
    <cfRule type="expression" dxfId="263" priority="8">
      <formula>TRUE</formula>
    </cfRule>
  </conditionalFormatting>
  <conditionalFormatting sqref="Z24">
    <cfRule type="expression" dxfId="262" priority="12">
      <formula>TRUE</formula>
    </cfRule>
  </conditionalFormatting>
  <conditionalFormatting sqref="Z14">
    <cfRule type="expression" dxfId="261" priority="3">
      <formula>TRUE</formula>
    </cfRule>
  </conditionalFormatting>
  <conditionalFormatting sqref="Z16">
    <cfRule type="expression" dxfId="260" priority="5">
      <formula>TRUE</formula>
    </cfRule>
  </conditionalFormatting>
  <conditionalFormatting sqref="Z1">
    <cfRule type="expression" dxfId="259" priority="2">
      <formula>TRUE</formula>
    </cfRule>
  </conditionalFormatting>
  <conditionalFormatting sqref="Z20">
    <cfRule type="expression" dxfId="258" priority="7">
      <formula>TRUE</formula>
    </cfRule>
  </conditionalFormatting>
  <conditionalFormatting sqref="Z1:Z24">
    <cfRule type="expression" dxfId="257" priority="13">
      <formula>TRUE</formula>
    </cfRule>
  </conditionalFormatting>
  <conditionalFormatting sqref="Z24">
    <cfRule type="expression" dxfId="256" priority="11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ACDA-F7F0-4089-BEEB-483D558F0B57}">
  <dimension ref="A1:Z24"/>
  <sheetViews>
    <sheetView topLeftCell="A4" workbookViewId="0">
      <selection activeCell="B16" sqref="B16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54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170</v>
      </c>
      <c r="C3" s="3">
        <v>170</v>
      </c>
      <c r="D3" s="3">
        <v>170</v>
      </c>
      <c r="E3" s="3">
        <v>170</v>
      </c>
      <c r="F3" s="3">
        <v>170</v>
      </c>
      <c r="G3" s="3">
        <v>170</v>
      </c>
      <c r="H3" s="3">
        <v>170</v>
      </c>
      <c r="I3" s="3">
        <v>170</v>
      </c>
      <c r="J3" s="3">
        <v>170</v>
      </c>
      <c r="K3" s="3">
        <v>170</v>
      </c>
      <c r="L3" s="3">
        <v>170</v>
      </c>
      <c r="M3" s="3">
        <v>170</v>
      </c>
      <c r="N3" s="3">
        <v>170</v>
      </c>
      <c r="O3" s="3">
        <v>170</v>
      </c>
      <c r="P3" s="3">
        <v>170</v>
      </c>
      <c r="Q3" s="3">
        <v>170</v>
      </c>
      <c r="R3" s="3">
        <v>170</v>
      </c>
      <c r="S3" s="3">
        <v>170</v>
      </c>
      <c r="T3" s="3">
        <v>170</v>
      </c>
      <c r="U3" s="3">
        <v>170</v>
      </c>
      <c r="V3" s="3">
        <v>170</v>
      </c>
      <c r="W3" s="3">
        <v>170</v>
      </c>
      <c r="X3" s="3">
        <v>170</v>
      </c>
      <c r="Y3" s="3">
        <v>170</v>
      </c>
      <c r="Z3" s="3">
        <v>170</v>
      </c>
    </row>
    <row r="4" spans="1:26" ht="30" x14ac:dyDescent="0.25">
      <c r="A4" s="3" t="s">
        <v>56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57</v>
      </c>
      <c r="B5" s="18">
        <f>SUM(Coneflower_High_2HR_SPIN!B5,Coneflower_High_2HR_REG!B5)</f>
        <v>-822949.09658200003</v>
      </c>
      <c r="C5" s="18">
        <f>SUM(Coneflower_High_2HR_SPIN!C5,Coneflower_High_2HR_REG!C5)</f>
        <v>-1048928.2793459999</v>
      </c>
      <c r="D5" s="18">
        <f>SUM(Coneflower_High_2HR_SPIN!D5,Coneflower_High_2HR_REG!D5)</f>
        <v>-1415073.204077</v>
      </c>
      <c r="E5" s="18">
        <f>SUM(Coneflower_High_2HR_SPIN!E5,Coneflower_High_2HR_REG!E5)</f>
        <v>-1635198.7610780001</v>
      </c>
      <c r="F5" s="18">
        <f>SUM(Coneflower_High_2HR_SPIN!F5,Coneflower_High_2HR_REG!F5)</f>
        <v>-1832132.623557</v>
      </c>
      <c r="G5" s="18">
        <f>SUM(Coneflower_High_2HR_SPIN!G5,Coneflower_High_2HR_REG!G5)</f>
        <v>-1881773.3684320003</v>
      </c>
      <c r="H5" s="18">
        <f>SUM(Coneflower_High_2HR_SPIN!H5,Coneflower_High_2HR_REG!H5)</f>
        <v>-2074783.3367049999</v>
      </c>
      <c r="I5" s="18">
        <f>SUM(Coneflower_High_2HR_SPIN!I5,Coneflower_High_2HR_REG!I5)</f>
        <v>-2026058.892372</v>
      </c>
      <c r="J5" s="18">
        <f>SUM(Coneflower_High_2HR_SPIN!J5,Coneflower_High_2HR_REG!J5)</f>
        <v>-1965441.9656219999</v>
      </c>
      <c r="K5" s="18">
        <f>SUM(Coneflower_High_2HR_SPIN!K5,Coneflower_High_2HR_REG!K5)</f>
        <v>-2035781.579311</v>
      </c>
      <c r="L5" s="18">
        <f>SUM(Coneflower_High_2HR_SPIN!L5,Coneflower_High_2HR_REG!L5)</f>
        <v>-1911968.550639</v>
      </c>
      <c r="M5" s="18">
        <f>SUM(Coneflower_High_2HR_SPIN!M5,Coneflower_High_2HR_REG!M5)</f>
        <v>-1759883.3332120001</v>
      </c>
      <c r="N5" s="18">
        <f>SUM(Coneflower_High_2HR_SPIN!N5,Coneflower_High_2HR_REG!N5)</f>
        <v>-1700883.409946</v>
      </c>
      <c r="O5" s="18">
        <f>SUM(Coneflower_High_2HR_SPIN!O5,Coneflower_High_2HR_REG!O5)</f>
        <v>-1625106.322249</v>
      </c>
      <c r="P5" s="18">
        <f>SUM(Coneflower_High_2HR_SPIN!P5,Coneflower_High_2HR_REG!P5)</f>
        <v>-1715290.1736640001</v>
      </c>
      <c r="Q5" s="18">
        <f>SUM(Coneflower_High_2HR_SPIN!Q5,Coneflower_High_2HR_REG!Q5)</f>
        <v>-1414323.5880450001</v>
      </c>
      <c r="R5" s="18">
        <f>SUM(Coneflower_High_2HR_SPIN!R5,Coneflower_High_2HR_REG!R5)</f>
        <v>-1426463.598242</v>
      </c>
      <c r="S5" s="18">
        <f>SUM(Coneflower_High_2HR_SPIN!S5,Coneflower_High_2HR_REG!S5)</f>
        <v>-1222339.5081929998</v>
      </c>
      <c r="T5" s="18">
        <f>SUM(Coneflower_High_2HR_SPIN!T5,Coneflower_High_2HR_REG!T5)</f>
        <v>-977625.49109499995</v>
      </c>
      <c r="U5" s="18">
        <f>SUM(Coneflower_High_2HR_SPIN!U5,Coneflower_High_2HR_REG!U5)</f>
        <v>-917316.51416700007</v>
      </c>
      <c r="V5" s="18">
        <f>SUM(Coneflower_High_2HR_SPIN!V5,Coneflower_High_2HR_REG!V5)</f>
        <v>-681347.36380599998</v>
      </c>
      <c r="W5" s="18">
        <f>SUM(Coneflower_High_2HR_SPIN!W5,Coneflower_High_2HR_REG!W5)</f>
        <v>-464872.55283900013</v>
      </c>
      <c r="X5" s="18">
        <f>SUM(Coneflower_High_2HR_SPIN!X5,Coneflower_High_2HR_REG!X5)</f>
        <v>-386599.66105</v>
      </c>
      <c r="Y5" s="18">
        <f>SUM(Coneflower_High_2HR_SPIN!Y5,Coneflower_High_2HR_REG!Y5)</f>
        <v>-383063.21706199995</v>
      </c>
      <c r="Z5" s="18">
        <f>SUM(Coneflower_High_2HR_SPIN!Z5,Coneflower_High_2HR_REG!Z5)</f>
        <v>-250552.47800999999</v>
      </c>
    </row>
    <row r="6" spans="1:26" x14ac:dyDescent="0.25">
      <c r="A6" s="17" t="s">
        <v>58</v>
      </c>
      <c r="B6" s="18">
        <f>SUM(Coneflower_High_2HR_SPIN!B6,Coneflower_High_2HR_REG!B6)</f>
        <v>15501265.494520999</v>
      </c>
      <c r="C6" s="18">
        <f>SUM(Coneflower_High_2HR_SPIN!C6,Coneflower_High_2HR_REG!C6)</f>
        <v>24039522.133607</v>
      </c>
      <c r="D6" s="18">
        <f>SUM(Coneflower_High_2HR_SPIN!D6,Coneflower_High_2HR_REG!D6)</f>
        <v>25801275.291362002</v>
      </c>
      <c r="E6" s="18">
        <f>SUM(Coneflower_High_2HR_SPIN!E6,Coneflower_High_2HR_REG!E6)</f>
        <v>24507482.925299</v>
      </c>
      <c r="F6" s="18">
        <f>SUM(Coneflower_High_2HR_SPIN!F6,Coneflower_High_2HR_REG!F6)</f>
        <v>22668168.484306999</v>
      </c>
      <c r="G6" s="18">
        <f>SUM(Coneflower_High_2HR_SPIN!G6,Coneflower_High_2HR_REG!G6)</f>
        <v>21522478.946635</v>
      </c>
      <c r="H6" s="18">
        <f>SUM(Coneflower_High_2HR_SPIN!H6,Coneflower_High_2HR_REG!H6)</f>
        <v>20269276.864812002</v>
      </c>
      <c r="I6" s="18">
        <f>SUM(Coneflower_High_2HR_SPIN!I6,Coneflower_High_2HR_REG!I6)</f>
        <v>20684485.045188002</v>
      </c>
      <c r="J6" s="18">
        <f>SUM(Coneflower_High_2HR_SPIN!J6,Coneflower_High_2HR_REG!J6)</f>
        <v>20415151.187523</v>
      </c>
      <c r="K6" s="18">
        <f>SUM(Coneflower_High_2HR_SPIN!K6,Coneflower_High_2HR_REG!K6)</f>
        <v>20304749.79524</v>
      </c>
      <c r="L6" s="18">
        <f>SUM(Coneflower_High_2HR_SPIN!L6,Coneflower_High_2HR_REG!L6)</f>
        <v>21183182.880814001</v>
      </c>
      <c r="M6" s="18">
        <f>SUM(Coneflower_High_2HR_SPIN!M6,Coneflower_High_2HR_REG!M6)</f>
        <v>22010576.922311999</v>
      </c>
      <c r="N6" s="18">
        <f>SUM(Coneflower_High_2HR_SPIN!N6,Coneflower_High_2HR_REG!N6)</f>
        <v>22625031.134493999</v>
      </c>
      <c r="O6" s="18">
        <f>SUM(Coneflower_High_2HR_SPIN!O6,Coneflower_High_2HR_REG!O6)</f>
        <v>22100556.526160002</v>
      </c>
      <c r="P6" s="18">
        <f>SUM(Coneflower_High_2HR_SPIN!P6,Coneflower_High_2HR_REG!P6)</f>
        <v>22245536.476342998</v>
      </c>
      <c r="Q6" s="18">
        <f>SUM(Coneflower_High_2HR_SPIN!Q6,Coneflower_High_2HR_REG!Q6)</f>
        <v>23337794.608824998</v>
      </c>
      <c r="R6" s="18">
        <f>SUM(Coneflower_High_2HR_SPIN!R6,Coneflower_High_2HR_REG!R6)</f>
        <v>22595548.032930002</v>
      </c>
      <c r="S6" s="18">
        <f>SUM(Coneflower_High_2HR_SPIN!S6,Coneflower_High_2HR_REG!S6)</f>
        <v>22008150.011299998</v>
      </c>
      <c r="T6" s="18">
        <f>SUM(Coneflower_High_2HR_SPIN!T6,Coneflower_High_2HR_REG!T6)</f>
        <v>22365428.702498998</v>
      </c>
      <c r="U6" s="18">
        <f>SUM(Coneflower_High_2HR_SPIN!U6,Coneflower_High_2HR_REG!U6)</f>
        <v>22033193.812938999</v>
      </c>
      <c r="V6" s="18">
        <f>SUM(Coneflower_High_2HR_SPIN!V6,Coneflower_High_2HR_REG!V6)</f>
        <v>21764654.486822002</v>
      </c>
      <c r="W6" s="18">
        <f>SUM(Coneflower_High_2HR_SPIN!W6,Coneflower_High_2HR_REG!W6)</f>
        <v>21112488.224035002</v>
      </c>
      <c r="X6" s="18">
        <f>SUM(Coneflower_High_2HR_SPIN!X6,Coneflower_High_2HR_REG!X6)</f>
        <v>22340473.242688999</v>
      </c>
      <c r="Y6" s="18">
        <f>SUM(Coneflower_High_2HR_SPIN!Y6,Coneflower_High_2HR_REG!Y6)</f>
        <v>22136005.671158001</v>
      </c>
      <c r="Z6" s="18">
        <f>SUM(Coneflower_High_2HR_SPIN!Z6,Coneflower_High_2HR_REG!Z6)</f>
        <v>21761621.154651999</v>
      </c>
    </row>
    <row r="7" spans="1:26" x14ac:dyDescent="0.25">
      <c r="A7" s="17" t="s">
        <v>59</v>
      </c>
      <c r="B7" s="18">
        <f>SUM(Coneflower_High_2HR_SPIN!B7,Coneflower_High_2HR_REG!B7)</f>
        <v>2258321.3648999999</v>
      </c>
      <c r="C7" s="18">
        <f>SUM(Coneflower_High_2HR_SPIN!C7,Coneflower_High_2HR_REG!C7)</f>
        <v>1422881.5164600001</v>
      </c>
      <c r="D7" s="18">
        <f>SUM(Coneflower_High_2HR_SPIN!D7,Coneflower_High_2HR_REG!D7)</f>
        <v>177364.55654399999</v>
      </c>
      <c r="E7" s="18">
        <f>SUM(Coneflower_High_2HR_SPIN!E7,Coneflower_High_2HR_REG!E7)</f>
        <v>194104.950816</v>
      </c>
      <c r="F7" s="18">
        <f>SUM(Coneflower_High_2HR_SPIN!F7,Coneflower_High_2HR_REG!F7)</f>
        <v>200659.13707200001</v>
      </c>
      <c r="G7" s="18">
        <f>SUM(Coneflower_High_2HR_SPIN!G7,Coneflower_High_2HR_REG!G7)</f>
        <v>177899.69769599999</v>
      </c>
      <c r="H7" s="18">
        <f>SUM(Coneflower_High_2HR_SPIN!H7,Coneflower_High_2HR_REG!H7)</f>
        <v>176917.476708</v>
      </c>
      <c r="I7" s="18">
        <f>SUM(Coneflower_High_2HR_SPIN!I7,Coneflower_High_2HR_REG!I7)</f>
        <v>178523.29212</v>
      </c>
      <c r="J7" s="18">
        <f>SUM(Coneflower_High_2HR_SPIN!J7,Coneflower_High_2HR_REG!J7)</f>
        <v>172760.844816</v>
      </c>
      <c r="K7" s="18">
        <f>SUM(Coneflower_High_2HR_SPIN!K7,Coneflower_High_2HR_REG!K7)</f>
        <v>180098.83557600001</v>
      </c>
      <c r="L7" s="18">
        <f>SUM(Coneflower_High_2HR_SPIN!L7,Coneflower_High_2HR_REG!L7)</f>
        <v>171089.60136</v>
      </c>
      <c r="M7" s="18">
        <f>SUM(Coneflower_High_2HR_SPIN!M7,Coneflower_High_2HR_REG!M7)</f>
        <v>157241.17359600001</v>
      </c>
      <c r="N7" s="18">
        <f>SUM(Coneflower_High_2HR_SPIN!N7,Coneflower_High_2HR_REG!N7)</f>
        <v>184173.163248</v>
      </c>
      <c r="O7" s="18">
        <f>SUM(Coneflower_High_2HR_SPIN!O7,Coneflower_High_2HR_REG!O7)</f>
        <v>169864.503612</v>
      </c>
      <c r="P7" s="18">
        <f>SUM(Coneflower_High_2HR_SPIN!P7,Coneflower_High_2HR_REG!P7)</f>
        <v>170285.64962400001</v>
      </c>
      <c r="Q7" s="18">
        <f>SUM(Coneflower_High_2HR_SPIN!Q7,Coneflower_High_2HR_REG!Q7)</f>
        <v>147386.24128799999</v>
      </c>
      <c r="R7" s="18">
        <f>SUM(Coneflower_High_2HR_SPIN!R7,Coneflower_High_2HR_REG!R7)</f>
        <v>136922.32474800001</v>
      </c>
      <c r="S7" s="18">
        <f>SUM(Coneflower_High_2HR_SPIN!S7,Coneflower_High_2HR_REG!S7)</f>
        <v>140466.44114400001</v>
      </c>
      <c r="T7" s="18">
        <f>SUM(Coneflower_High_2HR_SPIN!T7,Coneflower_High_2HR_REG!T7)</f>
        <v>119672.73948</v>
      </c>
      <c r="U7" s="18">
        <f>SUM(Coneflower_High_2HR_SPIN!U7,Coneflower_High_2HR_REG!U7)</f>
        <v>109812.781764</v>
      </c>
      <c r="V7" s="18">
        <f>SUM(Coneflower_High_2HR_SPIN!V7,Coneflower_High_2HR_REG!V7)</f>
        <v>111264.03320400001</v>
      </c>
      <c r="W7" s="18">
        <f>SUM(Coneflower_High_2HR_SPIN!W7,Coneflower_High_2HR_REG!W7)</f>
        <v>108048.927924</v>
      </c>
      <c r="X7" s="18">
        <f>SUM(Coneflower_High_2HR_SPIN!X7,Coneflower_High_2HR_REG!X7)</f>
        <v>90252.294191999987</v>
      </c>
      <c r="Y7" s="18">
        <f>SUM(Coneflower_High_2HR_SPIN!Y7,Coneflower_High_2HR_REG!Y7)</f>
        <v>101498.37480000001</v>
      </c>
      <c r="Z7" s="18">
        <f>SUM(Coneflower_High_2HR_SPIN!Z7,Coneflower_High_2HR_REG!Z7)</f>
        <v>84335.877588000003</v>
      </c>
    </row>
    <row r="8" spans="1:26" x14ac:dyDescent="0.25">
      <c r="A8" s="17" t="s">
        <v>60</v>
      </c>
      <c r="B8" s="18">
        <f>SUM(Coneflower_High_2HR_SPIN!B8,Coneflower_High_2HR_REG!B8)</f>
        <v>2204205.1313880002</v>
      </c>
      <c r="C8" s="18">
        <f>SUM(Coneflower_High_2HR_SPIN!C8,Coneflower_High_2HR_REG!C8)</f>
        <v>306532.98566400009</v>
      </c>
      <c r="D8" s="18">
        <f>SUM(Coneflower_High_2HR_SPIN!D8,Coneflower_High_2HR_REG!D8)</f>
        <v>20248.647312000001</v>
      </c>
      <c r="E8" s="18">
        <f>SUM(Coneflower_High_2HR_SPIN!E8,Coneflower_High_2HR_REG!E8)</f>
        <v>26285.509284</v>
      </c>
      <c r="F8" s="18">
        <f>SUM(Coneflower_High_2HR_SPIN!F8,Coneflower_High_2HR_REG!F8)</f>
        <v>17680.698791999999</v>
      </c>
      <c r="G8" s="18">
        <f>SUM(Coneflower_High_2HR_SPIN!G8,Coneflower_High_2HR_REG!G8)</f>
        <v>12921.078024</v>
      </c>
      <c r="H8" s="18">
        <f>SUM(Coneflower_High_2HR_SPIN!H8,Coneflower_High_2HR_REG!H8)</f>
        <v>11628.684359999999</v>
      </c>
      <c r="I8" s="18">
        <f>SUM(Coneflower_High_2HR_SPIN!I8,Coneflower_High_2HR_REG!I8)</f>
        <v>13818.017975999999</v>
      </c>
      <c r="J8" s="18">
        <f>SUM(Coneflower_High_2HR_SPIN!J8,Coneflower_High_2HR_REG!J8)</f>
        <v>12042.564684000001</v>
      </c>
      <c r="K8" s="18">
        <f>SUM(Coneflower_High_2HR_SPIN!K8,Coneflower_High_2HR_REG!K8)</f>
        <v>17001.543588</v>
      </c>
      <c r="L8" s="18">
        <f>SUM(Coneflower_High_2HR_SPIN!L8,Coneflower_High_2HR_REG!L8)</f>
        <v>11269.930284</v>
      </c>
      <c r="M8" s="18">
        <f>SUM(Coneflower_High_2HR_SPIN!M8,Coneflower_High_2HR_REG!M8)</f>
        <v>10876.385268</v>
      </c>
      <c r="N8" s="18">
        <f>SUM(Coneflower_High_2HR_SPIN!N8,Coneflower_High_2HR_REG!N8)</f>
        <v>20294.243844000001</v>
      </c>
      <c r="O8" s="18">
        <f>SUM(Coneflower_High_2HR_SPIN!O8,Coneflower_High_2HR_REG!O8)</f>
        <v>16742.200248000001</v>
      </c>
      <c r="P8" s="18">
        <f>SUM(Coneflower_High_2HR_SPIN!P8,Coneflower_High_2HR_REG!P8)</f>
        <v>18715.683816000001</v>
      </c>
      <c r="Q8" s="18">
        <f>SUM(Coneflower_High_2HR_SPIN!Q8,Coneflower_High_2HR_REG!Q8)</f>
        <v>19043.158439999999</v>
      </c>
      <c r="R8" s="18">
        <f>SUM(Coneflower_High_2HR_SPIN!R8,Coneflower_High_2HR_REG!R8)</f>
        <v>24339.61938</v>
      </c>
      <c r="S8" s="18">
        <f>SUM(Coneflower_High_2HR_SPIN!S8,Coneflower_High_2HR_REG!S8)</f>
        <v>20099.227008000002</v>
      </c>
      <c r="T8" s="18">
        <f>SUM(Coneflower_High_2HR_SPIN!T8,Coneflower_High_2HR_REG!T8)</f>
        <v>20515.670244000001</v>
      </c>
      <c r="U8" s="18">
        <f>SUM(Coneflower_High_2HR_SPIN!U8,Coneflower_High_2HR_REG!U8)</f>
        <v>19195.509372</v>
      </c>
      <c r="V8" s="18">
        <f>SUM(Coneflower_High_2HR_SPIN!V8,Coneflower_High_2HR_REG!V8)</f>
        <v>23541.143940000002</v>
      </c>
      <c r="W8" s="18">
        <f>SUM(Coneflower_High_2HR_SPIN!W8,Coneflower_High_2HR_REG!W8)</f>
        <v>22006.887648</v>
      </c>
      <c r="X8" s="18">
        <f>SUM(Coneflower_High_2HR_SPIN!X8,Coneflower_High_2HR_REG!X8)</f>
        <v>17086.125348000001</v>
      </c>
      <c r="Y8" s="18">
        <f>SUM(Coneflower_High_2HR_SPIN!Y8,Coneflower_High_2HR_REG!Y8)</f>
        <v>19051.394472</v>
      </c>
      <c r="Z8" s="18">
        <f>SUM(Coneflower_High_2HR_SPIN!Z8,Coneflower_High_2HR_REG!Z8)</f>
        <v>22198.162560000001</v>
      </c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f>SUM(Coneflower_High_2HR_SPIN!B10,Coneflower_High_2HR_REG!B10)</f>
        <v>10019839.575396001</v>
      </c>
      <c r="C10" s="18">
        <f>SUM(Coneflower_High_2HR_SPIN!C10,Coneflower_High_2HR_REG!C10)</f>
        <v>1524517.9784639999</v>
      </c>
      <c r="D10" s="18">
        <f>SUM(Coneflower_High_2HR_SPIN!D10,Coneflower_High_2HR_REG!D10)</f>
        <v>1096789.5621519999</v>
      </c>
      <c r="E10" s="18">
        <f>SUM(Coneflower_High_2HR_SPIN!E10,Coneflower_High_2HR_REG!E10)</f>
        <v>986356.92283399985</v>
      </c>
      <c r="F10" s="18">
        <f>SUM(Coneflower_High_2HR_SPIN!F10,Coneflower_High_2HR_REG!F10)</f>
        <v>936485.11049100012</v>
      </c>
      <c r="G10" s="18">
        <f>SUM(Coneflower_High_2HR_SPIN!G10,Coneflower_High_2HR_REG!G10)</f>
        <v>915645.95329699991</v>
      </c>
      <c r="H10" s="18">
        <f>SUM(Coneflower_High_2HR_SPIN!H10,Coneflower_High_2HR_REG!H10)</f>
        <v>786617.05066100019</v>
      </c>
      <c r="I10" s="18">
        <f>SUM(Coneflower_High_2HR_SPIN!I10,Coneflower_High_2HR_REG!I10)</f>
        <v>760301.207543</v>
      </c>
      <c r="J10" s="18">
        <f>SUM(Coneflower_High_2HR_SPIN!J10,Coneflower_High_2HR_REG!J10)</f>
        <v>791476.96233600006</v>
      </c>
      <c r="K10" s="18">
        <f>SUM(Coneflower_High_2HR_SPIN!K10,Coneflower_High_2HR_REG!K10)</f>
        <v>856193.67419000017</v>
      </c>
      <c r="L10" s="18">
        <f>SUM(Coneflower_High_2HR_SPIN!L10,Coneflower_High_2HR_REG!L10)</f>
        <v>840709.11627799971</v>
      </c>
      <c r="M10" s="18">
        <f>SUM(Coneflower_High_2HR_SPIN!M10,Coneflower_High_2HR_REG!M10)</f>
        <v>883826.36144300015</v>
      </c>
      <c r="N10" s="18">
        <f>SUM(Coneflower_High_2HR_SPIN!N10,Coneflower_High_2HR_REG!N10)</f>
        <v>1000522.0723610001</v>
      </c>
      <c r="O10" s="18">
        <f>SUM(Coneflower_High_2HR_SPIN!O10,Coneflower_High_2HR_REG!O10)</f>
        <v>967523.20013799996</v>
      </c>
      <c r="P10" s="18">
        <f>SUM(Coneflower_High_2HR_SPIN!P10,Coneflower_High_2HR_REG!P10)</f>
        <v>1000998.7394730002</v>
      </c>
      <c r="Q10" s="18">
        <f>SUM(Coneflower_High_2HR_SPIN!Q10,Coneflower_High_2HR_REG!Q10)</f>
        <v>997036.70649400004</v>
      </c>
      <c r="R10" s="18">
        <f>SUM(Coneflower_High_2HR_SPIN!R10,Coneflower_High_2HR_REG!R10)</f>
        <v>891166.97454900004</v>
      </c>
      <c r="S10" s="18">
        <f>SUM(Coneflower_High_2HR_SPIN!S10,Coneflower_High_2HR_REG!S10)</f>
        <v>995412.76763399993</v>
      </c>
      <c r="T10" s="18">
        <f>SUM(Coneflower_High_2HR_SPIN!T10,Coneflower_High_2HR_REG!T10)</f>
        <v>1004831.6655190001</v>
      </c>
      <c r="U10" s="18">
        <f>SUM(Coneflower_High_2HR_SPIN!U10,Coneflower_High_2HR_REG!U10)</f>
        <v>1033444.8156589998</v>
      </c>
      <c r="V10" s="18">
        <f>SUM(Coneflower_High_2HR_SPIN!V10,Coneflower_High_2HR_REG!V10)</f>
        <v>972023.20428299997</v>
      </c>
      <c r="W10" s="18">
        <f>SUM(Coneflower_High_2HR_SPIN!W10,Coneflower_High_2HR_REG!W10)</f>
        <v>967723.49367300002</v>
      </c>
      <c r="X10" s="18">
        <f>SUM(Coneflower_High_2HR_SPIN!X10,Coneflower_High_2HR_REG!X10)</f>
        <v>960492.80260799977</v>
      </c>
      <c r="Y10" s="18">
        <f>SUM(Coneflower_High_2HR_SPIN!Y10,Coneflower_High_2HR_REG!Y10)</f>
        <v>1003136.243122</v>
      </c>
      <c r="Z10" s="18">
        <f>SUM(Coneflower_High_2HR_SPIN!Z10,Coneflower_High_2HR_REG!Z10)</f>
        <v>970924.08597999974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>
        <f>SUM(Coneflower_High_2HR_SPIN!B12,Coneflower_High_2HR_REG!B12)</f>
        <v>805028.87906599999</v>
      </c>
      <c r="C12" s="18">
        <f>SUM(Coneflower_High_2HR_SPIN!C12,Coneflower_High_2HR_REG!C12)</f>
        <v>426740.12617</v>
      </c>
      <c r="D12" s="18">
        <f>SUM(Coneflower_High_2HR_SPIN!D12,Coneflower_High_2HR_REG!D12)</f>
        <v>1494209.979235</v>
      </c>
      <c r="E12" s="18">
        <f>SUM(Coneflower_High_2HR_SPIN!E12,Coneflower_High_2HR_REG!E12)</f>
        <v>1532860.7111450001</v>
      </c>
      <c r="F12" s="18">
        <f>SUM(Coneflower_High_2HR_SPIN!F12,Coneflower_High_2HR_REG!F12)</f>
        <v>1609647.9683989999</v>
      </c>
      <c r="G12" s="18">
        <f>SUM(Coneflower_High_2HR_SPIN!G12,Coneflower_High_2HR_REG!G12)</f>
        <v>1678676.0640159999</v>
      </c>
      <c r="H12" s="18">
        <f>SUM(Coneflower_High_2HR_SPIN!H12,Coneflower_High_2HR_REG!H12)</f>
        <v>1807048.5118509999</v>
      </c>
      <c r="I12" s="18">
        <f>SUM(Coneflower_High_2HR_SPIN!I12,Coneflower_High_2HR_REG!I12)</f>
        <v>1755014.9522200001</v>
      </c>
      <c r="J12" s="18">
        <f>SUM(Coneflower_High_2HR_SPIN!J12,Coneflower_High_2HR_REG!J12)</f>
        <v>1677226.6798320001</v>
      </c>
      <c r="K12" s="18">
        <f>SUM(Coneflower_High_2HR_SPIN!K12,Coneflower_High_2HR_REG!K12)</f>
        <v>1657976.989699</v>
      </c>
      <c r="L12" s="18">
        <f>SUM(Coneflower_High_2HR_SPIN!L12,Coneflower_High_2HR_REG!L12)</f>
        <v>1572591.2567769999</v>
      </c>
      <c r="M12" s="18">
        <f>SUM(Coneflower_High_2HR_SPIN!M12,Coneflower_High_2HR_REG!M12)</f>
        <v>1447609.593654</v>
      </c>
      <c r="N12" s="18">
        <f>SUM(Coneflower_High_2HR_SPIN!N12,Coneflower_High_2HR_REG!N12)</f>
        <v>1456130.1321099999</v>
      </c>
      <c r="O12" s="18">
        <f>SUM(Coneflower_High_2HR_SPIN!O12,Coneflower_High_2HR_REG!O12)</f>
        <v>1361000.8857760001</v>
      </c>
      <c r="P12" s="18">
        <f>SUM(Coneflower_High_2HR_SPIN!P12,Coneflower_High_2HR_REG!P12)</f>
        <v>1292589.6294499999</v>
      </c>
      <c r="Q12" s="18">
        <f>SUM(Coneflower_High_2HR_SPIN!Q12,Coneflower_High_2HR_REG!Q12)</f>
        <v>1131724.55094</v>
      </c>
      <c r="R12" s="18">
        <f>SUM(Coneflower_High_2HR_SPIN!R12,Coneflower_High_2HR_REG!R12)</f>
        <v>1151441.2787289999</v>
      </c>
      <c r="S12" s="18">
        <f>SUM(Coneflower_High_2HR_SPIN!S12,Coneflower_High_2HR_REG!S12)</f>
        <v>1048693.247672</v>
      </c>
      <c r="T12" s="18">
        <f>SUM(Coneflower_High_2HR_SPIN!T12,Coneflower_High_2HR_REG!T12)</f>
        <v>923458.58200300008</v>
      </c>
      <c r="U12" s="18">
        <f>SUM(Coneflower_High_2HR_SPIN!U12,Coneflower_High_2HR_REG!U12)</f>
        <v>900285.47174099996</v>
      </c>
      <c r="V12" s="18">
        <f>SUM(Coneflower_High_2HR_SPIN!V12,Coneflower_High_2HR_REG!V12)</f>
        <v>756865.24568099994</v>
      </c>
      <c r="W12" s="18">
        <f>SUM(Coneflower_High_2HR_SPIN!W12,Coneflower_High_2HR_REG!W12)</f>
        <v>712542.7977590001</v>
      </c>
      <c r="X12" s="18">
        <f>SUM(Coneflower_High_2HR_SPIN!X12,Coneflower_High_2HR_REG!X12)</f>
        <v>624682.00268999999</v>
      </c>
      <c r="Y12" s="18">
        <f>SUM(Coneflower_High_2HR_SPIN!Y12,Coneflower_High_2HR_REG!Y12)</f>
        <v>617060.01571900002</v>
      </c>
      <c r="Z12" s="18">
        <f>SUM(Coneflower_High_2HR_SPIN!Z12,Coneflower_High_2HR_REG!Z12)</f>
        <v>594762.41317099996</v>
      </c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f>SUM(Coneflower_High_2HR_SPIN!B15,Coneflower_High_2HR_REG!B15)</f>
        <v>710600</v>
      </c>
      <c r="C15" s="18">
        <f>SUM(Coneflower_High_2HR_SPIN!C15,Coneflower_High_2HR_REG!C15)</f>
        <v>1349620.6499999997</v>
      </c>
      <c r="D15" s="18">
        <f>SUM(Coneflower_High_2HR_SPIN!D15,Coneflower_High_2HR_REG!D15)</f>
        <v>1520460.1099999999</v>
      </c>
      <c r="E15" s="18">
        <f>SUM(Coneflower_High_2HR_SPIN!E15,Coneflower_High_2HR_REG!E15)</f>
        <v>1516959.3816000002</v>
      </c>
      <c r="F15" s="18">
        <f>SUM(Coneflower_High_2HR_SPIN!F15,Coneflower_High_2HR_REG!F15)</f>
        <v>1531713.0288000002</v>
      </c>
      <c r="G15" s="18">
        <f>SUM(Coneflower_High_2HR_SPIN!G15,Coneflower_High_2HR_REG!G15)</f>
        <v>1534597.6500000001</v>
      </c>
      <c r="H15" s="18">
        <f>SUM(Coneflower_High_2HR_SPIN!H15,Coneflower_High_2HR_REG!H15)</f>
        <v>1296490.2168000001</v>
      </c>
      <c r="I15" s="18">
        <f>SUM(Coneflower_High_2HR_SPIN!I15,Coneflower_High_2HR_REG!I15)</f>
        <v>1095608.7648</v>
      </c>
      <c r="J15" s="18">
        <f>SUM(Coneflower_High_2HR_SPIN!J15,Coneflower_High_2HR_REG!J15)</f>
        <v>904161.9047999999</v>
      </c>
      <c r="K15" s="18">
        <f>SUM(Coneflower_High_2HR_SPIN!K15,Coneflower_High_2HR_REG!K15)</f>
        <v>722817.61440000008</v>
      </c>
      <c r="L15" s="18">
        <f>SUM(Coneflower_High_2HR_SPIN!L15,Coneflower_High_2HR_REG!L15)</f>
        <v>550562.97239999997</v>
      </c>
      <c r="M15" s="18">
        <f>SUM(Coneflower_High_2HR_SPIN!M15,Coneflower_High_2HR_REG!M15)</f>
        <v>386517.33120000002</v>
      </c>
      <c r="N15" s="18">
        <f>SUM(Coneflower_High_2HR_SPIN!N15,Coneflower_High_2HR_REG!N15)</f>
        <v>0</v>
      </c>
      <c r="O15" s="18">
        <f>SUM(Coneflower_High_2HR_SPIN!O15,Coneflower_High_2HR_REG!O15)</f>
        <v>0</v>
      </c>
      <c r="P15" s="18">
        <f>SUM(Coneflower_High_2HR_SPIN!P15,Coneflower_High_2HR_REG!P15)</f>
        <v>0</v>
      </c>
      <c r="Q15" s="18">
        <f>SUM(Coneflower_High_2HR_SPIN!Q15,Coneflower_High_2HR_REG!Q15)</f>
        <v>0</v>
      </c>
      <c r="R15" s="18">
        <f>SUM(Coneflower_High_2HR_SPIN!R15,Coneflower_High_2HR_REG!R15)</f>
        <v>0</v>
      </c>
      <c r="S15" s="18">
        <f>SUM(Coneflower_High_2HR_SPIN!S15,Coneflower_High_2HR_REG!S15)</f>
        <v>0</v>
      </c>
      <c r="T15" s="18">
        <f>SUM(Coneflower_High_2HR_SPIN!T15,Coneflower_High_2HR_REG!T15)</f>
        <v>0</v>
      </c>
      <c r="U15" s="18">
        <f>SUM(Coneflower_High_2HR_SPIN!U15,Coneflower_High_2HR_REG!U15)</f>
        <v>0</v>
      </c>
      <c r="V15" s="18">
        <f>SUM(Coneflower_High_2HR_SPIN!V15,Coneflower_High_2HR_REG!V15)</f>
        <v>0</v>
      </c>
      <c r="W15" s="18">
        <f>SUM(Coneflower_High_2HR_SPIN!W15,Coneflower_High_2HR_REG!W15)</f>
        <v>0</v>
      </c>
      <c r="X15" s="18">
        <f>SUM(Coneflower_High_2HR_SPIN!X15,Coneflower_High_2HR_REG!X15)</f>
        <v>0</v>
      </c>
      <c r="Y15" s="18">
        <f>SUM(Coneflower_High_2HR_SPIN!Y15,Coneflower_High_2HR_REG!Y15)</f>
        <v>0</v>
      </c>
      <c r="Z15" s="18">
        <f>SUM(Coneflower_High_2HR_SPIN!Z15,Coneflower_High_2HR_REG!Z15)</f>
        <v>0</v>
      </c>
    </row>
    <row r="16" spans="1:26" x14ac:dyDescent="0.25">
      <c r="A16" s="17" t="s">
        <v>68</v>
      </c>
      <c r="B16" s="18">
        <f>SUM(Coneflower_High_2HR_SPIN!B16,Coneflower_High_2HR_REG!B16)</f>
        <v>4139317.791735013</v>
      </c>
      <c r="C16" s="18">
        <f>SUM(Coneflower_High_2HR_SPIN!C16,Coneflower_High_2HR_REG!C16)</f>
        <v>4419130.4552212711</v>
      </c>
      <c r="D16" s="18">
        <f>SUM(Coneflower_High_2HR_SPIN!D16,Coneflower_High_2HR_REG!D16)</f>
        <v>4871360.7306611082</v>
      </c>
      <c r="E16" s="18">
        <f>SUM(Coneflower_High_2HR_SPIN!E16,Coneflower_High_2HR_REG!E16)</f>
        <v>4535849.6250696536</v>
      </c>
      <c r="F16" s="18">
        <f>SUM(Coneflower_High_2HR_SPIN!F16,Coneflower_High_2HR_REG!F16)</f>
        <v>4048828.9503196031</v>
      </c>
      <c r="G16" s="18">
        <f>SUM(Coneflower_High_2HR_SPIN!G16,Coneflower_High_2HR_REG!G16)</f>
        <v>3793008.7315149489</v>
      </c>
      <c r="H16" s="18">
        <f>SUM(Coneflower_High_2HR_SPIN!H16,Coneflower_High_2HR_REG!H16)</f>
        <v>3443188.4382149111</v>
      </c>
      <c r="I16" s="18">
        <f>SUM(Coneflower_High_2HR_SPIN!I16,Coneflower_High_2HR_REG!I16)</f>
        <v>3562249.397960355</v>
      </c>
      <c r="J16" s="18">
        <f>SUM(Coneflower_High_2HR_SPIN!J16,Coneflower_High_2HR_REG!J16)</f>
        <v>3499759.914931647</v>
      </c>
      <c r="K16" s="18">
        <f>SUM(Coneflower_High_2HR_SPIN!K16,Coneflower_High_2HR_REG!K16)</f>
        <v>3466930.4986974532</v>
      </c>
      <c r="L16" s="18">
        <f>SUM(Coneflower_High_2HR_SPIN!L16,Coneflower_High_2HR_REG!L16)</f>
        <v>3647492.0905254818</v>
      </c>
      <c r="M16" s="18">
        <f>SUM(Coneflower_High_2HR_SPIN!M16,Coneflower_High_2HR_REG!M16)</f>
        <v>3905532.2291606497</v>
      </c>
      <c r="N16" s="18">
        <f>SUM(Coneflower_High_2HR_SPIN!N16,Coneflower_High_2HR_REG!N16)</f>
        <v>4061897.5169797451</v>
      </c>
      <c r="O16" s="18">
        <f>SUM(Coneflower_High_2HR_SPIN!O16,Coneflower_High_2HR_REG!O16)</f>
        <v>3993201.740302823</v>
      </c>
      <c r="P16" s="18">
        <f>SUM(Coneflower_High_2HR_SPIN!P16,Coneflower_High_2HR_REG!P16)</f>
        <v>3997857.8380503757</v>
      </c>
      <c r="Q16" s="18">
        <f>SUM(Coneflower_High_2HR_SPIN!Q16,Coneflower_High_2HR_REG!Q16)</f>
        <v>4280396.7738258969</v>
      </c>
      <c r="R16" s="18">
        <f>SUM(Coneflower_High_2HR_SPIN!R16,Coneflower_High_2HR_REG!R16)</f>
        <v>4133394.7144599129</v>
      </c>
      <c r="S16" s="18">
        <f>SUM(Coneflower_High_2HR_SPIN!S16,Coneflower_High_2HR_REG!S16)</f>
        <v>4080049.5141976457</v>
      </c>
      <c r="T16" s="18">
        <f>SUM(Coneflower_High_2HR_SPIN!T16,Coneflower_High_2HR_REG!T16)</f>
        <v>4216801.4376612669</v>
      </c>
      <c r="U16" s="18">
        <f>SUM(Coneflower_High_2HR_SPIN!U16,Coneflower_High_2HR_REG!U16)</f>
        <v>4168381.795741959</v>
      </c>
      <c r="V16" s="18">
        <f>SUM(Coneflower_High_2HR_SPIN!V16,Coneflower_High_2HR_REG!V16)</f>
        <v>4215146.7007373432</v>
      </c>
      <c r="W16" s="18">
        <f>SUM(Coneflower_High_2HR_SPIN!W16,Coneflower_High_2HR_REG!W16)</f>
        <v>4131370.8878891785</v>
      </c>
      <c r="X16" s="18">
        <f>SUM(Coneflower_High_2HR_SPIN!X16,Coneflower_High_2HR_REG!X16)</f>
        <v>4435015.2526563834</v>
      </c>
      <c r="Y16" s="18">
        <f>SUM(Coneflower_High_2HR_SPIN!Y16,Coneflower_High_2HR_REG!Y16)</f>
        <v>4402670.8303359253</v>
      </c>
      <c r="Z16" s="18">
        <f>SUM(Coneflower_High_2HR_SPIN!Z16,Coneflower_High_2HR_REG!Z16)</f>
        <v>4333557.8506105021</v>
      </c>
    </row>
    <row r="17" spans="1:26" x14ac:dyDescent="0.25">
      <c r="A17" s="17" t="s">
        <v>6</v>
      </c>
      <c r="B17" s="18">
        <f t="shared" ref="B17:Z17" si="0">SUM(B5:B16)</f>
        <v>34815629.140424021</v>
      </c>
      <c r="C17" s="18">
        <f t="shared" si="0"/>
        <v>32440017.566240266</v>
      </c>
      <c r="D17" s="18">
        <f t="shared" si="0"/>
        <v>33566635.673189104</v>
      </c>
      <c r="E17" s="18">
        <f t="shared" si="0"/>
        <v>31664701.264969654</v>
      </c>
      <c r="F17" s="18">
        <f t="shared" si="0"/>
        <v>29181050.754623599</v>
      </c>
      <c r="G17" s="18">
        <f t="shared" si="0"/>
        <v>27753454.752750948</v>
      </c>
      <c r="H17" s="18">
        <f t="shared" si="0"/>
        <v>25716383.906701915</v>
      </c>
      <c r="I17" s="18">
        <f t="shared" si="0"/>
        <v>26023941.785435356</v>
      </c>
      <c r="J17" s="18">
        <f t="shared" si="0"/>
        <v>25507138.093300648</v>
      </c>
      <c r="K17" s="18">
        <f t="shared" si="0"/>
        <v>25169987.372079454</v>
      </c>
      <c r="L17" s="18">
        <f t="shared" si="0"/>
        <v>26064929.297799483</v>
      </c>
      <c r="M17" s="18">
        <f t="shared" si="0"/>
        <v>27042296.663421646</v>
      </c>
      <c r="N17" s="18">
        <f t="shared" si="0"/>
        <v>27647164.853090744</v>
      </c>
      <c r="O17" s="18">
        <f t="shared" si="0"/>
        <v>26983782.733987823</v>
      </c>
      <c r="P17" s="18">
        <f t="shared" si="0"/>
        <v>27010693.843092378</v>
      </c>
      <c r="Q17" s="18">
        <f t="shared" si="0"/>
        <v>28499058.451767892</v>
      </c>
      <c r="R17" s="18">
        <f t="shared" si="0"/>
        <v>27506349.346553914</v>
      </c>
      <c r="S17" s="18">
        <f t="shared" si="0"/>
        <v>27070531.700762644</v>
      </c>
      <c r="T17" s="18">
        <f t="shared" si="0"/>
        <v>27673083.306311268</v>
      </c>
      <c r="U17" s="18">
        <f t="shared" si="0"/>
        <v>27346997.67304996</v>
      </c>
      <c r="V17" s="18">
        <f t="shared" si="0"/>
        <v>27162147.450861342</v>
      </c>
      <c r="W17" s="18">
        <f t="shared" si="0"/>
        <v>26589308.666089185</v>
      </c>
      <c r="X17" s="18">
        <f t="shared" si="0"/>
        <v>28081402.059133381</v>
      </c>
      <c r="Y17" s="18">
        <f t="shared" si="0"/>
        <v>27896359.312544927</v>
      </c>
      <c r="Z17" s="18">
        <f t="shared" si="0"/>
        <v>27516847.066551503</v>
      </c>
    </row>
    <row r="18" spans="1:26" x14ac:dyDescent="0.25">
      <c r="A18" s="17" t="s">
        <v>9</v>
      </c>
      <c r="B18" s="18">
        <f t="shared" ref="B18:Z18" si="1">B17/B3/1000</f>
        <v>204.79781847308249</v>
      </c>
      <c r="C18" s="18">
        <f t="shared" si="1"/>
        <v>190.82363274258981</v>
      </c>
      <c r="D18" s="18">
        <f t="shared" si="1"/>
        <v>197.45079807758296</v>
      </c>
      <c r="E18" s="18">
        <f t="shared" si="1"/>
        <v>186.26294861746857</v>
      </c>
      <c r="F18" s="18">
        <f t="shared" si="1"/>
        <v>171.65323973308</v>
      </c>
      <c r="G18" s="18">
        <f t="shared" si="1"/>
        <v>163.25561619265264</v>
      </c>
      <c r="H18" s="18">
        <f t="shared" si="1"/>
        <v>151.27284651001128</v>
      </c>
      <c r="I18" s="18">
        <f t="shared" si="1"/>
        <v>153.08201050256091</v>
      </c>
      <c r="J18" s="18">
        <f t="shared" si="1"/>
        <v>150.04198878412146</v>
      </c>
      <c r="K18" s="18">
        <f t="shared" si="1"/>
        <v>148.05874924752621</v>
      </c>
      <c r="L18" s="18">
        <f t="shared" si="1"/>
        <v>153.32311351646754</v>
      </c>
      <c r="M18" s="18">
        <f t="shared" si="1"/>
        <v>159.07233331424499</v>
      </c>
      <c r="N18" s="18">
        <f t="shared" si="1"/>
        <v>162.63038148876907</v>
      </c>
      <c r="O18" s="18">
        <f t="shared" si="1"/>
        <v>158.72813372934013</v>
      </c>
      <c r="P18" s="18">
        <f t="shared" si="1"/>
        <v>158.88643437113166</v>
      </c>
      <c r="Q18" s="18">
        <f t="shared" si="1"/>
        <v>167.641520304517</v>
      </c>
      <c r="R18" s="18">
        <f t="shared" si="1"/>
        <v>161.80205497972892</v>
      </c>
      <c r="S18" s="18">
        <f t="shared" si="1"/>
        <v>159.23842176919203</v>
      </c>
      <c r="T18" s="18">
        <f t="shared" si="1"/>
        <v>162.78284297830157</v>
      </c>
      <c r="U18" s="18">
        <f t="shared" si="1"/>
        <v>160.86469219441153</v>
      </c>
      <c r="V18" s="18">
        <f t="shared" si="1"/>
        <v>159.77733794624316</v>
      </c>
      <c r="W18" s="18">
        <f t="shared" si="1"/>
        <v>156.40769803581873</v>
      </c>
      <c r="X18" s="18">
        <f t="shared" si="1"/>
        <v>165.18471799490223</v>
      </c>
      <c r="Y18" s="18">
        <f t="shared" si="1"/>
        <v>164.09623125026428</v>
      </c>
      <c r="Z18" s="18">
        <f t="shared" si="1"/>
        <v>161.86380627383235</v>
      </c>
    </row>
    <row r="19" spans="1:26" x14ac:dyDescent="0.25">
      <c r="A19" s="17" t="s">
        <v>10</v>
      </c>
      <c r="B19" s="18">
        <f>B18/B4</f>
        <v>102.39890923654124</v>
      </c>
      <c r="C19" s="18">
        <f>C18/C4</f>
        <v>100.59232089751703</v>
      </c>
      <c r="D19" s="18">
        <f>D18/C4</f>
        <v>104.08581870194146</v>
      </c>
      <c r="E19" s="18">
        <f>E18/C4</f>
        <v>98.188164795713533</v>
      </c>
      <c r="F19" s="18">
        <f>F18/C4</f>
        <v>90.486684097564577</v>
      </c>
      <c r="G19" s="18">
        <f>G18/C4</f>
        <v>86.059892563338238</v>
      </c>
      <c r="H19" s="18">
        <f>H18/C4</f>
        <v>79.743197949399729</v>
      </c>
      <c r="I19" s="18">
        <f>I18/C4</f>
        <v>80.69689536244644</v>
      </c>
      <c r="J19" s="18">
        <f>J18/C4</f>
        <v>79.094353602594339</v>
      </c>
      <c r="K19" s="18">
        <f>K18/C4</f>
        <v>78.048892592264735</v>
      </c>
      <c r="L19" s="18">
        <f>L18/C4</f>
        <v>80.823992365032964</v>
      </c>
      <c r="M19" s="18">
        <f>M18/C4</f>
        <v>83.854682822480228</v>
      </c>
      <c r="N19" s="18">
        <f>N18/C4</f>
        <v>85.730301259235148</v>
      </c>
      <c r="O19" s="18">
        <f>O18/C4</f>
        <v>83.673238655424427</v>
      </c>
      <c r="P19" s="18">
        <f>P18/C4</f>
        <v>83.756686542504823</v>
      </c>
      <c r="Q19" s="18">
        <f>Q18/C4</f>
        <v>88.371913708232469</v>
      </c>
      <c r="R19" s="18">
        <f>R18/C4</f>
        <v>85.293650490104866</v>
      </c>
      <c r="S19" s="18">
        <f>S18/C4</f>
        <v>83.94223604069164</v>
      </c>
      <c r="T19" s="18">
        <f>T18/C4</f>
        <v>85.81067104812945</v>
      </c>
      <c r="U19" s="18">
        <f>U18/C4</f>
        <v>84.799521451982883</v>
      </c>
      <c r="V19" s="18">
        <f>V18/C4</f>
        <v>84.226324694909422</v>
      </c>
      <c r="W19" s="18">
        <f>W18/C4</f>
        <v>82.450025321991944</v>
      </c>
      <c r="X19" s="18">
        <f>X18/C4</f>
        <v>87.076814968319567</v>
      </c>
      <c r="Y19" s="18">
        <f>Y18/C4</f>
        <v>86.503021217851497</v>
      </c>
      <c r="Z19" s="18">
        <f>Z18/C4</f>
        <v>85.326202569231597</v>
      </c>
    </row>
    <row r="20" spans="1:26" x14ac:dyDescent="0.25">
      <c r="A20" s="17" t="s">
        <v>11</v>
      </c>
      <c r="B20" s="19">
        <f>(10/17*Coneflower_High_2HR_REG!B20)+(7/17*Coneflower_High_2HR_SPIN!B20)</f>
        <v>299.99051716730395</v>
      </c>
      <c r="C20" s="19">
        <f>(10/17*Coneflower_High_2HR_REG!C20)+(7/17*Coneflower_High_2HR_SPIN!C20)</f>
        <v>313.15717272835332</v>
      </c>
      <c r="D20" s="19">
        <f>(10/17*Coneflower_High_2HR_REG!D20)+(7/17*Coneflower_High_2HR_SPIN!D20)</f>
        <v>366.92161468309251</v>
      </c>
      <c r="E20" s="19">
        <f>(10/17*Coneflower_High_2HR_REG!E20)+(7/17*Coneflower_High_2HR_SPIN!E20)</f>
        <v>368.06107233575312</v>
      </c>
      <c r="F20" s="19">
        <f>(10/17*Coneflower_High_2HR_REG!F20)+(7/17*Coneflower_High_2HR_SPIN!F20)</f>
        <v>368.7460619662458</v>
      </c>
      <c r="G20" s="19">
        <f>(10/17*Coneflower_High_2HR_REG!G20)+(7/17*Coneflower_High_2HR_SPIN!G20)</f>
        <v>367.71603390058056</v>
      </c>
      <c r="H20" s="19">
        <f>(10/17*Coneflower_High_2HR_REG!H20)+(7/17*Coneflower_High_2HR_SPIN!H20)</f>
        <v>370.91184972156674</v>
      </c>
      <c r="I20" s="19">
        <f>(10/17*Coneflower_High_2HR_REG!I20)+(7/17*Coneflower_High_2HR_SPIN!I20)</f>
        <v>374.93166500273912</v>
      </c>
      <c r="J20" s="19">
        <f>(10/17*Coneflower_High_2HR_REG!J20)+(7/17*Coneflower_High_2HR_SPIN!J20)</f>
        <v>375.08953889295515</v>
      </c>
      <c r="K20" s="19">
        <f>(10/17*Coneflower_High_2HR_REG!K20)+(7/17*Coneflower_High_2HR_SPIN!K20)</f>
        <v>373.68148204827463</v>
      </c>
      <c r="L20" s="19">
        <f>(10/17*Coneflower_High_2HR_REG!L20)+(7/17*Coneflower_High_2HR_SPIN!L20)</f>
        <v>383.85229141866017</v>
      </c>
      <c r="M20" s="19">
        <f>(10/17*Coneflower_High_2HR_REG!M20)+(7/17*Coneflower_High_2HR_SPIN!M20)</f>
        <v>380.50536465784262</v>
      </c>
      <c r="N20" s="19">
        <f>(10/17*Coneflower_High_2HR_REG!N20)+(7/17*Coneflower_High_2HR_SPIN!N20)</f>
        <v>390.35629350774889</v>
      </c>
      <c r="O20" s="19">
        <f>(10/17*Coneflower_High_2HR_REG!O20)+(7/17*Coneflower_High_2HR_SPIN!O20)</f>
        <v>385.56950396656248</v>
      </c>
      <c r="P20" s="19">
        <f>(10/17*Coneflower_High_2HR_REG!P20)+(7/17*Coneflower_High_2HR_SPIN!P20)</f>
        <v>386.79581250347661</v>
      </c>
      <c r="Q20" s="19">
        <f>(10/17*Coneflower_High_2HR_REG!Q20)+(7/17*Coneflower_High_2HR_SPIN!Q20)</f>
        <v>389.90760163772364</v>
      </c>
      <c r="R20" s="19">
        <f>(10/17*Coneflower_High_2HR_REG!R20)+(7/17*Coneflower_High_2HR_SPIN!R20)</f>
        <v>391.69168318008246</v>
      </c>
      <c r="S20" s="19">
        <f>(10/17*Coneflower_High_2HR_REG!S20)+(7/17*Coneflower_High_2HR_SPIN!S20)</f>
        <v>384.7206162308978</v>
      </c>
      <c r="T20" s="19">
        <f>(10/17*Coneflower_High_2HR_REG!T20)+(7/17*Coneflower_High_2HR_SPIN!T20)</f>
        <v>387.24575586019444</v>
      </c>
      <c r="U20" s="19">
        <f>(10/17*Coneflower_High_2HR_REG!U20)+(7/17*Coneflower_High_2HR_SPIN!U20)</f>
        <v>386.02398954463081</v>
      </c>
      <c r="V20" s="19">
        <f>(10/17*Coneflower_High_2HR_REG!V20)+(7/17*Coneflower_High_2HR_SPIN!V20)</f>
        <v>377.38411419966008</v>
      </c>
      <c r="W20" s="19">
        <f>(10/17*Coneflower_High_2HR_REG!W20)+(7/17*Coneflower_High_2HR_SPIN!W20)</f>
        <v>374.05024478525536</v>
      </c>
      <c r="X20" s="19">
        <f>(10/17*Coneflower_High_2HR_REG!X20)+(7/17*Coneflower_High_2HR_SPIN!X20)</f>
        <v>377.94496363912089</v>
      </c>
      <c r="Y20" s="19">
        <f>(10/17*Coneflower_High_2HR_REG!Y20)+(7/17*Coneflower_High_2HR_SPIN!Y20)</f>
        <v>381.38079447429664</v>
      </c>
      <c r="Z20" s="19">
        <f>(10/17*Coneflower_High_2HR_REG!Z20)+(7/17*Coneflower_High_2HR_SPIN!Z20)</f>
        <v>385.49279359029038</v>
      </c>
    </row>
    <row r="21" spans="1:26" x14ac:dyDescent="0.25">
      <c r="A21" s="17" t="s">
        <v>75</v>
      </c>
      <c r="B21" s="19">
        <f>SUM(Coneflower_High_2HR_SPIN!B27,Coneflower_High_2HR_REG!B27)</f>
        <v>101996.77583688333</v>
      </c>
      <c r="C21" s="19">
        <f>SUM(Coneflower_High_2HR_SPIN!C27,Coneflower_High_2HR_REG!C27)</f>
        <v>100990.05663316666</v>
      </c>
      <c r="D21" s="19">
        <f>SUM(Coneflower_High_2HR_SPIN!D27,Coneflower_High_2HR_REG!D27)</f>
        <v>114847.93308226665</v>
      </c>
      <c r="E21" s="19">
        <f>SUM(Coneflower_High_2HR_SPIN!E27,Coneflower_High_2HR_REG!E27)</f>
        <v>112351.37845263333</v>
      </c>
      <c r="F21" s="19">
        <f>SUM(Coneflower_High_2HR_SPIN!F27,Coneflower_High_2HR_REG!F27)</f>
        <v>110052.99968595002</v>
      </c>
      <c r="G21" s="19">
        <f>SUM(Coneflower_High_2HR_SPIN!G27,Coneflower_High_2HR_REG!G27)</f>
        <v>107457.65658676665</v>
      </c>
      <c r="H21" s="19">
        <f>SUM(Coneflower_High_2HR_SPIN!H27,Coneflower_High_2HR_REG!H27)</f>
        <v>106260.31035563332</v>
      </c>
      <c r="I21" s="19">
        <f>SUM(Coneflower_High_2HR_SPIN!I27,Coneflower_High_2HR_REG!I27)</f>
        <v>105397.79021224999</v>
      </c>
      <c r="J21" s="19">
        <f>SUM(Coneflower_High_2HR_SPIN!J27,Coneflower_High_2HR_REG!J27)</f>
        <v>103516.46076460001</v>
      </c>
      <c r="K21" s="19">
        <f>SUM(Coneflower_High_2HR_SPIN!K27,Coneflower_High_2HR_REG!K27)</f>
        <v>101311.02868699998</v>
      </c>
      <c r="L21" s="19">
        <f>SUM(Coneflower_High_2HR_SPIN!L27,Coneflower_High_2HR_REG!L27)</f>
        <v>102280.51386683332</v>
      </c>
      <c r="M21" s="19">
        <f>SUM(Coneflower_High_2HR_SPIN!M27,Coneflower_High_2HR_REG!M27)</f>
        <v>99668.053197016648</v>
      </c>
      <c r="N21" s="19">
        <f>SUM(Coneflower_High_2HR_SPIN!N27,Coneflower_High_2HR_REG!N27)</f>
        <v>100549.53550689999</v>
      </c>
      <c r="O21" s="19">
        <f>SUM(Coneflower_High_2HR_SPIN!O27,Coneflower_High_2HR_REG!O27)</f>
        <v>97690.974080999993</v>
      </c>
      <c r="P21" s="19">
        <f>SUM(Coneflower_High_2HR_SPIN!P27,Coneflower_High_2HR_REG!P27)</f>
        <v>96423.554507366658</v>
      </c>
      <c r="Q21" s="19">
        <f>SUM(Coneflower_High_2HR_SPIN!Q27,Coneflower_High_2HR_REG!Q27)</f>
        <v>95648.23375775</v>
      </c>
      <c r="R21" s="19">
        <f>SUM(Coneflower_High_2HR_SPIN!R27,Coneflower_High_2HR_REG!R27)</f>
        <v>94567.689836900012</v>
      </c>
      <c r="S21" s="19">
        <f>SUM(Coneflower_High_2HR_SPIN!S27,Coneflower_High_2HR_REG!S27)</f>
        <v>91419.621152483334</v>
      </c>
      <c r="T21" s="19">
        <f>SUM(Coneflower_High_2HR_SPIN!T27,Coneflower_High_2HR_REG!T27)</f>
        <v>90584.527210816683</v>
      </c>
      <c r="U21" s="19">
        <f>SUM(Coneflower_High_2HR_SPIN!U27,Coneflower_High_2HR_REG!U27)</f>
        <v>88894.376360316674</v>
      </c>
      <c r="V21" s="19">
        <f>SUM(Coneflower_High_2HR_SPIN!V27,Coneflower_High_2HR_REG!V27)</f>
        <v>85557.507298433338</v>
      </c>
      <c r="W21" s="19">
        <f>SUM(Coneflower_High_2HR_SPIN!W27,Coneflower_High_2HR_REG!W27)</f>
        <v>82894.022847350003</v>
      </c>
      <c r="X21" s="19">
        <f>SUM(Coneflower_High_2HR_SPIN!X27,Coneflower_High_2HR_REG!X27)</f>
        <v>81829.619967433333</v>
      </c>
      <c r="Y21" s="19">
        <f>SUM(Coneflower_High_2HR_SPIN!Y27,Coneflower_High_2HR_REG!Y27)</f>
        <v>80628.476521399993</v>
      </c>
      <c r="Z21" s="19">
        <f>SUM(Coneflower_High_2HR_SPIN!Z27,Coneflower_High_2HR_REG!Z27)</f>
        <v>79531.789231200004</v>
      </c>
    </row>
    <row r="22" spans="1:26" x14ac:dyDescent="0.25">
      <c r="A22" s="17" t="s">
        <v>76</v>
      </c>
      <c r="B22" s="19">
        <f>SUM(Coneflower_High_2HR_SPIN!B28,Coneflower_High_2HR_REG!B28)</f>
        <v>62583.225667799998</v>
      </c>
      <c r="C22" s="19">
        <f>SUM(Coneflower_High_2HR_SPIN!C28,Coneflower_High_2HR_REG!C28)</f>
        <v>13854.9820545</v>
      </c>
      <c r="D22" s="19">
        <f>SUM(Coneflower_High_2HR_SPIN!D28,Coneflower_High_2HR_REG!D28)</f>
        <v>35721.531627600001</v>
      </c>
      <c r="E22" s="19">
        <f>SUM(Coneflower_High_2HR_SPIN!E28,Coneflower_High_2HR_REG!E28)</f>
        <v>35223.949983299994</v>
      </c>
      <c r="F22" s="19">
        <f>SUM(Coneflower_High_2HR_SPIN!F28,Coneflower_High_2HR_REG!F28)</f>
        <v>34709.321032200001</v>
      </c>
      <c r="G22" s="19">
        <f>SUM(Coneflower_High_2HR_SPIN!G28,Coneflower_High_2HR_REG!G28)</f>
        <v>34556.531627099997</v>
      </c>
      <c r="H22" s="19">
        <f>SUM(Coneflower_High_2HR_SPIN!H28,Coneflower_High_2HR_REG!H28)</f>
        <v>34358.8947663</v>
      </c>
      <c r="I22" s="19">
        <f>SUM(Coneflower_High_2HR_SPIN!I28,Coneflower_High_2HR_REG!I28)</f>
        <v>33444.219388500002</v>
      </c>
      <c r="J22" s="19">
        <f>SUM(Coneflower_High_2HR_SPIN!J28,Coneflower_High_2HR_REG!J28)</f>
        <v>32441.327517599999</v>
      </c>
      <c r="K22" s="19">
        <f>SUM(Coneflower_High_2HR_SPIN!K28,Coneflower_High_2HR_REG!K28)</f>
        <v>30614.889106499999</v>
      </c>
      <c r="L22" s="19">
        <f>SUM(Coneflower_High_2HR_SPIN!L28,Coneflower_High_2HR_REG!L28)</f>
        <v>29091.82431149999</v>
      </c>
      <c r="M22" s="19">
        <f>SUM(Coneflower_High_2HR_SPIN!M28,Coneflower_High_2HR_REG!M28)</f>
        <v>28229.377892100001</v>
      </c>
      <c r="N22" s="19">
        <f>SUM(Coneflower_High_2HR_SPIN!N28,Coneflower_High_2HR_REG!N28)</f>
        <v>27337.367186399999</v>
      </c>
      <c r="O22" s="19">
        <f>SUM(Coneflower_High_2HR_SPIN!O28,Coneflower_High_2HR_REG!O28)</f>
        <v>26486.613334500002</v>
      </c>
      <c r="P22" s="19">
        <f>SUM(Coneflower_High_2HR_SPIN!P28,Coneflower_High_2HR_REG!P28)</f>
        <v>25055.902121700001</v>
      </c>
      <c r="Q22" s="19">
        <f>SUM(Coneflower_High_2HR_SPIN!Q28,Coneflower_High_2HR_REG!Q28)</f>
        <v>23645.927143500001</v>
      </c>
      <c r="R22" s="19">
        <f>SUM(Coneflower_High_2HR_SPIN!R28,Coneflower_High_2HR_REG!R28)</f>
        <v>24210.9856014</v>
      </c>
      <c r="S22" s="19">
        <f>SUM(Coneflower_High_2HR_SPIN!S28,Coneflower_High_2HR_REG!S28)</f>
        <v>23554.985810400001</v>
      </c>
      <c r="T22" s="19">
        <f>SUM(Coneflower_High_2HR_SPIN!T28,Coneflower_High_2HR_REG!T28)</f>
        <v>23309.035533900009</v>
      </c>
      <c r="U22" s="19">
        <f>SUM(Coneflower_High_2HR_SPIN!U28,Coneflower_High_2HR_REG!U28)</f>
        <v>22593.035955899999</v>
      </c>
      <c r="V22" s="19">
        <f>SUM(Coneflower_High_2HR_SPIN!V28,Coneflower_High_2HR_REG!V28)</f>
        <v>22992.043136100001</v>
      </c>
      <c r="W22" s="19">
        <f>SUM(Coneflower_High_2HR_SPIN!W28,Coneflower_High_2HR_REG!W28)</f>
        <v>22855.456656599999</v>
      </c>
      <c r="X22" s="19">
        <f>SUM(Coneflower_High_2HR_SPIN!X28,Coneflower_High_2HR_REG!X28)</f>
        <v>21071.765757599998</v>
      </c>
      <c r="Y22" s="19">
        <f>SUM(Coneflower_High_2HR_SPIN!Y28,Coneflower_High_2HR_REG!Y28)</f>
        <v>20413.3964844</v>
      </c>
      <c r="Z22" s="19">
        <f>SUM(Coneflower_High_2HR_SPIN!Z28,Coneflower_High_2HR_REG!Z28)</f>
        <v>19279.283386200001</v>
      </c>
    </row>
    <row r="23" spans="1:26" x14ac:dyDescent="0.25">
      <c r="A23" s="17" t="s">
        <v>77</v>
      </c>
      <c r="B23" s="19">
        <f>SUM(Coneflower_High_2HR_SPIN!B29,Coneflower_High_2HR_REG!B29)</f>
        <v>39413.550169083333</v>
      </c>
      <c r="C23" s="19">
        <f>SUM(Coneflower_High_2HR_SPIN!C29,Coneflower_High_2HR_REG!C29)</f>
        <v>87135.074578666667</v>
      </c>
      <c r="D23" s="19">
        <f>SUM(Coneflower_High_2HR_SPIN!D29,Coneflower_High_2HR_REG!D29)</f>
        <v>79126.401454666659</v>
      </c>
      <c r="E23" s="19">
        <f>SUM(Coneflower_High_2HR_SPIN!E29,Coneflower_High_2HR_REG!E29)</f>
        <v>77127.428469333332</v>
      </c>
      <c r="F23" s="19">
        <f>SUM(Coneflower_High_2HR_SPIN!F29,Coneflower_High_2HR_REG!F29)</f>
        <v>75343.678653750016</v>
      </c>
      <c r="G23" s="19">
        <f>SUM(Coneflower_High_2HR_SPIN!G29,Coneflower_High_2HR_REG!G29)</f>
        <v>72901.12495966666</v>
      </c>
      <c r="H23" s="19">
        <f>SUM(Coneflower_High_2HR_SPIN!H29,Coneflower_High_2HR_REG!H29)</f>
        <v>71901.415589333308</v>
      </c>
      <c r="I23" s="19">
        <f>SUM(Coneflower_High_2HR_SPIN!I29,Coneflower_High_2HR_REG!I29)</f>
        <v>71953.570823749993</v>
      </c>
      <c r="J23" s="19">
        <f>SUM(Coneflower_High_2HR_SPIN!J29,Coneflower_High_2HR_REG!J29)</f>
        <v>71075.133246999991</v>
      </c>
      <c r="K23" s="19">
        <f>SUM(Coneflower_High_2HR_SPIN!K29,Coneflower_High_2HR_REG!K29)</f>
        <v>70696.139580499992</v>
      </c>
      <c r="L23" s="19">
        <f>SUM(Coneflower_High_2HR_SPIN!L29,Coneflower_High_2HR_REG!L29)</f>
        <v>73188.689555333331</v>
      </c>
      <c r="M23" s="19">
        <f>SUM(Coneflower_High_2HR_SPIN!M29,Coneflower_High_2HR_REG!M29)</f>
        <v>71438.675304916658</v>
      </c>
      <c r="N23" s="19">
        <f>SUM(Coneflower_High_2HR_SPIN!N29,Coneflower_High_2HR_REG!N29)</f>
        <v>73212.168320500001</v>
      </c>
      <c r="O23" s="19">
        <f>SUM(Coneflower_High_2HR_SPIN!O29,Coneflower_High_2HR_REG!O29)</f>
        <v>71204.360746499995</v>
      </c>
      <c r="P23" s="19">
        <f>SUM(Coneflower_High_2HR_SPIN!P29,Coneflower_High_2HR_REG!P29)</f>
        <v>71367.652385666646</v>
      </c>
      <c r="Q23" s="19">
        <f>SUM(Coneflower_High_2HR_SPIN!Q29,Coneflower_High_2HR_REG!Q29)</f>
        <v>72002.306614250003</v>
      </c>
      <c r="R23" s="19">
        <f>SUM(Coneflower_High_2HR_SPIN!R29,Coneflower_High_2HR_REG!R29)</f>
        <v>70356.704235500016</v>
      </c>
      <c r="S23" s="19">
        <f>SUM(Coneflower_High_2HR_SPIN!S29,Coneflower_High_2HR_REG!S29)</f>
        <v>67864.635342083347</v>
      </c>
      <c r="T23" s="19">
        <f>SUM(Coneflower_High_2HR_SPIN!T29,Coneflower_High_2HR_REG!T29)</f>
        <v>67275.491676916659</v>
      </c>
      <c r="U23" s="19">
        <f>SUM(Coneflower_High_2HR_SPIN!U29,Coneflower_High_2HR_REG!U29)</f>
        <v>66301.340404416667</v>
      </c>
      <c r="V23" s="19">
        <f>SUM(Coneflower_High_2HR_SPIN!V29,Coneflower_High_2HR_REG!V29)</f>
        <v>62565.464162333345</v>
      </c>
      <c r="W23" s="19">
        <f>SUM(Coneflower_High_2HR_SPIN!W29,Coneflower_High_2HR_REG!W29)</f>
        <v>60038.566190750003</v>
      </c>
      <c r="X23" s="19">
        <f>SUM(Coneflower_High_2HR_SPIN!X29,Coneflower_High_2HR_REG!X29)</f>
        <v>60757.854209833327</v>
      </c>
      <c r="Y23" s="19">
        <f>SUM(Coneflower_High_2HR_SPIN!Y29,Coneflower_High_2HR_REG!Y29)</f>
        <v>60215.080036999992</v>
      </c>
      <c r="Z23" s="19">
        <f>SUM(Coneflower_High_2HR_SPIN!Z29,Coneflower_High_2HR_REG!Z29)</f>
        <v>60252.505845</v>
      </c>
    </row>
    <row r="24" spans="1:26" x14ac:dyDescent="0.25">
      <c r="A24" s="17" t="s">
        <v>78</v>
      </c>
      <c r="B24" s="19">
        <f>SUM(Coneflower_High_2HR_SPIN!B30,Coneflower_High_2HR_REG!B30)</f>
        <v>44238.325548750014</v>
      </c>
      <c r="C24" s="19">
        <f>SUM(Coneflower_High_2HR_SPIN!C30,Coneflower_High_2HR_REG!C30)</f>
        <v>108405.24040866666</v>
      </c>
      <c r="D24" s="19">
        <f>SUM(Coneflower_High_2HR_SPIN!D30,Coneflower_High_2HR_REG!D30)</f>
        <v>131439.07518491667</v>
      </c>
      <c r="E24" s="19">
        <f>SUM(Coneflower_High_2HR_SPIN!E30,Coneflower_High_2HR_REG!E30)</f>
        <v>127326.78357958334</v>
      </c>
      <c r="F24" s="19">
        <f>SUM(Coneflower_High_2HR_SPIN!F30,Coneflower_High_2HR_REG!F30)</f>
        <v>125825.95417783334</v>
      </c>
      <c r="G24" s="19">
        <f>SUM(Coneflower_High_2HR_SPIN!G30,Coneflower_High_2HR_REG!G30)</f>
        <v>123063.36028916667</v>
      </c>
      <c r="H24" s="19">
        <f>SUM(Coneflower_High_2HR_SPIN!H30,Coneflower_High_2HR_REG!H30)</f>
        <v>121938.99769366666</v>
      </c>
      <c r="I24" s="19">
        <f>SUM(Coneflower_High_2HR_SPIN!I30,Coneflower_High_2HR_REG!I30)</f>
        <v>120536.62824925</v>
      </c>
      <c r="J24" s="19">
        <f>SUM(Coneflower_High_2HR_SPIN!J30,Coneflower_High_2HR_REG!J30)</f>
        <v>118466.50987333333</v>
      </c>
      <c r="K24" s="19">
        <f>SUM(Coneflower_High_2HR_SPIN!K30,Coneflower_High_2HR_REG!K30)</f>
        <v>115848.93180699999</v>
      </c>
      <c r="L24" s="19">
        <f>SUM(Coneflower_High_2HR_SPIN!L30,Coneflower_High_2HR_REG!L30)</f>
        <v>117078.16059300001</v>
      </c>
      <c r="M24" s="19">
        <f>SUM(Coneflower_High_2HR_SPIN!M30,Coneflower_High_2HR_REG!M30)</f>
        <v>114288.97414966667</v>
      </c>
      <c r="N24" s="19">
        <f>SUM(Coneflower_High_2HR_SPIN!N30,Coneflower_High_2HR_REG!N30)</f>
        <v>114826.22832316667</v>
      </c>
      <c r="O24" s="19">
        <f>SUM(Coneflower_High_2HR_SPIN!O30,Coneflower_High_2HR_REG!O30)</f>
        <v>111168.37079283333</v>
      </c>
      <c r="P24" s="19">
        <f>SUM(Coneflower_High_2HR_SPIN!P30,Coneflower_High_2HR_REG!P30)</f>
        <v>109866.759869</v>
      </c>
      <c r="Q24" s="19">
        <f>SUM(Coneflower_High_2HR_SPIN!Q30,Coneflower_High_2HR_REG!Q30)</f>
        <v>108988.60039066667</v>
      </c>
      <c r="R24" s="19">
        <f>SUM(Coneflower_High_2HR_SPIN!R30,Coneflower_High_2HR_REG!R30)</f>
        <v>106750.40862666667</v>
      </c>
      <c r="S24" s="19">
        <f>SUM(Coneflower_High_2HR_SPIN!S30,Coneflower_High_2HR_REG!S30)</f>
        <v>103867.54960574998</v>
      </c>
      <c r="T24" s="19">
        <f>SUM(Coneflower_High_2HR_SPIN!T30,Coneflower_High_2HR_REG!T30)</f>
        <v>101963.42842683333</v>
      </c>
      <c r="U24" s="19">
        <f>SUM(Coneflower_High_2HR_SPIN!U30,Coneflower_High_2HR_REG!U30)</f>
        <v>100613.93343258333</v>
      </c>
      <c r="V24" s="19">
        <f>SUM(Coneflower_High_2HR_SPIN!V30,Coneflower_High_2HR_REG!V30)</f>
        <v>95903.56520633334</v>
      </c>
      <c r="W24" s="19">
        <f>SUM(Coneflower_High_2HR_SPIN!W30,Coneflower_High_2HR_REG!W30)</f>
        <v>93333.974951583325</v>
      </c>
      <c r="X24" s="19">
        <f>SUM(Coneflower_High_2HR_SPIN!X30,Coneflower_High_2HR_REG!X30)</f>
        <v>92285.395709999983</v>
      </c>
      <c r="Y24" s="19">
        <f>SUM(Coneflower_High_2HR_SPIN!Y30,Coneflower_High_2HR_REG!Y30)</f>
        <v>90483.876595833339</v>
      </c>
      <c r="Z24" s="19">
        <f>SUM(Coneflower_High_2HR_SPIN!Z30,Coneflower_High_2HR_REG!Z30)</f>
        <v>88813.679151499993</v>
      </c>
    </row>
  </sheetData>
  <conditionalFormatting sqref="A14 D14:Y14">
    <cfRule type="expression" dxfId="255" priority="34">
      <formula>TRUE</formula>
    </cfRule>
  </conditionalFormatting>
  <conditionalFormatting sqref="A16 D16:Y16">
    <cfRule type="expression" dxfId="254" priority="35">
      <formula>TRUE</formula>
    </cfRule>
  </conditionalFormatting>
  <conditionalFormatting sqref="A17:A20 D17:Y20">
    <cfRule type="notContainsBlanks" dxfId="253" priority="33">
      <formula>LEN(TRIM(A17))&gt;0</formula>
    </cfRule>
  </conditionalFormatting>
  <conditionalFormatting sqref="A20 D20:Y20">
    <cfRule type="expression" dxfId="252" priority="36">
      <formula>TRUE</formula>
    </cfRule>
  </conditionalFormatting>
  <conditionalFormatting sqref="A24 D24:Y24">
    <cfRule type="expression" dxfId="251" priority="38">
      <formula>TRUE</formula>
    </cfRule>
  </conditionalFormatting>
  <conditionalFormatting sqref="B14">
    <cfRule type="expression" dxfId="250" priority="23">
      <formula>TRUE</formula>
    </cfRule>
  </conditionalFormatting>
  <conditionalFormatting sqref="B16">
    <cfRule type="expression" dxfId="249" priority="25">
      <formula>TRUE</formula>
    </cfRule>
  </conditionalFormatting>
  <conditionalFormatting sqref="B17:B20">
    <cfRule type="notContainsBlanks" dxfId="248" priority="20">
      <formula>LEN(TRIM(B17))&gt;0</formula>
    </cfRule>
  </conditionalFormatting>
  <conditionalFormatting sqref="B20">
    <cfRule type="expression" dxfId="247" priority="27">
      <formula>TRUE</formula>
    </cfRule>
  </conditionalFormatting>
  <conditionalFormatting sqref="B24">
    <cfRule type="expression" dxfId="246" priority="31">
      <formula>TRUE</formula>
    </cfRule>
  </conditionalFormatting>
  <conditionalFormatting sqref="B14">
    <cfRule type="expression" dxfId="245" priority="22">
      <formula>TRUE</formula>
    </cfRule>
  </conditionalFormatting>
  <conditionalFormatting sqref="B16">
    <cfRule type="expression" dxfId="244" priority="24">
      <formula>TRUE</formula>
    </cfRule>
  </conditionalFormatting>
  <conditionalFormatting sqref="B1">
    <cfRule type="expression" dxfId="243" priority="21">
      <formula>TRUE</formula>
    </cfRule>
  </conditionalFormatting>
  <conditionalFormatting sqref="B20">
    <cfRule type="expression" dxfId="242" priority="26">
      <formula>TRUE</formula>
    </cfRule>
  </conditionalFormatting>
  <conditionalFormatting sqref="B1:B24">
    <cfRule type="expression" dxfId="241" priority="32">
      <formula>TRUE</formula>
    </cfRule>
  </conditionalFormatting>
  <conditionalFormatting sqref="B24">
    <cfRule type="expression" dxfId="240" priority="30">
      <formula>TRUE</formula>
    </cfRule>
  </conditionalFormatting>
  <conditionalFormatting sqref="C14">
    <cfRule type="expression" dxfId="239" priority="15">
      <formula>TRUE</formula>
    </cfRule>
  </conditionalFormatting>
  <conditionalFormatting sqref="C16">
    <cfRule type="expression" dxfId="238" priority="16">
      <formula>TRUE</formula>
    </cfRule>
  </conditionalFormatting>
  <conditionalFormatting sqref="C17:C20">
    <cfRule type="notContainsBlanks" dxfId="237" priority="14">
      <formula>LEN(TRIM(C17))&gt;0</formula>
    </cfRule>
  </conditionalFormatting>
  <conditionalFormatting sqref="C20">
    <cfRule type="expression" dxfId="236" priority="17">
      <formula>TRUE</formula>
    </cfRule>
  </conditionalFormatting>
  <conditionalFormatting sqref="C24">
    <cfRule type="expression" dxfId="235" priority="19">
      <formula>TRUE</formula>
    </cfRule>
  </conditionalFormatting>
  <conditionalFormatting sqref="Z14">
    <cfRule type="expression" dxfId="234" priority="4">
      <formula>TRUE</formula>
    </cfRule>
  </conditionalFormatting>
  <conditionalFormatting sqref="Z16">
    <cfRule type="expression" dxfId="233" priority="6">
      <formula>TRUE</formula>
    </cfRule>
  </conditionalFormatting>
  <conditionalFormatting sqref="Z17:Z20">
    <cfRule type="notContainsBlanks" dxfId="232" priority="1">
      <formula>LEN(TRIM(Z17))&gt;0</formula>
    </cfRule>
  </conditionalFormatting>
  <conditionalFormatting sqref="Z20">
    <cfRule type="expression" dxfId="231" priority="8">
      <formula>TRUE</formula>
    </cfRule>
  </conditionalFormatting>
  <conditionalFormatting sqref="Z24">
    <cfRule type="expression" dxfId="230" priority="12">
      <formula>TRUE</formula>
    </cfRule>
  </conditionalFormatting>
  <conditionalFormatting sqref="Z14">
    <cfRule type="expression" dxfId="229" priority="3">
      <formula>TRUE</formula>
    </cfRule>
  </conditionalFormatting>
  <conditionalFormatting sqref="Z16">
    <cfRule type="expression" dxfId="228" priority="5">
      <formula>TRUE</formula>
    </cfRule>
  </conditionalFormatting>
  <conditionalFormatting sqref="Z1">
    <cfRule type="expression" dxfId="227" priority="2">
      <formula>TRUE</formula>
    </cfRule>
  </conditionalFormatting>
  <conditionalFormatting sqref="Z20">
    <cfRule type="expression" dxfId="226" priority="7">
      <formula>TRUE</formula>
    </cfRule>
  </conditionalFormatting>
  <conditionalFormatting sqref="Z1:Z24">
    <cfRule type="expression" dxfId="225" priority="13">
      <formula>TRUE</formula>
    </cfRule>
  </conditionalFormatting>
  <conditionalFormatting sqref="Z24">
    <cfRule type="expression" dxfId="224" priority="11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Z60"/>
  <sheetViews>
    <sheetView topLeftCell="A4"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54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85</v>
      </c>
      <c r="C3" s="3">
        <v>85</v>
      </c>
      <c r="D3" s="3">
        <v>85</v>
      </c>
      <c r="E3" s="3">
        <v>85</v>
      </c>
      <c r="F3" s="3">
        <v>85</v>
      </c>
      <c r="G3" s="3">
        <v>85</v>
      </c>
      <c r="H3" s="3">
        <v>85</v>
      </c>
      <c r="I3" s="3">
        <v>85</v>
      </c>
      <c r="J3" s="3">
        <v>85</v>
      </c>
      <c r="K3" s="3">
        <v>85</v>
      </c>
      <c r="L3" s="3">
        <v>85</v>
      </c>
      <c r="M3" s="3">
        <v>85</v>
      </c>
      <c r="N3" s="3">
        <v>85</v>
      </c>
      <c r="O3" s="3">
        <v>85</v>
      </c>
      <c r="P3" s="3">
        <v>85</v>
      </c>
      <c r="Q3" s="3">
        <v>85</v>
      </c>
      <c r="R3" s="3">
        <v>85</v>
      </c>
      <c r="S3" s="3">
        <v>85</v>
      </c>
      <c r="T3" s="3">
        <v>85</v>
      </c>
      <c r="U3" s="3">
        <v>85</v>
      </c>
      <c r="V3" s="3">
        <v>85</v>
      </c>
      <c r="W3" s="3">
        <v>85</v>
      </c>
      <c r="X3" s="3">
        <v>85</v>
      </c>
      <c r="Y3" s="3">
        <v>85</v>
      </c>
      <c r="Z3" s="3">
        <v>85</v>
      </c>
    </row>
    <row r="4" spans="1:26" x14ac:dyDescent="0.25">
      <c r="A4" s="3" t="s">
        <v>56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57</v>
      </c>
      <c r="B5" s="18">
        <v>-145201.80495699999</v>
      </c>
      <c r="C5" s="18">
        <v>13336.892315000019</v>
      </c>
      <c r="D5" s="18">
        <v>32993.725061999998</v>
      </c>
      <c r="E5" s="18">
        <v>4177.9225569999981</v>
      </c>
      <c r="F5" s="18">
        <v>6278.6534649999894</v>
      </c>
      <c r="G5" s="18">
        <v>-5140.1421369999953</v>
      </c>
      <c r="H5" s="18">
        <v>-2490.9494039999918</v>
      </c>
      <c r="I5" s="18">
        <v>5439.2336849999992</v>
      </c>
      <c r="J5" s="18">
        <v>7924.5544820000068</v>
      </c>
      <c r="K5" s="18">
        <v>4282.6046529999876</v>
      </c>
      <c r="L5" s="18">
        <v>865.45447100000456</v>
      </c>
      <c r="M5" s="18">
        <v>157.80543499999479</v>
      </c>
      <c r="N5" s="18">
        <v>9997.9284250000128</v>
      </c>
      <c r="O5" s="18">
        <v>5320.9632429999983</v>
      </c>
      <c r="P5" s="18">
        <v>117.31548599999221</v>
      </c>
      <c r="Q5" s="18">
        <v>-328.17500899999141</v>
      </c>
      <c r="R5" s="18">
        <v>-8823.5702149999997</v>
      </c>
      <c r="S5" s="18">
        <v>3534.417856000015</v>
      </c>
      <c r="T5" s="18">
        <v>19797.282704000001</v>
      </c>
      <c r="U5" s="18">
        <v>22871.685996000011</v>
      </c>
      <c r="V5" s="18">
        <v>38218.380899999996</v>
      </c>
      <c r="W5" s="18">
        <v>67646.002454000016</v>
      </c>
      <c r="X5" s="18">
        <v>69054.638119999989</v>
      </c>
      <c r="Y5" s="18">
        <v>59772.94118200001</v>
      </c>
      <c r="Z5" s="18">
        <v>102314.445792</v>
      </c>
    </row>
    <row r="6" spans="1:26" x14ac:dyDescent="0.25">
      <c r="A6" s="17" t="s">
        <v>58</v>
      </c>
      <c r="B6" s="18">
        <v>6927020.0766249998</v>
      </c>
      <c r="C6" s="18">
        <v>9470712.0323820002</v>
      </c>
      <c r="D6" s="18">
        <v>10401726.210023999</v>
      </c>
      <c r="E6" s="18">
        <v>9712019.5129770003</v>
      </c>
      <c r="F6" s="18">
        <v>8650337.9980119988</v>
      </c>
      <c r="G6" s="18">
        <v>8170192.5985509995</v>
      </c>
      <c r="H6" s="18">
        <v>7414927.1993519999</v>
      </c>
      <c r="I6" s="18">
        <v>7614038.7287870012</v>
      </c>
      <c r="J6" s="18">
        <v>7471635.3008960001</v>
      </c>
      <c r="K6" s="18">
        <v>7378910.6919890009</v>
      </c>
      <c r="L6" s="18">
        <v>7733466.4355420005</v>
      </c>
      <c r="M6" s="18">
        <v>8337056.3564959997</v>
      </c>
      <c r="N6" s="18">
        <v>8597706.0627629999</v>
      </c>
      <c r="O6" s="18">
        <v>8450239.3395720012</v>
      </c>
      <c r="P6" s="18">
        <v>8445602.9697240014</v>
      </c>
      <c r="Q6" s="18">
        <v>9111873.5648379996</v>
      </c>
      <c r="R6" s="18">
        <v>8780310.8261060007</v>
      </c>
      <c r="S6" s="18">
        <v>8608084.448481001</v>
      </c>
      <c r="T6" s="18">
        <v>8931943.4555719998</v>
      </c>
      <c r="U6" s="18">
        <v>8773135.3383869976</v>
      </c>
      <c r="V6" s="18">
        <v>8830959.600629</v>
      </c>
      <c r="W6" s="18">
        <v>8593534.382212</v>
      </c>
      <c r="X6" s="18">
        <v>9254821.3205440007</v>
      </c>
      <c r="Y6" s="18">
        <v>9171749.2326710001</v>
      </c>
      <c r="Z6" s="18">
        <v>8965018.1142299995</v>
      </c>
    </row>
    <row r="7" spans="1:26" x14ac:dyDescent="0.25">
      <c r="A7" s="17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v>5940370.2598919999</v>
      </c>
      <c r="C10" s="18">
        <v>1485059.0888759999</v>
      </c>
      <c r="D10" s="18">
        <v>759395.35675899999</v>
      </c>
      <c r="E10" s="18">
        <v>710341.85842300009</v>
      </c>
      <c r="F10" s="18">
        <v>693705.61070900003</v>
      </c>
      <c r="G10" s="18">
        <v>642444.05725899979</v>
      </c>
      <c r="H10" s="18">
        <v>587219.34470600006</v>
      </c>
      <c r="I10" s="18">
        <v>614569.06594000012</v>
      </c>
      <c r="J10" s="18">
        <v>599354.81214399985</v>
      </c>
      <c r="K10" s="18">
        <v>616028.33828900009</v>
      </c>
      <c r="L10" s="18">
        <v>648088.17528000008</v>
      </c>
      <c r="M10" s="18">
        <v>623020.8150089999</v>
      </c>
      <c r="N10" s="18">
        <v>704214.95071200002</v>
      </c>
      <c r="O10" s="18">
        <v>675936.58357899997</v>
      </c>
      <c r="P10" s="18">
        <v>692517.41176000005</v>
      </c>
      <c r="Q10" s="18">
        <v>677642.809289</v>
      </c>
      <c r="R10" s="18">
        <v>648936.60346900008</v>
      </c>
      <c r="S10" s="18">
        <v>667154.88975700003</v>
      </c>
      <c r="T10" s="18">
        <v>657081.3789270001</v>
      </c>
      <c r="U10" s="18">
        <v>664386.23462399992</v>
      </c>
      <c r="V10" s="18">
        <v>645084.68089000008</v>
      </c>
      <c r="W10" s="18">
        <v>654152.51773399999</v>
      </c>
      <c r="X10" s="18">
        <v>636615.51850200002</v>
      </c>
      <c r="Y10" s="18">
        <v>645657.59478899988</v>
      </c>
      <c r="Z10" s="18">
        <v>640021.10571799998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355300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677656.12499999988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767505.28999999992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773733.17880000011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785114.42040000018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790776.67500000016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671707.57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570434.00040000002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473546.45799999998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380730.93240000005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291679.99560000002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206123.51760000002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68</v>
      </c>
      <c r="B16" s="18">
        <v>2069658.895867507</v>
      </c>
      <c r="C16" s="18">
        <v>2209565.227610636</v>
      </c>
      <c r="D16" s="18">
        <v>2435680.3653305541</v>
      </c>
      <c r="E16" s="18">
        <v>2267924.8125348259</v>
      </c>
      <c r="F16" s="18">
        <v>2024414.475159802</v>
      </c>
      <c r="G16" s="18">
        <v>1896504.365757474</v>
      </c>
      <c r="H16" s="18">
        <v>1721594.219107456</v>
      </c>
      <c r="I16" s="18">
        <v>1781124.698980178</v>
      </c>
      <c r="J16" s="18">
        <v>1749879.957465823</v>
      </c>
      <c r="K16" s="18">
        <v>1733465.2493487271</v>
      </c>
      <c r="L16" s="18">
        <v>1823746.0452627409</v>
      </c>
      <c r="M16" s="18">
        <v>1952766.1145803251</v>
      </c>
      <c r="N16" s="18">
        <v>2030948.7584898721</v>
      </c>
      <c r="O16" s="18">
        <v>1996600.870151411</v>
      </c>
      <c r="P16" s="18">
        <v>1998928.9190251881</v>
      </c>
      <c r="Q16" s="18">
        <v>2140198.3869129489</v>
      </c>
      <c r="R16" s="18">
        <v>2066697.357229956</v>
      </c>
      <c r="S16" s="18">
        <v>2040024.7570988231</v>
      </c>
      <c r="T16" s="18">
        <v>2108400.7188306339</v>
      </c>
      <c r="U16" s="18">
        <v>2084190.89787098</v>
      </c>
      <c r="V16" s="18">
        <v>2107573.3503686721</v>
      </c>
      <c r="W16" s="18">
        <v>2065685.443944589</v>
      </c>
      <c r="X16" s="18">
        <v>2217507.6263281908</v>
      </c>
      <c r="Y16" s="18">
        <v>2201335.4151679631</v>
      </c>
      <c r="Z16" s="18">
        <v>2166778.925305251</v>
      </c>
    </row>
    <row r="17" spans="1:26" x14ac:dyDescent="0.25">
      <c r="A17" s="17" t="s">
        <v>6</v>
      </c>
      <c r="B17" s="18">
        <f t="shared" ref="B17:Z17" si="0">SUM(B5:B16)</f>
        <v>15147147.427427508</v>
      </c>
      <c r="C17" s="18">
        <f t="shared" si="0"/>
        <v>13856329.366183637</v>
      </c>
      <c r="D17" s="18">
        <f t="shared" si="0"/>
        <v>14397300.947175553</v>
      </c>
      <c r="E17" s="18">
        <f t="shared" si="0"/>
        <v>13468197.285291826</v>
      </c>
      <c r="F17" s="18">
        <f t="shared" si="0"/>
        <v>12159851.157745801</v>
      </c>
      <c r="G17" s="18">
        <f t="shared" si="0"/>
        <v>11494777.554430474</v>
      </c>
      <c r="H17" s="18">
        <f t="shared" si="0"/>
        <v>10392957.383761456</v>
      </c>
      <c r="I17" s="18">
        <f t="shared" si="0"/>
        <v>10585605.727792179</v>
      </c>
      <c r="J17" s="18">
        <f t="shared" si="0"/>
        <v>10302341.082987824</v>
      </c>
      <c r="K17" s="18">
        <f t="shared" si="0"/>
        <v>10113417.816679727</v>
      </c>
      <c r="L17" s="18">
        <f t="shared" si="0"/>
        <v>10497846.10615574</v>
      </c>
      <c r="M17" s="18">
        <f t="shared" si="0"/>
        <v>11119124.609120326</v>
      </c>
      <c r="N17" s="18">
        <f t="shared" si="0"/>
        <v>11342867.700389871</v>
      </c>
      <c r="O17" s="18">
        <f t="shared" si="0"/>
        <v>11128097.756545413</v>
      </c>
      <c r="P17" s="18">
        <f t="shared" si="0"/>
        <v>11137166.615995191</v>
      </c>
      <c r="Q17" s="18">
        <f t="shared" si="0"/>
        <v>11929386.586030949</v>
      </c>
      <c r="R17" s="18">
        <f t="shared" si="0"/>
        <v>11487121.216589956</v>
      </c>
      <c r="S17" s="18">
        <f t="shared" si="0"/>
        <v>11318798.513192825</v>
      </c>
      <c r="T17" s="18">
        <f t="shared" si="0"/>
        <v>11717222.836033633</v>
      </c>
      <c r="U17" s="18">
        <f t="shared" si="0"/>
        <v>11544584.156877978</v>
      </c>
      <c r="V17" s="18">
        <f t="shared" si="0"/>
        <v>11621836.01278767</v>
      </c>
      <c r="W17" s="18">
        <f t="shared" si="0"/>
        <v>11381018.346344588</v>
      </c>
      <c r="X17" s="18">
        <f t="shared" si="0"/>
        <v>12177999.103494192</v>
      </c>
      <c r="Y17" s="18">
        <f t="shared" si="0"/>
        <v>12078515.183809964</v>
      </c>
      <c r="Z17" s="18">
        <f t="shared" si="0"/>
        <v>11874132.591045251</v>
      </c>
    </row>
    <row r="18" spans="1:26" x14ac:dyDescent="0.25">
      <c r="A18" s="17" t="s">
        <v>9</v>
      </c>
      <c r="B18" s="18">
        <f t="shared" ref="B18:Z18" si="1">B17/B3/1000</f>
        <v>178.20173444032363</v>
      </c>
      <c r="C18" s="18">
        <f t="shared" si="1"/>
        <v>163.01563960216043</v>
      </c>
      <c r="D18" s="18">
        <f t="shared" si="1"/>
        <v>169.3800111432418</v>
      </c>
      <c r="E18" s="18">
        <f t="shared" si="1"/>
        <v>158.44937982696266</v>
      </c>
      <c r="F18" s="18">
        <f t="shared" si="1"/>
        <v>143.05707244406824</v>
      </c>
      <c r="G18" s="18">
        <f t="shared" si="1"/>
        <v>135.23267711094672</v>
      </c>
      <c r="H18" s="18">
        <f t="shared" si="1"/>
        <v>122.27008686778184</v>
      </c>
      <c r="I18" s="18">
        <f t="shared" si="1"/>
        <v>124.53653797402563</v>
      </c>
      <c r="J18" s="18">
        <f t="shared" si="1"/>
        <v>121.20401274103324</v>
      </c>
      <c r="K18" s="18">
        <f t="shared" si="1"/>
        <v>118.98138607858503</v>
      </c>
      <c r="L18" s="18">
        <f t="shared" si="1"/>
        <v>123.50407183712635</v>
      </c>
      <c r="M18" s="18">
        <f t="shared" si="1"/>
        <v>130.81323069553324</v>
      </c>
      <c r="N18" s="18">
        <f t="shared" si="1"/>
        <v>133.44550235752791</v>
      </c>
      <c r="O18" s="18">
        <f t="shared" si="1"/>
        <v>130.91879713582838</v>
      </c>
      <c r="P18" s="18">
        <f t="shared" si="1"/>
        <v>131.02548959994343</v>
      </c>
      <c r="Q18" s="18">
        <f t="shared" si="1"/>
        <v>140.34572454154059</v>
      </c>
      <c r="R18" s="18">
        <f t="shared" si="1"/>
        <v>135.14260254811714</v>
      </c>
      <c r="S18" s="18">
        <f t="shared" si="1"/>
        <v>133.16233544932737</v>
      </c>
      <c r="T18" s="18">
        <f t="shared" si="1"/>
        <v>137.84968042392509</v>
      </c>
      <c r="U18" s="18">
        <f t="shared" si="1"/>
        <v>135.81863713974093</v>
      </c>
      <c r="V18" s="18">
        <f t="shared" si="1"/>
        <v>136.72748250338435</v>
      </c>
      <c r="W18" s="18">
        <f t="shared" si="1"/>
        <v>133.89433348640691</v>
      </c>
      <c r="X18" s="18">
        <f t="shared" si="1"/>
        <v>143.27057768816695</v>
      </c>
      <c r="Y18" s="18">
        <f t="shared" si="1"/>
        <v>142.10017863305839</v>
      </c>
      <c r="Z18" s="18">
        <f t="shared" si="1"/>
        <v>139.69567754170885</v>
      </c>
    </row>
    <row r="19" spans="1:26" x14ac:dyDescent="0.25">
      <c r="A19" s="17" t="s">
        <v>10</v>
      </c>
      <c r="B19" s="18">
        <f>B18/B4</f>
        <v>89.100867220161817</v>
      </c>
      <c r="C19" s="18">
        <f>C18/B4</f>
        <v>81.507819801080217</v>
      </c>
      <c r="D19" s="18">
        <f>D18/B4</f>
        <v>84.690005571620901</v>
      </c>
      <c r="E19" s="18">
        <f>E18/B4</f>
        <v>79.224689913481328</v>
      </c>
      <c r="F19" s="18">
        <f>F18/B4</f>
        <v>71.52853622203412</v>
      </c>
      <c r="G19" s="18">
        <f>G18/B4</f>
        <v>67.616338555473362</v>
      </c>
      <c r="H19" s="18">
        <f>H18/B4</f>
        <v>61.135043433890921</v>
      </c>
      <c r="I19" s="18">
        <f>I18/B4</f>
        <v>62.268268987012817</v>
      </c>
      <c r="J19" s="18">
        <f>J18/B4</f>
        <v>60.602006370516619</v>
      </c>
      <c r="K19" s="18">
        <f>K18/B4</f>
        <v>59.490693039292516</v>
      </c>
      <c r="L19" s="18">
        <f>L18/B4</f>
        <v>61.752035918563173</v>
      </c>
      <c r="M19" s="18">
        <f>M18/B4</f>
        <v>65.406615347766618</v>
      </c>
      <c r="N19" s="18">
        <f>N18/B4</f>
        <v>66.722751178763957</v>
      </c>
      <c r="O19" s="18">
        <f>O18/B4</f>
        <v>65.459398567914192</v>
      </c>
      <c r="P19" s="18">
        <f>P18/B4</f>
        <v>65.512744799971713</v>
      </c>
      <c r="Q19" s="18">
        <f>Q18/B4</f>
        <v>70.172862270770295</v>
      </c>
      <c r="R19" s="18">
        <f>R18/B4</f>
        <v>67.57130127405857</v>
      </c>
      <c r="S19" s="18">
        <f>S18/B4</f>
        <v>66.581167724663686</v>
      </c>
      <c r="T19" s="18">
        <f>T18/B4</f>
        <v>68.924840211962547</v>
      </c>
      <c r="U19" s="18">
        <f>U18/B4</f>
        <v>67.909318569870464</v>
      </c>
      <c r="V19" s="18">
        <f>V18/B4</f>
        <v>68.363741251692176</v>
      </c>
      <c r="W19" s="18">
        <f>W18/B4</f>
        <v>66.947166743203454</v>
      </c>
      <c r="X19" s="18">
        <f>X18/B4</f>
        <v>71.635288844083476</v>
      </c>
      <c r="Y19" s="18">
        <f>Y18/B4</f>
        <v>71.050089316529196</v>
      </c>
      <c r="Z19" s="18">
        <f>Z18/B4</f>
        <v>69.847838770854423</v>
      </c>
    </row>
    <row r="20" spans="1:26" x14ac:dyDescent="0.25">
      <c r="A20" s="17" t="s">
        <v>11</v>
      </c>
      <c r="B20" s="19">
        <v>61.084279945098032</v>
      </c>
      <c r="C20" s="19">
        <v>97.872300962379683</v>
      </c>
      <c r="D20" s="19">
        <v>103.5229463386564</v>
      </c>
      <c r="E20" s="19">
        <v>99.245050415838634</v>
      </c>
      <c r="F20" s="19">
        <v>89.134809722378748</v>
      </c>
      <c r="G20" s="19">
        <v>87.149598495343</v>
      </c>
      <c r="H20" s="19">
        <v>81.08883843595919</v>
      </c>
      <c r="I20" s="19">
        <v>82.562003999505322</v>
      </c>
      <c r="J20" s="19">
        <v>81.418679695858998</v>
      </c>
      <c r="K20" s="19">
        <v>84.104141201543939</v>
      </c>
      <c r="L20" s="19">
        <v>87.300697271164282</v>
      </c>
      <c r="M20" s="19">
        <v>93.531691139164963</v>
      </c>
      <c r="N20" s="19">
        <v>98.305850540061499</v>
      </c>
      <c r="O20" s="19">
        <v>99.882589967508181</v>
      </c>
      <c r="P20" s="19">
        <v>100.09512703105371</v>
      </c>
      <c r="Q20" s="19">
        <v>105.77539615334901</v>
      </c>
      <c r="R20" s="19">
        <v>105.1750805398579</v>
      </c>
      <c r="S20" s="19">
        <v>105.4323848293643</v>
      </c>
      <c r="T20" s="19">
        <v>109.07273647763429</v>
      </c>
      <c r="U20" s="19">
        <v>110.50902669636029</v>
      </c>
      <c r="V20" s="19">
        <v>111.8477640154056</v>
      </c>
      <c r="W20" s="19">
        <v>112.6458772622487</v>
      </c>
      <c r="X20" s="19">
        <v>119.9899032474658</v>
      </c>
      <c r="Y20" s="19">
        <v>123.2242508980749</v>
      </c>
      <c r="Z20" s="19">
        <v>123.82491890736389</v>
      </c>
    </row>
    <row r="21" spans="1:26" x14ac:dyDescent="0.25">
      <c r="A21" s="17" t="s">
        <v>69</v>
      </c>
      <c r="B21" s="20">
        <v>11.97662712768815</v>
      </c>
      <c r="C21" s="20">
        <v>-0.71536740612127492</v>
      </c>
      <c r="D21" s="20">
        <v>-1.720664117853312</v>
      </c>
      <c r="E21" s="20">
        <v>-0.23246402787789189</v>
      </c>
      <c r="F21" s="20">
        <v>-0.39700570698372217</v>
      </c>
      <c r="G21" s="20">
        <v>0.3388516741255474</v>
      </c>
      <c r="H21" s="20">
        <v>0.1796547946758606</v>
      </c>
      <c r="I21" s="20">
        <v>-0.39240952312662208</v>
      </c>
      <c r="J21" s="20">
        <v>-0.58908682221406516</v>
      </c>
      <c r="K21" s="20">
        <v>-0.31286684830115552</v>
      </c>
      <c r="L21" s="20">
        <v>-6.1933820021444673E-2</v>
      </c>
      <c r="M21" s="20">
        <v>-1.0712938747803651E-2</v>
      </c>
      <c r="N21" s="20">
        <v>-0.65602311452623729</v>
      </c>
      <c r="O21" s="20">
        <v>-0.34859640485283638</v>
      </c>
      <c r="P21" s="20">
        <v>-7.7823947975397996E-3</v>
      </c>
      <c r="Q21" s="20">
        <v>2.091746040247389E-2</v>
      </c>
      <c r="R21" s="20">
        <v>0.57333607069020354</v>
      </c>
      <c r="S21" s="20">
        <v>-0.23233810766629351</v>
      </c>
      <c r="T21" s="20">
        <v>-1.279172227553153</v>
      </c>
      <c r="U21" s="20">
        <v>-1.4763298696778679</v>
      </c>
      <c r="V21" s="20">
        <v>-2.467776207360028</v>
      </c>
      <c r="W21" s="20">
        <v>-4.4370297046580234</v>
      </c>
      <c r="X21" s="20">
        <v>-4.3566617031595118</v>
      </c>
      <c r="Y21" s="20">
        <v>-3.757733287091376</v>
      </c>
      <c r="Z21" s="20">
        <v>-6.5466326177427723</v>
      </c>
    </row>
    <row r="22" spans="1:26" x14ac:dyDescent="0.25">
      <c r="A22" s="17" t="s">
        <v>70</v>
      </c>
      <c r="B22" s="20">
        <v>667.0648644454302</v>
      </c>
      <c r="C22" s="20">
        <v>597.59771364959272</v>
      </c>
      <c r="D22" s="20">
        <v>637.72559539118629</v>
      </c>
      <c r="E22" s="20">
        <v>635.50570247070448</v>
      </c>
      <c r="F22" s="20">
        <v>643.37818695837086</v>
      </c>
      <c r="G22" s="20">
        <v>633.50377471609306</v>
      </c>
      <c r="H22" s="20">
        <v>629.11606580112414</v>
      </c>
      <c r="I22" s="20">
        <v>645.58223448692536</v>
      </c>
      <c r="J22" s="20">
        <v>653.13029782900537</v>
      </c>
      <c r="K22" s="20">
        <v>634.5636342841708</v>
      </c>
      <c r="L22" s="20">
        <v>650.86659941888445</v>
      </c>
      <c r="M22" s="20">
        <v>665.05630237465448</v>
      </c>
      <c r="N22" s="20">
        <v>662.45582130517823</v>
      </c>
      <c r="O22" s="20">
        <v>650.36226059867738</v>
      </c>
      <c r="P22" s="20">
        <v>658.17269933427622</v>
      </c>
      <c r="Q22" s="20">
        <v>681.72617663993299</v>
      </c>
      <c r="R22" s="20">
        <v>670.13554635561513</v>
      </c>
      <c r="S22" s="20">
        <v>664.73066819662529</v>
      </c>
      <c r="T22" s="20">
        <v>676.17159668485533</v>
      </c>
      <c r="U22" s="20">
        <v>664.66071177907247</v>
      </c>
      <c r="V22" s="20">
        <v>670.28748215606004</v>
      </c>
      <c r="W22" s="20">
        <v>661.97556970930748</v>
      </c>
      <c r="X22" s="20">
        <v>684.42583560898117</v>
      </c>
      <c r="Y22" s="20">
        <v>675.77027411719268</v>
      </c>
      <c r="Z22" s="20">
        <v>672.9132844883593</v>
      </c>
    </row>
    <row r="23" spans="1:26" x14ac:dyDescent="0.25">
      <c r="A23" s="17" t="s">
        <v>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74</v>
      </c>
      <c r="B26" s="20">
        <v>11.91237733214245</v>
      </c>
      <c r="C26" s="20">
        <v>63.430328093333742</v>
      </c>
      <c r="D26" s="20">
        <v>1.199822316873606</v>
      </c>
      <c r="E26" s="20">
        <v>1.125979302883245</v>
      </c>
      <c r="F26" s="20">
        <v>1.0834502821716201</v>
      </c>
      <c r="G26" s="20">
        <v>0.99936963884844876</v>
      </c>
      <c r="H26" s="20">
        <v>0.92893835131369662</v>
      </c>
      <c r="I26" s="20">
        <v>0.94304389653958398</v>
      </c>
      <c r="J26" s="20">
        <v>0.95212716228835803</v>
      </c>
      <c r="K26" s="20">
        <v>0.94914998816194696</v>
      </c>
      <c r="L26" s="20">
        <v>1.041895527852843</v>
      </c>
      <c r="M26" s="20">
        <v>1.0260038795988109</v>
      </c>
      <c r="N26" s="20">
        <v>1.1050218051588021</v>
      </c>
      <c r="O26" s="20">
        <v>1.0701303852802839</v>
      </c>
      <c r="P26" s="20">
        <v>1.0822050498522271</v>
      </c>
      <c r="Q26" s="20">
        <v>1.0726228422470609</v>
      </c>
      <c r="R26" s="20">
        <v>1.0630035599585981</v>
      </c>
      <c r="S26" s="20">
        <v>1.070999867160197</v>
      </c>
      <c r="T26" s="20">
        <v>1.0482065237868841</v>
      </c>
      <c r="U26" s="20">
        <v>1.0716468964043071</v>
      </c>
      <c r="V26" s="20">
        <v>1.0447256441437771</v>
      </c>
      <c r="W26" s="20">
        <v>1.0477568392097081</v>
      </c>
      <c r="X26" s="20">
        <v>1.0398705254337981</v>
      </c>
      <c r="Y26" s="20">
        <v>1.044622805842534</v>
      </c>
      <c r="Z26" s="20">
        <v>1.032804947283577</v>
      </c>
    </row>
    <row r="27" spans="1:26" x14ac:dyDescent="0.25">
      <c r="A27" s="17" t="s">
        <v>75</v>
      </c>
      <c r="B27" s="19">
        <v>10384.327590666669</v>
      </c>
      <c r="C27" s="19">
        <v>15847.97233333333</v>
      </c>
      <c r="D27" s="19">
        <v>16310.66133333333</v>
      </c>
      <c r="E27" s="19">
        <v>15282.34833333333</v>
      </c>
      <c r="F27" s="19">
        <v>13445.183833333331</v>
      </c>
      <c r="G27" s="19">
        <v>12896.83333333333</v>
      </c>
      <c r="H27" s="19">
        <v>11786.262666666669</v>
      </c>
      <c r="I27" s="19">
        <v>11794.064833333339</v>
      </c>
      <c r="J27" s="19">
        <v>11439.731590666661</v>
      </c>
      <c r="K27" s="19">
        <v>11628.322666666671</v>
      </c>
      <c r="L27" s="19">
        <v>11881.799499999999</v>
      </c>
      <c r="M27" s="19">
        <v>12535.8655</v>
      </c>
      <c r="N27" s="19">
        <v>12978.535</v>
      </c>
      <c r="O27" s="19">
        <v>12993.12683333333</v>
      </c>
      <c r="P27" s="19">
        <v>12831.895</v>
      </c>
      <c r="Q27" s="19">
        <v>13365.88483333333</v>
      </c>
      <c r="R27" s="19">
        <v>13102.290833333331</v>
      </c>
      <c r="S27" s="19">
        <v>12949.73266666667</v>
      </c>
      <c r="T27" s="19">
        <v>13209.58096933333</v>
      </c>
      <c r="U27" s="19">
        <v>13199.41916666667</v>
      </c>
      <c r="V27" s="19">
        <v>13174.88366666667</v>
      </c>
      <c r="W27" s="19">
        <v>12981.648833333329</v>
      </c>
      <c r="X27" s="19">
        <v>13522.022166666669</v>
      </c>
      <c r="Y27" s="19">
        <v>13572.288666666671</v>
      </c>
      <c r="Z27" s="19">
        <v>13322.6945</v>
      </c>
    </row>
    <row r="28" spans="1:26" x14ac:dyDescent="0.25">
      <c r="A28" s="17" t="s">
        <v>76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77</v>
      </c>
      <c r="B29" s="19">
        <v>10384.327590666669</v>
      </c>
      <c r="C29" s="19">
        <v>15847.97233333333</v>
      </c>
      <c r="D29" s="19">
        <v>16310.66133333333</v>
      </c>
      <c r="E29" s="19">
        <v>15282.34833333333</v>
      </c>
      <c r="F29" s="19">
        <v>13445.183833333331</v>
      </c>
      <c r="G29" s="19">
        <v>12896.83333333333</v>
      </c>
      <c r="H29" s="19">
        <v>11786.262666666669</v>
      </c>
      <c r="I29" s="19">
        <v>11794.064833333339</v>
      </c>
      <c r="J29" s="19">
        <v>11439.731590666661</v>
      </c>
      <c r="K29" s="19">
        <v>11628.322666666671</v>
      </c>
      <c r="L29" s="19">
        <v>11881.799499999999</v>
      </c>
      <c r="M29" s="19">
        <v>12535.8655</v>
      </c>
      <c r="N29" s="19">
        <v>12978.535</v>
      </c>
      <c r="O29" s="19">
        <v>12993.12683333333</v>
      </c>
      <c r="P29" s="19">
        <v>12831.895</v>
      </c>
      <c r="Q29" s="19">
        <v>13365.88483333333</v>
      </c>
      <c r="R29" s="19">
        <v>13102.290833333331</v>
      </c>
      <c r="S29" s="19">
        <v>12949.73266666667</v>
      </c>
      <c r="T29" s="19">
        <v>13209.58096933333</v>
      </c>
      <c r="U29" s="19">
        <v>13199.41916666667</v>
      </c>
      <c r="V29" s="19">
        <v>13174.88366666667</v>
      </c>
      <c r="W29" s="19">
        <v>12981.648833333329</v>
      </c>
      <c r="X29" s="19">
        <v>13522.022166666669</v>
      </c>
      <c r="Y29" s="19">
        <v>13572.288666666671</v>
      </c>
      <c r="Z29" s="19">
        <v>13322.6945</v>
      </c>
    </row>
    <row r="30" spans="1:26" x14ac:dyDescent="0.25">
      <c r="A30" s="17" t="s">
        <v>78</v>
      </c>
      <c r="B30" s="19">
        <v>12123.76434608333</v>
      </c>
      <c r="C30" s="19">
        <v>18643.41623741667</v>
      </c>
      <c r="D30" s="19">
        <v>19174.994538250001</v>
      </c>
      <c r="E30" s="19">
        <v>17972.340043916669</v>
      </c>
      <c r="F30" s="19">
        <v>15815.020677416671</v>
      </c>
      <c r="G30" s="19">
        <v>15169.29833758333</v>
      </c>
      <c r="H30" s="19">
        <v>13865.19857983333</v>
      </c>
      <c r="I30" s="19">
        <v>13861.11540225</v>
      </c>
      <c r="J30" s="19">
        <v>13452.26914466667</v>
      </c>
      <c r="K30" s="19">
        <v>13688.26603475</v>
      </c>
      <c r="L30" s="19">
        <v>13973.85904341666</v>
      </c>
      <c r="M30" s="19">
        <v>14730.359121333329</v>
      </c>
      <c r="N30" s="19">
        <v>15240.20755308333</v>
      </c>
      <c r="O30" s="19">
        <v>15263.964771083331</v>
      </c>
      <c r="P30" s="19">
        <v>15074.47116883333</v>
      </c>
      <c r="Q30" s="19">
        <v>15689.046504</v>
      </c>
      <c r="R30" s="19">
        <v>15389.87457108333</v>
      </c>
      <c r="S30" s="19">
        <v>15212.38978616667</v>
      </c>
      <c r="T30" s="19">
        <v>15476.63580991667</v>
      </c>
      <c r="U30" s="19">
        <v>15492.25987075</v>
      </c>
      <c r="V30" s="19">
        <v>15486.97194908333</v>
      </c>
      <c r="W30" s="19">
        <v>15245.785346666669</v>
      </c>
      <c r="X30" s="19">
        <v>15850.35580566667</v>
      </c>
      <c r="Y30" s="19">
        <v>15906.648134749999</v>
      </c>
      <c r="Z30" s="19">
        <v>15628.560783250001</v>
      </c>
    </row>
    <row r="31" spans="1:26" x14ac:dyDescent="0.25">
      <c r="A31" s="17" t="s">
        <v>79</v>
      </c>
      <c r="B31" s="18">
        <v>6781818.2716680001</v>
      </c>
      <c r="C31" s="18">
        <v>9484048.9246970005</v>
      </c>
      <c r="D31" s="18">
        <v>10434719.935086001</v>
      </c>
      <c r="E31" s="18">
        <v>9716197.4355340004</v>
      </c>
      <c r="F31" s="18">
        <v>8656616.6514769997</v>
      </c>
      <c r="G31" s="18">
        <v>8165052.4564139992</v>
      </c>
      <c r="H31" s="18">
        <v>7412436.2499479996</v>
      </c>
      <c r="I31" s="18">
        <v>7619477.9624720011</v>
      </c>
      <c r="J31" s="18">
        <v>7479559.8553779991</v>
      </c>
      <c r="K31" s="18">
        <v>7383193.2966419999</v>
      </c>
      <c r="L31" s="18">
        <v>7734331.8900129991</v>
      </c>
      <c r="M31" s="18">
        <v>8337214.1619310006</v>
      </c>
      <c r="N31" s="18">
        <v>8607703.9911880009</v>
      </c>
      <c r="O31" s="18">
        <v>8455560.3028149996</v>
      </c>
      <c r="P31" s="18">
        <v>8445720.2852099985</v>
      </c>
      <c r="Q31" s="18">
        <v>9111545.3898290005</v>
      </c>
      <c r="R31" s="18">
        <v>8771487.2558910009</v>
      </c>
      <c r="S31" s="18">
        <v>8611618.8663369995</v>
      </c>
      <c r="T31" s="18">
        <v>8951740.7382759992</v>
      </c>
      <c r="U31" s="18">
        <v>8796007.0243829992</v>
      </c>
      <c r="V31" s="18">
        <v>8869177.9815289993</v>
      </c>
      <c r="W31" s="18">
        <v>8661180.3846659977</v>
      </c>
      <c r="X31" s="18">
        <v>9323875.9586640019</v>
      </c>
      <c r="Y31" s="18">
        <v>9231522.1738530006</v>
      </c>
      <c r="Z31" s="18">
        <v>9067332.5600219984</v>
      </c>
    </row>
    <row r="32" spans="1:26" x14ac:dyDescent="0.25">
      <c r="A32" s="17" t="s">
        <v>80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81</v>
      </c>
      <c r="B33" s="19">
        <v>277.5</v>
      </c>
      <c r="C33" s="19">
        <v>414.41666666666669</v>
      </c>
      <c r="D33" s="19">
        <v>425.91666666666669</v>
      </c>
      <c r="E33" s="19">
        <v>397.5</v>
      </c>
      <c r="F33" s="19">
        <v>349.58333333333331</v>
      </c>
      <c r="G33" s="19">
        <v>335.33333333333331</v>
      </c>
      <c r="H33" s="19">
        <v>307.91666666666669</v>
      </c>
      <c r="I33" s="19">
        <v>307.16666666666669</v>
      </c>
      <c r="J33" s="19">
        <v>298.16666666666669</v>
      </c>
      <c r="K33" s="19">
        <v>302.5</v>
      </c>
      <c r="L33" s="19">
        <v>309.91666666666669</v>
      </c>
      <c r="M33" s="19">
        <v>326.33333333333331</v>
      </c>
      <c r="N33" s="19">
        <v>337.83333333333331</v>
      </c>
      <c r="O33" s="19">
        <v>337.83333333333331</v>
      </c>
      <c r="P33" s="19">
        <v>333.91666666666669</v>
      </c>
      <c r="Q33" s="19">
        <v>348.83333333333331</v>
      </c>
      <c r="R33" s="19">
        <v>341.66666666666669</v>
      </c>
      <c r="S33" s="19">
        <v>337.16666666666669</v>
      </c>
      <c r="T33" s="19">
        <v>346.25</v>
      </c>
      <c r="U33" s="19">
        <v>344.91666666666669</v>
      </c>
      <c r="V33" s="19">
        <v>345.33333333333331</v>
      </c>
      <c r="W33" s="19">
        <v>342.16666666666669</v>
      </c>
      <c r="X33" s="19">
        <v>358.33333333333331</v>
      </c>
      <c r="Y33" s="19">
        <v>360.66666666666669</v>
      </c>
      <c r="Z33" s="19">
        <v>351.41666666666669</v>
      </c>
    </row>
    <row r="34" spans="1:26" x14ac:dyDescent="0.25">
      <c r="A34" s="17" t="s">
        <v>82</v>
      </c>
      <c r="B34" s="19">
        <v>5882</v>
      </c>
      <c r="C34" s="19">
        <v>294</v>
      </c>
      <c r="D34" s="19">
        <v>7618.25</v>
      </c>
      <c r="E34" s="19">
        <v>7660.416666666667</v>
      </c>
      <c r="F34" s="19">
        <v>7759.25</v>
      </c>
      <c r="G34" s="19">
        <v>7686.166666666667</v>
      </c>
      <c r="H34" s="19">
        <v>7765.333333333333</v>
      </c>
      <c r="I34" s="19">
        <v>7773.083333333333</v>
      </c>
      <c r="J34" s="19">
        <v>7773.583333333333</v>
      </c>
      <c r="K34" s="19">
        <v>7823.583333333333</v>
      </c>
      <c r="L34" s="19">
        <v>7632.916666666667</v>
      </c>
      <c r="M34" s="19">
        <v>7731.666666666667</v>
      </c>
      <c r="N34" s="19">
        <v>7707.083333333333</v>
      </c>
      <c r="O34" s="19">
        <v>7747.666666666667</v>
      </c>
      <c r="P34" s="19">
        <v>7695.416666666667</v>
      </c>
      <c r="Q34" s="19">
        <v>7658.083333333333</v>
      </c>
      <c r="R34" s="19">
        <v>7692.583333333333</v>
      </c>
      <c r="S34" s="19">
        <v>7643.833333333333</v>
      </c>
      <c r="T34" s="19">
        <v>7722.166666666667</v>
      </c>
      <c r="U34" s="19">
        <v>7590.333333333333</v>
      </c>
      <c r="V34" s="19">
        <v>7622.5</v>
      </c>
      <c r="W34" s="19">
        <v>7627.25</v>
      </c>
      <c r="X34" s="19">
        <v>7598.75</v>
      </c>
      <c r="Y34" s="19">
        <v>7592.666666666667</v>
      </c>
      <c r="Z34" s="19">
        <v>7614.5</v>
      </c>
    </row>
    <row r="35" spans="1:26" x14ac:dyDescent="0.25">
      <c r="A35" s="17" t="s">
        <v>83</v>
      </c>
      <c r="B35" s="19">
        <v>2624.5</v>
      </c>
      <c r="C35" s="19">
        <v>8051.583333333333</v>
      </c>
      <c r="D35" s="19">
        <v>715.83333333333337</v>
      </c>
      <c r="E35" s="19">
        <v>702.08333333333337</v>
      </c>
      <c r="F35" s="19">
        <v>675.16666666666663</v>
      </c>
      <c r="G35" s="19">
        <v>738.5</v>
      </c>
      <c r="H35" s="19">
        <v>686.75</v>
      </c>
      <c r="I35" s="19">
        <v>679.75</v>
      </c>
      <c r="J35" s="19">
        <v>712.25</v>
      </c>
      <c r="K35" s="19">
        <v>633.91666666666663</v>
      </c>
      <c r="L35" s="19">
        <v>817.16666666666663</v>
      </c>
      <c r="M35" s="19">
        <v>702</v>
      </c>
      <c r="N35" s="19">
        <v>739.08333333333337</v>
      </c>
      <c r="O35" s="19">
        <v>674.5</v>
      </c>
      <c r="P35" s="19">
        <v>730.66666666666663</v>
      </c>
      <c r="Q35" s="19">
        <v>753.08333333333337</v>
      </c>
      <c r="R35" s="19">
        <v>749.75</v>
      </c>
      <c r="S35" s="19">
        <v>779</v>
      </c>
      <c r="T35" s="19">
        <v>691.58333333333337</v>
      </c>
      <c r="U35" s="19">
        <v>824.75</v>
      </c>
      <c r="V35" s="19">
        <v>816.16666666666663</v>
      </c>
      <c r="W35" s="19">
        <v>790.58333333333337</v>
      </c>
      <c r="X35" s="19">
        <v>802.91666666666663</v>
      </c>
      <c r="Y35" s="19">
        <v>806.66666666666663</v>
      </c>
      <c r="Z35" s="19">
        <v>818.08333333333337</v>
      </c>
    </row>
    <row r="36" spans="1:26" x14ac:dyDescent="0.25">
      <c r="A36" s="17" t="s">
        <v>84</v>
      </c>
      <c r="B36" s="19">
        <v>46.29085302381224</v>
      </c>
      <c r="C36" s="19">
        <v>91.407430448192542</v>
      </c>
      <c r="D36" s="19">
        <v>80.500094465325347</v>
      </c>
      <c r="E36" s="19">
        <v>78.429433451208155</v>
      </c>
      <c r="F36" s="19">
        <v>72.659312069226232</v>
      </c>
      <c r="G36" s="19">
        <v>71.430494865848559</v>
      </c>
      <c r="H36" s="19">
        <v>74.052934809332186</v>
      </c>
      <c r="I36" s="19">
        <v>75.199272018921235</v>
      </c>
      <c r="J36" s="19">
        <v>74.859352480627649</v>
      </c>
      <c r="K36" s="19">
        <v>68.510152402863397</v>
      </c>
      <c r="L36" s="19">
        <v>69.8545398010274</v>
      </c>
      <c r="M36" s="19">
        <v>69.805470258828009</v>
      </c>
      <c r="N36" s="19">
        <v>70.773421256792645</v>
      </c>
      <c r="O36" s="19">
        <v>69.286112596908296</v>
      </c>
      <c r="P36" s="19">
        <v>65.525412727929975</v>
      </c>
      <c r="Q36" s="19">
        <v>70.186598142608446</v>
      </c>
      <c r="R36" s="19">
        <v>69.847139602838482</v>
      </c>
      <c r="S36" s="19">
        <v>69.245852291143464</v>
      </c>
      <c r="T36" s="19">
        <v>68.969827936681881</v>
      </c>
      <c r="U36" s="19">
        <v>65.758112812404875</v>
      </c>
      <c r="V36" s="19">
        <v>68.107399682301136</v>
      </c>
      <c r="W36" s="19">
        <v>67.428516466581044</v>
      </c>
      <c r="X36" s="19">
        <v>64.553355026731339</v>
      </c>
      <c r="Y36" s="19">
        <v>66.73868039050609</v>
      </c>
      <c r="Z36" s="19">
        <v>62.734437218294623</v>
      </c>
    </row>
    <row r="37" spans="1:26" x14ac:dyDescent="0.25">
      <c r="A37" s="17" t="s">
        <v>85</v>
      </c>
      <c r="B37" s="21">
        <v>0.29038238644331771</v>
      </c>
      <c r="C37" s="21">
        <v>0.39961330909927723</v>
      </c>
      <c r="D37" s="21">
        <v>0.41077933802476418</v>
      </c>
      <c r="E37" s="21">
        <v>0.38894839404289849</v>
      </c>
      <c r="F37" s="21">
        <v>0.34716793188765738</v>
      </c>
      <c r="G37" s="21">
        <v>0.33548984380883112</v>
      </c>
      <c r="H37" s="21">
        <v>0.33099814623359108</v>
      </c>
      <c r="I37" s="21">
        <v>0.33445645913803229</v>
      </c>
      <c r="J37" s="21">
        <v>0.32392846930803759</v>
      </c>
      <c r="K37" s="21">
        <v>0.3271767452649571</v>
      </c>
      <c r="L37" s="21">
        <v>0.34814703500626809</v>
      </c>
      <c r="M37" s="21">
        <v>0.36355428692015301</v>
      </c>
      <c r="N37" s="21">
        <v>0.37330500285987001</v>
      </c>
      <c r="O37" s="21">
        <v>0.39061643418662312</v>
      </c>
      <c r="P37" s="21">
        <v>0.36840920420793039</v>
      </c>
      <c r="Q37" s="21">
        <v>0.40843713754866279</v>
      </c>
      <c r="R37" s="21">
        <v>0.4157302976572167</v>
      </c>
      <c r="S37" s="21">
        <v>0.41925578876705111</v>
      </c>
      <c r="T37" s="21">
        <v>0.42897803284521457</v>
      </c>
      <c r="U37" s="21">
        <v>0.43149065617988758</v>
      </c>
      <c r="V37" s="21">
        <v>0.43665845216127958</v>
      </c>
      <c r="W37" s="21">
        <v>0.43691292397698561</v>
      </c>
      <c r="X37" s="21">
        <v>0.4686331576606661</v>
      </c>
      <c r="Y37" s="21">
        <v>0.48228304614543599</v>
      </c>
      <c r="Z37" s="21">
        <v>0.47956744312420851</v>
      </c>
    </row>
    <row r="38" spans="1:26" x14ac:dyDescent="0.25">
      <c r="A38" s="17" t="s">
        <v>86</v>
      </c>
      <c r="B38" s="21">
        <v>1.319634183363692E-2</v>
      </c>
      <c r="C38" s="21">
        <v>0.33670091324200913</v>
      </c>
      <c r="D38" s="21">
        <v>0.20403348554033479</v>
      </c>
      <c r="E38" s="21">
        <v>0.21999619482496191</v>
      </c>
      <c r="F38" s="21">
        <v>0.2030206435944141</v>
      </c>
      <c r="G38" s="21">
        <v>0.20908485540334859</v>
      </c>
      <c r="H38" s="21">
        <v>0.248382800608828</v>
      </c>
      <c r="I38" s="21">
        <v>0.25207382039573822</v>
      </c>
      <c r="J38" s="21">
        <v>0.24241993017607771</v>
      </c>
      <c r="K38" s="21">
        <v>0.18680555555555561</v>
      </c>
      <c r="L38" s="21">
        <v>0.1796898782343988</v>
      </c>
      <c r="M38" s="21">
        <v>0.21755136986301371</v>
      </c>
      <c r="N38" s="21">
        <v>0.22398679417122039</v>
      </c>
      <c r="O38" s="21">
        <v>0.20544140030441399</v>
      </c>
      <c r="P38" s="21">
        <v>0.19585235920852359</v>
      </c>
      <c r="Q38" s="21">
        <v>0.25595509893455098</v>
      </c>
      <c r="R38" s="21">
        <v>0.26559653916211301</v>
      </c>
      <c r="S38" s="21">
        <v>0.26465943683409437</v>
      </c>
      <c r="T38" s="21">
        <v>0.25969368340943683</v>
      </c>
      <c r="U38" s="21">
        <v>0.23892694063926939</v>
      </c>
      <c r="V38" s="21">
        <v>0.28173383424408022</v>
      </c>
      <c r="W38" s="21">
        <v>0.27358257229832572</v>
      </c>
      <c r="X38" s="21">
        <v>0.25133181126331811</v>
      </c>
      <c r="Y38" s="21">
        <v>0.28698630136986297</v>
      </c>
      <c r="Z38" s="21">
        <v>0.24206891317547061</v>
      </c>
    </row>
    <row r="39" spans="1:26" x14ac:dyDescent="0.25">
      <c r="A39" s="17" t="s">
        <v>87</v>
      </c>
      <c r="B39" s="19">
        <v>122.9166666666667</v>
      </c>
      <c r="C39" s="19">
        <v>186.91666666666671</v>
      </c>
      <c r="D39" s="19">
        <v>193.58333333333329</v>
      </c>
      <c r="E39" s="19">
        <v>181.83333333333329</v>
      </c>
      <c r="F39" s="19">
        <v>159.58333333333329</v>
      </c>
      <c r="G39" s="19">
        <v>153</v>
      </c>
      <c r="H39" s="19">
        <v>139.5</v>
      </c>
      <c r="I39" s="19">
        <v>139.91666666666671</v>
      </c>
      <c r="J39" s="19">
        <v>135.66666666666671</v>
      </c>
      <c r="K39" s="19">
        <v>137.66666666666671</v>
      </c>
      <c r="L39" s="19">
        <v>141.25</v>
      </c>
      <c r="M39" s="19">
        <v>148.91666666666671</v>
      </c>
      <c r="N39" s="19">
        <v>154</v>
      </c>
      <c r="O39" s="19">
        <v>154.33333333333329</v>
      </c>
      <c r="P39" s="19">
        <v>152.25</v>
      </c>
      <c r="Q39" s="19">
        <v>158.41666666666671</v>
      </c>
      <c r="R39" s="19">
        <v>155.16666666666671</v>
      </c>
      <c r="S39" s="19">
        <v>154</v>
      </c>
      <c r="T39" s="19">
        <v>156.33333333333329</v>
      </c>
      <c r="U39" s="19">
        <v>156.66666666666671</v>
      </c>
      <c r="V39" s="19">
        <v>156.08333333333329</v>
      </c>
      <c r="W39" s="19">
        <v>153.91666666666671</v>
      </c>
      <c r="X39" s="19">
        <v>161.08333333333329</v>
      </c>
      <c r="Y39" s="19">
        <v>161.41666666666671</v>
      </c>
      <c r="Z39" s="19">
        <v>158.08333333333329</v>
      </c>
    </row>
    <row r="40" spans="1:26" x14ac:dyDescent="0.25">
      <c r="A40" s="17" t="s">
        <v>88</v>
      </c>
      <c r="B40" s="19">
        <v>154.58333333333329</v>
      </c>
      <c r="C40" s="19">
        <v>227.5</v>
      </c>
      <c r="D40" s="19">
        <v>232.33333333333329</v>
      </c>
      <c r="E40" s="19">
        <v>215.66666666666671</v>
      </c>
      <c r="F40" s="19">
        <v>190</v>
      </c>
      <c r="G40" s="19">
        <v>182.33333333333329</v>
      </c>
      <c r="H40" s="19">
        <v>168.41666666666671</v>
      </c>
      <c r="I40" s="19">
        <v>167.25</v>
      </c>
      <c r="J40" s="19">
        <v>162.5</v>
      </c>
      <c r="K40" s="19">
        <v>164.83333333333329</v>
      </c>
      <c r="L40" s="19">
        <v>168.66666666666671</v>
      </c>
      <c r="M40" s="19">
        <v>177.41666666666671</v>
      </c>
      <c r="N40" s="19">
        <v>183.83333333333329</v>
      </c>
      <c r="O40" s="19">
        <v>183.5</v>
      </c>
      <c r="P40" s="19">
        <v>181.66666666666671</v>
      </c>
      <c r="Q40" s="19">
        <v>190.41666666666671</v>
      </c>
      <c r="R40" s="19">
        <v>186.5</v>
      </c>
      <c r="S40" s="19">
        <v>183.16666666666671</v>
      </c>
      <c r="T40" s="19">
        <v>189.91666666666671</v>
      </c>
      <c r="U40" s="19">
        <v>188.25</v>
      </c>
      <c r="V40" s="19">
        <v>189.25</v>
      </c>
      <c r="W40" s="19">
        <v>188.25</v>
      </c>
      <c r="X40" s="19">
        <v>197.25</v>
      </c>
      <c r="Y40" s="19">
        <v>199.25</v>
      </c>
      <c r="Z40" s="19">
        <v>193.33333333333329</v>
      </c>
    </row>
    <row r="41" spans="1:26" x14ac:dyDescent="0.25">
      <c r="A41" s="17" t="s">
        <v>89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92</v>
      </c>
      <c r="B44" s="19">
        <v>5882</v>
      </c>
      <c r="C44" s="19">
        <v>294</v>
      </c>
      <c r="D44" s="19">
        <v>7618.25</v>
      </c>
      <c r="E44" s="19">
        <v>7660.416666666667</v>
      </c>
      <c r="F44" s="19">
        <v>7759.25</v>
      </c>
      <c r="G44" s="19">
        <v>7686.166666666667</v>
      </c>
      <c r="H44" s="19">
        <v>7765.333333333333</v>
      </c>
      <c r="I44" s="19">
        <v>7773.083333333333</v>
      </c>
      <c r="J44" s="19">
        <v>7773.583333333333</v>
      </c>
      <c r="K44" s="19">
        <v>7823.583333333333</v>
      </c>
      <c r="L44" s="19">
        <v>7632.916666666667</v>
      </c>
      <c r="M44" s="19">
        <v>7731.666666666667</v>
      </c>
      <c r="N44" s="19">
        <v>7707.083333333333</v>
      </c>
      <c r="O44" s="19">
        <v>7747.666666666667</v>
      </c>
      <c r="P44" s="19">
        <v>7695.416666666667</v>
      </c>
      <c r="Q44" s="19">
        <v>7658.083333333333</v>
      </c>
      <c r="R44" s="19">
        <v>7692.583333333333</v>
      </c>
      <c r="S44" s="19">
        <v>7643.833333333333</v>
      </c>
      <c r="T44" s="19">
        <v>7722.166666666667</v>
      </c>
      <c r="U44" s="19">
        <v>7590.333333333333</v>
      </c>
      <c r="V44" s="19">
        <v>7622.5</v>
      </c>
      <c r="W44" s="19">
        <v>7627.25</v>
      </c>
      <c r="X44" s="19">
        <v>7598.75</v>
      </c>
      <c r="Y44" s="19">
        <v>7592.666666666667</v>
      </c>
      <c r="Z44" s="19">
        <v>7614.5</v>
      </c>
    </row>
    <row r="45" spans="1:26" x14ac:dyDescent="0.25">
      <c r="A45" s="17" t="s">
        <v>93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97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99</v>
      </c>
      <c r="B51" s="20">
        <v>45.225493131451117</v>
      </c>
      <c r="C51" s="20">
        <v>44.5603128805175</v>
      </c>
      <c r="D51" s="20">
        <v>46.929100171232882</v>
      </c>
      <c r="E51" s="20">
        <v>48.126644121004567</v>
      </c>
      <c r="F51" s="20">
        <v>49.565278062386163</v>
      </c>
      <c r="G51" s="20">
        <v>49.857390506088279</v>
      </c>
      <c r="H51" s="20">
        <v>51.733275684931499</v>
      </c>
      <c r="I51" s="20">
        <v>52.120214707001523</v>
      </c>
      <c r="J51" s="20">
        <v>51.644857031724349</v>
      </c>
      <c r="K51" s="20">
        <v>53.1710197869102</v>
      </c>
      <c r="L51" s="20">
        <v>52.768034531963458</v>
      </c>
      <c r="M51" s="20">
        <v>52.110169996194827</v>
      </c>
      <c r="N51" s="20">
        <v>52.86636204083181</v>
      </c>
      <c r="O51" s="20">
        <v>51.919074391171989</v>
      </c>
      <c r="P51" s="20">
        <v>52.854334665144613</v>
      </c>
      <c r="Q51" s="20">
        <v>50.890108828006078</v>
      </c>
      <c r="R51" s="20">
        <v>50.581306637067399</v>
      </c>
      <c r="S51" s="20">
        <v>46.937069920091332</v>
      </c>
      <c r="T51" s="20">
        <v>43.96575494672755</v>
      </c>
      <c r="U51" s="20">
        <v>43.052154394977173</v>
      </c>
      <c r="V51" s="20">
        <v>39.115949168943537</v>
      </c>
      <c r="W51" s="20">
        <v>36.060313451293752</v>
      </c>
      <c r="X51" s="20">
        <v>36.116259798325721</v>
      </c>
      <c r="Y51" s="20">
        <v>36.090589516742767</v>
      </c>
      <c r="Z51" s="20">
        <v>36.101828134486937</v>
      </c>
    </row>
    <row r="52" spans="1:26" x14ac:dyDescent="0.25">
      <c r="A52" s="17" t="s">
        <v>100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101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103</v>
      </c>
      <c r="B55" s="20">
        <v>96.618632694084397</v>
      </c>
      <c r="C55" s="20">
        <v>98.914852780023978</v>
      </c>
      <c r="D55" s="20">
        <v>104.7214614811578</v>
      </c>
      <c r="E55" s="20">
        <v>100.7026330601861</v>
      </c>
      <c r="F55" s="20">
        <v>95.413695889893773</v>
      </c>
      <c r="G55" s="20">
        <v>92.916643926354709</v>
      </c>
      <c r="H55" s="20">
        <v>88.479206081617434</v>
      </c>
      <c r="I55" s="20">
        <v>90.530744493933568</v>
      </c>
      <c r="J55" s="20">
        <v>89.554210557490734</v>
      </c>
      <c r="K55" s="20">
        <v>88.513063565473942</v>
      </c>
      <c r="L55" s="20">
        <v>91.65836099160083</v>
      </c>
      <c r="M55" s="20">
        <v>95.141864213107965</v>
      </c>
      <c r="N55" s="20">
        <v>96.574437162643576</v>
      </c>
      <c r="O55" s="20">
        <v>95.317071246080843</v>
      </c>
      <c r="P55" s="20">
        <v>95.096720086521444</v>
      </c>
      <c r="Q55" s="20">
        <v>99.734191225521116</v>
      </c>
      <c r="R55" s="20">
        <v>97.410330113174169</v>
      </c>
      <c r="S55" s="20">
        <v>96.845669751748446</v>
      </c>
      <c r="T55" s="20">
        <v>99.144244830689303</v>
      </c>
      <c r="U55" s="20">
        <v>97.561201489638734</v>
      </c>
      <c r="V55" s="20">
        <v>98.623914554142232</v>
      </c>
      <c r="W55" s="20">
        <v>97.565687823701182</v>
      </c>
      <c r="X55" s="20">
        <v>101.3997545041247</v>
      </c>
      <c r="Y55" s="20">
        <v>101.17667133799389</v>
      </c>
      <c r="Z55" s="20">
        <v>99.732852063441399</v>
      </c>
    </row>
    <row r="56" spans="1:26" x14ac:dyDescent="0.25">
      <c r="A56" s="17" t="s">
        <v>104</v>
      </c>
      <c r="B56" s="18">
        <v>131091.67583333331</v>
      </c>
      <c r="C56" s="18">
        <v>137362.4</v>
      </c>
      <c r="D56" s="18">
        <v>150612.8483333333</v>
      </c>
      <c r="E56" s="18">
        <v>143035.0216666667</v>
      </c>
      <c r="F56" s="18">
        <v>133742.7908333333</v>
      </c>
      <c r="G56" s="18">
        <v>129259.1158333333</v>
      </c>
      <c r="H56" s="18">
        <v>127690.91833333331</v>
      </c>
      <c r="I56" s="18">
        <v>130581.0891666667</v>
      </c>
      <c r="J56" s="18">
        <v>128545.575</v>
      </c>
      <c r="K56" s="18">
        <v>137101.26416666669</v>
      </c>
      <c r="L56" s="18">
        <v>138449.61333333331</v>
      </c>
      <c r="M56" s="18">
        <v>140594.7391666667</v>
      </c>
      <c r="N56" s="18">
        <v>145374.4083333333</v>
      </c>
      <c r="O56" s="18">
        <v>141984.87083333329</v>
      </c>
      <c r="P56" s="18">
        <v>140371.63666666669</v>
      </c>
      <c r="Q56" s="18">
        <v>144339.3091666667</v>
      </c>
      <c r="R56" s="18">
        <v>140517.7233333333</v>
      </c>
      <c r="S56" s="18">
        <v>134622.8133333333</v>
      </c>
      <c r="T56" s="18">
        <v>135639.2441666667</v>
      </c>
      <c r="U56" s="18">
        <v>133126.98749999999</v>
      </c>
      <c r="V56" s="18">
        <v>131389.15</v>
      </c>
      <c r="W56" s="18">
        <v>129784.9258333333</v>
      </c>
      <c r="X56" s="18">
        <v>137542.1816666667</v>
      </c>
      <c r="Y56" s="18">
        <v>136905.17000000001</v>
      </c>
      <c r="Z56" s="18">
        <v>136097.9725</v>
      </c>
    </row>
    <row r="57" spans="1:26" x14ac:dyDescent="0.25">
      <c r="A57" s="17" t="s">
        <v>105</v>
      </c>
      <c r="B57" s="19">
        <v>2684</v>
      </c>
      <c r="C57" s="19">
        <v>3644</v>
      </c>
      <c r="D57" s="19">
        <v>4334</v>
      </c>
      <c r="E57" s="19">
        <v>2872</v>
      </c>
      <c r="F57" s="19">
        <v>2517</v>
      </c>
      <c r="G57" s="19">
        <v>2336</v>
      </c>
      <c r="H57" s="19">
        <v>2095</v>
      </c>
      <c r="I57" s="19">
        <v>2148</v>
      </c>
      <c r="J57" s="19">
        <v>2170</v>
      </c>
      <c r="K57" s="19">
        <v>2212</v>
      </c>
      <c r="L57" s="19">
        <v>2272</v>
      </c>
      <c r="M57" s="19">
        <v>2382</v>
      </c>
      <c r="N57" s="19">
        <v>2519</v>
      </c>
      <c r="O57" s="19">
        <v>2508</v>
      </c>
      <c r="P57" s="19">
        <v>2546</v>
      </c>
      <c r="Q57" s="19">
        <v>3411</v>
      </c>
      <c r="R57" s="19">
        <v>3269</v>
      </c>
      <c r="S57" s="19">
        <v>3224</v>
      </c>
      <c r="T57" s="19">
        <v>5372</v>
      </c>
      <c r="U57" s="19">
        <v>5001</v>
      </c>
      <c r="V57" s="19">
        <v>6239</v>
      </c>
      <c r="W57" s="19">
        <v>7907</v>
      </c>
      <c r="X57" s="19">
        <v>10168</v>
      </c>
      <c r="Y57" s="19">
        <v>10041</v>
      </c>
      <c r="Z57" s="19">
        <v>9680</v>
      </c>
    </row>
    <row r="58" spans="1:26" x14ac:dyDescent="0.25">
      <c r="A58" s="17" t="s">
        <v>106</v>
      </c>
      <c r="B58" s="19">
        <v>4350</v>
      </c>
      <c r="C58" s="19">
        <v>4374</v>
      </c>
      <c r="D58" s="19">
        <v>4700</v>
      </c>
      <c r="E58" s="19">
        <v>4649</v>
      </c>
      <c r="F58" s="19">
        <v>4711</v>
      </c>
      <c r="G58" s="19">
        <v>4816</v>
      </c>
      <c r="H58" s="19">
        <v>5341</v>
      </c>
      <c r="I58" s="19">
        <v>5344</v>
      </c>
      <c r="J58" s="19">
        <v>5275</v>
      </c>
      <c r="K58" s="19">
        <v>6232</v>
      </c>
      <c r="L58" s="19">
        <v>5967</v>
      </c>
      <c r="M58" s="19">
        <v>5589</v>
      </c>
      <c r="N58" s="19">
        <v>5766</v>
      </c>
      <c r="O58" s="19">
        <v>5630</v>
      </c>
      <c r="P58" s="19">
        <v>5446</v>
      </c>
      <c r="Q58" s="19">
        <v>5180</v>
      </c>
      <c r="R58" s="19">
        <v>5152</v>
      </c>
      <c r="S58" s="19">
        <v>4701</v>
      </c>
      <c r="T58" s="19">
        <v>4449</v>
      </c>
      <c r="U58" s="19">
        <v>4352</v>
      </c>
      <c r="V58" s="19">
        <v>3928</v>
      </c>
      <c r="W58" s="19">
        <v>3898</v>
      </c>
      <c r="X58" s="19">
        <v>3858</v>
      </c>
      <c r="Y58" s="19">
        <v>3865</v>
      </c>
      <c r="Z58" s="19">
        <v>3859</v>
      </c>
    </row>
    <row r="59" spans="1:26" x14ac:dyDescent="0.25">
      <c r="A59" s="17" t="s">
        <v>107</v>
      </c>
      <c r="B59" s="19">
        <v>1852</v>
      </c>
      <c r="C59" s="19">
        <v>2052</v>
      </c>
      <c r="D59" s="19">
        <v>2207</v>
      </c>
      <c r="E59" s="19">
        <v>2080</v>
      </c>
      <c r="F59" s="19">
        <v>1859</v>
      </c>
      <c r="G59" s="19">
        <v>1769</v>
      </c>
      <c r="H59" s="19">
        <v>1614</v>
      </c>
      <c r="I59" s="19">
        <v>1651</v>
      </c>
      <c r="J59" s="19">
        <v>1605</v>
      </c>
      <c r="K59" s="19">
        <v>1642</v>
      </c>
      <c r="L59" s="19">
        <v>1709</v>
      </c>
      <c r="M59" s="19">
        <v>1780</v>
      </c>
      <c r="N59" s="19">
        <v>1880</v>
      </c>
      <c r="O59" s="19">
        <v>1854</v>
      </c>
      <c r="P59" s="19">
        <v>1883</v>
      </c>
      <c r="Q59" s="19">
        <v>1919</v>
      </c>
      <c r="R59" s="19">
        <v>1893</v>
      </c>
      <c r="S59" s="19">
        <v>1882</v>
      </c>
      <c r="T59" s="19">
        <v>1899</v>
      </c>
      <c r="U59" s="19">
        <v>1931</v>
      </c>
      <c r="V59" s="19">
        <v>1932</v>
      </c>
      <c r="W59" s="19">
        <v>1886</v>
      </c>
      <c r="X59" s="19">
        <v>1986</v>
      </c>
      <c r="Y59" s="19">
        <v>2003</v>
      </c>
      <c r="Z59" s="19">
        <v>1951</v>
      </c>
    </row>
    <row r="60" spans="1:26" x14ac:dyDescent="0.25">
      <c r="A60" s="17" t="s">
        <v>108</v>
      </c>
      <c r="B60" s="19">
        <v>1016</v>
      </c>
      <c r="C60" s="19">
        <v>1089</v>
      </c>
      <c r="D60" s="19">
        <v>1227</v>
      </c>
      <c r="E60" s="19">
        <v>1142</v>
      </c>
      <c r="F60" s="19">
        <v>1025</v>
      </c>
      <c r="G60" s="19">
        <v>941</v>
      </c>
      <c r="H60" s="19">
        <v>868</v>
      </c>
      <c r="I60" s="19">
        <v>894</v>
      </c>
      <c r="J60" s="19">
        <v>886</v>
      </c>
      <c r="K60" s="19">
        <v>868</v>
      </c>
      <c r="L60" s="19">
        <v>892</v>
      </c>
      <c r="M60" s="19">
        <v>995</v>
      </c>
      <c r="N60" s="19">
        <v>1019</v>
      </c>
      <c r="O60" s="19">
        <v>997</v>
      </c>
      <c r="P60" s="19">
        <v>998</v>
      </c>
      <c r="Q60" s="19">
        <v>1096</v>
      </c>
      <c r="R60" s="19">
        <v>1038</v>
      </c>
      <c r="S60" s="19">
        <v>1013</v>
      </c>
      <c r="T60" s="19">
        <v>1076</v>
      </c>
      <c r="U60" s="19">
        <v>1054</v>
      </c>
      <c r="V60" s="19">
        <v>1044</v>
      </c>
      <c r="W60" s="19">
        <v>1015</v>
      </c>
      <c r="X60" s="19">
        <v>1118</v>
      </c>
      <c r="Y60" s="19">
        <v>1090</v>
      </c>
      <c r="Z60" s="19">
        <v>1081</v>
      </c>
    </row>
  </sheetData>
  <conditionalFormatting sqref="A14:Z14">
    <cfRule type="expression" dxfId="223" priority="10">
      <formula>TRUE</formula>
    </cfRule>
  </conditionalFormatting>
  <conditionalFormatting sqref="A16:Z16">
    <cfRule type="expression" dxfId="222" priority="13">
      <formula>TRUE</formula>
    </cfRule>
  </conditionalFormatting>
  <conditionalFormatting sqref="A17:Z20">
    <cfRule type="notContainsBlanks" dxfId="221" priority="1">
      <formula>LEN(TRIM(A17))&gt;0</formula>
    </cfRule>
  </conditionalFormatting>
  <conditionalFormatting sqref="A20:Z20">
    <cfRule type="expression" dxfId="220" priority="16">
      <formula>TRUE</formula>
    </cfRule>
  </conditionalFormatting>
  <conditionalFormatting sqref="A26:Z26">
    <cfRule type="expression" dxfId="219" priority="19">
      <formula>TRUE</formula>
    </cfRule>
  </conditionalFormatting>
  <conditionalFormatting sqref="A30:Z30">
    <cfRule type="expression" dxfId="218" priority="22">
      <formula>TRUE</formula>
    </cfRule>
  </conditionalFormatting>
  <conditionalFormatting sqref="A32:Z32">
    <cfRule type="expression" dxfId="217" priority="25">
      <formula>TRUE</formula>
    </cfRule>
  </conditionalFormatting>
  <conditionalFormatting sqref="A35:Z35">
    <cfRule type="expression" dxfId="216" priority="28">
      <formula>TRUE</formula>
    </cfRule>
  </conditionalFormatting>
  <conditionalFormatting sqref="A38:Z38">
    <cfRule type="expression" dxfId="215" priority="31">
      <formula>TRUE</formula>
    </cfRule>
  </conditionalFormatting>
  <conditionalFormatting sqref="A45:Z45">
    <cfRule type="expression" dxfId="214" priority="34">
      <formula>TRUE</formula>
    </cfRule>
  </conditionalFormatting>
  <conditionalFormatting sqref="A55:Z55">
    <cfRule type="expression" dxfId="213" priority="37">
      <formula>TRUE</formula>
    </cfRule>
  </conditionalFormatting>
  <conditionalFormatting sqref="A60:Z60">
    <cfRule type="expression" dxfId="212" priority="40">
      <formula>TRUE</formula>
    </cfRule>
  </conditionalFormatting>
  <conditionalFormatting sqref="B14">
    <cfRule type="expression" dxfId="211" priority="8">
      <formula>TRUE</formula>
    </cfRule>
  </conditionalFormatting>
  <conditionalFormatting sqref="B16">
    <cfRule type="expression" dxfId="210" priority="11">
      <formula>TRUE</formula>
    </cfRule>
  </conditionalFormatting>
  <conditionalFormatting sqref="B1">
    <cfRule type="expression" dxfId="209" priority="3">
      <formula>TRUE</formula>
    </cfRule>
  </conditionalFormatting>
  <conditionalFormatting sqref="B20">
    <cfRule type="expression" dxfId="208" priority="14">
      <formula>TRUE</formula>
    </cfRule>
  </conditionalFormatting>
  <conditionalFormatting sqref="B26">
    <cfRule type="expression" dxfId="207" priority="17">
      <formula>TRUE</formula>
    </cfRule>
  </conditionalFormatting>
  <conditionalFormatting sqref="B1:B60">
    <cfRule type="expression" dxfId="206" priority="42">
      <formula>TRUE</formula>
    </cfRule>
  </conditionalFormatting>
  <conditionalFormatting sqref="B30">
    <cfRule type="expression" dxfId="205" priority="20">
      <formula>TRUE</formula>
    </cfRule>
  </conditionalFormatting>
  <conditionalFormatting sqref="B32">
    <cfRule type="expression" dxfId="204" priority="23">
      <formula>TRUE</formula>
    </cfRule>
  </conditionalFormatting>
  <conditionalFormatting sqref="B35">
    <cfRule type="expression" dxfId="203" priority="26">
      <formula>TRUE</formula>
    </cfRule>
  </conditionalFormatting>
  <conditionalFormatting sqref="B38">
    <cfRule type="expression" dxfId="202" priority="29">
      <formula>TRUE</formula>
    </cfRule>
  </conditionalFormatting>
  <conditionalFormatting sqref="B45">
    <cfRule type="expression" dxfId="201" priority="32">
      <formula>TRUE</formula>
    </cfRule>
  </conditionalFormatting>
  <conditionalFormatting sqref="B55">
    <cfRule type="expression" dxfId="200" priority="35">
      <formula>TRUE</formula>
    </cfRule>
  </conditionalFormatting>
  <conditionalFormatting sqref="B60">
    <cfRule type="expression" dxfId="199" priority="38">
      <formula>TRUE</formula>
    </cfRule>
  </conditionalFormatting>
  <conditionalFormatting sqref="Z14">
    <cfRule type="expression" dxfId="198" priority="9">
      <formula>TRUE</formula>
    </cfRule>
  </conditionalFormatting>
  <conditionalFormatting sqref="Z16">
    <cfRule type="expression" dxfId="197" priority="12">
      <formula>TRUE</formula>
    </cfRule>
  </conditionalFormatting>
  <conditionalFormatting sqref="Z1">
    <cfRule type="expression" dxfId="196" priority="4">
      <formula>TRUE</formula>
    </cfRule>
  </conditionalFormatting>
  <conditionalFormatting sqref="Z20">
    <cfRule type="expression" dxfId="195" priority="15">
      <formula>TRUE</formula>
    </cfRule>
  </conditionalFormatting>
  <conditionalFormatting sqref="Z26">
    <cfRule type="expression" dxfId="194" priority="18">
      <formula>TRUE</formula>
    </cfRule>
  </conditionalFormatting>
  <conditionalFormatting sqref="Z1:Z60">
    <cfRule type="expression" dxfId="193" priority="41">
      <formula>TRUE</formula>
    </cfRule>
  </conditionalFormatting>
  <conditionalFormatting sqref="Z30">
    <cfRule type="expression" dxfId="192" priority="21">
      <formula>TRUE</formula>
    </cfRule>
  </conditionalFormatting>
  <conditionalFormatting sqref="Z32">
    <cfRule type="expression" dxfId="191" priority="24">
      <formula>TRUE</formula>
    </cfRule>
  </conditionalFormatting>
  <conditionalFormatting sqref="Z35">
    <cfRule type="expression" dxfId="190" priority="27">
      <formula>TRUE</formula>
    </cfRule>
  </conditionalFormatting>
  <conditionalFormatting sqref="Z38">
    <cfRule type="expression" dxfId="189" priority="30">
      <formula>TRUE</formula>
    </cfRule>
  </conditionalFormatting>
  <conditionalFormatting sqref="Z45">
    <cfRule type="expression" dxfId="188" priority="33">
      <formula>TRUE</formula>
    </cfRule>
  </conditionalFormatting>
  <conditionalFormatting sqref="Z55">
    <cfRule type="expression" dxfId="187" priority="36">
      <formula>TRUE</formula>
    </cfRule>
  </conditionalFormatting>
  <conditionalFormatting sqref="Z60">
    <cfRule type="expression" dxfId="186" priority="39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Z60"/>
  <sheetViews>
    <sheetView tabSelected="1" topLeftCell="A4" workbookViewId="0">
      <selection activeCell="A15" sqref="A15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54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85</v>
      </c>
      <c r="C3" s="3">
        <v>85</v>
      </c>
      <c r="D3" s="3">
        <v>85</v>
      </c>
      <c r="E3" s="3">
        <v>85</v>
      </c>
      <c r="F3" s="3">
        <v>85</v>
      </c>
      <c r="G3" s="3">
        <v>85</v>
      </c>
      <c r="H3" s="3">
        <v>85</v>
      </c>
      <c r="I3" s="3">
        <v>85</v>
      </c>
      <c r="J3" s="3">
        <v>85</v>
      </c>
      <c r="K3" s="3">
        <v>85</v>
      </c>
      <c r="L3" s="3">
        <v>85</v>
      </c>
      <c r="M3" s="3">
        <v>85</v>
      </c>
      <c r="N3" s="3">
        <v>85</v>
      </c>
      <c r="O3" s="3">
        <v>85</v>
      </c>
      <c r="P3" s="3">
        <v>85</v>
      </c>
      <c r="Q3" s="3">
        <v>85</v>
      </c>
      <c r="R3" s="3">
        <v>85</v>
      </c>
      <c r="S3" s="3">
        <v>85</v>
      </c>
      <c r="T3" s="3">
        <v>85</v>
      </c>
      <c r="U3" s="3">
        <v>85</v>
      </c>
      <c r="V3" s="3">
        <v>85</v>
      </c>
      <c r="W3" s="3">
        <v>85</v>
      </c>
      <c r="X3" s="3">
        <v>85</v>
      </c>
      <c r="Y3" s="3">
        <v>85</v>
      </c>
      <c r="Z3" s="3">
        <v>85</v>
      </c>
    </row>
    <row r="4" spans="1:26" x14ac:dyDescent="0.25">
      <c r="A4" s="3" t="s">
        <v>56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7" t="s">
        <v>57</v>
      </c>
      <c r="B5" s="18">
        <v>-273992.338651</v>
      </c>
      <c r="C5" s="18">
        <v>-173483.41909899999</v>
      </c>
      <c r="D5" s="18">
        <v>-661242.74193500006</v>
      </c>
      <c r="E5" s="18">
        <v>-759989.75745000003</v>
      </c>
      <c r="F5" s="18">
        <v>-859497.62925700005</v>
      </c>
      <c r="G5" s="18">
        <v>-892215.36734799994</v>
      </c>
      <c r="H5" s="18">
        <v>-957089.79328499991</v>
      </c>
      <c r="I5" s="18">
        <v>-924127.65692600014</v>
      </c>
      <c r="J5" s="18">
        <v>-893009.21553499997</v>
      </c>
      <c r="K5" s="18">
        <v>-925066.09259900008</v>
      </c>
      <c r="L5" s="18">
        <v>-844975.99984199996</v>
      </c>
      <c r="M5" s="18">
        <v>-783197.22866399994</v>
      </c>
      <c r="N5" s="18">
        <v>-732547.65047699993</v>
      </c>
      <c r="O5" s="18">
        <v>-694051.85291900008</v>
      </c>
      <c r="P5" s="18">
        <v>-744189.21354899998</v>
      </c>
      <c r="Q5" s="18">
        <v>-612021.519784</v>
      </c>
      <c r="R5" s="18">
        <v>-614647.15042000008</v>
      </c>
      <c r="S5" s="18">
        <v>-530341.53163999994</v>
      </c>
      <c r="T5" s="18">
        <v>-416209.013454</v>
      </c>
      <c r="U5" s="18">
        <v>-392794.99056399998</v>
      </c>
      <c r="V5" s="18">
        <v>-296191.87093999999</v>
      </c>
      <c r="W5" s="18">
        <v>-190599.48431900001</v>
      </c>
      <c r="X5" s="18">
        <v>-147409.80709700001</v>
      </c>
      <c r="Y5" s="18">
        <v>-154329.908192</v>
      </c>
      <c r="Z5" s="18">
        <v>-86883.709283000004</v>
      </c>
    </row>
    <row r="6" spans="1:26" x14ac:dyDescent="0.25">
      <c r="A6" s="17" t="s">
        <v>58</v>
      </c>
      <c r="B6" s="18">
        <v>6365728.3577330001</v>
      </c>
      <c r="C6" s="18">
        <v>9320025.0033969991</v>
      </c>
      <c r="D6" s="18">
        <v>9740600.4082199987</v>
      </c>
      <c r="E6" s="18">
        <v>9046786.3891020007</v>
      </c>
      <c r="F6" s="18">
        <v>8029793.6083409991</v>
      </c>
      <c r="G6" s="18">
        <v>7488182.647779</v>
      </c>
      <c r="H6" s="18">
        <v>6629130.3272980005</v>
      </c>
      <c r="I6" s="18">
        <v>6907447.0333590005</v>
      </c>
      <c r="J6" s="18">
        <v>6824947.1602139995</v>
      </c>
      <c r="K6" s="18">
        <v>6641284.6708140001</v>
      </c>
      <c r="L6" s="18">
        <v>7020645.5289099999</v>
      </c>
      <c r="M6" s="18">
        <v>7621153.5735200001</v>
      </c>
      <c r="N6" s="18">
        <v>7876095.5035180002</v>
      </c>
      <c r="O6" s="18">
        <v>7619403.3046590006</v>
      </c>
      <c r="P6" s="18">
        <v>7756878.3913939996</v>
      </c>
      <c r="Q6" s="18">
        <v>8549584.2746809982</v>
      </c>
      <c r="R6" s="18">
        <v>8076244.6833210001</v>
      </c>
      <c r="S6" s="18">
        <v>7956696.0041469997</v>
      </c>
      <c r="T6" s="18">
        <v>8328877.4610860012</v>
      </c>
      <c r="U6" s="18">
        <v>8211403.1401220001</v>
      </c>
      <c r="V6" s="18">
        <v>8290276.9101679996</v>
      </c>
      <c r="W6" s="18">
        <v>8048267.7496169992</v>
      </c>
      <c r="X6" s="18">
        <v>8815374.340574</v>
      </c>
      <c r="Y6" s="18">
        <v>8623099.0193290003</v>
      </c>
      <c r="Z6" s="18">
        <v>8386809.3822470009</v>
      </c>
    </row>
    <row r="7" spans="1:26" x14ac:dyDescent="0.25">
      <c r="A7" s="17" t="s">
        <v>59</v>
      </c>
      <c r="B7" s="18">
        <v>1909286.056176</v>
      </c>
      <c r="C7" s="18">
        <v>1260301.6411919999</v>
      </c>
      <c r="D7" s="18">
        <v>248006.74025999999</v>
      </c>
      <c r="E7" s="18">
        <v>243352.661808</v>
      </c>
      <c r="F7" s="18">
        <v>262642.68385199999</v>
      </c>
      <c r="G7" s="18">
        <v>234472.84425600001</v>
      </c>
      <c r="H7" s="18">
        <v>252189.61128000001</v>
      </c>
      <c r="I7" s="18">
        <v>248142.88998000001</v>
      </c>
      <c r="J7" s="18">
        <v>243677.49094799999</v>
      </c>
      <c r="K7" s="18">
        <v>247945.18042799991</v>
      </c>
      <c r="L7" s="18">
        <v>259827.2433</v>
      </c>
      <c r="M7" s="18">
        <v>238842.061632</v>
      </c>
      <c r="N7" s="18">
        <v>257548.27730399999</v>
      </c>
      <c r="O7" s="18">
        <v>261467.94482400001</v>
      </c>
      <c r="P7" s="18">
        <v>243323.950572</v>
      </c>
      <c r="Q7" s="18">
        <v>200211.26377200001</v>
      </c>
      <c r="R7" s="18">
        <v>219581.155428</v>
      </c>
      <c r="S7" s="18">
        <v>216484.246548</v>
      </c>
      <c r="T7" s="18">
        <v>204915.12541200011</v>
      </c>
      <c r="U7" s="18">
        <v>190734.16260000001</v>
      </c>
      <c r="V7" s="18">
        <v>175509.55633200001</v>
      </c>
      <c r="W7" s="18">
        <v>188450.95669200001</v>
      </c>
      <c r="X7" s="18">
        <v>169545.75508800001</v>
      </c>
      <c r="Y7" s="18">
        <v>175344.52836000011</v>
      </c>
      <c r="Z7" s="18">
        <v>164629.926912</v>
      </c>
    </row>
    <row r="8" spans="1:26" x14ac:dyDescent="0.25">
      <c r="A8" s="17" t="s">
        <v>60</v>
      </c>
      <c r="B8" s="18">
        <v>1757888.850996</v>
      </c>
      <c r="C8" s="18">
        <v>259527.25629600001</v>
      </c>
      <c r="D8" s="18">
        <v>14647.693776</v>
      </c>
      <c r="E8" s="18">
        <v>17540.238959999999</v>
      </c>
      <c r="F8" s="18">
        <v>11904.611928</v>
      </c>
      <c r="G8" s="18">
        <v>10622.191212</v>
      </c>
      <c r="H8" s="18">
        <v>7381.5950039999998</v>
      </c>
      <c r="I8" s="18">
        <v>10480.959456000001</v>
      </c>
      <c r="J8" s="18">
        <v>10334.239248</v>
      </c>
      <c r="K8" s="18">
        <v>13257.214475999999</v>
      </c>
      <c r="L8" s="18">
        <v>8158.7689200000004</v>
      </c>
      <c r="M8" s="18">
        <v>8427.8343480000021</v>
      </c>
      <c r="N8" s="18">
        <v>13037.426184</v>
      </c>
      <c r="O8" s="18">
        <v>13418.824715999999</v>
      </c>
      <c r="P8" s="18">
        <v>10752.306011999999</v>
      </c>
      <c r="Q8" s="18">
        <v>13035.822480000001</v>
      </c>
      <c r="R8" s="18">
        <v>16180.734132</v>
      </c>
      <c r="S8" s="18">
        <v>13321.315248000001</v>
      </c>
      <c r="T8" s="18">
        <v>16939.581672</v>
      </c>
      <c r="U8" s="18">
        <v>14455.789728</v>
      </c>
      <c r="V8" s="18">
        <v>17150.695115999999</v>
      </c>
      <c r="W8" s="18">
        <v>15137.989031999999</v>
      </c>
      <c r="X8" s="18">
        <v>13246.547052</v>
      </c>
      <c r="Y8" s="18">
        <v>18112.9215</v>
      </c>
      <c r="Z8" s="18">
        <v>16916.363952</v>
      </c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v>4411877.1439200006</v>
      </c>
      <c r="C10" s="18">
        <v>211580.94253199999</v>
      </c>
      <c r="D10" s="18">
        <v>505241.74808300001</v>
      </c>
      <c r="E10" s="18">
        <v>444957.85330200009</v>
      </c>
      <c r="F10" s="18">
        <v>413551.42489899998</v>
      </c>
      <c r="G10" s="18">
        <v>399967.87016800011</v>
      </c>
      <c r="H10" s="18">
        <v>335185.83076300001</v>
      </c>
      <c r="I10" s="18">
        <v>354824.50232299999</v>
      </c>
      <c r="J10" s="18">
        <v>353656.68692600011</v>
      </c>
      <c r="K10" s="18">
        <v>359053.15934999997</v>
      </c>
      <c r="L10" s="18">
        <v>383616.02314900007</v>
      </c>
      <c r="M10" s="18">
        <v>387961.91527200001</v>
      </c>
      <c r="N10" s="18">
        <v>423706.25866800011</v>
      </c>
      <c r="O10" s="18">
        <v>416251.14355500008</v>
      </c>
      <c r="P10" s="18">
        <v>437751.39301800012</v>
      </c>
      <c r="Q10" s="18">
        <v>463444.33556700009</v>
      </c>
      <c r="R10" s="18">
        <v>435346.52302500012</v>
      </c>
      <c r="S10" s="18">
        <v>444260.597427</v>
      </c>
      <c r="T10" s="18">
        <v>441285.12646599999</v>
      </c>
      <c r="U10" s="18">
        <v>459445.75196800008</v>
      </c>
      <c r="V10" s="18">
        <v>434200.16647599998</v>
      </c>
      <c r="W10" s="18">
        <v>440818.20027600008</v>
      </c>
      <c r="X10" s="18">
        <v>439690.09349000012</v>
      </c>
      <c r="Y10" s="18">
        <v>446318.47898499988</v>
      </c>
      <c r="Z10" s="18">
        <v>440580.743762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>
        <v>994582.09690099978</v>
      </c>
      <c r="C12" s="18">
        <v>582983.54984800005</v>
      </c>
      <c r="D12" s="18">
        <v>2274819.0860990002</v>
      </c>
      <c r="E12" s="18">
        <v>2347144.7107819999</v>
      </c>
      <c r="F12" s="18">
        <v>2503472.8066349998</v>
      </c>
      <c r="G12" s="18">
        <v>2554929.671685</v>
      </c>
      <c r="H12" s="18">
        <v>2854513.4515189999</v>
      </c>
      <c r="I12" s="18">
        <v>2759392.0480960002</v>
      </c>
      <c r="J12" s="18">
        <v>2669753.3370340001</v>
      </c>
      <c r="K12" s="18">
        <v>2761868.9442159999</v>
      </c>
      <c r="L12" s="18">
        <v>2687943.3743929998</v>
      </c>
      <c r="M12" s="18">
        <v>2485254.1243199999</v>
      </c>
      <c r="N12" s="18">
        <v>2492658.6382050002</v>
      </c>
      <c r="O12" s="18">
        <v>2395396.2994200001</v>
      </c>
      <c r="P12" s="18">
        <v>2316886.7827809998</v>
      </c>
      <c r="Q12" s="18">
        <v>2088790.49113</v>
      </c>
      <c r="R12" s="18">
        <v>2142195.742178</v>
      </c>
      <c r="S12" s="18">
        <v>1944672.764737</v>
      </c>
      <c r="T12" s="18">
        <v>1755680.3347370001</v>
      </c>
      <c r="U12" s="18">
        <v>1680742.8481070001</v>
      </c>
      <c r="V12" s="18">
        <v>1469148.5638989999</v>
      </c>
      <c r="W12" s="18">
        <v>1361442.3063310001</v>
      </c>
      <c r="X12" s="18">
        <v>1223196.485714</v>
      </c>
      <c r="Y12" s="18">
        <v>1241575.8085729999</v>
      </c>
      <c r="Z12" s="18">
        <v>1256815.1009430001</v>
      </c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355300</v>
      </c>
      <c r="C15" s="18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677656.12499999988</v>
      </c>
      <c r="D15" s="18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767505.28999999992</v>
      </c>
      <c r="E15" s="18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773733.17880000011</v>
      </c>
      <c r="F15" s="18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785114.42040000018</v>
      </c>
      <c r="G15" s="18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790776.67500000016</v>
      </c>
      <c r="H15" s="18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671707.57</v>
      </c>
      <c r="I15" s="18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570434.00040000002</v>
      </c>
      <c r="J15" s="18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473546.45799999998</v>
      </c>
      <c r="K15" s="18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380730.93240000005</v>
      </c>
      <c r="L15" s="18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291679.99560000002</v>
      </c>
      <c r="M15" s="18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206123.51760000002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68</v>
      </c>
      <c r="B16" s="18">
        <v>2069658.895867507</v>
      </c>
      <c r="C16" s="18">
        <v>2209565.227610636</v>
      </c>
      <c r="D16" s="18">
        <v>2435680.3653305541</v>
      </c>
      <c r="E16" s="18">
        <v>2267924.8125348259</v>
      </c>
      <c r="F16" s="18">
        <v>2024414.475159802</v>
      </c>
      <c r="G16" s="18">
        <v>1896504.365757474</v>
      </c>
      <c r="H16" s="18">
        <v>1721594.219107456</v>
      </c>
      <c r="I16" s="18">
        <v>1781124.698980178</v>
      </c>
      <c r="J16" s="18">
        <v>1749879.957465823</v>
      </c>
      <c r="K16" s="18">
        <v>1733465.2493487271</v>
      </c>
      <c r="L16" s="18">
        <v>1823746.0452627409</v>
      </c>
      <c r="M16" s="18">
        <v>1952766.1145803251</v>
      </c>
      <c r="N16" s="18">
        <v>2030948.7584898721</v>
      </c>
      <c r="O16" s="18">
        <v>1996600.870151411</v>
      </c>
      <c r="P16" s="18">
        <v>1998928.9190251881</v>
      </c>
      <c r="Q16" s="18">
        <v>2140198.3869129489</v>
      </c>
      <c r="R16" s="18">
        <v>2066697.357229956</v>
      </c>
      <c r="S16" s="18">
        <v>2040024.7570988231</v>
      </c>
      <c r="T16" s="18">
        <v>2108400.7188306339</v>
      </c>
      <c r="U16" s="18">
        <v>2084190.89787098</v>
      </c>
      <c r="V16" s="18">
        <v>2107573.3503686721</v>
      </c>
      <c r="W16" s="18">
        <v>2065685.443944589</v>
      </c>
      <c r="X16" s="18">
        <v>2217507.6263281908</v>
      </c>
      <c r="Y16" s="18">
        <v>2201335.4151679631</v>
      </c>
      <c r="Z16" s="18">
        <v>2166778.925305251</v>
      </c>
    </row>
    <row r="17" spans="1:26" x14ac:dyDescent="0.25">
      <c r="A17" s="17" t="s">
        <v>6</v>
      </c>
      <c r="B17" s="18">
        <f t="shared" ref="B17:Z17" si="0">SUM(B5:B16)</f>
        <v>17590329.062942509</v>
      </c>
      <c r="C17" s="18">
        <f t="shared" si="0"/>
        <v>14348156.326776635</v>
      </c>
      <c r="D17" s="18">
        <f t="shared" si="0"/>
        <v>15325258.589833552</v>
      </c>
      <c r="E17" s="18">
        <f t="shared" si="0"/>
        <v>14381450.087838825</v>
      </c>
      <c r="F17" s="18">
        <f t="shared" si="0"/>
        <v>13171396.401957802</v>
      </c>
      <c r="G17" s="18">
        <f t="shared" si="0"/>
        <v>12483240.898509476</v>
      </c>
      <c r="H17" s="18">
        <f t="shared" si="0"/>
        <v>11514612.811686456</v>
      </c>
      <c r="I17" s="18">
        <f t="shared" si="0"/>
        <v>11707718.475668177</v>
      </c>
      <c r="J17" s="18">
        <f t="shared" si="0"/>
        <v>11432786.114300825</v>
      </c>
      <c r="K17" s="18">
        <f t="shared" si="0"/>
        <v>11212539.258433726</v>
      </c>
      <c r="L17" s="18">
        <f t="shared" si="0"/>
        <v>11630640.97969274</v>
      </c>
      <c r="M17" s="18">
        <f t="shared" si="0"/>
        <v>12117331.912608325</v>
      </c>
      <c r="N17" s="18">
        <f t="shared" si="0"/>
        <v>12361447.211891873</v>
      </c>
      <c r="O17" s="18">
        <f t="shared" si="0"/>
        <v>12008486.534406412</v>
      </c>
      <c r="P17" s="18">
        <f t="shared" si="0"/>
        <v>12020332.529253187</v>
      </c>
      <c r="Q17" s="18">
        <f t="shared" si="0"/>
        <v>12843243.054758947</v>
      </c>
      <c r="R17" s="18">
        <f t="shared" si="0"/>
        <v>12341599.044893956</v>
      </c>
      <c r="S17" s="18">
        <f t="shared" si="0"/>
        <v>12085118.153565824</v>
      </c>
      <c r="T17" s="18">
        <f t="shared" si="0"/>
        <v>12439889.334749635</v>
      </c>
      <c r="U17" s="18">
        <f t="shared" si="0"/>
        <v>12248177.599831982</v>
      </c>
      <c r="V17" s="18">
        <f t="shared" si="0"/>
        <v>12197667.371419672</v>
      </c>
      <c r="W17" s="18">
        <f t="shared" si="0"/>
        <v>11929203.161573587</v>
      </c>
      <c r="X17" s="18">
        <f t="shared" si="0"/>
        <v>12731151.041149192</v>
      </c>
      <c r="Y17" s="18">
        <f t="shared" si="0"/>
        <v>12551456.263722964</v>
      </c>
      <c r="Z17" s="18">
        <f t="shared" si="0"/>
        <v>12345646.733838253</v>
      </c>
    </row>
    <row r="18" spans="1:26" x14ac:dyDescent="0.25">
      <c r="A18" s="17" t="s">
        <v>9</v>
      </c>
      <c r="B18" s="18">
        <f t="shared" ref="B18:Z18" si="1">B17/B3/1000</f>
        <v>206.94504779932362</v>
      </c>
      <c r="C18" s="18">
        <f t="shared" si="1"/>
        <v>168.80183913854864</v>
      </c>
      <c r="D18" s="18">
        <f t="shared" si="1"/>
        <v>180.29715988039473</v>
      </c>
      <c r="E18" s="18">
        <f t="shared" si="1"/>
        <v>169.19353044516265</v>
      </c>
      <c r="F18" s="18">
        <f t="shared" si="1"/>
        <v>154.95760472891533</v>
      </c>
      <c r="G18" s="18">
        <f t="shared" si="1"/>
        <v>146.86165762952325</v>
      </c>
      <c r="H18" s="18">
        <f t="shared" si="1"/>
        <v>135.4660330786642</v>
      </c>
      <c r="I18" s="18">
        <f t="shared" si="1"/>
        <v>137.73786441962559</v>
      </c>
      <c r="J18" s="18">
        <f t="shared" si="1"/>
        <v>134.50336605059795</v>
      </c>
      <c r="K18" s="18">
        <f t="shared" si="1"/>
        <v>131.91222656980852</v>
      </c>
      <c r="L18" s="18">
        <f t="shared" si="1"/>
        <v>136.83107034932635</v>
      </c>
      <c r="M18" s="18">
        <f t="shared" si="1"/>
        <v>142.55684603068619</v>
      </c>
      <c r="N18" s="18">
        <f t="shared" si="1"/>
        <v>145.42879072813969</v>
      </c>
      <c r="O18" s="18">
        <f t="shared" si="1"/>
        <v>141.2763121694872</v>
      </c>
      <c r="P18" s="18">
        <f t="shared" si="1"/>
        <v>141.41567681474336</v>
      </c>
      <c r="Q18" s="18">
        <f t="shared" si="1"/>
        <v>151.09697711481112</v>
      </c>
      <c r="R18" s="18">
        <f t="shared" si="1"/>
        <v>145.19528288110538</v>
      </c>
      <c r="S18" s="18">
        <f t="shared" si="1"/>
        <v>142.17786063018616</v>
      </c>
      <c r="T18" s="18">
        <f t="shared" si="1"/>
        <v>146.35163923234865</v>
      </c>
      <c r="U18" s="18">
        <f t="shared" si="1"/>
        <v>144.09620705684685</v>
      </c>
      <c r="V18" s="18">
        <f t="shared" si="1"/>
        <v>143.50196907552555</v>
      </c>
      <c r="W18" s="18">
        <f t="shared" si="1"/>
        <v>140.34356660674808</v>
      </c>
      <c r="X18" s="18">
        <f t="shared" si="1"/>
        <v>149.77824754293167</v>
      </c>
      <c r="Y18" s="18">
        <f t="shared" si="1"/>
        <v>147.66419133791723</v>
      </c>
      <c r="Z18" s="18">
        <f t="shared" si="1"/>
        <v>145.24290275103826</v>
      </c>
    </row>
    <row r="19" spans="1:26" x14ac:dyDescent="0.25">
      <c r="A19" s="17" t="s">
        <v>10</v>
      </c>
      <c r="B19" s="18">
        <f>B18/B4</f>
        <v>103.47252389966181</v>
      </c>
      <c r="C19" s="18">
        <f>C18/C4</f>
        <v>88.609889311574094</v>
      </c>
      <c r="D19" s="18">
        <f>D18/C4</f>
        <v>94.644178414905369</v>
      </c>
      <c r="E19" s="18">
        <f>E18/C4</f>
        <v>88.815501546017131</v>
      </c>
      <c r="F19" s="18">
        <f>F18/C4</f>
        <v>81.342574660847944</v>
      </c>
      <c r="G19" s="18">
        <f>G18/C4</f>
        <v>77.092733663791734</v>
      </c>
      <c r="H19" s="18">
        <f>H18/C4</f>
        <v>71.110778518983835</v>
      </c>
      <c r="I19" s="18">
        <f>I18/C4</f>
        <v>72.303340902690593</v>
      </c>
      <c r="J19" s="18">
        <f>J18/C4</f>
        <v>70.605441496376869</v>
      </c>
      <c r="K19" s="18">
        <f>K18/C4</f>
        <v>69.245263291238075</v>
      </c>
      <c r="L19" s="18">
        <f>L18/C4</f>
        <v>71.827333516706744</v>
      </c>
      <c r="M19" s="18">
        <f>M18/C4</f>
        <v>74.83299004235495</v>
      </c>
      <c r="N19" s="18">
        <f>N18/C4</f>
        <v>76.340572560703251</v>
      </c>
      <c r="O19" s="18">
        <f>O18/C4</f>
        <v>74.160793789757065</v>
      </c>
      <c r="P19" s="18">
        <f>P18/C4</f>
        <v>74.233951083854777</v>
      </c>
      <c r="Q19" s="18">
        <f>Q18/C4</f>
        <v>79.315998485465158</v>
      </c>
      <c r="R19" s="18">
        <f>R18/C4</f>
        <v>76.217996263047439</v>
      </c>
      <c r="S19" s="18">
        <f>S18/C4</f>
        <v>74.634047574900876</v>
      </c>
      <c r="T19" s="18">
        <f>T18/C4</f>
        <v>76.825007471049162</v>
      </c>
      <c r="U19" s="18">
        <f>U18/C4</f>
        <v>75.641053573147957</v>
      </c>
      <c r="V19" s="18">
        <f>V18/C4</f>
        <v>75.329117624947799</v>
      </c>
      <c r="W19" s="18">
        <f>W18/C4</f>
        <v>73.671163573096109</v>
      </c>
      <c r="X19" s="18">
        <f>X18/C4</f>
        <v>78.623751991040237</v>
      </c>
      <c r="Y19" s="18">
        <f>Y18/C4</f>
        <v>77.514011201006426</v>
      </c>
      <c r="Z19" s="18">
        <f>Z18/C4</f>
        <v>76.242993570098818</v>
      </c>
    </row>
    <row r="20" spans="1:26" x14ac:dyDescent="0.25">
      <c r="A20" s="17" t="s">
        <v>11</v>
      </c>
      <c r="B20" s="19">
        <v>365.9796623448039</v>
      </c>
      <c r="C20" s="19">
        <v>196.38224398435489</v>
      </c>
      <c r="D20" s="19">
        <v>364.94961590164769</v>
      </c>
      <c r="E20" s="19">
        <v>364.92368881759802</v>
      </c>
      <c r="F20" s="19">
        <v>365.85963670531657</v>
      </c>
      <c r="G20" s="19">
        <v>364.89263626876601</v>
      </c>
      <c r="H20" s="19">
        <v>364.94451774108478</v>
      </c>
      <c r="I20" s="19">
        <v>364.88278944774618</v>
      </c>
      <c r="J20" s="19">
        <v>365.85304704245402</v>
      </c>
      <c r="K20" s="19">
        <v>364.98013985698537</v>
      </c>
      <c r="L20" s="19">
        <v>364.99999996914079</v>
      </c>
      <c r="M20" s="19">
        <v>364.9546898267526</v>
      </c>
      <c r="N20" s="19">
        <v>365.9345179959904</v>
      </c>
      <c r="O20" s="19">
        <v>364.84500643174152</v>
      </c>
      <c r="P20" s="19">
        <v>364.93457591363278</v>
      </c>
      <c r="Q20" s="19">
        <v>364.91962974731132</v>
      </c>
      <c r="R20" s="19">
        <v>365.97613483522781</v>
      </c>
      <c r="S20" s="19">
        <v>364.80849778845243</v>
      </c>
      <c r="T20" s="19">
        <v>364.8412870528785</v>
      </c>
      <c r="U20" s="19">
        <v>364.83252246529702</v>
      </c>
      <c r="V20" s="19">
        <v>366.00000000933841</v>
      </c>
      <c r="W20" s="19">
        <v>364.85294625356858</v>
      </c>
      <c r="X20" s="19">
        <v>364.97022737082159</v>
      </c>
      <c r="Y20" s="19">
        <v>364.99999997518381</v>
      </c>
      <c r="Z20" s="19">
        <v>365.99999999876081</v>
      </c>
    </row>
    <row r="21" spans="1:26" x14ac:dyDescent="0.25">
      <c r="A21" s="17" t="s">
        <v>69</v>
      </c>
      <c r="B21" s="20">
        <v>16.209886060382878</v>
      </c>
      <c r="C21" s="20">
        <v>5.4113139341996002</v>
      </c>
      <c r="D21" s="20">
        <v>10.063275118791809</v>
      </c>
      <c r="E21" s="20">
        <v>12.05850819783768</v>
      </c>
      <c r="F21" s="20">
        <v>13.781218574968991</v>
      </c>
      <c r="G21" s="20">
        <v>14.55219958464648</v>
      </c>
      <c r="H21" s="20">
        <v>15.858027888051049</v>
      </c>
      <c r="I21" s="20">
        <v>15.62820241176394</v>
      </c>
      <c r="J21" s="20">
        <v>15.38284182477776</v>
      </c>
      <c r="K21" s="20">
        <v>16.210824563865359</v>
      </c>
      <c r="L21" s="20">
        <v>15.013919691218611</v>
      </c>
      <c r="M21" s="20">
        <v>14.10251572563797</v>
      </c>
      <c r="N21" s="20">
        <v>13.37345940436502</v>
      </c>
      <c r="O21" s="20">
        <v>13.01334887572458</v>
      </c>
      <c r="P21" s="20">
        <v>14.01328720289094</v>
      </c>
      <c r="Q21" s="20">
        <v>11.74101392586263</v>
      </c>
      <c r="R21" s="20">
        <v>12.09845754967996</v>
      </c>
      <c r="S21" s="20">
        <v>10.53164131825018</v>
      </c>
      <c r="T21" s="20">
        <v>8.5267588791990789</v>
      </c>
      <c r="U21" s="20">
        <v>8.0911741907411798</v>
      </c>
      <c r="V21" s="20">
        <v>6.2524261656792746</v>
      </c>
      <c r="W21" s="20">
        <v>4.0942028376970114</v>
      </c>
      <c r="X21" s="20">
        <v>3.2477790860812852</v>
      </c>
      <c r="Y21" s="20">
        <v>3.4967510798197252</v>
      </c>
      <c r="Z21" s="20">
        <v>2.0199218642318559</v>
      </c>
    </row>
    <row r="22" spans="1:26" x14ac:dyDescent="0.25">
      <c r="A22" s="17" t="s">
        <v>70</v>
      </c>
      <c r="B22" s="20">
        <v>694.17111670259476</v>
      </c>
      <c r="C22" s="20">
        <v>622.01094504943796</v>
      </c>
      <c r="D22" s="20">
        <v>723.39292613748285</v>
      </c>
      <c r="E22" s="20">
        <v>725.67790707812014</v>
      </c>
      <c r="F22" s="20">
        <v>733.24648861216644</v>
      </c>
      <c r="G22" s="20">
        <v>738.23144753889176</v>
      </c>
      <c r="H22" s="20">
        <v>751.53018267356765</v>
      </c>
      <c r="I22" s="20">
        <v>758.78757540316428</v>
      </c>
      <c r="J22" s="20">
        <v>755.29436790767556</v>
      </c>
      <c r="K22" s="20">
        <v>750.07450399781658</v>
      </c>
      <c r="L22" s="20">
        <v>760.65292396973052</v>
      </c>
      <c r="M22" s="20">
        <v>763.79226326600053</v>
      </c>
      <c r="N22" s="20">
        <v>762.1669712739855</v>
      </c>
      <c r="O22" s="20">
        <v>764.38934102851067</v>
      </c>
      <c r="P22" s="20">
        <v>757.39720411612234</v>
      </c>
      <c r="Q22" s="20">
        <v>763.65758183386413</v>
      </c>
      <c r="R22" s="20">
        <v>759.61073950583534</v>
      </c>
      <c r="S22" s="20">
        <v>754.39769688134174</v>
      </c>
      <c r="T22" s="20">
        <v>756.26793499686596</v>
      </c>
      <c r="U22" s="20">
        <v>738.32022343736969</v>
      </c>
      <c r="V22" s="20">
        <v>745.62042767754895</v>
      </c>
      <c r="W22" s="20">
        <v>733.99537698770303</v>
      </c>
      <c r="X22" s="20">
        <v>740.97038711927905</v>
      </c>
      <c r="Y22" s="20">
        <v>748.65079290407061</v>
      </c>
      <c r="Z22" s="20">
        <v>748.62660958836022</v>
      </c>
    </row>
    <row r="23" spans="1:26" x14ac:dyDescent="0.25">
      <c r="A23" s="17" t="s">
        <v>71</v>
      </c>
      <c r="B23" s="20">
        <v>10.797849897982511</v>
      </c>
      <c r="C23" s="20">
        <v>22.484647720978799</v>
      </c>
      <c r="D23" s="20">
        <v>1.689617055493988</v>
      </c>
      <c r="E23" s="20">
        <v>1.669601927081237</v>
      </c>
      <c r="F23" s="20">
        <v>1.781207286303798</v>
      </c>
      <c r="G23" s="20">
        <v>1.603955901477061</v>
      </c>
      <c r="H23" s="20">
        <v>1.7107713883682281</v>
      </c>
      <c r="I23" s="20">
        <v>1.730400367568439</v>
      </c>
      <c r="J23" s="20">
        <v>1.7254337618138571</v>
      </c>
      <c r="K23" s="20">
        <v>1.78770726905389</v>
      </c>
      <c r="L23" s="20">
        <v>1.9271459264349651</v>
      </c>
      <c r="M23" s="20">
        <v>1.8402617236890331</v>
      </c>
      <c r="N23" s="20">
        <v>2.0344757875591339</v>
      </c>
      <c r="O23" s="20">
        <v>2.0921599485499138</v>
      </c>
      <c r="P23" s="20">
        <v>1.9976229044142719</v>
      </c>
      <c r="Q23" s="20">
        <v>1.720223301248911</v>
      </c>
      <c r="R23" s="20">
        <v>1.884290604596057</v>
      </c>
      <c r="S23" s="20">
        <v>1.895630153061288</v>
      </c>
      <c r="T23" s="20">
        <v>1.853201839944502</v>
      </c>
      <c r="U23" s="20">
        <v>1.763086509118019</v>
      </c>
      <c r="V23" s="20">
        <v>1.6457307738489171</v>
      </c>
      <c r="W23" s="20">
        <v>1.8189230467483579</v>
      </c>
      <c r="X23" s="20">
        <v>1.739970471135901</v>
      </c>
      <c r="Y23" s="20">
        <v>1.8338914326860081</v>
      </c>
      <c r="Z23" s="20">
        <v>1.752867113775149</v>
      </c>
    </row>
    <row r="24" spans="1:26" x14ac:dyDescent="0.25">
      <c r="A24" s="17" t="s">
        <v>72</v>
      </c>
      <c r="B24" s="20">
        <v>9.4448192003383475</v>
      </c>
      <c r="C24" s="20">
        <v>15.310559215543259</v>
      </c>
      <c r="D24" s="20">
        <v>2.8950251683903039</v>
      </c>
      <c r="E24" s="20">
        <v>1.9680727528947719</v>
      </c>
      <c r="F24" s="20">
        <v>1.658607695616426</v>
      </c>
      <c r="G24" s="20">
        <v>1.7513384078845631</v>
      </c>
      <c r="H24" s="20">
        <v>1.339356856938934</v>
      </c>
      <c r="I24" s="20">
        <v>1.736549275377161</v>
      </c>
      <c r="J24" s="20">
        <v>1.513661946855793</v>
      </c>
      <c r="K24" s="20">
        <v>2.0590549980884161</v>
      </c>
      <c r="L24" s="20">
        <v>1.3625807234788361</v>
      </c>
      <c r="M24" s="20">
        <v>1.538642040825571</v>
      </c>
      <c r="N24" s="20">
        <v>2.3024541929054352</v>
      </c>
      <c r="O24" s="20">
        <v>1.8752903090978481</v>
      </c>
      <c r="P24" s="20">
        <v>2.0225103776244899</v>
      </c>
      <c r="Q24" s="20">
        <v>2.1863295617400968</v>
      </c>
      <c r="R24" s="20">
        <v>1.947199693486068</v>
      </c>
      <c r="S24" s="20">
        <v>1.969251648314799</v>
      </c>
      <c r="T24" s="20">
        <v>1.789156198713153</v>
      </c>
      <c r="U24" s="20">
        <v>1.8023563990491911</v>
      </c>
      <c r="V24" s="20">
        <v>1.6940805567151389</v>
      </c>
      <c r="W24" s="20">
        <v>1.744959698241902</v>
      </c>
      <c r="X24" s="20">
        <v>1.4734549871313209</v>
      </c>
      <c r="Y24" s="20">
        <v>1.8980312173687759</v>
      </c>
      <c r="Z24" s="20">
        <v>1.6770410209943769</v>
      </c>
    </row>
    <row r="25" spans="1:26" x14ac:dyDescent="0.25">
      <c r="A25" s="17" t="s">
        <v>73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74</v>
      </c>
      <c r="B26" s="20">
        <v>13.6134168173348</v>
      </c>
      <c r="C26" s="20">
        <v>6.356997563306928</v>
      </c>
      <c r="D26" s="20">
        <v>1.19019929620489</v>
      </c>
      <c r="E26" s="20">
        <v>1.0947764416587551</v>
      </c>
      <c r="F26" s="20">
        <v>1.032220087996029</v>
      </c>
      <c r="G26" s="20">
        <v>0.97397643595645356</v>
      </c>
      <c r="H26" s="20">
        <v>0.84607641125982458</v>
      </c>
      <c r="I26" s="20">
        <v>0.85314263358838238</v>
      </c>
      <c r="J26" s="20">
        <v>0.87304406489783826</v>
      </c>
      <c r="K26" s="20">
        <v>0.85882573218571256</v>
      </c>
      <c r="L26" s="20">
        <v>0.92009387224137829</v>
      </c>
      <c r="M26" s="20">
        <v>0.9776745711367788</v>
      </c>
      <c r="N26" s="20">
        <v>1.014923532038106</v>
      </c>
      <c r="O26" s="20">
        <v>0.9733273123962155</v>
      </c>
      <c r="P26" s="20">
        <v>1.021530007701857</v>
      </c>
      <c r="Q26" s="20">
        <v>1.070224107609034</v>
      </c>
      <c r="R26" s="20">
        <v>1.014533757619196</v>
      </c>
      <c r="S26" s="20">
        <v>1.030359925748354</v>
      </c>
      <c r="T26" s="20">
        <v>1.0076255630836299</v>
      </c>
      <c r="U26" s="20">
        <v>1.0677151783094441</v>
      </c>
      <c r="V26" s="20">
        <v>1.038343958139905</v>
      </c>
      <c r="W26" s="20">
        <v>1.0159415990884919</v>
      </c>
      <c r="X26" s="20">
        <v>1.021641632140655</v>
      </c>
      <c r="Y26" s="20">
        <v>1.0138464824900999</v>
      </c>
      <c r="Z26" s="20">
        <v>1.0210114908566801</v>
      </c>
    </row>
    <row r="27" spans="1:26" x14ac:dyDescent="0.25">
      <c r="A27" s="17" t="s">
        <v>75</v>
      </c>
      <c r="B27" s="19">
        <v>62216.542598616667</v>
      </c>
      <c r="C27" s="19">
        <v>31799.194857166669</v>
      </c>
      <c r="D27" s="19">
        <v>57500.001682999988</v>
      </c>
      <c r="E27" s="19">
        <v>56193.139146266658</v>
      </c>
      <c r="F27" s="19">
        <v>55186.633460266668</v>
      </c>
      <c r="G27" s="19">
        <v>53998.636778233333</v>
      </c>
      <c r="H27" s="19">
        <v>53044.685653666667</v>
      </c>
      <c r="I27" s="19">
        <v>52123.871355399991</v>
      </c>
      <c r="J27" s="19">
        <v>51404.182374700002</v>
      </c>
      <c r="K27" s="19">
        <v>50462.519116766664</v>
      </c>
      <c r="L27" s="19">
        <v>49677.2299958</v>
      </c>
      <c r="M27" s="19">
        <v>48914.147168099997</v>
      </c>
      <c r="N27" s="19">
        <v>48311.406934866653</v>
      </c>
      <c r="O27" s="19">
        <v>47460.497816666662</v>
      </c>
      <c r="P27" s="19">
        <v>46783.517828399992</v>
      </c>
      <c r="Q27" s="19">
        <v>46111.609334499997</v>
      </c>
      <c r="R27" s="19">
        <v>45591.842973233339</v>
      </c>
      <c r="S27" s="19">
        <v>44807.603740866667</v>
      </c>
      <c r="T27" s="19">
        <v>44185.198592399996</v>
      </c>
      <c r="U27" s="19">
        <v>43576.32614830001</v>
      </c>
      <c r="V27" s="19">
        <v>43112.238001099991</v>
      </c>
      <c r="W27" s="19">
        <v>42046.748085100007</v>
      </c>
      <c r="X27" s="19">
        <v>41129.589833099999</v>
      </c>
      <c r="Y27" s="19">
        <v>40202.194997266663</v>
      </c>
      <c r="Z27" s="19">
        <v>39379.037999866669</v>
      </c>
    </row>
    <row r="28" spans="1:26" x14ac:dyDescent="0.25">
      <c r="A28" s="17" t="s">
        <v>76</v>
      </c>
      <c r="B28" s="19">
        <v>53046.284423700003</v>
      </c>
      <c r="C28" s="19">
        <v>16815.495490500001</v>
      </c>
      <c r="D28" s="19">
        <v>44034.84318299999</v>
      </c>
      <c r="E28" s="19">
        <v>43726.469979599991</v>
      </c>
      <c r="F28" s="19">
        <v>44235.618033600003</v>
      </c>
      <c r="G28" s="19">
        <v>43855.228944900002</v>
      </c>
      <c r="H28" s="19">
        <v>44223.84188700001</v>
      </c>
      <c r="I28" s="19">
        <v>43020.602855399993</v>
      </c>
      <c r="J28" s="19">
        <v>42368.040374700002</v>
      </c>
      <c r="K28" s="19">
        <v>41608.352450099999</v>
      </c>
      <c r="L28" s="19">
        <v>40447.4678958</v>
      </c>
      <c r="M28" s="19">
        <v>38936.102168099998</v>
      </c>
      <c r="N28" s="19">
        <v>37977.587968199987</v>
      </c>
      <c r="O28" s="19">
        <v>37492.536601500004</v>
      </c>
      <c r="P28" s="19">
        <v>36542.02452839999</v>
      </c>
      <c r="Q28" s="19">
        <v>34916.036242499998</v>
      </c>
      <c r="R28" s="19">
        <v>34959.759639900003</v>
      </c>
      <c r="S28" s="19">
        <v>34260.5195742</v>
      </c>
      <c r="T28" s="19">
        <v>33172.068092399997</v>
      </c>
      <c r="U28" s="19">
        <v>32454.589428300009</v>
      </c>
      <c r="V28" s="19">
        <v>31993.609001099991</v>
      </c>
      <c r="W28" s="19">
        <v>31081.73658510001</v>
      </c>
      <c r="X28" s="19">
        <v>29232.5228331</v>
      </c>
      <c r="Y28" s="19">
        <v>28684.00908059999</v>
      </c>
      <c r="Z28" s="19">
        <v>28176.1108332</v>
      </c>
    </row>
    <row r="29" spans="1:26" x14ac:dyDescent="0.25">
      <c r="A29" s="17" t="s">
        <v>77</v>
      </c>
      <c r="B29" s="19">
        <v>9170.2581749166657</v>
      </c>
      <c r="C29" s="19">
        <v>14983.699366666669</v>
      </c>
      <c r="D29" s="19">
        <v>13465.1585</v>
      </c>
      <c r="E29" s="19">
        <v>12466.66916666667</v>
      </c>
      <c r="F29" s="19">
        <v>10951.01542666667</v>
      </c>
      <c r="G29" s="19">
        <v>10143.407833333329</v>
      </c>
      <c r="H29" s="19">
        <v>8820.8437666666669</v>
      </c>
      <c r="I29" s="19">
        <v>9103.2685000000001</v>
      </c>
      <c r="J29" s="19">
        <v>9036.1419999999998</v>
      </c>
      <c r="K29" s="19">
        <v>8854.1666666666661</v>
      </c>
      <c r="L29" s="19">
        <v>9229.7620999999999</v>
      </c>
      <c r="M29" s="19">
        <v>9978.0450000000001</v>
      </c>
      <c r="N29" s="19">
        <v>10333.818966666669</v>
      </c>
      <c r="O29" s="19">
        <v>9967.9612151666661</v>
      </c>
      <c r="P29" s="19">
        <v>10241.4933</v>
      </c>
      <c r="Q29" s="19">
        <v>11195.573092000001</v>
      </c>
      <c r="R29" s="19">
        <v>10632.08333333333</v>
      </c>
      <c r="S29" s="19">
        <v>10547.084166666669</v>
      </c>
      <c r="T29" s="19">
        <v>11013.130499999999</v>
      </c>
      <c r="U29" s="19">
        <v>11121.736720000001</v>
      </c>
      <c r="V29" s="19">
        <v>11118.629000000001</v>
      </c>
      <c r="W29" s="19">
        <v>10965.011500000001</v>
      </c>
      <c r="X29" s="19">
        <v>11897.066999999999</v>
      </c>
      <c r="Y29" s="19">
        <v>11518.185916666671</v>
      </c>
      <c r="Z29" s="19">
        <v>11202.92716666667</v>
      </c>
    </row>
    <row r="30" spans="1:26" x14ac:dyDescent="0.25">
      <c r="A30" s="17" t="s">
        <v>78</v>
      </c>
      <c r="B30" s="19">
        <v>16902.792384249999</v>
      </c>
      <c r="C30" s="19">
        <v>32059.38912591667</v>
      </c>
      <c r="D30" s="19">
        <v>65708.502861083325</v>
      </c>
      <c r="E30" s="19">
        <v>63025.188935583326</v>
      </c>
      <c r="F30" s="19">
        <v>62367.317126666661</v>
      </c>
      <c r="G30" s="19">
        <v>61311.375105750012</v>
      </c>
      <c r="H30" s="19">
        <v>60353.645487416667</v>
      </c>
      <c r="I30" s="19">
        <v>59132.050672083329</v>
      </c>
      <c r="J30" s="19">
        <v>58052.291358583323</v>
      </c>
      <c r="K30" s="19">
        <v>57064.715551916663</v>
      </c>
      <c r="L30" s="19">
        <v>56279.50709875</v>
      </c>
      <c r="M30" s="19">
        <v>55535.993995750003</v>
      </c>
      <c r="N30" s="19">
        <v>54776.227177083339</v>
      </c>
      <c r="O30" s="19">
        <v>53333.838933166662</v>
      </c>
      <c r="P30" s="19">
        <v>53105.970267666671</v>
      </c>
      <c r="Q30" s="19">
        <v>52126.802987249997</v>
      </c>
      <c r="R30" s="19">
        <v>50803.761380000004</v>
      </c>
      <c r="S30" s="19">
        <v>50356.96864466666</v>
      </c>
      <c r="T30" s="19">
        <v>48812.100746666663</v>
      </c>
      <c r="U30" s="19">
        <v>48546.104842666668</v>
      </c>
      <c r="V30" s="19">
        <v>47372.310058750001</v>
      </c>
      <c r="W30" s="19">
        <v>46553.503056583337</v>
      </c>
      <c r="X30" s="19">
        <v>45387.879898833336</v>
      </c>
      <c r="Y30" s="19">
        <v>44135.228579083327</v>
      </c>
      <c r="Z30" s="19">
        <v>43013.401073333327</v>
      </c>
    </row>
    <row r="31" spans="1:26" x14ac:dyDescent="0.25">
      <c r="A31" s="17" t="s">
        <v>79</v>
      </c>
      <c r="B31" s="18">
        <v>6091736.0190819995</v>
      </c>
      <c r="C31" s="18">
        <v>9146541.5842979997</v>
      </c>
      <c r="D31" s="18">
        <v>9079357.6662849989</v>
      </c>
      <c r="E31" s="18">
        <v>8286796.6316519976</v>
      </c>
      <c r="F31" s="18">
        <v>7170295.9790840009</v>
      </c>
      <c r="G31" s="18">
        <v>6595967.2804309996</v>
      </c>
      <c r="H31" s="18">
        <v>5672040.5340129994</v>
      </c>
      <c r="I31" s="18">
        <v>5983319.376433</v>
      </c>
      <c r="J31" s="18">
        <v>5931937.9446790013</v>
      </c>
      <c r="K31" s="18">
        <v>5716218.5782149993</v>
      </c>
      <c r="L31" s="18">
        <v>6175669.5290679997</v>
      </c>
      <c r="M31" s="18">
        <v>6837956.3448559996</v>
      </c>
      <c r="N31" s="18">
        <v>7143547.8530409997</v>
      </c>
      <c r="O31" s="18">
        <v>6925351.4517400013</v>
      </c>
      <c r="P31" s="18">
        <v>7012689.1778449994</v>
      </c>
      <c r="Q31" s="18">
        <v>7937562.7548970003</v>
      </c>
      <c r="R31" s="18">
        <v>7461597.5329009984</v>
      </c>
      <c r="S31" s="18">
        <v>7426354.472507</v>
      </c>
      <c r="T31" s="18">
        <v>7912668.4476319989</v>
      </c>
      <c r="U31" s="18">
        <v>7818608.1495579993</v>
      </c>
      <c r="V31" s="18">
        <v>7994085.0392280007</v>
      </c>
      <c r="W31" s="18">
        <v>7857668.2652979987</v>
      </c>
      <c r="X31" s="18">
        <v>8667964.5334770009</v>
      </c>
      <c r="Y31" s="18">
        <v>8468769.111136999</v>
      </c>
      <c r="Z31" s="18">
        <v>8299925.6729640011</v>
      </c>
    </row>
    <row r="32" spans="1:26" x14ac:dyDescent="0.25">
      <c r="A32" s="17" t="s">
        <v>80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81</v>
      </c>
      <c r="B33" s="19">
        <v>320.16666666666669</v>
      </c>
      <c r="C33" s="19">
        <v>565.25</v>
      </c>
      <c r="D33" s="19">
        <v>950.91666666666663</v>
      </c>
      <c r="E33" s="19">
        <v>908.08333333333337</v>
      </c>
      <c r="F33" s="19">
        <v>884.5</v>
      </c>
      <c r="G33" s="19">
        <v>858.58333333333337</v>
      </c>
      <c r="H33" s="19">
        <v>835.25</v>
      </c>
      <c r="I33" s="19">
        <v>823.75</v>
      </c>
      <c r="J33" s="19">
        <v>810.5</v>
      </c>
      <c r="K33" s="19">
        <v>794.75</v>
      </c>
      <c r="L33" s="19">
        <v>789.16666666666663</v>
      </c>
      <c r="M33" s="19">
        <v>793.5</v>
      </c>
      <c r="N33" s="19">
        <v>789.66666666666663</v>
      </c>
      <c r="O33" s="19">
        <v>767.41666666666663</v>
      </c>
      <c r="P33" s="19">
        <v>764.08333333333337</v>
      </c>
      <c r="Q33" s="19">
        <v>764</v>
      </c>
      <c r="R33" s="19">
        <v>742.75</v>
      </c>
      <c r="S33" s="19">
        <v>734.83333333333337</v>
      </c>
      <c r="T33" s="19">
        <v>725.5</v>
      </c>
      <c r="U33" s="19">
        <v>726.16666666666663</v>
      </c>
      <c r="V33" s="19">
        <v>710.16666666666663</v>
      </c>
      <c r="W33" s="19">
        <v>700.83333333333337</v>
      </c>
      <c r="X33" s="19">
        <v>700.66666666666663</v>
      </c>
      <c r="Y33" s="19">
        <v>681.83333333333337</v>
      </c>
      <c r="Z33" s="19">
        <v>667.83333333333337</v>
      </c>
    </row>
    <row r="34" spans="1:26" x14ac:dyDescent="0.25">
      <c r="A34" s="17" t="s">
        <v>82</v>
      </c>
      <c r="B34" s="19">
        <v>6842</v>
      </c>
      <c r="C34" s="19">
        <v>1331</v>
      </c>
      <c r="D34" s="19">
        <v>7247.833333333333</v>
      </c>
      <c r="E34" s="19">
        <v>7287.583333333333</v>
      </c>
      <c r="F34" s="19">
        <v>7348.833333333333</v>
      </c>
      <c r="G34" s="19">
        <v>7302.083333333333</v>
      </c>
      <c r="H34" s="19">
        <v>7324</v>
      </c>
      <c r="I34" s="19">
        <v>7401.75</v>
      </c>
      <c r="J34" s="19">
        <v>7336.166666666667</v>
      </c>
      <c r="K34" s="19">
        <v>7426.333333333333</v>
      </c>
      <c r="L34" s="19">
        <v>7277.333333333333</v>
      </c>
      <c r="M34" s="19">
        <v>7357.583333333333</v>
      </c>
      <c r="N34" s="19">
        <v>7312.916666666667</v>
      </c>
      <c r="O34" s="19">
        <v>7428.25</v>
      </c>
      <c r="P34" s="19">
        <v>7352.75</v>
      </c>
      <c r="Q34" s="19">
        <v>7330.333333333333</v>
      </c>
      <c r="R34" s="19">
        <v>7371.833333333333</v>
      </c>
      <c r="S34" s="19">
        <v>7333</v>
      </c>
      <c r="T34" s="19">
        <v>7442</v>
      </c>
      <c r="U34" s="19">
        <v>7271.5</v>
      </c>
      <c r="V34" s="19">
        <v>7374.25</v>
      </c>
      <c r="W34" s="19">
        <v>7345.5</v>
      </c>
      <c r="X34" s="19">
        <v>7388.666666666667</v>
      </c>
      <c r="Y34" s="19">
        <v>7360.416666666667</v>
      </c>
      <c r="Z34" s="19">
        <v>7339</v>
      </c>
    </row>
    <row r="35" spans="1:26" x14ac:dyDescent="0.25">
      <c r="A35" s="17" t="s">
        <v>83</v>
      </c>
      <c r="B35" s="19">
        <v>1621.833333333333</v>
      </c>
      <c r="C35" s="19">
        <v>6863.75</v>
      </c>
      <c r="D35" s="19">
        <v>561.25</v>
      </c>
      <c r="E35" s="19">
        <v>564.33333333333337</v>
      </c>
      <c r="F35" s="19">
        <v>550.66666666666663</v>
      </c>
      <c r="G35" s="19">
        <v>599.33333333333337</v>
      </c>
      <c r="H35" s="19">
        <v>600.75</v>
      </c>
      <c r="I35" s="19">
        <v>534.5</v>
      </c>
      <c r="J35" s="19">
        <v>637.33333333333337</v>
      </c>
      <c r="K35" s="19">
        <v>538.91666666666663</v>
      </c>
      <c r="L35" s="19">
        <v>693.5</v>
      </c>
      <c r="M35" s="19">
        <v>608.91666666666663</v>
      </c>
      <c r="N35" s="19">
        <v>681.41666666666663</v>
      </c>
      <c r="O35" s="19">
        <v>564.33333333333337</v>
      </c>
      <c r="P35" s="19">
        <v>643.16666666666663</v>
      </c>
      <c r="Q35" s="19">
        <v>665.66666666666663</v>
      </c>
      <c r="R35" s="19">
        <v>669.41666666666663</v>
      </c>
      <c r="S35" s="19">
        <v>692.16666666666663</v>
      </c>
      <c r="T35" s="19">
        <v>592.5</v>
      </c>
      <c r="U35" s="19">
        <v>762.33333333333337</v>
      </c>
      <c r="V35" s="19">
        <v>699.58333333333337</v>
      </c>
      <c r="W35" s="19">
        <v>713.66666666666663</v>
      </c>
      <c r="X35" s="19">
        <v>670.66666666666663</v>
      </c>
      <c r="Y35" s="19">
        <v>717.75</v>
      </c>
      <c r="Z35" s="19">
        <v>777.16666666666663</v>
      </c>
    </row>
    <row r="36" spans="1:26" x14ac:dyDescent="0.25">
      <c r="A36" s="17" t="s">
        <v>84</v>
      </c>
      <c r="B36" s="19">
        <v>86.366026519524127</v>
      </c>
      <c r="C36" s="19">
        <v>82.966670921137748</v>
      </c>
      <c r="D36" s="19">
        <v>83.075963979052517</v>
      </c>
      <c r="E36" s="19">
        <v>80.897105442294517</v>
      </c>
      <c r="F36" s="19">
        <v>77.981470466226469</v>
      </c>
      <c r="G36" s="19">
        <v>76.401367711348939</v>
      </c>
      <c r="H36" s="19">
        <v>76.002621324524341</v>
      </c>
      <c r="I36" s="19">
        <v>74.323799424172378</v>
      </c>
      <c r="J36" s="19">
        <v>73.778029497941333</v>
      </c>
      <c r="K36" s="19">
        <v>73.695155716742775</v>
      </c>
      <c r="L36" s="19">
        <v>71.202601505955101</v>
      </c>
      <c r="M36" s="19">
        <v>68.678157929994299</v>
      </c>
      <c r="N36" s="19">
        <v>69.43783514704765</v>
      </c>
      <c r="O36" s="19">
        <v>67.515094406697116</v>
      </c>
      <c r="P36" s="19">
        <v>66.147118677197483</v>
      </c>
      <c r="Q36" s="19">
        <v>64.110694218046035</v>
      </c>
      <c r="R36" s="19">
        <v>64.817697558458548</v>
      </c>
      <c r="S36" s="19">
        <v>64.908428499191402</v>
      </c>
      <c r="T36" s="19">
        <v>63.140947610464231</v>
      </c>
      <c r="U36" s="19">
        <v>60.195318579157153</v>
      </c>
      <c r="V36" s="19">
        <v>60.885294782777393</v>
      </c>
      <c r="W36" s="19">
        <v>58.265939264022052</v>
      </c>
      <c r="X36" s="19">
        <v>59.690436768046027</v>
      </c>
      <c r="Y36" s="19">
        <v>58.428532682924278</v>
      </c>
      <c r="Z36" s="19">
        <v>56.676918890482689</v>
      </c>
    </row>
    <row r="37" spans="1:26" x14ac:dyDescent="0.25">
      <c r="A37" s="17" t="s">
        <v>85</v>
      </c>
      <c r="B37" s="21">
        <v>0.53482340727128175</v>
      </c>
      <c r="C37" s="21">
        <v>0.60981089093548924</v>
      </c>
      <c r="D37" s="21">
        <v>0.82359789601599853</v>
      </c>
      <c r="E37" s="21">
        <v>0.83060342824190292</v>
      </c>
      <c r="F37" s="21">
        <v>0.83910113593353963</v>
      </c>
      <c r="G37" s="21">
        <v>0.84217463833545558</v>
      </c>
      <c r="H37" s="21">
        <v>0.85271877707003463</v>
      </c>
      <c r="I37" s="21">
        <v>0.84666460830345314</v>
      </c>
      <c r="J37" s="21">
        <v>0.84746003380561363</v>
      </c>
      <c r="K37" s="21">
        <v>0.84113704148281543</v>
      </c>
      <c r="L37" s="21">
        <v>0.83898983650445047</v>
      </c>
      <c r="M37" s="21">
        <v>0.84220851336781122</v>
      </c>
      <c r="N37" s="21">
        <v>0.84395733133476036</v>
      </c>
      <c r="O37" s="21">
        <v>0.84130894878574336</v>
      </c>
      <c r="P37" s="21">
        <v>0.84635738772551738</v>
      </c>
      <c r="Q37" s="21">
        <v>0.84072419867784531</v>
      </c>
      <c r="R37" s="21">
        <v>0.83807247686095865</v>
      </c>
      <c r="S37" s="21">
        <v>0.84330253683716416</v>
      </c>
      <c r="T37" s="21">
        <v>0.83720181757652012</v>
      </c>
      <c r="U37" s="21">
        <v>0.8347035814866739</v>
      </c>
      <c r="V37" s="21">
        <v>0.84640948167848196</v>
      </c>
      <c r="W37" s="21">
        <v>0.85223761852344049</v>
      </c>
      <c r="X37" s="21">
        <v>0.84387856026274255</v>
      </c>
      <c r="Y37" s="21">
        <v>0.850457414013855</v>
      </c>
      <c r="Z37" s="21">
        <v>0.85301663626098123</v>
      </c>
    </row>
    <row r="38" spans="1:26" x14ac:dyDescent="0.25">
      <c r="A38" s="17" t="s">
        <v>86</v>
      </c>
      <c r="B38" s="21">
        <v>9.0220856102003644E-2</v>
      </c>
      <c r="C38" s="21">
        <v>0.2159056316590563</v>
      </c>
      <c r="D38" s="21">
        <v>0.23075532724505329</v>
      </c>
      <c r="E38" s="21">
        <v>0.24529109589041101</v>
      </c>
      <c r="F38" s="21">
        <v>0.24932642683667269</v>
      </c>
      <c r="G38" s="21">
        <v>0.24334094368340939</v>
      </c>
      <c r="H38" s="21">
        <v>0.26009322678843227</v>
      </c>
      <c r="I38" s="21">
        <v>0.25295852359208532</v>
      </c>
      <c r="J38" s="21">
        <v>0.2672377808136005</v>
      </c>
      <c r="K38" s="21">
        <v>0.27064307458143072</v>
      </c>
      <c r="L38" s="21">
        <v>0.25663051750380522</v>
      </c>
      <c r="M38" s="21">
        <v>0.24988584474885839</v>
      </c>
      <c r="N38" s="21">
        <v>0.26033128415300538</v>
      </c>
      <c r="O38" s="21">
        <v>0.25712519025875191</v>
      </c>
      <c r="P38" s="21">
        <v>0.25505136986301369</v>
      </c>
      <c r="Q38" s="21">
        <v>0.2281297564687976</v>
      </c>
      <c r="R38" s="21">
        <v>0.24921258348512451</v>
      </c>
      <c r="S38" s="21">
        <v>0.25541286149162862</v>
      </c>
      <c r="T38" s="21">
        <v>0.24245624048706241</v>
      </c>
      <c r="U38" s="21">
        <v>0.22114726027397261</v>
      </c>
      <c r="V38" s="21">
        <v>0.22413858530661809</v>
      </c>
      <c r="W38" s="21">
        <v>0.22374429223744291</v>
      </c>
      <c r="X38" s="21">
        <v>0.24864916286149161</v>
      </c>
      <c r="Y38" s="21">
        <v>0.2545757229832572</v>
      </c>
      <c r="Z38" s="21">
        <v>0.24266659077109901</v>
      </c>
    </row>
    <row r="39" spans="1:26" x14ac:dyDescent="0.25">
      <c r="A39" s="17" t="s">
        <v>87</v>
      </c>
      <c r="B39" s="19">
        <v>108.5</v>
      </c>
      <c r="C39" s="19">
        <v>176.75</v>
      </c>
      <c r="D39" s="19">
        <v>158.75</v>
      </c>
      <c r="E39" s="19">
        <v>146.91666666666671</v>
      </c>
      <c r="F39" s="19">
        <v>129.08333333333329</v>
      </c>
      <c r="G39" s="19">
        <v>119.5833333333333</v>
      </c>
      <c r="H39" s="19">
        <v>104.0833333333333</v>
      </c>
      <c r="I39" s="19">
        <v>107.25</v>
      </c>
      <c r="J39" s="19">
        <v>106.6666666666667</v>
      </c>
      <c r="K39" s="19">
        <v>104.1666666666667</v>
      </c>
      <c r="L39" s="19">
        <v>108.75</v>
      </c>
      <c r="M39" s="19">
        <v>117.6666666666667</v>
      </c>
      <c r="N39" s="19">
        <v>121.9166666666667</v>
      </c>
      <c r="O39" s="19">
        <v>117.9166666666667</v>
      </c>
      <c r="P39" s="19">
        <v>120.6666666666667</v>
      </c>
      <c r="Q39" s="19">
        <v>132.16666666666671</v>
      </c>
      <c r="R39" s="19">
        <v>125.0833333333333</v>
      </c>
      <c r="S39" s="19">
        <v>124.1666666666667</v>
      </c>
      <c r="T39" s="19">
        <v>129.75</v>
      </c>
      <c r="U39" s="19">
        <v>130.91666666666671</v>
      </c>
      <c r="V39" s="19">
        <v>131</v>
      </c>
      <c r="W39" s="19">
        <v>129.25</v>
      </c>
      <c r="X39" s="19">
        <v>140.5</v>
      </c>
      <c r="Y39" s="19">
        <v>135.83333333333329</v>
      </c>
      <c r="Z39" s="19">
        <v>131.91666666666671</v>
      </c>
    </row>
    <row r="40" spans="1:26" x14ac:dyDescent="0.25">
      <c r="A40" s="17" t="s">
        <v>88</v>
      </c>
      <c r="B40" s="19">
        <v>211.66666666666671</v>
      </c>
      <c r="C40" s="19">
        <v>388.5</v>
      </c>
      <c r="D40" s="19">
        <v>792.16666666666663</v>
      </c>
      <c r="E40" s="19">
        <v>761.16666666666663</v>
      </c>
      <c r="F40" s="19">
        <v>755.41666666666663</v>
      </c>
      <c r="G40" s="19">
        <v>739</v>
      </c>
      <c r="H40" s="19">
        <v>731.16666666666663</v>
      </c>
      <c r="I40" s="19">
        <v>716.5</v>
      </c>
      <c r="J40" s="19">
        <v>703.83333333333337</v>
      </c>
      <c r="K40" s="19">
        <v>690.58333333333337</v>
      </c>
      <c r="L40" s="19">
        <v>680.41666666666663</v>
      </c>
      <c r="M40" s="19">
        <v>675.83333333333337</v>
      </c>
      <c r="N40" s="19">
        <v>667.75</v>
      </c>
      <c r="O40" s="19">
        <v>649.5</v>
      </c>
      <c r="P40" s="19">
        <v>643.41666666666663</v>
      </c>
      <c r="Q40" s="19">
        <v>631.83333333333337</v>
      </c>
      <c r="R40" s="19">
        <v>617.66666666666663</v>
      </c>
      <c r="S40" s="19">
        <v>610.66666666666663</v>
      </c>
      <c r="T40" s="19">
        <v>595.75</v>
      </c>
      <c r="U40" s="19">
        <v>595.25</v>
      </c>
      <c r="V40" s="19">
        <v>579.16666666666663</v>
      </c>
      <c r="W40" s="19">
        <v>571.58333333333337</v>
      </c>
      <c r="X40" s="19">
        <v>560.16666666666663</v>
      </c>
      <c r="Y40" s="19">
        <v>546</v>
      </c>
      <c r="Z40" s="19">
        <v>535.91666666666663</v>
      </c>
    </row>
    <row r="41" spans="1:26" x14ac:dyDescent="0.25">
      <c r="A41" s="17" t="s">
        <v>89</v>
      </c>
      <c r="B41" s="19">
        <v>2177</v>
      </c>
      <c r="C41" s="19">
        <v>709</v>
      </c>
      <c r="D41" s="19">
        <v>1930</v>
      </c>
      <c r="E41" s="19">
        <v>1957</v>
      </c>
      <c r="F41" s="19">
        <v>2071</v>
      </c>
      <c r="G41" s="19">
        <v>2019</v>
      </c>
      <c r="H41" s="19">
        <v>2065</v>
      </c>
      <c r="I41" s="19">
        <v>2010</v>
      </c>
      <c r="J41" s="19">
        <v>1949</v>
      </c>
      <c r="K41" s="19">
        <v>1988</v>
      </c>
      <c r="L41" s="19">
        <v>1936</v>
      </c>
      <c r="M41" s="19">
        <v>1867</v>
      </c>
      <c r="N41" s="19">
        <v>1786</v>
      </c>
      <c r="O41" s="19">
        <v>1796</v>
      </c>
      <c r="P41" s="19">
        <v>1769</v>
      </c>
      <c r="Q41" s="19">
        <v>1672</v>
      </c>
      <c r="R41" s="19">
        <v>1638</v>
      </c>
      <c r="S41" s="19">
        <v>1634</v>
      </c>
      <c r="T41" s="19">
        <v>1623</v>
      </c>
      <c r="U41" s="19">
        <v>1556</v>
      </c>
      <c r="V41" s="19">
        <v>1534</v>
      </c>
      <c r="W41" s="19">
        <v>1495</v>
      </c>
      <c r="X41" s="19">
        <v>1381</v>
      </c>
      <c r="Y41" s="19">
        <v>1374</v>
      </c>
      <c r="Z41" s="19">
        <v>1368</v>
      </c>
    </row>
    <row r="42" spans="1:26" x14ac:dyDescent="0.25">
      <c r="A42" s="17" t="s">
        <v>90</v>
      </c>
      <c r="B42" s="19">
        <v>2220</v>
      </c>
      <c r="C42" s="19">
        <v>219</v>
      </c>
      <c r="D42" s="19">
        <v>63</v>
      </c>
      <c r="E42" s="19">
        <v>109</v>
      </c>
      <c r="F42" s="19">
        <v>87</v>
      </c>
      <c r="G42" s="19">
        <v>75</v>
      </c>
      <c r="H42" s="19">
        <v>73</v>
      </c>
      <c r="I42" s="19">
        <v>73</v>
      </c>
      <c r="J42" s="19">
        <v>83</v>
      </c>
      <c r="K42" s="19">
        <v>83</v>
      </c>
      <c r="L42" s="19">
        <v>78</v>
      </c>
      <c r="M42" s="19">
        <v>69</v>
      </c>
      <c r="N42" s="19">
        <v>70</v>
      </c>
      <c r="O42" s="19">
        <v>90</v>
      </c>
      <c r="P42" s="19">
        <v>67</v>
      </c>
      <c r="Q42" s="19">
        <v>76</v>
      </c>
      <c r="R42" s="19">
        <v>106</v>
      </c>
      <c r="S42" s="19">
        <v>85</v>
      </c>
      <c r="T42" s="19">
        <v>120</v>
      </c>
      <c r="U42" s="19">
        <v>105</v>
      </c>
      <c r="V42" s="19">
        <v>128</v>
      </c>
      <c r="W42" s="19">
        <v>107</v>
      </c>
      <c r="X42" s="19">
        <v>113</v>
      </c>
      <c r="Y42" s="19">
        <v>118</v>
      </c>
      <c r="Z42" s="19">
        <v>126</v>
      </c>
    </row>
    <row r="43" spans="1:26" x14ac:dyDescent="0.25">
      <c r="A43" s="17" t="s">
        <v>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92</v>
      </c>
      <c r="B44" s="19">
        <v>3815</v>
      </c>
      <c r="C44" s="19">
        <v>418</v>
      </c>
      <c r="D44" s="19">
        <v>5262.833333333333</v>
      </c>
      <c r="E44" s="19">
        <v>5229.583333333333</v>
      </c>
      <c r="F44" s="19">
        <v>5198.833333333333</v>
      </c>
      <c r="G44" s="19">
        <v>5214.083333333333</v>
      </c>
      <c r="H44" s="19">
        <v>5189</v>
      </c>
      <c r="I44" s="19">
        <v>5324.75</v>
      </c>
      <c r="J44" s="19">
        <v>5306.166666666667</v>
      </c>
      <c r="K44" s="19">
        <v>5365.333333333333</v>
      </c>
      <c r="L44" s="19">
        <v>5266.333333333333</v>
      </c>
      <c r="M44" s="19">
        <v>5424.583333333333</v>
      </c>
      <c r="N44" s="19">
        <v>5459.916666666667</v>
      </c>
      <c r="O44" s="19">
        <v>5545.25</v>
      </c>
      <c r="P44" s="19">
        <v>5520.75</v>
      </c>
      <c r="Q44" s="19">
        <v>5590.333333333333</v>
      </c>
      <c r="R44" s="19">
        <v>5631.833333333333</v>
      </c>
      <c r="S44" s="19">
        <v>5621</v>
      </c>
      <c r="T44" s="19">
        <v>5704</v>
      </c>
      <c r="U44" s="19">
        <v>5615.5</v>
      </c>
      <c r="V44" s="19">
        <v>5716.25</v>
      </c>
      <c r="W44" s="19">
        <v>5745.5</v>
      </c>
      <c r="X44" s="19">
        <v>5897.666666666667</v>
      </c>
      <c r="Y44" s="19">
        <v>5874.416666666667</v>
      </c>
      <c r="Z44" s="19">
        <v>5853</v>
      </c>
    </row>
    <row r="45" spans="1:26" x14ac:dyDescent="0.25">
      <c r="A45" s="17" t="s">
        <v>93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94</v>
      </c>
      <c r="B46" s="20">
        <v>9.533175091074682</v>
      </c>
      <c r="C46" s="20">
        <v>2.8580011415525122</v>
      </c>
      <c r="D46" s="20">
        <v>1.303357305936073</v>
      </c>
      <c r="E46" s="20">
        <v>1.234584474885845</v>
      </c>
      <c r="F46" s="20">
        <v>1.174239526411657</v>
      </c>
      <c r="G46" s="20">
        <v>1.1137568493150689</v>
      </c>
      <c r="H46" s="20">
        <v>1.066426940639269</v>
      </c>
      <c r="I46" s="20">
        <v>1.0623207762557081</v>
      </c>
      <c r="J46" s="20">
        <v>1.077472677595628</v>
      </c>
      <c r="K46" s="20">
        <v>1.0677579908675801</v>
      </c>
      <c r="L46" s="20">
        <v>1.126595890410959</v>
      </c>
      <c r="M46" s="20">
        <v>1.1339931506849319</v>
      </c>
      <c r="N46" s="20">
        <v>1.1882616120218581</v>
      </c>
      <c r="O46" s="20">
        <v>1.1749303652968039</v>
      </c>
      <c r="P46" s="20">
        <v>1.168866438356164</v>
      </c>
      <c r="Q46" s="20">
        <v>1.16242694063927</v>
      </c>
      <c r="R46" s="20">
        <v>1.1590573770491801</v>
      </c>
      <c r="S46" s="20">
        <v>1.1639600456621</v>
      </c>
      <c r="T46" s="20">
        <v>1.1549566210045661</v>
      </c>
      <c r="U46" s="20">
        <v>1.152801369863014</v>
      </c>
      <c r="V46" s="20">
        <v>1.137454462659381</v>
      </c>
      <c r="W46" s="20">
        <v>1.1346678082191779</v>
      </c>
      <c r="X46" s="20">
        <v>1.1346678082191779</v>
      </c>
      <c r="Y46" s="20">
        <v>1.1346678082191779</v>
      </c>
      <c r="Z46" s="20">
        <v>1.1329337431693991</v>
      </c>
    </row>
    <row r="47" spans="1:26" x14ac:dyDescent="0.25">
      <c r="A47" s="17" t="s">
        <v>95</v>
      </c>
      <c r="B47" s="20">
        <v>5.5966939890710377</v>
      </c>
      <c r="C47" s="20">
        <v>0.7717054794520547</v>
      </c>
      <c r="D47" s="20">
        <v>0.43024885844748861</v>
      </c>
      <c r="E47" s="20">
        <v>0.40894520547945212</v>
      </c>
      <c r="F47" s="20">
        <v>0.39239981785063738</v>
      </c>
      <c r="G47" s="20">
        <v>0.365087899543379</v>
      </c>
      <c r="H47" s="20">
        <v>0.33948173515981728</v>
      </c>
      <c r="I47" s="20">
        <v>0.35550684931506848</v>
      </c>
      <c r="J47" s="20">
        <v>0.35454462659380698</v>
      </c>
      <c r="K47" s="20">
        <v>0.36366438356164382</v>
      </c>
      <c r="L47" s="20">
        <v>0.36593607305936071</v>
      </c>
      <c r="M47" s="20">
        <v>0.36096118721461179</v>
      </c>
      <c r="N47" s="20">
        <v>0.41166552823315122</v>
      </c>
      <c r="O47" s="20">
        <v>0.38893264840182662</v>
      </c>
      <c r="P47" s="20">
        <v>0.3928162100456622</v>
      </c>
      <c r="Q47" s="20">
        <v>0.39976940639269398</v>
      </c>
      <c r="R47" s="20">
        <v>0.40344489981785059</v>
      </c>
      <c r="S47" s="20">
        <v>0.38070205479452057</v>
      </c>
      <c r="T47" s="20">
        <v>0.39085273972602741</v>
      </c>
      <c r="U47" s="20">
        <v>0.39990753424657532</v>
      </c>
      <c r="V47" s="20">
        <v>0.38713911657559202</v>
      </c>
      <c r="W47" s="20">
        <v>0.39645091324200898</v>
      </c>
      <c r="X47" s="20">
        <v>0.39645091324200898</v>
      </c>
      <c r="Y47" s="20">
        <v>0.39645091324200898</v>
      </c>
      <c r="Z47" s="20">
        <v>0.3953756830601094</v>
      </c>
    </row>
    <row r="48" spans="1:26" x14ac:dyDescent="0.25">
      <c r="A48" s="17" t="s">
        <v>96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97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99</v>
      </c>
      <c r="B51" s="20">
        <v>45.225493131451117</v>
      </c>
      <c r="C51" s="20">
        <v>44.5603128805175</v>
      </c>
      <c r="D51" s="20">
        <v>46.929100171232882</v>
      </c>
      <c r="E51" s="20">
        <v>48.126644121004567</v>
      </c>
      <c r="F51" s="20">
        <v>49.565278062386163</v>
      </c>
      <c r="G51" s="20">
        <v>49.857390506088279</v>
      </c>
      <c r="H51" s="20">
        <v>51.733275684931499</v>
      </c>
      <c r="I51" s="20">
        <v>52.120214707001523</v>
      </c>
      <c r="J51" s="20">
        <v>51.644857031724349</v>
      </c>
      <c r="K51" s="20">
        <v>53.1710197869102</v>
      </c>
      <c r="L51" s="20">
        <v>52.768034531963458</v>
      </c>
      <c r="M51" s="20">
        <v>52.110169996194827</v>
      </c>
      <c r="N51" s="20">
        <v>52.86636204083181</v>
      </c>
      <c r="O51" s="20">
        <v>51.919074391171989</v>
      </c>
      <c r="P51" s="20">
        <v>52.854334665144613</v>
      </c>
      <c r="Q51" s="20">
        <v>50.890108828006078</v>
      </c>
      <c r="R51" s="20">
        <v>50.581306637067399</v>
      </c>
      <c r="S51" s="20">
        <v>46.937069920091332</v>
      </c>
      <c r="T51" s="20">
        <v>43.96575494672755</v>
      </c>
      <c r="U51" s="20">
        <v>43.052154394977173</v>
      </c>
      <c r="V51" s="20">
        <v>39.115949168943537</v>
      </c>
      <c r="W51" s="20">
        <v>36.060313451293752</v>
      </c>
      <c r="X51" s="20">
        <v>36.116259798325721</v>
      </c>
      <c r="Y51" s="20">
        <v>36.090589516742767</v>
      </c>
      <c r="Z51" s="20">
        <v>36.101828134486937</v>
      </c>
    </row>
    <row r="52" spans="1:26" x14ac:dyDescent="0.25">
      <c r="A52" s="17" t="s">
        <v>100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101</v>
      </c>
      <c r="B53" s="18"/>
      <c r="C53" s="20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18">
        <v>1.2791150576806309</v>
      </c>
    </row>
    <row r="54" spans="1:26" x14ac:dyDescent="0.25">
      <c r="A54" s="17" t="s">
        <v>102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103</v>
      </c>
      <c r="B55" s="20">
        <v>96.618632694084397</v>
      </c>
      <c r="C55" s="20">
        <v>98.914852780023978</v>
      </c>
      <c r="D55" s="20">
        <v>104.7214614811578</v>
      </c>
      <c r="E55" s="20">
        <v>100.7026330601861</v>
      </c>
      <c r="F55" s="20">
        <v>95.413695889893773</v>
      </c>
      <c r="G55" s="20">
        <v>92.916643926354709</v>
      </c>
      <c r="H55" s="20">
        <v>88.479206081617434</v>
      </c>
      <c r="I55" s="20">
        <v>90.530744493933568</v>
      </c>
      <c r="J55" s="20">
        <v>89.554210557490734</v>
      </c>
      <c r="K55" s="20">
        <v>88.513063565473942</v>
      </c>
      <c r="L55" s="20">
        <v>91.65836099160083</v>
      </c>
      <c r="M55" s="20">
        <v>95.141864213107965</v>
      </c>
      <c r="N55" s="20">
        <v>96.574437162643576</v>
      </c>
      <c r="O55" s="20">
        <v>95.317071246080843</v>
      </c>
      <c r="P55" s="20">
        <v>95.096720086521444</v>
      </c>
      <c r="Q55" s="20">
        <v>99.734191225521116</v>
      </c>
      <c r="R55" s="20">
        <v>97.410330113174169</v>
      </c>
      <c r="S55" s="20">
        <v>96.845669751748446</v>
      </c>
      <c r="T55" s="20">
        <v>99.144244830689303</v>
      </c>
      <c r="U55" s="20">
        <v>97.561201489638734</v>
      </c>
      <c r="V55" s="20">
        <v>98.623914554142232</v>
      </c>
      <c r="W55" s="20">
        <v>97.565687823701182</v>
      </c>
      <c r="X55" s="20">
        <v>101.3997545041247</v>
      </c>
      <c r="Y55" s="20">
        <v>101.17667133799389</v>
      </c>
      <c r="Z55" s="20">
        <v>99.732852063441399</v>
      </c>
    </row>
    <row r="56" spans="1:26" x14ac:dyDescent="0.25">
      <c r="A56" s="17" t="s">
        <v>104</v>
      </c>
      <c r="B56" s="18">
        <v>131091.67583333331</v>
      </c>
      <c r="C56" s="18">
        <v>137362.4</v>
      </c>
      <c r="D56" s="18">
        <v>150612.8483333333</v>
      </c>
      <c r="E56" s="18">
        <v>143035.0216666667</v>
      </c>
      <c r="F56" s="18">
        <v>133742.7908333333</v>
      </c>
      <c r="G56" s="18">
        <v>129259.1158333333</v>
      </c>
      <c r="H56" s="18">
        <v>127690.91833333331</v>
      </c>
      <c r="I56" s="18">
        <v>130581.0891666667</v>
      </c>
      <c r="J56" s="18">
        <v>128545.575</v>
      </c>
      <c r="K56" s="18">
        <v>137101.26416666669</v>
      </c>
      <c r="L56" s="18">
        <v>138449.61333333331</v>
      </c>
      <c r="M56" s="18">
        <v>140594.7391666667</v>
      </c>
      <c r="N56" s="18">
        <v>145374.4083333333</v>
      </c>
      <c r="O56" s="18">
        <v>141984.87083333329</v>
      </c>
      <c r="P56" s="18">
        <v>140371.63666666669</v>
      </c>
      <c r="Q56" s="18">
        <v>144339.3091666667</v>
      </c>
      <c r="R56" s="18">
        <v>140517.7233333333</v>
      </c>
      <c r="S56" s="18">
        <v>134622.8133333333</v>
      </c>
      <c r="T56" s="18">
        <v>135639.2441666667</v>
      </c>
      <c r="U56" s="18">
        <v>133126.98749999999</v>
      </c>
      <c r="V56" s="18">
        <v>131389.15</v>
      </c>
      <c r="W56" s="18">
        <v>129784.9258333333</v>
      </c>
      <c r="X56" s="18">
        <v>137542.1816666667</v>
      </c>
      <c r="Y56" s="18">
        <v>136905.17000000001</v>
      </c>
      <c r="Z56" s="18">
        <v>136097.9725</v>
      </c>
    </row>
    <row r="57" spans="1:26" x14ac:dyDescent="0.25">
      <c r="A57" s="17" t="s">
        <v>105</v>
      </c>
      <c r="B57" s="19">
        <v>2684</v>
      </c>
      <c r="C57" s="19">
        <v>3644</v>
      </c>
      <c r="D57" s="19">
        <v>4334</v>
      </c>
      <c r="E57" s="19">
        <v>2872</v>
      </c>
      <c r="F57" s="19">
        <v>2517</v>
      </c>
      <c r="G57" s="19">
        <v>2336</v>
      </c>
      <c r="H57" s="19">
        <v>2095</v>
      </c>
      <c r="I57" s="19">
        <v>2148</v>
      </c>
      <c r="J57" s="19">
        <v>2170</v>
      </c>
      <c r="K57" s="19">
        <v>2212</v>
      </c>
      <c r="L57" s="19">
        <v>2272</v>
      </c>
      <c r="M57" s="19">
        <v>2382</v>
      </c>
      <c r="N57" s="19">
        <v>2519</v>
      </c>
      <c r="O57" s="19">
        <v>2508</v>
      </c>
      <c r="P57" s="19">
        <v>2546</v>
      </c>
      <c r="Q57" s="19">
        <v>3411</v>
      </c>
      <c r="R57" s="19">
        <v>3269</v>
      </c>
      <c r="S57" s="19">
        <v>3224</v>
      </c>
      <c r="T57" s="19">
        <v>5372</v>
      </c>
      <c r="U57" s="19">
        <v>5001</v>
      </c>
      <c r="V57" s="19">
        <v>6239</v>
      </c>
      <c r="W57" s="19">
        <v>7907</v>
      </c>
      <c r="X57" s="19">
        <v>10168</v>
      </c>
      <c r="Y57" s="19">
        <v>10041</v>
      </c>
      <c r="Z57" s="19">
        <v>9680</v>
      </c>
    </row>
    <row r="58" spans="1:26" x14ac:dyDescent="0.25">
      <c r="A58" s="17" t="s">
        <v>106</v>
      </c>
      <c r="B58" s="19">
        <v>4350</v>
      </c>
      <c r="C58" s="19">
        <v>4374</v>
      </c>
      <c r="D58" s="19">
        <v>4700</v>
      </c>
      <c r="E58" s="19">
        <v>4649</v>
      </c>
      <c r="F58" s="19">
        <v>4711</v>
      </c>
      <c r="G58" s="19">
        <v>4816</v>
      </c>
      <c r="H58" s="19">
        <v>5341</v>
      </c>
      <c r="I58" s="19">
        <v>5344</v>
      </c>
      <c r="J58" s="19">
        <v>5275</v>
      </c>
      <c r="K58" s="19">
        <v>6232</v>
      </c>
      <c r="L58" s="19">
        <v>5967</v>
      </c>
      <c r="M58" s="19">
        <v>5589</v>
      </c>
      <c r="N58" s="19">
        <v>5766</v>
      </c>
      <c r="O58" s="19">
        <v>5630</v>
      </c>
      <c r="P58" s="19">
        <v>5446</v>
      </c>
      <c r="Q58" s="19">
        <v>5180</v>
      </c>
      <c r="R58" s="19">
        <v>5152</v>
      </c>
      <c r="S58" s="19">
        <v>4701</v>
      </c>
      <c r="T58" s="19">
        <v>4449</v>
      </c>
      <c r="U58" s="19">
        <v>4352</v>
      </c>
      <c r="V58" s="19">
        <v>3928</v>
      </c>
      <c r="W58" s="19">
        <v>3898</v>
      </c>
      <c r="X58" s="19">
        <v>3858</v>
      </c>
      <c r="Y58" s="19">
        <v>3865</v>
      </c>
      <c r="Z58" s="19">
        <v>3859</v>
      </c>
    </row>
    <row r="59" spans="1:26" x14ac:dyDescent="0.25">
      <c r="A59" s="17" t="s">
        <v>107</v>
      </c>
      <c r="B59" s="19">
        <v>1852</v>
      </c>
      <c r="C59" s="19">
        <v>2052</v>
      </c>
      <c r="D59" s="19">
        <v>2207</v>
      </c>
      <c r="E59" s="19">
        <v>2080</v>
      </c>
      <c r="F59" s="19">
        <v>1859</v>
      </c>
      <c r="G59" s="19">
        <v>1769</v>
      </c>
      <c r="H59" s="19">
        <v>1614</v>
      </c>
      <c r="I59" s="19">
        <v>1651</v>
      </c>
      <c r="J59" s="19">
        <v>1605</v>
      </c>
      <c r="K59" s="19">
        <v>1642</v>
      </c>
      <c r="L59" s="19">
        <v>1709</v>
      </c>
      <c r="M59" s="19">
        <v>1780</v>
      </c>
      <c r="N59" s="19">
        <v>1880</v>
      </c>
      <c r="O59" s="19">
        <v>1854</v>
      </c>
      <c r="P59" s="19">
        <v>1883</v>
      </c>
      <c r="Q59" s="19">
        <v>1919</v>
      </c>
      <c r="R59" s="19">
        <v>1893</v>
      </c>
      <c r="S59" s="19">
        <v>1882</v>
      </c>
      <c r="T59" s="19">
        <v>1899</v>
      </c>
      <c r="U59" s="19">
        <v>1931</v>
      </c>
      <c r="V59" s="19">
        <v>1932</v>
      </c>
      <c r="W59" s="19">
        <v>1886</v>
      </c>
      <c r="X59" s="19">
        <v>1986</v>
      </c>
      <c r="Y59" s="19">
        <v>2003</v>
      </c>
      <c r="Z59" s="19">
        <v>1951</v>
      </c>
    </row>
    <row r="60" spans="1:26" x14ac:dyDescent="0.25">
      <c r="A60" s="17" t="s">
        <v>108</v>
      </c>
      <c r="B60" s="19">
        <v>1016</v>
      </c>
      <c r="C60" s="19">
        <v>1089</v>
      </c>
      <c r="D60" s="19">
        <v>1227</v>
      </c>
      <c r="E60" s="19">
        <v>1142</v>
      </c>
      <c r="F60" s="19">
        <v>1025</v>
      </c>
      <c r="G60" s="19">
        <v>941</v>
      </c>
      <c r="H60" s="19">
        <v>868</v>
      </c>
      <c r="I60" s="19">
        <v>894</v>
      </c>
      <c r="J60" s="19">
        <v>886</v>
      </c>
      <c r="K60" s="19">
        <v>868</v>
      </c>
      <c r="L60" s="19">
        <v>892</v>
      </c>
      <c r="M60" s="19">
        <v>995</v>
      </c>
      <c r="N60" s="19">
        <v>1019</v>
      </c>
      <c r="O60" s="19">
        <v>997</v>
      </c>
      <c r="P60" s="19">
        <v>998</v>
      </c>
      <c r="Q60" s="19">
        <v>1096</v>
      </c>
      <c r="R60" s="19">
        <v>1038</v>
      </c>
      <c r="S60" s="19">
        <v>1013</v>
      </c>
      <c r="T60" s="19">
        <v>1076</v>
      </c>
      <c r="U60" s="19">
        <v>1054</v>
      </c>
      <c r="V60" s="19">
        <v>1044</v>
      </c>
      <c r="W60" s="19">
        <v>1015</v>
      </c>
      <c r="X60" s="19">
        <v>1118</v>
      </c>
      <c r="Y60" s="19">
        <v>1090</v>
      </c>
      <c r="Z60" s="19">
        <v>1081</v>
      </c>
    </row>
  </sheetData>
  <conditionalFormatting sqref="A14 D14:Y14">
    <cfRule type="expression" dxfId="185" priority="97">
      <formula>TRUE</formula>
    </cfRule>
  </conditionalFormatting>
  <conditionalFormatting sqref="A16 D16:Y16">
    <cfRule type="expression" dxfId="184" priority="100">
      <formula>TRUE</formula>
    </cfRule>
  </conditionalFormatting>
  <conditionalFormatting sqref="A17:A20 D17:Y20">
    <cfRule type="notContainsBlanks" dxfId="183" priority="88">
      <formula>LEN(TRIM(A17))&gt;0</formula>
    </cfRule>
  </conditionalFormatting>
  <conditionalFormatting sqref="A20 D20:Y20">
    <cfRule type="expression" dxfId="182" priority="103">
      <formula>TRUE</formula>
    </cfRule>
  </conditionalFormatting>
  <conditionalFormatting sqref="A26 D26:Y26">
    <cfRule type="expression" dxfId="181" priority="106">
      <formula>TRUE</formula>
    </cfRule>
  </conditionalFormatting>
  <conditionalFormatting sqref="A30 D30:Y30">
    <cfRule type="expression" dxfId="180" priority="109">
      <formula>TRUE</formula>
    </cfRule>
  </conditionalFormatting>
  <conditionalFormatting sqref="A32 D32:Y32">
    <cfRule type="expression" dxfId="179" priority="112">
      <formula>TRUE</formula>
    </cfRule>
  </conditionalFormatting>
  <conditionalFormatting sqref="A35 D35:Y35">
    <cfRule type="expression" dxfId="178" priority="115">
      <formula>TRUE</formula>
    </cfRule>
  </conditionalFormatting>
  <conditionalFormatting sqref="A38 D38:Y38">
    <cfRule type="expression" dxfId="177" priority="118">
      <formula>TRUE</formula>
    </cfRule>
  </conditionalFormatting>
  <conditionalFormatting sqref="A45 D45:Y45">
    <cfRule type="expression" dxfId="176" priority="121">
      <formula>TRUE</formula>
    </cfRule>
  </conditionalFormatting>
  <conditionalFormatting sqref="A55 D55:Y55">
    <cfRule type="expression" dxfId="175" priority="124">
      <formula>TRUE</formula>
    </cfRule>
  </conditionalFormatting>
  <conditionalFormatting sqref="A60 D60:Y60">
    <cfRule type="expression" dxfId="174" priority="127">
      <formula>TRUE</formula>
    </cfRule>
  </conditionalFormatting>
  <conditionalFormatting sqref="B14">
    <cfRule type="expression" dxfId="173" priority="41">
      <formula>TRUE</formula>
    </cfRule>
  </conditionalFormatting>
  <conditionalFormatting sqref="B16">
    <cfRule type="expression" dxfId="172" priority="43">
      <formula>TRUE</formula>
    </cfRule>
  </conditionalFormatting>
  <conditionalFormatting sqref="B17:B20">
    <cfRule type="notContainsBlanks" dxfId="171" priority="38">
      <formula>LEN(TRIM(B17))&gt;0</formula>
    </cfRule>
  </conditionalFormatting>
  <conditionalFormatting sqref="B20">
    <cfRule type="expression" dxfId="170" priority="45">
      <formula>TRUE</formula>
    </cfRule>
  </conditionalFormatting>
  <conditionalFormatting sqref="B26">
    <cfRule type="expression" dxfId="169" priority="47">
      <formula>TRUE</formula>
    </cfRule>
  </conditionalFormatting>
  <conditionalFormatting sqref="B30">
    <cfRule type="expression" dxfId="168" priority="49">
      <formula>TRUE</formula>
    </cfRule>
  </conditionalFormatting>
  <conditionalFormatting sqref="B32">
    <cfRule type="expression" dxfId="167" priority="51">
      <formula>TRUE</formula>
    </cfRule>
  </conditionalFormatting>
  <conditionalFormatting sqref="B35">
    <cfRule type="expression" dxfId="166" priority="53">
      <formula>TRUE</formula>
    </cfRule>
  </conditionalFormatting>
  <conditionalFormatting sqref="B38">
    <cfRule type="expression" dxfId="165" priority="55">
      <formula>TRUE</formula>
    </cfRule>
  </conditionalFormatting>
  <conditionalFormatting sqref="B45">
    <cfRule type="expression" dxfId="164" priority="57">
      <formula>TRUE</formula>
    </cfRule>
  </conditionalFormatting>
  <conditionalFormatting sqref="B55">
    <cfRule type="expression" dxfId="163" priority="59">
      <formula>TRUE</formula>
    </cfRule>
  </conditionalFormatting>
  <conditionalFormatting sqref="B60">
    <cfRule type="expression" dxfId="162" priority="61">
      <formula>TRUE</formula>
    </cfRule>
  </conditionalFormatting>
  <conditionalFormatting sqref="B14">
    <cfRule type="expression" dxfId="161" priority="40">
      <formula>TRUE</formula>
    </cfRule>
  </conditionalFormatting>
  <conditionalFormatting sqref="B16">
    <cfRule type="expression" dxfId="160" priority="42">
      <formula>TRUE</formula>
    </cfRule>
  </conditionalFormatting>
  <conditionalFormatting sqref="B1">
    <cfRule type="expression" dxfId="159" priority="39">
      <formula>TRUE</formula>
    </cfRule>
  </conditionalFormatting>
  <conditionalFormatting sqref="B20">
    <cfRule type="expression" dxfId="158" priority="44">
      <formula>TRUE</formula>
    </cfRule>
  </conditionalFormatting>
  <conditionalFormatting sqref="B26">
    <cfRule type="expression" dxfId="157" priority="46">
      <formula>TRUE</formula>
    </cfRule>
  </conditionalFormatting>
  <conditionalFormatting sqref="B1:B60">
    <cfRule type="expression" dxfId="156" priority="62">
      <formula>TRUE</formula>
    </cfRule>
  </conditionalFormatting>
  <conditionalFormatting sqref="B30">
    <cfRule type="expression" dxfId="155" priority="48">
      <formula>TRUE</formula>
    </cfRule>
  </conditionalFormatting>
  <conditionalFormatting sqref="B32">
    <cfRule type="expression" dxfId="154" priority="50">
      <formula>TRUE</formula>
    </cfRule>
  </conditionalFormatting>
  <conditionalFormatting sqref="B35">
    <cfRule type="expression" dxfId="153" priority="52">
      <formula>TRUE</formula>
    </cfRule>
  </conditionalFormatting>
  <conditionalFormatting sqref="B38">
    <cfRule type="expression" dxfId="152" priority="54">
      <formula>TRUE</formula>
    </cfRule>
  </conditionalFormatting>
  <conditionalFormatting sqref="B45">
    <cfRule type="expression" dxfId="151" priority="56">
      <formula>TRUE</formula>
    </cfRule>
  </conditionalFormatting>
  <conditionalFormatting sqref="B55">
    <cfRule type="expression" dxfId="150" priority="58">
      <formula>TRUE</formula>
    </cfRule>
  </conditionalFormatting>
  <conditionalFormatting sqref="B60">
    <cfRule type="expression" dxfId="149" priority="60">
      <formula>TRUE</formula>
    </cfRule>
  </conditionalFormatting>
  <conditionalFormatting sqref="C14">
    <cfRule type="expression" dxfId="148" priority="27">
      <formula>TRUE</formula>
    </cfRule>
  </conditionalFormatting>
  <conditionalFormatting sqref="C16">
    <cfRule type="expression" dxfId="147" priority="28">
      <formula>TRUE</formula>
    </cfRule>
  </conditionalFormatting>
  <conditionalFormatting sqref="C17:C20">
    <cfRule type="notContainsBlanks" dxfId="146" priority="26">
      <formula>LEN(TRIM(C17))&gt;0</formula>
    </cfRule>
  </conditionalFormatting>
  <conditionalFormatting sqref="C20">
    <cfRule type="expression" dxfId="145" priority="29">
      <formula>TRUE</formula>
    </cfRule>
  </conditionalFormatting>
  <conditionalFormatting sqref="C26">
    <cfRule type="expression" dxfId="144" priority="30">
      <formula>TRUE</formula>
    </cfRule>
  </conditionalFormatting>
  <conditionalFormatting sqref="C30">
    <cfRule type="expression" dxfId="143" priority="31">
      <formula>TRUE</formula>
    </cfRule>
  </conditionalFormatting>
  <conditionalFormatting sqref="C32">
    <cfRule type="expression" dxfId="142" priority="32">
      <formula>TRUE</formula>
    </cfRule>
  </conditionalFormatting>
  <conditionalFormatting sqref="C35">
    <cfRule type="expression" dxfId="141" priority="33">
      <formula>TRUE</formula>
    </cfRule>
  </conditionalFormatting>
  <conditionalFormatting sqref="C38">
    <cfRule type="expression" dxfId="140" priority="34">
      <formula>TRUE</formula>
    </cfRule>
  </conditionalFormatting>
  <conditionalFormatting sqref="C45">
    <cfRule type="expression" dxfId="139" priority="35">
      <formula>TRUE</formula>
    </cfRule>
  </conditionalFormatting>
  <conditionalFormatting sqref="C55">
    <cfRule type="expression" dxfId="138" priority="36">
      <formula>TRUE</formula>
    </cfRule>
  </conditionalFormatting>
  <conditionalFormatting sqref="C60">
    <cfRule type="expression" dxfId="137" priority="37">
      <formula>TRUE</formula>
    </cfRule>
  </conditionalFormatting>
  <conditionalFormatting sqref="Z14">
    <cfRule type="expression" dxfId="136" priority="4">
      <formula>TRUE</formula>
    </cfRule>
  </conditionalFormatting>
  <conditionalFormatting sqref="Z16">
    <cfRule type="expression" dxfId="135" priority="6">
      <formula>TRUE</formula>
    </cfRule>
  </conditionalFormatting>
  <conditionalFormatting sqref="Z17:Z20">
    <cfRule type="notContainsBlanks" dxfId="134" priority="1">
      <formula>LEN(TRIM(Z17))&gt;0</formula>
    </cfRule>
  </conditionalFormatting>
  <conditionalFormatting sqref="Z20">
    <cfRule type="expression" dxfId="133" priority="8">
      <formula>TRUE</formula>
    </cfRule>
  </conditionalFormatting>
  <conditionalFormatting sqref="Z26">
    <cfRule type="expression" dxfId="132" priority="10">
      <formula>TRUE</formula>
    </cfRule>
  </conditionalFormatting>
  <conditionalFormatting sqref="Z30">
    <cfRule type="expression" dxfId="131" priority="12">
      <formula>TRUE</formula>
    </cfRule>
  </conditionalFormatting>
  <conditionalFormatting sqref="Z32">
    <cfRule type="expression" dxfId="130" priority="14">
      <formula>TRUE</formula>
    </cfRule>
  </conditionalFormatting>
  <conditionalFormatting sqref="Z35">
    <cfRule type="expression" dxfId="129" priority="16">
      <formula>TRUE</formula>
    </cfRule>
  </conditionalFormatting>
  <conditionalFormatting sqref="Z38">
    <cfRule type="expression" dxfId="128" priority="18">
      <formula>TRUE</formula>
    </cfRule>
  </conditionalFormatting>
  <conditionalFormatting sqref="Z45">
    <cfRule type="expression" dxfId="127" priority="20">
      <formula>TRUE</formula>
    </cfRule>
  </conditionalFormatting>
  <conditionalFormatting sqref="Z55">
    <cfRule type="expression" dxfId="126" priority="22">
      <formula>TRUE</formula>
    </cfRule>
  </conditionalFormatting>
  <conditionalFormatting sqref="Z60">
    <cfRule type="expression" dxfId="125" priority="24">
      <formula>TRUE</formula>
    </cfRule>
  </conditionalFormatting>
  <conditionalFormatting sqref="Z14">
    <cfRule type="expression" dxfId="124" priority="3">
      <formula>TRUE</formula>
    </cfRule>
  </conditionalFormatting>
  <conditionalFormatting sqref="Z16">
    <cfRule type="expression" dxfId="123" priority="5">
      <formula>TRUE</formula>
    </cfRule>
  </conditionalFormatting>
  <conditionalFormatting sqref="Z1">
    <cfRule type="expression" dxfId="122" priority="2">
      <formula>TRUE</formula>
    </cfRule>
  </conditionalFormatting>
  <conditionalFormatting sqref="Z20">
    <cfRule type="expression" dxfId="121" priority="7">
      <formula>TRUE</formula>
    </cfRule>
  </conditionalFormatting>
  <conditionalFormatting sqref="Z26">
    <cfRule type="expression" dxfId="120" priority="9">
      <formula>TRUE</formula>
    </cfRule>
  </conditionalFormatting>
  <conditionalFormatting sqref="Z1:Z60">
    <cfRule type="expression" dxfId="119" priority="25">
      <formula>TRUE</formula>
    </cfRule>
  </conditionalFormatting>
  <conditionalFormatting sqref="Z30">
    <cfRule type="expression" dxfId="118" priority="11">
      <formula>TRUE</formula>
    </cfRule>
  </conditionalFormatting>
  <conditionalFormatting sqref="Z32">
    <cfRule type="expression" dxfId="117" priority="13">
      <formula>TRUE</formula>
    </cfRule>
  </conditionalFormatting>
  <conditionalFormatting sqref="Z35">
    <cfRule type="expression" dxfId="116" priority="15">
      <formula>TRUE</formula>
    </cfRule>
  </conditionalFormatting>
  <conditionalFormatting sqref="Z38">
    <cfRule type="expression" dxfId="115" priority="17">
      <formula>TRUE</formula>
    </cfRule>
  </conditionalFormatting>
  <conditionalFormatting sqref="Z45">
    <cfRule type="expression" dxfId="114" priority="19">
      <formula>TRUE</formula>
    </cfRule>
  </conditionalFormatting>
  <conditionalFormatting sqref="Z55">
    <cfRule type="expression" dxfId="113" priority="21">
      <formula>TRUE</formula>
    </cfRule>
  </conditionalFormatting>
  <conditionalFormatting sqref="Z60">
    <cfRule type="expression" dxfId="112" priority="23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B632-FA2A-4ADA-908E-0EB5A582AF31}">
  <sheetPr>
    <tabColor theme="0" tint="-0.34998626667073579"/>
  </sheetPr>
  <dimension ref="A1:Z60"/>
  <sheetViews>
    <sheetView topLeftCell="A4" workbookViewId="0">
      <selection activeCell="B16" sqref="B16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54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70</v>
      </c>
      <c r="C3" s="3">
        <v>70</v>
      </c>
      <c r="D3" s="3">
        <v>70</v>
      </c>
      <c r="E3" s="3">
        <v>70</v>
      </c>
      <c r="F3" s="3">
        <v>70</v>
      </c>
      <c r="G3" s="3">
        <v>70</v>
      </c>
      <c r="H3" s="3">
        <v>70</v>
      </c>
      <c r="I3" s="3">
        <v>70</v>
      </c>
      <c r="J3" s="3">
        <v>70</v>
      </c>
      <c r="K3" s="3">
        <v>70</v>
      </c>
      <c r="L3" s="3">
        <v>70</v>
      </c>
      <c r="M3" s="3">
        <v>70</v>
      </c>
      <c r="N3" s="3">
        <v>70</v>
      </c>
      <c r="O3" s="3">
        <v>70</v>
      </c>
      <c r="P3" s="3">
        <v>70</v>
      </c>
      <c r="Q3" s="3">
        <v>70</v>
      </c>
      <c r="R3" s="3">
        <v>70</v>
      </c>
      <c r="S3" s="3">
        <v>70</v>
      </c>
      <c r="T3" s="3">
        <v>70</v>
      </c>
      <c r="U3" s="3">
        <v>70</v>
      </c>
      <c r="V3" s="3">
        <v>70</v>
      </c>
      <c r="W3" s="3">
        <v>70</v>
      </c>
      <c r="X3" s="3">
        <v>70</v>
      </c>
      <c r="Y3" s="3">
        <v>70</v>
      </c>
      <c r="Z3" s="3">
        <v>70</v>
      </c>
    </row>
    <row r="4" spans="1:26" x14ac:dyDescent="0.25">
      <c r="A4" s="3" t="s">
        <v>56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57</v>
      </c>
      <c r="B5" s="18">
        <v>-415221.68413900002</v>
      </c>
      <c r="C5" s="18">
        <v>-381133.26521899999</v>
      </c>
      <c r="D5" s="18">
        <v>-397365.54647399997</v>
      </c>
      <c r="E5" s="18">
        <v>-506504.02702600003</v>
      </c>
      <c r="F5" s="18">
        <v>-577917.19426600006</v>
      </c>
      <c r="G5" s="18">
        <v>-590878.25005600008</v>
      </c>
      <c r="H5" s="18">
        <v>-678548.51892599999</v>
      </c>
      <c r="I5" s="18">
        <v>-667326.96619800001</v>
      </c>
      <c r="J5" s="18">
        <v>-653115.35161899996</v>
      </c>
      <c r="K5" s="18">
        <v>-687607.51706500002</v>
      </c>
      <c r="L5" s="18">
        <v>-686414.23547099996</v>
      </c>
      <c r="M5" s="18">
        <v>-614367.60842599999</v>
      </c>
      <c r="N5" s="18">
        <v>-623307.70984999998</v>
      </c>
      <c r="O5" s="18">
        <v>-590443.99327700003</v>
      </c>
      <c r="P5" s="18">
        <v>-635183.62558200001</v>
      </c>
      <c r="Q5" s="18">
        <v>-511053.71281699999</v>
      </c>
      <c r="R5" s="18">
        <v>-535509.74423800001</v>
      </c>
      <c r="S5" s="18">
        <v>-427358.979054</v>
      </c>
      <c r="T5" s="18">
        <v>-361601.74076399999</v>
      </c>
      <c r="U5" s="18">
        <v>-336068.09932400001</v>
      </c>
      <c r="V5" s="18">
        <v>-227734.78338199999</v>
      </c>
      <c r="W5" s="18">
        <v>-152887.46413200011</v>
      </c>
      <c r="X5" s="18">
        <v>-131510.563035</v>
      </c>
      <c r="Y5" s="18">
        <v>-141835.43838499999</v>
      </c>
      <c r="Z5" s="18">
        <v>-70229.409062999999</v>
      </c>
    </row>
    <row r="6" spans="1:26" x14ac:dyDescent="0.25">
      <c r="A6" s="17" t="s">
        <v>58</v>
      </c>
      <c r="B6" s="18">
        <v>6789368.4330839999</v>
      </c>
      <c r="C6" s="18">
        <v>10035415.54551</v>
      </c>
      <c r="D6" s="18">
        <v>11050722.836448001</v>
      </c>
      <c r="E6" s="18">
        <v>10563747.136755001</v>
      </c>
      <c r="F6" s="18">
        <v>9842114.7140980009</v>
      </c>
      <c r="G6" s="18">
        <v>9384961.6650900003</v>
      </c>
      <c r="H6" s="18">
        <v>8941365.4578029998</v>
      </c>
      <c r="I6" s="18">
        <v>9104720.9213399999</v>
      </c>
      <c r="J6" s="18">
        <v>8970490.7377439998</v>
      </c>
      <c r="K6" s="18">
        <v>8931982.1105399989</v>
      </c>
      <c r="L6" s="18">
        <v>9336920.1226160005</v>
      </c>
      <c r="M6" s="18">
        <v>9596099.6231880002</v>
      </c>
      <c r="N6" s="18">
        <v>9929190.9341869988</v>
      </c>
      <c r="O6" s="18">
        <v>9651958.6333220005</v>
      </c>
      <c r="P6" s="18">
        <v>9693253.1853980012</v>
      </c>
      <c r="Q6" s="18">
        <v>10068040.526167</v>
      </c>
      <c r="R6" s="18">
        <v>9808397.6904589999</v>
      </c>
      <c r="S6" s="18">
        <v>9459439.4650419988</v>
      </c>
      <c r="T6" s="18">
        <v>9593391.0314919986</v>
      </c>
      <c r="U6" s="18">
        <v>9436066.7315710001</v>
      </c>
      <c r="V6" s="18">
        <v>9218304.4251190014</v>
      </c>
      <c r="W6" s="18">
        <v>8944376.1427170001</v>
      </c>
      <c r="X6" s="18">
        <v>9431086.7584370002</v>
      </c>
      <c r="Y6" s="18">
        <v>9365227.8275199998</v>
      </c>
      <c r="Z6" s="18">
        <v>9194387.9340850003</v>
      </c>
    </row>
    <row r="7" spans="1:26" x14ac:dyDescent="0.25">
      <c r="A7" s="17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v>4891694.360328</v>
      </c>
      <c r="C10" s="18">
        <v>1222851.3247199999</v>
      </c>
      <c r="D10" s="18">
        <v>505753.28386899998</v>
      </c>
      <c r="E10" s="18">
        <v>467777.04095299979</v>
      </c>
      <c r="F10" s="18">
        <v>445497.25125799997</v>
      </c>
      <c r="G10" s="18">
        <v>433321.49061199999</v>
      </c>
      <c r="H10" s="18">
        <v>370648.63590400002</v>
      </c>
      <c r="I10" s="18">
        <v>351929.77400799998</v>
      </c>
      <c r="J10" s="18">
        <v>373578.70200499991</v>
      </c>
      <c r="K10" s="18">
        <v>403672.48652400001</v>
      </c>
      <c r="L10" s="18">
        <v>392962.63250799989</v>
      </c>
      <c r="M10" s="18">
        <v>408435.35093399999</v>
      </c>
      <c r="N10" s="18">
        <v>464572.8822370001</v>
      </c>
      <c r="O10" s="18">
        <v>447914.33845699998</v>
      </c>
      <c r="P10" s="18">
        <v>453528.49792800011</v>
      </c>
      <c r="Q10" s="18">
        <v>452732.40674900002</v>
      </c>
      <c r="R10" s="18">
        <v>401233.00834100012</v>
      </c>
      <c r="S10" s="18">
        <v>451401.09892600001</v>
      </c>
      <c r="T10" s="18">
        <v>448344.77993000008</v>
      </c>
      <c r="U10" s="18">
        <v>465233.98233199999</v>
      </c>
      <c r="V10" s="18">
        <v>443195.36032400001</v>
      </c>
      <c r="W10" s="18">
        <v>434088.951466</v>
      </c>
      <c r="X10" s="18">
        <v>422682.14664899989</v>
      </c>
      <c r="Y10" s="18">
        <v>449469.12202499999</v>
      </c>
      <c r="Z10" s="18">
        <v>418246.10126299999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v>292600</v>
      </c>
      <c r="C15" s="18">
        <v>555726.14999999991</v>
      </c>
      <c r="D15" s="18">
        <v>626071.80999999994</v>
      </c>
      <c r="E15" s="18">
        <v>624630.33360000013</v>
      </c>
      <c r="F15" s="18">
        <v>630705.3648000001</v>
      </c>
      <c r="G15" s="18">
        <v>631893.15</v>
      </c>
      <c r="H15" s="18">
        <v>533848.91280000005</v>
      </c>
      <c r="I15" s="18">
        <v>451133.0208</v>
      </c>
      <c r="J15" s="18">
        <v>372301.96079999994</v>
      </c>
      <c r="K15" s="18">
        <v>297630.78240000003</v>
      </c>
      <c r="L15" s="18">
        <v>226702.40039999998</v>
      </c>
      <c r="M15" s="18">
        <v>159154.19520000002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68</v>
      </c>
      <c r="B16" s="18">
        <v>1704424.9730673579</v>
      </c>
      <c r="C16" s="18">
        <v>1819641.9521499351</v>
      </c>
      <c r="D16" s="18">
        <v>2005854.418507515</v>
      </c>
      <c r="E16" s="18">
        <v>1867702.786793387</v>
      </c>
      <c r="F16" s="18">
        <v>1667164.861896307</v>
      </c>
      <c r="G16" s="18">
        <v>1561827.12474145</v>
      </c>
      <c r="H16" s="18">
        <v>1417783.474559081</v>
      </c>
      <c r="I16" s="18">
        <v>1466808.575630734</v>
      </c>
      <c r="J16" s="18">
        <v>1441077.612030678</v>
      </c>
      <c r="K16" s="18">
        <v>1427559.6171107159</v>
      </c>
      <c r="L16" s="18">
        <v>1501908.507863434</v>
      </c>
      <c r="M16" s="18">
        <v>1608160.3296543851</v>
      </c>
      <c r="N16" s="18">
        <v>1672546.0364034241</v>
      </c>
      <c r="O16" s="18">
        <v>1644259.540124692</v>
      </c>
      <c r="P16" s="18">
        <v>1646176.7568442731</v>
      </c>
      <c r="Q16" s="18">
        <v>1762516.3186341929</v>
      </c>
      <c r="R16" s="18">
        <v>1701986.058895258</v>
      </c>
      <c r="S16" s="18">
        <v>1680020.3881990309</v>
      </c>
      <c r="T16" s="18">
        <v>1736330.0037428751</v>
      </c>
      <c r="U16" s="18">
        <v>1716392.5041290419</v>
      </c>
      <c r="V16" s="18">
        <v>1735648.6414800819</v>
      </c>
      <c r="W16" s="18">
        <v>1701152.7185426031</v>
      </c>
      <c r="X16" s="18">
        <v>1826182.7510938051</v>
      </c>
      <c r="Y16" s="18">
        <v>1812864.4595500871</v>
      </c>
      <c r="Z16" s="18">
        <v>1784406.173780795</v>
      </c>
    </row>
    <row r="17" spans="1:26" x14ac:dyDescent="0.25">
      <c r="A17" s="17" t="s">
        <v>6</v>
      </c>
      <c r="B17" s="18">
        <f t="shared" ref="B17:Z17" si="0">SUM(B5:B16)</f>
        <v>13262866.082340358</v>
      </c>
      <c r="C17" s="18">
        <f t="shared" si="0"/>
        <v>13252501.707160937</v>
      </c>
      <c r="D17" s="18">
        <f t="shared" si="0"/>
        <v>13791036.802350515</v>
      </c>
      <c r="E17" s="18">
        <f t="shared" si="0"/>
        <v>13017353.271075387</v>
      </c>
      <c r="F17" s="18">
        <f t="shared" si="0"/>
        <v>12007564.997786308</v>
      </c>
      <c r="G17" s="18">
        <f t="shared" si="0"/>
        <v>11421125.18038745</v>
      </c>
      <c r="H17" s="18">
        <f t="shared" si="0"/>
        <v>10585097.962140081</v>
      </c>
      <c r="I17" s="18">
        <f t="shared" si="0"/>
        <v>10707265.325580735</v>
      </c>
      <c r="J17" s="18">
        <f t="shared" si="0"/>
        <v>10504333.660960678</v>
      </c>
      <c r="K17" s="18">
        <f t="shared" si="0"/>
        <v>10373237.479509717</v>
      </c>
      <c r="L17" s="18">
        <f t="shared" si="0"/>
        <v>10772079.427916436</v>
      </c>
      <c r="M17" s="18">
        <f t="shared" si="0"/>
        <v>11157481.890550384</v>
      </c>
      <c r="N17" s="18">
        <f t="shared" si="0"/>
        <v>11443002.142977424</v>
      </c>
      <c r="O17" s="18">
        <f t="shared" si="0"/>
        <v>11153688.518626692</v>
      </c>
      <c r="P17" s="18">
        <f t="shared" si="0"/>
        <v>11157774.814588275</v>
      </c>
      <c r="Q17" s="18">
        <f t="shared" si="0"/>
        <v>11772235.538733194</v>
      </c>
      <c r="R17" s="18">
        <f t="shared" si="0"/>
        <v>11376107.013457257</v>
      </c>
      <c r="S17" s="18">
        <f t="shared" si="0"/>
        <v>11163501.97311303</v>
      </c>
      <c r="T17" s="18">
        <f t="shared" si="0"/>
        <v>11416464.074400874</v>
      </c>
      <c r="U17" s="18">
        <f t="shared" si="0"/>
        <v>11281625.118708044</v>
      </c>
      <c r="V17" s="18">
        <f t="shared" si="0"/>
        <v>11169413.643541085</v>
      </c>
      <c r="W17" s="18">
        <f t="shared" si="0"/>
        <v>10926730.348593604</v>
      </c>
      <c r="X17" s="18">
        <f t="shared" si="0"/>
        <v>11548441.093144804</v>
      </c>
      <c r="Y17" s="18">
        <f t="shared" si="0"/>
        <v>11485725.970710086</v>
      </c>
      <c r="Z17" s="18">
        <f t="shared" si="0"/>
        <v>11326810.800065795</v>
      </c>
    </row>
    <row r="18" spans="1:26" x14ac:dyDescent="0.25">
      <c r="A18" s="17" t="s">
        <v>9</v>
      </c>
      <c r="B18" s="18">
        <f t="shared" ref="B18:Z18" si="1">B17/B3/1000</f>
        <v>189.46951546200509</v>
      </c>
      <c r="C18" s="18">
        <f t="shared" si="1"/>
        <v>189.32145295944196</v>
      </c>
      <c r="D18" s="18">
        <f t="shared" si="1"/>
        <v>197.01481146215022</v>
      </c>
      <c r="E18" s="18">
        <f t="shared" si="1"/>
        <v>185.96218958679123</v>
      </c>
      <c r="F18" s="18">
        <f t="shared" si="1"/>
        <v>171.53664282551867</v>
      </c>
      <c r="G18" s="18">
        <f t="shared" si="1"/>
        <v>163.15893114839216</v>
      </c>
      <c r="H18" s="18">
        <f t="shared" si="1"/>
        <v>151.21568517342973</v>
      </c>
      <c r="I18" s="18">
        <f t="shared" si="1"/>
        <v>152.96093322258193</v>
      </c>
      <c r="J18" s="18">
        <f t="shared" si="1"/>
        <v>150.06190944229542</v>
      </c>
      <c r="K18" s="18">
        <f t="shared" si="1"/>
        <v>148.18910685013881</v>
      </c>
      <c r="L18" s="18">
        <f t="shared" si="1"/>
        <v>153.88684897023481</v>
      </c>
      <c r="M18" s="18">
        <f t="shared" si="1"/>
        <v>159.39259843643404</v>
      </c>
      <c r="N18" s="18">
        <f t="shared" si="1"/>
        <v>163.47145918539178</v>
      </c>
      <c r="O18" s="18">
        <f t="shared" si="1"/>
        <v>159.33840740895275</v>
      </c>
      <c r="P18" s="18">
        <f t="shared" si="1"/>
        <v>159.39678306554677</v>
      </c>
      <c r="Q18" s="18">
        <f t="shared" si="1"/>
        <v>168.17479341047419</v>
      </c>
      <c r="R18" s="18">
        <f t="shared" si="1"/>
        <v>162.51581447796082</v>
      </c>
      <c r="S18" s="18">
        <f t="shared" si="1"/>
        <v>159.47859961590044</v>
      </c>
      <c r="T18" s="18">
        <f t="shared" si="1"/>
        <v>163.09234392001247</v>
      </c>
      <c r="U18" s="18">
        <f t="shared" si="1"/>
        <v>161.16607312440064</v>
      </c>
      <c r="V18" s="18">
        <f t="shared" si="1"/>
        <v>159.56305205058695</v>
      </c>
      <c r="W18" s="18">
        <f t="shared" si="1"/>
        <v>156.09614783705149</v>
      </c>
      <c r="X18" s="18">
        <f t="shared" si="1"/>
        <v>164.97772990206863</v>
      </c>
      <c r="Y18" s="18">
        <f t="shared" si="1"/>
        <v>164.08179958157265</v>
      </c>
      <c r="Z18" s="18">
        <f t="shared" si="1"/>
        <v>161.81158285808277</v>
      </c>
    </row>
    <row r="19" spans="1:26" x14ac:dyDescent="0.25">
      <c r="A19" s="17" t="s">
        <v>10</v>
      </c>
      <c r="B19" s="18">
        <f>B18/B4</f>
        <v>94.734757731002546</v>
      </c>
      <c r="C19" s="18">
        <f>C18/B4</f>
        <v>94.660726479720978</v>
      </c>
      <c r="D19" s="18">
        <f>D18/B4</f>
        <v>98.50740573107511</v>
      </c>
      <c r="E19" s="18">
        <f>E18/B4</f>
        <v>92.981094793395613</v>
      </c>
      <c r="F19" s="18">
        <f>F18/B4</f>
        <v>85.768321412759335</v>
      </c>
      <c r="G19" s="18">
        <f>G18/B4</f>
        <v>81.579465574196078</v>
      </c>
      <c r="H19" s="18">
        <f>H18/B4</f>
        <v>75.607842586714867</v>
      </c>
      <c r="I19" s="18">
        <f>I18/B4</f>
        <v>76.480466611290964</v>
      </c>
      <c r="J19" s="18">
        <f>J18/B4</f>
        <v>75.030954721147708</v>
      </c>
      <c r="K19" s="18">
        <f>K18/B4</f>
        <v>74.094553425069407</v>
      </c>
      <c r="L19" s="18">
        <f>L18/B4</f>
        <v>76.943424485117404</v>
      </c>
      <c r="M19" s="18">
        <f>M18/B4</f>
        <v>79.696299218217021</v>
      </c>
      <c r="N19" s="18">
        <f>N18/B4</f>
        <v>81.73572959269589</v>
      </c>
      <c r="O19" s="18">
        <f>O18/B4</f>
        <v>79.669203704476374</v>
      </c>
      <c r="P19" s="18">
        <f>P18/B4</f>
        <v>79.698391532773385</v>
      </c>
      <c r="Q19" s="18">
        <f>Q18/B4</f>
        <v>84.087396705237097</v>
      </c>
      <c r="R19" s="18">
        <f>R18/B4</f>
        <v>81.257907238980408</v>
      </c>
      <c r="S19" s="18">
        <f>S18/B4</f>
        <v>79.739299807950218</v>
      </c>
      <c r="T19" s="18">
        <f>T18/B4</f>
        <v>81.546171960006234</v>
      </c>
      <c r="U19" s="18">
        <f>U18/B4</f>
        <v>80.58303656220032</v>
      </c>
      <c r="V19" s="18">
        <f>V18/B4</f>
        <v>79.781526025293473</v>
      </c>
      <c r="W19" s="18">
        <f>W18/B4</f>
        <v>78.048073918525745</v>
      </c>
      <c r="X19" s="18">
        <f>X18/B4</f>
        <v>82.488864951034316</v>
      </c>
      <c r="Y19" s="18">
        <f>Y18/B4</f>
        <v>82.040899790786327</v>
      </c>
      <c r="Z19" s="18">
        <f>Z18/B4</f>
        <v>80.905791429041386</v>
      </c>
    </row>
    <row r="20" spans="1:26" x14ac:dyDescent="0.25">
      <c r="A20" s="17" t="s">
        <v>11</v>
      </c>
      <c r="B20" s="19">
        <v>134.06698982857139</v>
      </c>
      <c r="C20" s="19">
        <v>286.72963736225108</v>
      </c>
      <c r="D20" s="19">
        <v>301.52394401166953</v>
      </c>
      <c r="E20" s="19">
        <v>303.19205652971817</v>
      </c>
      <c r="F20" s="19">
        <v>305.60594643535251</v>
      </c>
      <c r="G20" s="19">
        <v>304.07472178176681</v>
      </c>
      <c r="H20" s="19">
        <v>310.12559031568952</v>
      </c>
      <c r="I20" s="19">
        <v>318.13060759785287</v>
      </c>
      <c r="J20" s="19">
        <v>317.42008954751049</v>
      </c>
      <c r="K20" s="19">
        <v>317.76115937511202</v>
      </c>
      <c r="L20" s="19">
        <v>339.47841338704683</v>
      </c>
      <c r="M20" s="19">
        <v>332.70559510211137</v>
      </c>
      <c r="N20" s="19">
        <v>354.22126020767331</v>
      </c>
      <c r="O20" s="19">
        <v>344.45411644045703</v>
      </c>
      <c r="P20" s="19">
        <v>347.09877356922038</v>
      </c>
      <c r="Q20" s="19">
        <v>354.06131825891828</v>
      </c>
      <c r="R20" s="19">
        <v>356.76982160795592</v>
      </c>
      <c r="S20" s="19">
        <v>341.56910363905189</v>
      </c>
      <c r="T20" s="19">
        <v>347.77308671096353</v>
      </c>
      <c r="U20" s="19">
        <v>344.73700467542687</v>
      </c>
      <c r="V20" s="19">
        <v>322.14578155797409</v>
      </c>
      <c r="W20" s="19">
        <v>315.64315203319751</v>
      </c>
      <c r="X20" s="19">
        <v>325.1933172708782</v>
      </c>
      <c r="Y20" s="19">
        <v>333.37648865812002</v>
      </c>
      <c r="Z20" s="19">
        <v>341.75554697554691</v>
      </c>
    </row>
    <row r="21" spans="1:26" x14ac:dyDescent="0.25">
      <c r="A21" s="17" t="s">
        <v>69</v>
      </c>
      <c r="B21" s="20">
        <v>18.954304867797902</v>
      </c>
      <c r="C21" s="20">
        <v>8.5675791243624051</v>
      </c>
      <c r="D21" s="20">
        <v>8.7521893311895287</v>
      </c>
      <c r="E21" s="20">
        <v>11.374582932693929</v>
      </c>
      <c r="F21" s="20">
        <v>13.17104223418978</v>
      </c>
      <c r="G21" s="20">
        <v>13.822578956075089</v>
      </c>
      <c r="H21" s="20">
        <v>15.87541821346502</v>
      </c>
      <c r="I21" s="20">
        <v>15.51022063690694</v>
      </c>
      <c r="J21" s="20">
        <v>15.497017730534401</v>
      </c>
      <c r="K21" s="20">
        <v>16.590222710192521</v>
      </c>
      <c r="L21" s="20">
        <v>15.768761926702419</v>
      </c>
      <c r="M21" s="20">
        <v>14.652408162155989</v>
      </c>
      <c r="N21" s="20">
        <v>14.197180524118471</v>
      </c>
      <c r="O21" s="20">
        <v>14.05848607617814</v>
      </c>
      <c r="P21" s="20">
        <v>15.256476097284381</v>
      </c>
      <c r="Q21" s="20">
        <v>12.22839938511961</v>
      </c>
      <c r="R21" s="20">
        <v>12.920328816856999</v>
      </c>
      <c r="S21" s="20">
        <v>10.94320503578647</v>
      </c>
      <c r="T21" s="20">
        <v>9.2364301658670165</v>
      </c>
      <c r="U21" s="20">
        <v>8.7983145400011402</v>
      </c>
      <c r="V21" s="20">
        <v>6.4814697965423251</v>
      </c>
      <c r="W21" s="20">
        <v>4.5432951854589403</v>
      </c>
      <c r="X21" s="20">
        <v>3.8816594987766542</v>
      </c>
      <c r="Y21" s="20">
        <v>4.1828429090437051</v>
      </c>
      <c r="Z21" s="20">
        <v>2.070209621208662</v>
      </c>
    </row>
    <row r="22" spans="1:26" x14ac:dyDescent="0.25">
      <c r="A22" s="17" t="s">
        <v>70</v>
      </c>
      <c r="B22" s="20">
        <v>361.72579745210209</v>
      </c>
      <c r="C22" s="20">
        <v>263.57086634182622</v>
      </c>
      <c r="D22" s="20">
        <v>284.36089672368712</v>
      </c>
      <c r="E22" s="20">
        <v>277.1995630946862</v>
      </c>
      <c r="F22" s="20">
        <v>262.0613717609171</v>
      </c>
      <c r="G22" s="20">
        <v>256.49462476414118</v>
      </c>
      <c r="H22" s="20">
        <v>244.40875097262449</v>
      </c>
      <c r="I22" s="20">
        <v>247.2479387884641</v>
      </c>
      <c r="J22" s="20">
        <v>248.68993604172729</v>
      </c>
      <c r="K22" s="20">
        <v>251.79248626604851</v>
      </c>
      <c r="L22" s="20">
        <v>250.6764854967542</v>
      </c>
      <c r="M22" s="20">
        <v>267.41781363361969</v>
      </c>
      <c r="N22" s="20">
        <v>264.28422227715129</v>
      </c>
      <c r="O22" s="20">
        <v>268.58588832246738</v>
      </c>
      <c r="P22" s="20">
        <v>272.06080918265718</v>
      </c>
      <c r="Q22" s="20">
        <v>281.51536398524252</v>
      </c>
      <c r="R22" s="20">
        <v>276.54283252687372</v>
      </c>
      <c r="S22" s="20">
        <v>283.03734786580208</v>
      </c>
      <c r="T22" s="20">
        <v>286.39122228249221</v>
      </c>
      <c r="U22" s="20">
        <v>288.66490601349659</v>
      </c>
      <c r="V22" s="20">
        <v>306.53140132660081</v>
      </c>
      <c r="W22" s="20">
        <v>310.53552560222738</v>
      </c>
      <c r="X22" s="20">
        <v>325.30372576843899</v>
      </c>
      <c r="Y22" s="20">
        <v>322.70420574352949</v>
      </c>
      <c r="Z22" s="20">
        <v>316.68948494739772</v>
      </c>
    </row>
    <row r="23" spans="1:26" x14ac:dyDescent="0.25">
      <c r="A23" s="17" t="s">
        <v>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7" t="s">
        <v>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73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74</v>
      </c>
      <c r="B26" s="20">
        <v>11.917638830859021</v>
      </c>
      <c r="C26" s="20">
        <v>62.045166235006512</v>
      </c>
      <c r="D26" s="20">
        <v>1.1824863556654379</v>
      </c>
      <c r="E26" s="20">
        <v>1.1282088550088589</v>
      </c>
      <c r="F26" s="20">
        <v>1.088959825658077</v>
      </c>
      <c r="G26" s="20">
        <v>1.007623010219604</v>
      </c>
      <c r="H26" s="20">
        <v>0.94142668589927092</v>
      </c>
      <c r="I26" s="20">
        <v>0.94327594753171595</v>
      </c>
      <c r="J26" s="20">
        <v>0.93738096036156804</v>
      </c>
      <c r="K26" s="20">
        <v>0.96460534610764004</v>
      </c>
      <c r="L26" s="20">
        <v>1.030640341611651</v>
      </c>
      <c r="M26" s="20">
        <v>1.048517215213975</v>
      </c>
      <c r="N26" s="20">
        <v>1.1362091404850521</v>
      </c>
      <c r="O26" s="20">
        <v>1.092429755781521</v>
      </c>
      <c r="P26" s="20">
        <v>1.1209673261926389</v>
      </c>
      <c r="Q26" s="20">
        <v>1.1298384343957339</v>
      </c>
      <c r="R26" s="20">
        <v>1.066656423795932</v>
      </c>
      <c r="S26" s="20">
        <v>1.121948766345966</v>
      </c>
      <c r="T26" s="20">
        <v>1.0895124036436989</v>
      </c>
      <c r="U26" s="20">
        <v>1.116251131613847</v>
      </c>
      <c r="V26" s="20">
        <v>1.070612820978404</v>
      </c>
      <c r="W26" s="20">
        <v>1.070090941674859</v>
      </c>
      <c r="X26" s="20">
        <v>1.05353192319167</v>
      </c>
      <c r="Y26" s="20">
        <v>1.061611780470852</v>
      </c>
      <c r="Z26" s="20">
        <v>1.0567864782619241</v>
      </c>
    </row>
    <row r="27" spans="1:26" x14ac:dyDescent="0.25">
      <c r="A27" s="17" t="s">
        <v>75</v>
      </c>
      <c r="B27" s="19">
        <v>18769.378575999999</v>
      </c>
      <c r="C27" s="19">
        <v>38074.82854533333</v>
      </c>
      <c r="D27" s="19">
        <v>38861.612000000001</v>
      </c>
      <c r="E27" s="19">
        <v>38108.815969333336</v>
      </c>
      <c r="F27" s="19">
        <v>37556.525969333343</v>
      </c>
      <c r="G27" s="19">
        <v>36589.311271999999</v>
      </c>
      <c r="H27" s="19">
        <v>36583.655135999987</v>
      </c>
      <c r="I27" s="19">
        <v>36824.254090666662</v>
      </c>
      <c r="J27" s="19">
        <v>36070.984135999999</v>
      </c>
      <c r="K27" s="19">
        <v>35473.584788</v>
      </c>
      <c r="L27" s="19">
        <v>37246.89256</v>
      </c>
      <c r="M27" s="19">
        <v>35884.294665333327</v>
      </c>
      <c r="N27" s="19">
        <v>37570.12374266667</v>
      </c>
      <c r="O27" s="19">
        <v>35936.209060000001</v>
      </c>
      <c r="P27" s="19">
        <v>35628.994909333327</v>
      </c>
      <c r="Q27" s="19">
        <v>35763.733757333343</v>
      </c>
      <c r="R27" s="19">
        <v>35467.915045333342</v>
      </c>
      <c r="S27" s="19">
        <v>33421.170514666672</v>
      </c>
      <c r="T27" s="19">
        <v>33497.503711999998</v>
      </c>
      <c r="U27" s="19">
        <v>32688.652257333339</v>
      </c>
      <c r="V27" s="19">
        <v>30072.953000000001</v>
      </c>
      <c r="W27" s="19">
        <v>28803.068909333331</v>
      </c>
      <c r="X27" s="19">
        <v>28991.634621333331</v>
      </c>
      <c r="Y27" s="19">
        <v>29021.090090666661</v>
      </c>
      <c r="Z27" s="19">
        <v>29032.81722666667</v>
      </c>
    </row>
    <row r="28" spans="1:26" x14ac:dyDescent="0.25">
      <c r="A28" s="17" t="s">
        <v>76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7" t="s">
        <v>77</v>
      </c>
      <c r="B29" s="19">
        <v>18769.378575999999</v>
      </c>
      <c r="C29" s="19">
        <v>38074.82854533333</v>
      </c>
      <c r="D29" s="19">
        <v>38861.612000000001</v>
      </c>
      <c r="E29" s="19">
        <v>38108.815969333336</v>
      </c>
      <c r="F29" s="19">
        <v>37556.525969333343</v>
      </c>
      <c r="G29" s="19">
        <v>36589.311271999999</v>
      </c>
      <c r="H29" s="19">
        <v>36583.655135999987</v>
      </c>
      <c r="I29" s="19">
        <v>36824.254090666662</v>
      </c>
      <c r="J29" s="19">
        <v>36070.984135999999</v>
      </c>
      <c r="K29" s="19">
        <v>35473.584788</v>
      </c>
      <c r="L29" s="19">
        <v>37246.89256</v>
      </c>
      <c r="M29" s="19">
        <v>35884.294665333327</v>
      </c>
      <c r="N29" s="19">
        <v>37570.12374266667</v>
      </c>
      <c r="O29" s="19">
        <v>35936.209060000001</v>
      </c>
      <c r="P29" s="19">
        <v>35628.994909333327</v>
      </c>
      <c r="Q29" s="19">
        <v>35763.733757333343</v>
      </c>
      <c r="R29" s="19">
        <v>35467.915045333342</v>
      </c>
      <c r="S29" s="19">
        <v>33421.170514666672</v>
      </c>
      <c r="T29" s="19">
        <v>33497.503711999998</v>
      </c>
      <c r="U29" s="19">
        <v>32688.652257333339</v>
      </c>
      <c r="V29" s="19">
        <v>30072.953000000001</v>
      </c>
      <c r="W29" s="19">
        <v>28803.068909333331</v>
      </c>
      <c r="X29" s="19">
        <v>28991.634621333331</v>
      </c>
      <c r="Y29" s="19">
        <v>29021.090090666661</v>
      </c>
      <c r="Z29" s="19">
        <v>29032.81722666667</v>
      </c>
    </row>
    <row r="30" spans="1:26" x14ac:dyDescent="0.25">
      <c r="A30" s="17" t="s">
        <v>78</v>
      </c>
      <c r="B30" s="19">
        <v>21906.458033416671</v>
      </c>
      <c r="C30" s="19">
        <v>44485.526154666673</v>
      </c>
      <c r="D30" s="19">
        <v>45401.845348333343</v>
      </c>
      <c r="E30" s="19">
        <v>44529.459235833339</v>
      </c>
      <c r="F30" s="19">
        <v>43877.863573000002</v>
      </c>
      <c r="G30" s="19">
        <v>42747.323197333331</v>
      </c>
      <c r="H30" s="19">
        <v>42742.087786416661</v>
      </c>
      <c r="I30" s="19">
        <v>43024.982159833329</v>
      </c>
      <c r="J30" s="19">
        <v>42144.583104666657</v>
      </c>
      <c r="K30" s="19">
        <v>41446.55132583333</v>
      </c>
      <c r="L30" s="19">
        <v>43530.001826500004</v>
      </c>
      <c r="M30" s="19">
        <v>41929.463172666663</v>
      </c>
      <c r="N30" s="19">
        <v>43903.626413083337</v>
      </c>
      <c r="O30" s="19">
        <v>41999.116411083327</v>
      </c>
      <c r="P30" s="19">
        <v>41633.705026750002</v>
      </c>
      <c r="Q30" s="19">
        <v>41792.3635565</v>
      </c>
      <c r="R30" s="19">
        <v>41447.067781999998</v>
      </c>
      <c r="S30" s="19">
        <v>39052.451055833328</v>
      </c>
      <c r="T30" s="19">
        <v>39149.512773916656</v>
      </c>
      <c r="U30" s="19">
        <v>38196.872571</v>
      </c>
      <c r="V30" s="19">
        <v>35136.287066166668</v>
      </c>
      <c r="W30" s="19">
        <v>33651.228434666657</v>
      </c>
      <c r="X30" s="19">
        <v>33879.984340833333</v>
      </c>
      <c r="Y30" s="19">
        <v>33908.860903749999</v>
      </c>
      <c r="Z30" s="19">
        <v>33923.815416333331</v>
      </c>
    </row>
    <row r="31" spans="1:26" x14ac:dyDescent="0.25">
      <c r="A31" s="17" t="s">
        <v>79</v>
      </c>
      <c r="B31" s="18">
        <v>6374146.7489449987</v>
      </c>
      <c r="C31" s="18">
        <v>9654282.2802910004</v>
      </c>
      <c r="D31" s="18">
        <v>10653357.289974</v>
      </c>
      <c r="E31" s="18">
        <v>10057243.109728999</v>
      </c>
      <c r="F31" s="18">
        <v>9264197.5198320001</v>
      </c>
      <c r="G31" s="18">
        <v>8794083.4150340017</v>
      </c>
      <c r="H31" s="18">
        <v>8262816.9388769995</v>
      </c>
      <c r="I31" s="18">
        <v>8437393.9551420007</v>
      </c>
      <c r="J31" s="18">
        <v>8317375.3861250011</v>
      </c>
      <c r="K31" s="18">
        <v>8244374.5934749991</v>
      </c>
      <c r="L31" s="18">
        <v>8650505.8871449996</v>
      </c>
      <c r="M31" s="18">
        <v>8981732.0147620011</v>
      </c>
      <c r="N31" s="18">
        <v>9305883.2243370004</v>
      </c>
      <c r="O31" s="18">
        <v>9061514.6400449984</v>
      </c>
      <c r="P31" s="18">
        <v>9058069.559816001</v>
      </c>
      <c r="Q31" s="18">
        <v>9556986.8133499995</v>
      </c>
      <c r="R31" s="18">
        <v>9272887.9462210014</v>
      </c>
      <c r="S31" s="18">
        <v>9032080.4859879985</v>
      </c>
      <c r="T31" s="18">
        <v>9231789.2907279991</v>
      </c>
      <c r="U31" s="18">
        <v>9099998.6322469991</v>
      </c>
      <c r="V31" s="18">
        <v>8990569.6417369992</v>
      </c>
      <c r="W31" s="18">
        <v>8791488.6785850003</v>
      </c>
      <c r="X31" s="18">
        <v>9299576.195402002</v>
      </c>
      <c r="Y31" s="18">
        <v>9223392.3891349994</v>
      </c>
      <c r="Z31" s="18">
        <v>9124158.5250220001</v>
      </c>
    </row>
    <row r="32" spans="1:26" x14ac:dyDescent="0.25">
      <c r="A32" s="17" t="s">
        <v>80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81</v>
      </c>
      <c r="B33" s="19">
        <v>602.08333333333337</v>
      </c>
      <c r="C33" s="19">
        <v>1212.916666666667</v>
      </c>
      <c r="D33" s="19">
        <v>1248.166666666667</v>
      </c>
      <c r="E33" s="19">
        <v>1232.166666666667</v>
      </c>
      <c r="F33" s="19">
        <v>1211.333333333333</v>
      </c>
      <c r="G33" s="19">
        <v>1183.166666666667</v>
      </c>
      <c r="H33" s="19">
        <v>1185.916666666667</v>
      </c>
      <c r="I33" s="19">
        <v>1191.25</v>
      </c>
      <c r="J33" s="19">
        <v>1166.333333333333</v>
      </c>
      <c r="K33" s="19">
        <v>1152.583333333333</v>
      </c>
      <c r="L33" s="19">
        <v>1211.25</v>
      </c>
      <c r="M33" s="19">
        <v>1167.083333333333</v>
      </c>
      <c r="N33" s="19">
        <v>1230.916666666667</v>
      </c>
      <c r="O33" s="19">
        <v>1174.083333333333</v>
      </c>
      <c r="P33" s="19">
        <v>1158</v>
      </c>
      <c r="Q33" s="19">
        <v>1179.583333333333</v>
      </c>
      <c r="R33" s="19">
        <v>1161.75</v>
      </c>
      <c r="S33" s="19">
        <v>1092.083333333333</v>
      </c>
      <c r="T33" s="19">
        <v>1099</v>
      </c>
      <c r="U33" s="19">
        <v>1076.75</v>
      </c>
      <c r="V33" s="19">
        <v>994.66666666666663</v>
      </c>
      <c r="W33" s="19">
        <v>951.58333333333337</v>
      </c>
      <c r="X33" s="19">
        <v>963.66666666666663</v>
      </c>
      <c r="Y33" s="19">
        <v>956.66666666666663</v>
      </c>
      <c r="Z33" s="19">
        <v>973</v>
      </c>
    </row>
    <row r="34" spans="1:26" x14ac:dyDescent="0.25">
      <c r="A34" s="17" t="s">
        <v>82</v>
      </c>
      <c r="B34" s="19">
        <v>5874</v>
      </c>
      <c r="C34" s="19">
        <v>297</v>
      </c>
      <c r="D34" s="19">
        <v>6713.25</v>
      </c>
      <c r="E34" s="19">
        <v>6626.666666666667</v>
      </c>
      <c r="F34" s="19">
        <v>6628.333333333333</v>
      </c>
      <c r="G34" s="19">
        <v>6579.333333333333</v>
      </c>
      <c r="H34" s="19">
        <v>6487</v>
      </c>
      <c r="I34" s="19">
        <v>6585.75</v>
      </c>
      <c r="J34" s="19">
        <v>6553.5</v>
      </c>
      <c r="K34" s="19">
        <v>6504.75</v>
      </c>
      <c r="L34" s="19">
        <v>6403.416666666667</v>
      </c>
      <c r="M34" s="19">
        <v>6525.75</v>
      </c>
      <c r="N34" s="19">
        <v>6422.166666666667</v>
      </c>
      <c r="O34" s="19">
        <v>6585.833333333333</v>
      </c>
      <c r="P34" s="19">
        <v>6504.083333333333</v>
      </c>
      <c r="Q34" s="19">
        <v>6473</v>
      </c>
      <c r="R34" s="19">
        <v>6534.25</v>
      </c>
      <c r="S34" s="19">
        <v>6561.166666666667</v>
      </c>
      <c r="T34" s="19">
        <v>6596.5</v>
      </c>
      <c r="U34" s="19">
        <v>6568.833333333333</v>
      </c>
      <c r="V34" s="19">
        <v>6734.833333333333</v>
      </c>
      <c r="W34" s="19">
        <v>6737.833333333333</v>
      </c>
      <c r="X34" s="19">
        <v>6753.416666666667</v>
      </c>
      <c r="Y34" s="19">
        <v>6708.833333333333</v>
      </c>
      <c r="Z34" s="19">
        <v>6667.5</v>
      </c>
    </row>
    <row r="35" spans="1:26" x14ac:dyDescent="0.25">
      <c r="A35" s="17" t="s">
        <v>83</v>
      </c>
      <c r="B35" s="19">
        <v>2307.916666666667</v>
      </c>
      <c r="C35" s="19">
        <v>7250.083333333333</v>
      </c>
      <c r="D35" s="19">
        <v>798.58333333333337</v>
      </c>
      <c r="E35" s="19">
        <v>901.16666666666663</v>
      </c>
      <c r="F35" s="19">
        <v>944.33333333333337</v>
      </c>
      <c r="G35" s="19">
        <v>997.5</v>
      </c>
      <c r="H35" s="19">
        <v>1087.083333333333</v>
      </c>
      <c r="I35" s="19">
        <v>983</v>
      </c>
      <c r="J35" s="19">
        <v>1064.166666666667</v>
      </c>
      <c r="K35" s="19">
        <v>1102.666666666667</v>
      </c>
      <c r="L35" s="19">
        <v>1145.333333333333</v>
      </c>
      <c r="M35" s="19">
        <v>1067.166666666667</v>
      </c>
      <c r="N35" s="19">
        <v>1130.916666666667</v>
      </c>
      <c r="O35" s="19">
        <v>1000.083333333333</v>
      </c>
      <c r="P35" s="19">
        <v>1097.916666666667</v>
      </c>
      <c r="Q35" s="19">
        <v>1107.416666666667</v>
      </c>
      <c r="R35" s="19">
        <v>1088</v>
      </c>
      <c r="S35" s="19">
        <v>1106.75</v>
      </c>
      <c r="T35" s="19">
        <v>1064.5</v>
      </c>
      <c r="U35" s="19">
        <v>1114.416666666667</v>
      </c>
      <c r="V35" s="19">
        <v>1054.5</v>
      </c>
      <c r="W35" s="19">
        <v>1070.583333333333</v>
      </c>
      <c r="X35" s="19">
        <v>1042.916666666667</v>
      </c>
      <c r="Y35" s="19">
        <v>1094.5</v>
      </c>
      <c r="Z35" s="19">
        <v>1143.5</v>
      </c>
    </row>
    <row r="36" spans="1:26" x14ac:dyDescent="0.25">
      <c r="A36" s="17" t="s">
        <v>84</v>
      </c>
      <c r="B36" s="19">
        <v>49.845743174863387</v>
      </c>
      <c r="C36" s="19">
        <v>60.250753120738203</v>
      </c>
      <c r="D36" s="19">
        <v>62.530874921461177</v>
      </c>
      <c r="E36" s="19">
        <v>60.391260651826492</v>
      </c>
      <c r="F36" s="19">
        <v>58.239716633481343</v>
      </c>
      <c r="G36" s="19">
        <v>56.252011413175417</v>
      </c>
      <c r="H36" s="19">
        <v>55.329295892912853</v>
      </c>
      <c r="I36" s="19">
        <v>55.188523399838282</v>
      </c>
      <c r="J36" s="19">
        <v>55.211492455382889</v>
      </c>
      <c r="K36" s="19">
        <v>53.481886166676183</v>
      </c>
      <c r="L36" s="19">
        <v>53.009751316114922</v>
      </c>
      <c r="M36" s="19">
        <v>51.287936584722218</v>
      </c>
      <c r="N36" s="19">
        <v>51.915255927073851</v>
      </c>
      <c r="O36" s="19">
        <v>49.906822621946347</v>
      </c>
      <c r="P36" s="19">
        <v>49.283649131592469</v>
      </c>
      <c r="Q36" s="19">
        <v>46.740006388413242</v>
      </c>
      <c r="R36" s="19">
        <v>48.876977975115743</v>
      </c>
      <c r="S36" s="19">
        <v>46.418527649828768</v>
      </c>
      <c r="T36" s="19">
        <v>45.863545093778527</v>
      </c>
      <c r="U36" s="19">
        <v>43.736267289012559</v>
      </c>
      <c r="V36" s="19">
        <v>46.001862196294397</v>
      </c>
      <c r="W36" s="19">
        <v>44.339140091019779</v>
      </c>
      <c r="X36" s="19">
        <v>44.9847542962519</v>
      </c>
      <c r="Y36" s="19">
        <v>43.993774850456617</v>
      </c>
      <c r="Z36" s="19">
        <v>42.40433932414048</v>
      </c>
    </row>
    <row r="37" spans="1:26" x14ac:dyDescent="0.25">
      <c r="A37" s="17" t="s">
        <v>85</v>
      </c>
      <c r="B37" s="21">
        <v>0.59411371230471577</v>
      </c>
      <c r="C37" s="21">
        <v>0.80587464015511667</v>
      </c>
      <c r="D37" s="21">
        <v>0.81039624537540433</v>
      </c>
      <c r="E37" s="21">
        <v>0.82770905182028209</v>
      </c>
      <c r="F37" s="21">
        <v>0.82889012280038177</v>
      </c>
      <c r="G37" s="21">
        <v>0.82345556591746438</v>
      </c>
      <c r="H37" s="21">
        <v>0.84385027894388331</v>
      </c>
      <c r="I37" s="21">
        <v>0.84927682791988102</v>
      </c>
      <c r="J37" s="21">
        <v>0.84453668316119435</v>
      </c>
      <c r="K37" s="21">
        <v>0.85091074967606151</v>
      </c>
      <c r="L37" s="21">
        <v>0.86456215706454809</v>
      </c>
      <c r="M37" s="21">
        <v>0.85967482684700169</v>
      </c>
      <c r="N37" s="21">
        <v>0.86855323897495129</v>
      </c>
      <c r="O37" s="21">
        <v>0.86191325227940285</v>
      </c>
      <c r="P37" s="21">
        <v>0.866307287468014</v>
      </c>
      <c r="Q37" s="21">
        <v>0.88071801683284379</v>
      </c>
      <c r="R37" s="21">
        <v>0.86841793402227052</v>
      </c>
      <c r="S37" s="21">
        <v>0.85056707445109425</v>
      </c>
      <c r="T37" s="21">
        <v>0.86391424766024927</v>
      </c>
      <c r="U37" s="21">
        <v>0.84932224205687079</v>
      </c>
      <c r="V37" s="21">
        <v>0.83556320780835414</v>
      </c>
      <c r="W37" s="21">
        <v>0.83634168896938654</v>
      </c>
      <c r="X37" s="21">
        <v>0.83289344891807571</v>
      </c>
      <c r="Y37" s="21">
        <v>0.8506733420982111</v>
      </c>
      <c r="Z37" s="21">
        <v>0.85708011084380842</v>
      </c>
    </row>
    <row r="38" spans="1:26" x14ac:dyDescent="0.25">
      <c r="A38" s="17" t="s">
        <v>86</v>
      </c>
      <c r="B38" s="21">
        <v>7.8305251973284765E-2</v>
      </c>
      <c r="C38" s="21">
        <v>0.19945776255707759</v>
      </c>
      <c r="D38" s="21">
        <v>0.2157058599695586</v>
      </c>
      <c r="E38" s="21">
        <v>0.22420091324200911</v>
      </c>
      <c r="F38" s="21">
        <v>0.22022047662416519</v>
      </c>
      <c r="G38" s="21">
        <v>0.21343226788432271</v>
      </c>
      <c r="H38" s="21">
        <v>0.23088850837138511</v>
      </c>
      <c r="I38" s="21">
        <v>0.21668569254185691</v>
      </c>
      <c r="J38" s="21">
        <v>0.24205942622950821</v>
      </c>
      <c r="K38" s="21">
        <v>0.23320015220700149</v>
      </c>
      <c r="L38" s="21">
        <v>0.24107686453576871</v>
      </c>
      <c r="M38" s="21">
        <v>0.2265601217656012</v>
      </c>
      <c r="N38" s="21">
        <v>0.24410860655737701</v>
      </c>
      <c r="O38" s="21">
        <v>0.22841514459665141</v>
      </c>
      <c r="P38" s="21">
        <v>0.23134512937595131</v>
      </c>
      <c r="Q38" s="21">
        <v>0.21153919330289189</v>
      </c>
      <c r="R38" s="21">
        <v>0.23218351548269581</v>
      </c>
      <c r="S38" s="21">
        <v>0.20620243531202431</v>
      </c>
      <c r="T38" s="21">
        <v>0.21234779299847789</v>
      </c>
      <c r="U38" s="21">
        <v>0.18476027397260281</v>
      </c>
      <c r="V38" s="21">
        <v>0.22399628111718281</v>
      </c>
      <c r="W38" s="21">
        <v>0.20183599695585999</v>
      </c>
      <c r="X38" s="21">
        <v>0.21643835616438359</v>
      </c>
      <c r="Y38" s="21">
        <v>0.21378424657534251</v>
      </c>
      <c r="Z38" s="21">
        <v>0.209310488767456</v>
      </c>
    </row>
    <row r="39" spans="1:26" x14ac:dyDescent="0.25">
      <c r="A39" s="17" t="s">
        <v>87</v>
      </c>
      <c r="B39" s="19">
        <v>274.16666666666669</v>
      </c>
      <c r="C39" s="19">
        <v>555.91666666666663</v>
      </c>
      <c r="D39" s="19">
        <v>577.33333333333337</v>
      </c>
      <c r="E39" s="19">
        <v>570.08333333333337</v>
      </c>
      <c r="F39" s="19">
        <v>560.5</v>
      </c>
      <c r="G39" s="19">
        <v>542.33333333333337</v>
      </c>
      <c r="H39" s="19">
        <v>547.83333333333337</v>
      </c>
      <c r="I39" s="19">
        <v>546.66666666666663</v>
      </c>
      <c r="J39" s="19">
        <v>538.83333333333337</v>
      </c>
      <c r="K39" s="19">
        <v>535</v>
      </c>
      <c r="L39" s="19">
        <v>558.75</v>
      </c>
      <c r="M39" s="19">
        <v>541.75</v>
      </c>
      <c r="N39" s="19">
        <v>572.66666666666663</v>
      </c>
      <c r="O39" s="19">
        <v>536.33333333333337</v>
      </c>
      <c r="P39" s="19">
        <v>533</v>
      </c>
      <c r="Q39" s="19">
        <v>544.58333333333337</v>
      </c>
      <c r="R39" s="19">
        <v>537.33333333333337</v>
      </c>
      <c r="S39" s="19">
        <v>503.08333333333331</v>
      </c>
      <c r="T39" s="19">
        <v>505.16666666666669</v>
      </c>
      <c r="U39" s="19">
        <v>493.16666666666669</v>
      </c>
      <c r="V39" s="19">
        <v>462</v>
      </c>
      <c r="W39" s="19">
        <v>434.08333333333331</v>
      </c>
      <c r="X39" s="19">
        <v>443.41666666666669</v>
      </c>
      <c r="Y39" s="19">
        <v>442.83333333333331</v>
      </c>
      <c r="Z39" s="19">
        <v>444.83333333333331</v>
      </c>
    </row>
    <row r="40" spans="1:26" x14ac:dyDescent="0.25">
      <c r="A40" s="17" t="s">
        <v>88</v>
      </c>
      <c r="B40" s="19">
        <v>327.91666666666669</v>
      </c>
      <c r="C40" s="19">
        <v>657</v>
      </c>
      <c r="D40" s="19">
        <v>670.83333333333337</v>
      </c>
      <c r="E40" s="19">
        <v>662.08333333333337</v>
      </c>
      <c r="F40" s="19">
        <v>650.83333333333337</v>
      </c>
      <c r="G40" s="19">
        <v>640.83333333333337</v>
      </c>
      <c r="H40" s="19">
        <v>638.08333333333337</v>
      </c>
      <c r="I40" s="19">
        <v>644.58333333333337</v>
      </c>
      <c r="J40" s="19">
        <v>627.5</v>
      </c>
      <c r="K40" s="19">
        <v>617.58333333333337</v>
      </c>
      <c r="L40" s="19">
        <v>652.5</v>
      </c>
      <c r="M40" s="19">
        <v>625.33333333333337</v>
      </c>
      <c r="N40" s="19">
        <v>658.25</v>
      </c>
      <c r="O40" s="19">
        <v>637.75</v>
      </c>
      <c r="P40" s="19">
        <v>625</v>
      </c>
      <c r="Q40" s="19">
        <v>635</v>
      </c>
      <c r="R40" s="19">
        <v>624.41666666666663</v>
      </c>
      <c r="S40" s="19">
        <v>589</v>
      </c>
      <c r="T40" s="19">
        <v>593.83333333333337</v>
      </c>
      <c r="U40" s="19">
        <v>583.58333333333337</v>
      </c>
      <c r="V40" s="19">
        <v>532.66666666666663</v>
      </c>
      <c r="W40" s="19">
        <v>517.5</v>
      </c>
      <c r="X40" s="19">
        <v>520.25</v>
      </c>
      <c r="Y40" s="19">
        <v>513.83333333333337</v>
      </c>
      <c r="Z40" s="19">
        <v>528.16666666666663</v>
      </c>
    </row>
    <row r="41" spans="1:26" x14ac:dyDescent="0.25">
      <c r="A41" s="17" t="s">
        <v>89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 t="s">
        <v>90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92</v>
      </c>
      <c r="B44" s="19">
        <v>5874</v>
      </c>
      <c r="C44" s="19">
        <v>297</v>
      </c>
      <c r="D44" s="19">
        <v>6713.25</v>
      </c>
      <c r="E44" s="19">
        <v>6626.666666666667</v>
      </c>
      <c r="F44" s="19">
        <v>6628.333333333333</v>
      </c>
      <c r="G44" s="19">
        <v>6579.333333333333</v>
      </c>
      <c r="H44" s="19">
        <v>6487</v>
      </c>
      <c r="I44" s="19">
        <v>6585.75</v>
      </c>
      <c r="J44" s="19">
        <v>6553.5</v>
      </c>
      <c r="K44" s="19">
        <v>6504.75</v>
      </c>
      <c r="L44" s="19">
        <v>6403.416666666667</v>
      </c>
      <c r="M44" s="19">
        <v>6525.75</v>
      </c>
      <c r="N44" s="19">
        <v>6422.166666666667</v>
      </c>
      <c r="O44" s="19">
        <v>6585.833333333333</v>
      </c>
      <c r="P44" s="19">
        <v>6504.083333333333</v>
      </c>
      <c r="Q44" s="19">
        <v>6473</v>
      </c>
      <c r="R44" s="19">
        <v>6534.25</v>
      </c>
      <c r="S44" s="19">
        <v>6561.166666666667</v>
      </c>
      <c r="T44" s="19">
        <v>6596.5</v>
      </c>
      <c r="U44" s="19">
        <v>6568.833333333333</v>
      </c>
      <c r="V44" s="19">
        <v>6734.833333333333</v>
      </c>
      <c r="W44" s="19">
        <v>6737.833333333333</v>
      </c>
      <c r="X44" s="19">
        <v>6753.416666666667</v>
      </c>
      <c r="Y44" s="19">
        <v>6708.833333333333</v>
      </c>
      <c r="Z44" s="19">
        <v>6667.5</v>
      </c>
    </row>
    <row r="45" spans="1:26" x14ac:dyDescent="0.25">
      <c r="A45" s="17" t="s">
        <v>93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95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96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97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99</v>
      </c>
      <c r="B51" s="20">
        <v>45.225493131451117</v>
      </c>
      <c r="C51" s="20">
        <v>44.5603128805175</v>
      </c>
      <c r="D51" s="20">
        <v>46.929100171232882</v>
      </c>
      <c r="E51" s="20">
        <v>48.126644121004567</v>
      </c>
      <c r="F51" s="20">
        <v>49.565278062386163</v>
      </c>
      <c r="G51" s="20">
        <v>49.857390506088279</v>
      </c>
      <c r="H51" s="20">
        <v>51.733275684931499</v>
      </c>
      <c r="I51" s="20">
        <v>52.120214707001523</v>
      </c>
      <c r="J51" s="20">
        <v>51.644857031724349</v>
      </c>
      <c r="K51" s="20">
        <v>53.1710197869102</v>
      </c>
      <c r="L51" s="20">
        <v>52.768034531963458</v>
      </c>
      <c r="M51" s="20">
        <v>52.110169996194827</v>
      </c>
      <c r="N51" s="20">
        <v>52.86636204083181</v>
      </c>
      <c r="O51" s="20">
        <v>51.919074391171989</v>
      </c>
      <c r="P51" s="20">
        <v>52.854334665144613</v>
      </c>
      <c r="Q51" s="20">
        <v>50.890108828006078</v>
      </c>
      <c r="R51" s="20">
        <v>50.581306637067399</v>
      </c>
      <c r="S51" s="20">
        <v>46.937069920091332</v>
      </c>
      <c r="T51" s="20">
        <v>43.96575494672755</v>
      </c>
      <c r="U51" s="20">
        <v>43.052154394977173</v>
      </c>
      <c r="V51" s="20">
        <v>39.115949168943537</v>
      </c>
      <c r="W51" s="20">
        <v>36.060313451293752</v>
      </c>
      <c r="X51" s="20">
        <v>36.116259798325721</v>
      </c>
      <c r="Y51" s="20">
        <v>36.090589516742767</v>
      </c>
      <c r="Z51" s="20">
        <v>36.101828134486937</v>
      </c>
    </row>
    <row r="52" spans="1:26" x14ac:dyDescent="0.25">
      <c r="A52" s="17" t="s">
        <v>100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101</v>
      </c>
      <c r="B53" s="18"/>
      <c r="C53" s="18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20">
        <v>1.2791150576806309</v>
      </c>
    </row>
    <row r="54" spans="1:26" x14ac:dyDescent="0.25">
      <c r="A54" s="17" t="s">
        <v>102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103</v>
      </c>
      <c r="B55" s="20">
        <v>96.618632694084397</v>
      </c>
      <c r="C55" s="20">
        <v>98.914852780023978</v>
      </c>
      <c r="D55" s="20">
        <v>104.7214614811578</v>
      </c>
      <c r="E55" s="20">
        <v>100.7026330601861</v>
      </c>
      <c r="F55" s="20">
        <v>95.413695889893773</v>
      </c>
      <c r="G55" s="20">
        <v>92.916643926354709</v>
      </c>
      <c r="H55" s="20">
        <v>88.479206081617434</v>
      </c>
      <c r="I55" s="20">
        <v>90.530744493933568</v>
      </c>
      <c r="J55" s="20">
        <v>89.554210557490734</v>
      </c>
      <c r="K55" s="20">
        <v>88.513063565473942</v>
      </c>
      <c r="L55" s="20">
        <v>91.65836099160083</v>
      </c>
      <c r="M55" s="20">
        <v>95.141864213107965</v>
      </c>
      <c r="N55" s="20">
        <v>96.574437162643576</v>
      </c>
      <c r="O55" s="20">
        <v>95.317071246080843</v>
      </c>
      <c r="P55" s="20">
        <v>95.096720086521444</v>
      </c>
      <c r="Q55" s="20">
        <v>99.734191225521116</v>
      </c>
      <c r="R55" s="20">
        <v>97.410330113174169</v>
      </c>
      <c r="S55" s="20">
        <v>96.845669751748446</v>
      </c>
      <c r="T55" s="20">
        <v>99.144244830689303</v>
      </c>
      <c r="U55" s="20">
        <v>97.561201489638734</v>
      </c>
      <c r="V55" s="20">
        <v>98.623914554142232</v>
      </c>
      <c r="W55" s="20">
        <v>97.565687823701182</v>
      </c>
      <c r="X55" s="20">
        <v>101.3997545041247</v>
      </c>
      <c r="Y55" s="20">
        <v>101.17667133799389</v>
      </c>
      <c r="Z55" s="20">
        <v>99.732852063441399</v>
      </c>
    </row>
    <row r="56" spans="1:26" x14ac:dyDescent="0.25">
      <c r="A56" s="17" t="s">
        <v>104</v>
      </c>
      <c r="B56" s="18">
        <v>131091.67583333331</v>
      </c>
      <c r="C56" s="18">
        <v>137362.4</v>
      </c>
      <c r="D56" s="18">
        <v>150612.8483333333</v>
      </c>
      <c r="E56" s="18">
        <v>143035.0216666667</v>
      </c>
      <c r="F56" s="18">
        <v>133742.7908333333</v>
      </c>
      <c r="G56" s="18">
        <v>129259.1158333333</v>
      </c>
      <c r="H56" s="18">
        <v>127690.91833333331</v>
      </c>
      <c r="I56" s="18">
        <v>130581.0891666667</v>
      </c>
      <c r="J56" s="18">
        <v>128545.575</v>
      </c>
      <c r="K56" s="18">
        <v>137101.26416666669</v>
      </c>
      <c r="L56" s="18">
        <v>138449.61333333331</v>
      </c>
      <c r="M56" s="18">
        <v>140594.7391666667</v>
      </c>
      <c r="N56" s="18">
        <v>145374.4083333333</v>
      </c>
      <c r="O56" s="18">
        <v>141984.87083333329</v>
      </c>
      <c r="P56" s="18">
        <v>140371.63666666669</v>
      </c>
      <c r="Q56" s="18">
        <v>144339.3091666667</v>
      </c>
      <c r="R56" s="18">
        <v>140517.7233333333</v>
      </c>
      <c r="S56" s="18">
        <v>134622.8133333333</v>
      </c>
      <c r="T56" s="18">
        <v>135639.2441666667</v>
      </c>
      <c r="U56" s="18">
        <v>133126.98749999999</v>
      </c>
      <c r="V56" s="18">
        <v>131389.15</v>
      </c>
      <c r="W56" s="18">
        <v>129784.9258333333</v>
      </c>
      <c r="X56" s="18">
        <v>137542.1816666667</v>
      </c>
      <c r="Y56" s="18">
        <v>136905.17000000001</v>
      </c>
      <c r="Z56" s="18">
        <v>136097.9725</v>
      </c>
    </row>
    <row r="57" spans="1:26" x14ac:dyDescent="0.25">
      <c r="A57" s="17" t="s">
        <v>105</v>
      </c>
      <c r="B57" s="19">
        <v>2684</v>
      </c>
      <c r="C57" s="19">
        <v>3644</v>
      </c>
      <c r="D57" s="19">
        <v>4334</v>
      </c>
      <c r="E57" s="19">
        <v>2872</v>
      </c>
      <c r="F57" s="19">
        <v>2517</v>
      </c>
      <c r="G57" s="19">
        <v>2336</v>
      </c>
      <c r="H57" s="19">
        <v>2095</v>
      </c>
      <c r="I57" s="19">
        <v>2148</v>
      </c>
      <c r="J57" s="19">
        <v>2170</v>
      </c>
      <c r="K57" s="19">
        <v>2212</v>
      </c>
      <c r="L57" s="19">
        <v>2272</v>
      </c>
      <c r="M57" s="19">
        <v>2382</v>
      </c>
      <c r="N57" s="19">
        <v>2519</v>
      </c>
      <c r="O57" s="19">
        <v>2508</v>
      </c>
      <c r="P57" s="19">
        <v>2546</v>
      </c>
      <c r="Q57" s="19">
        <v>3411</v>
      </c>
      <c r="R57" s="19">
        <v>3269</v>
      </c>
      <c r="S57" s="19">
        <v>3224</v>
      </c>
      <c r="T57" s="19">
        <v>5372</v>
      </c>
      <c r="U57" s="19">
        <v>5001</v>
      </c>
      <c r="V57" s="19">
        <v>6239</v>
      </c>
      <c r="W57" s="19">
        <v>7907</v>
      </c>
      <c r="X57" s="19">
        <v>10168</v>
      </c>
      <c r="Y57" s="19">
        <v>10041</v>
      </c>
      <c r="Z57" s="19">
        <v>9680</v>
      </c>
    </row>
    <row r="58" spans="1:26" x14ac:dyDescent="0.25">
      <c r="A58" s="17" t="s">
        <v>106</v>
      </c>
      <c r="B58" s="19">
        <v>4350</v>
      </c>
      <c r="C58" s="19">
        <v>4374</v>
      </c>
      <c r="D58" s="19">
        <v>4700</v>
      </c>
      <c r="E58" s="19">
        <v>4649</v>
      </c>
      <c r="F58" s="19">
        <v>4711</v>
      </c>
      <c r="G58" s="19">
        <v>4816</v>
      </c>
      <c r="H58" s="19">
        <v>5341</v>
      </c>
      <c r="I58" s="19">
        <v>5344</v>
      </c>
      <c r="J58" s="19">
        <v>5275</v>
      </c>
      <c r="K58" s="19">
        <v>6232</v>
      </c>
      <c r="L58" s="19">
        <v>5967</v>
      </c>
      <c r="M58" s="19">
        <v>5589</v>
      </c>
      <c r="N58" s="19">
        <v>5766</v>
      </c>
      <c r="O58" s="19">
        <v>5630</v>
      </c>
      <c r="P58" s="19">
        <v>5446</v>
      </c>
      <c r="Q58" s="19">
        <v>5180</v>
      </c>
      <c r="R58" s="19">
        <v>5152</v>
      </c>
      <c r="S58" s="19">
        <v>4701</v>
      </c>
      <c r="T58" s="19">
        <v>4449</v>
      </c>
      <c r="U58" s="19">
        <v>4352</v>
      </c>
      <c r="V58" s="19">
        <v>3928</v>
      </c>
      <c r="W58" s="19">
        <v>3898</v>
      </c>
      <c r="X58" s="19">
        <v>3858</v>
      </c>
      <c r="Y58" s="19">
        <v>3865</v>
      </c>
      <c r="Z58" s="19">
        <v>3859</v>
      </c>
    </row>
    <row r="59" spans="1:26" x14ac:dyDescent="0.25">
      <c r="A59" s="17" t="s">
        <v>107</v>
      </c>
      <c r="B59" s="19">
        <v>1852</v>
      </c>
      <c r="C59" s="19">
        <v>2052</v>
      </c>
      <c r="D59" s="19">
        <v>2207</v>
      </c>
      <c r="E59" s="19">
        <v>2080</v>
      </c>
      <c r="F59" s="19">
        <v>1859</v>
      </c>
      <c r="G59" s="19">
        <v>1769</v>
      </c>
      <c r="H59" s="19">
        <v>1614</v>
      </c>
      <c r="I59" s="19">
        <v>1651</v>
      </c>
      <c r="J59" s="19">
        <v>1605</v>
      </c>
      <c r="K59" s="19">
        <v>1642</v>
      </c>
      <c r="L59" s="19">
        <v>1709</v>
      </c>
      <c r="M59" s="19">
        <v>1780</v>
      </c>
      <c r="N59" s="19">
        <v>1880</v>
      </c>
      <c r="O59" s="19">
        <v>1854</v>
      </c>
      <c r="P59" s="19">
        <v>1883</v>
      </c>
      <c r="Q59" s="19">
        <v>1919</v>
      </c>
      <c r="R59" s="19">
        <v>1893</v>
      </c>
      <c r="S59" s="19">
        <v>1882</v>
      </c>
      <c r="T59" s="19">
        <v>1899</v>
      </c>
      <c r="U59" s="19">
        <v>1931</v>
      </c>
      <c r="V59" s="19">
        <v>1932</v>
      </c>
      <c r="W59" s="19">
        <v>1886</v>
      </c>
      <c r="X59" s="19">
        <v>1986</v>
      </c>
      <c r="Y59" s="19">
        <v>2003</v>
      </c>
      <c r="Z59" s="19">
        <v>1951</v>
      </c>
    </row>
    <row r="60" spans="1:26" x14ac:dyDescent="0.25">
      <c r="A60" s="17" t="s">
        <v>108</v>
      </c>
      <c r="B60" s="19">
        <v>1016</v>
      </c>
      <c r="C60" s="19">
        <v>1089</v>
      </c>
      <c r="D60" s="19">
        <v>1227</v>
      </c>
      <c r="E60" s="19">
        <v>1142</v>
      </c>
      <c r="F60" s="19">
        <v>1025</v>
      </c>
      <c r="G60" s="19">
        <v>941</v>
      </c>
      <c r="H60" s="19">
        <v>868</v>
      </c>
      <c r="I60" s="19">
        <v>894</v>
      </c>
      <c r="J60" s="19">
        <v>886</v>
      </c>
      <c r="K60" s="19">
        <v>868</v>
      </c>
      <c r="L60" s="19">
        <v>892</v>
      </c>
      <c r="M60" s="19">
        <v>995</v>
      </c>
      <c r="N60" s="19">
        <v>1019</v>
      </c>
      <c r="O60" s="19">
        <v>997</v>
      </c>
      <c r="P60" s="19">
        <v>998</v>
      </c>
      <c r="Q60" s="19">
        <v>1096</v>
      </c>
      <c r="R60" s="19">
        <v>1038</v>
      </c>
      <c r="S60" s="19">
        <v>1013</v>
      </c>
      <c r="T60" s="19">
        <v>1076</v>
      </c>
      <c r="U60" s="19">
        <v>1054</v>
      </c>
      <c r="V60" s="19">
        <v>1044</v>
      </c>
      <c r="W60" s="19">
        <v>1015</v>
      </c>
      <c r="X60" s="19">
        <v>1118</v>
      </c>
      <c r="Y60" s="19">
        <v>1090</v>
      </c>
      <c r="Z60" s="19">
        <v>1081</v>
      </c>
    </row>
  </sheetData>
  <conditionalFormatting sqref="A14:Z14">
    <cfRule type="expression" dxfId="111" priority="10">
      <formula>TRUE</formula>
    </cfRule>
  </conditionalFormatting>
  <conditionalFormatting sqref="A16:Z16">
    <cfRule type="expression" dxfId="110" priority="13">
      <formula>TRUE</formula>
    </cfRule>
  </conditionalFormatting>
  <conditionalFormatting sqref="A17:Z20">
    <cfRule type="notContainsBlanks" dxfId="109" priority="1">
      <formula>LEN(TRIM(A17))&gt;0</formula>
    </cfRule>
  </conditionalFormatting>
  <conditionalFormatting sqref="A20:Z20">
    <cfRule type="expression" dxfId="108" priority="16">
      <formula>TRUE</formula>
    </cfRule>
  </conditionalFormatting>
  <conditionalFormatting sqref="A26:Z26">
    <cfRule type="expression" dxfId="107" priority="19">
      <formula>TRUE</formula>
    </cfRule>
  </conditionalFormatting>
  <conditionalFormatting sqref="A30:Z30">
    <cfRule type="expression" dxfId="106" priority="22">
      <formula>TRUE</formula>
    </cfRule>
  </conditionalFormatting>
  <conditionalFormatting sqref="A32:Z32">
    <cfRule type="expression" dxfId="105" priority="25">
      <formula>TRUE</formula>
    </cfRule>
  </conditionalFormatting>
  <conditionalFormatting sqref="A35:Z35">
    <cfRule type="expression" dxfId="104" priority="28">
      <formula>TRUE</formula>
    </cfRule>
  </conditionalFormatting>
  <conditionalFormatting sqref="A38:Z38">
    <cfRule type="expression" dxfId="103" priority="31">
      <formula>TRUE</formula>
    </cfRule>
  </conditionalFormatting>
  <conditionalFormatting sqref="A45:Z45">
    <cfRule type="expression" dxfId="102" priority="34">
      <formula>TRUE</formula>
    </cfRule>
  </conditionalFormatting>
  <conditionalFormatting sqref="A55:Z55">
    <cfRule type="expression" dxfId="101" priority="37">
      <formula>TRUE</formula>
    </cfRule>
  </conditionalFormatting>
  <conditionalFormatting sqref="A60:Z60">
    <cfRule type="expression" dxfId="100" priority="40">
      <formula>TRUE</formula>
    </cfRule>
  </conditionalFormatting>
  <conditionalFormatting sqref="B14">
    <cfRule type="expression" dxfId="99" priority="8">
      <formula>TRUE</formula>
    </cfRule>
  </conditionalFormatting>
  <conditionalFormatting sqref="B16">
    <cfRule type="expression" dxfId="98" priority="11">
      <formula>TRUE</formula>
    </cfRule>
  </conditionalFormatting>
  <conditionalFormatting sqref="B1">
    <cfRule type="expression" dxfId="97" priority="3">
      <formula>TRUE</formula>
    </cfRule>
  </conditionalFormatting>
  <conditionalFormatting sqref="B20">
    <cfRule type="expression" dxfId="96" priority="14">
      <formula>TRUE</formula>
    </cfRule>
  </conditionalFormatting>
  <conditionalFormatting sqref="B26">
    <cfRule type="expression" dxfId="95" priority="17">
      <formula>TRUE</formula>
    </cfRule>
  </conditionalFormatting>
  <conditionalFormatting sqref="B1:B60">
    <cfRule type="expression" dxfId="94" priority="42">
      <formula>TRUE</formula>
    </cfRule>
  </conditionalFormatting>
  <conditionalFormatting sqref="B30">
    <cfRule type="expression" dxfId="93" priority="20">
      <formula>TRUE</formula>
    </cfRule>
  </conditionalFormatting>
  <conditionalFormatting sqref="B32">
    <cfRule type="expression" dxfId="92" priority="23">
      <formula>TRUE</formula>
    </cfRule>
  </conditionalFormatting>
  <conditionalFormatting sqref="B35">
    <cfRule type="expression" dxfId="91" priority="26">
      <formula>TRUE</formula>
    </cfRule>
  </conditionalFormatting>
  <conditionalFormatting sqref="B38">
    <cfRule type="expression" dxfId="90" priority="29">
      <formula>TRUE</formula>
    </cfRule>
  </conditionalFormatting>
  <conditionalFormatting sqref="B45">
    <cfRule type="expression" dxfId="89" priority="32">
      <formula>TRUE</formula>
    </cfRule>
  </conditionalFormatting>
  <conditionalFormatting sqref="B55">
    <cfRule type="expression" dxfId="88" priority="35">
      <formula>TRUE</formula>
    </cfRule>
  </conditionalFormatting>
  <conditionalFormatting sqref="B60">
    <cfRule type="expression" dxfId="87" priority="38">
      <formula>TRUE</formula>
    </cfRule>
  </conditionalFormatting>
  <conditionalFormatting sqref="Z14">
    <cfRule type="expression" dxfId="86" priority="9">
      <formula>TRUE</formula>
    </cfRule>
  </conditionalFormatting>
  <conditionalFormatting sqref="Z16">
    <cfRule type="expression" dxfId="85" priority="12">
      <formula>TRUE</formula>
    </cfRule>
  </conditionalFormatting>
  <conditionalFormatting sqref="Z1">
    <cfRule type="expression" dxfId="84" priority="4">
      <formula>TRUE</formula>
    </cfRule>
  </conditionalFormatting>
  <conditionalFormatting sqref="Z20">
    <cfRule type="expression" dxfId="83" priority="15">
      <formula>TRUE</formula>
    </cfRule>
  </conditionalFormatting>
  <conditionalFormatting sqref="Z26">
    <cfRule type="expression" dxfId="82" priority="18">
      <formula>TRUE</formula>
    </cfRule>
  </conditionalFormatting>
  <conditionalFormatting sqref="Z1:Z60">
    <cfRule type="expression" dxfId="81" priority="41">
      <formula>TRUE</formula>
    </cfRule>
  </conditionalFormatting>
  <conditionalFormatting sqref="Z30">
    <cfRule type="expression" dxfId="80" priority="21">
      <formula>TRUE</formula>
    </cfRule>
  </conditionalFormatting>
  <conditionalFormatting sqref="Z32">
    <cfRule type="expression" dxfId="79" priority="24">
      <formula>TRUE</formula>
    </cfRule>
  </conditionalFormatting>
  <conditionalFormatting sqref="Z35">
    <cfRule type="expression" dxfId="78" priority="27">
      <formula>TRUE</formula>
    </cfRule>
  </conditionalFormatting>
  <conditionalFormatting sqref="Z38">
    <cfRule type="expression" dxfId="77" priority="30">
      <formula>TRUE</formula>
    </cfRule>
  </conditionalFormatting>
  <conditionalFormatting sqref="Z45">
    <cfRule type="expression" dxfId="76" priority="33">
      <formula>TRUE</formula>
    </cfRule>
  </conditionalFormatting>
  <conditionalFormatting sqref="Z55">
    <cfRule type="expression" dxfId="75" priority="36">
      <formula>TRUE</formula>
    </cfRule>
  </conditionalFormatting>
  <conditionalFormatting sqref="Z60">
    <cfRule type="expression" dxfId="74" priority="39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06A6-FAE3-4FB6-AF25-D80B686C7971}">
  <sheetPr>
    <tabColor theme="0" tint="-0.34998626667073579"/>
  </sheetPr>
  <dimension ref="A1:Z60"/>
  <sheetViews>
    <sheetView topLeftCell="A4" workbookViewId="0">
      <selection activeCell="B16" sqref="B16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54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46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55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56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7" t="s">
        <v>57</v>
      </c>
      <c r="B5" s="18">
        <v>-407727.41244300001</v>
      </c>
      <c r="C5" s="18">
        <v>-667795.014127</v>
      </c>
      <c r="D5" s="18">
        <v>-1017707.6576030001</v>
      </c>
      <c r="E5" s="18">
        <v>-1128694.7340520001</v>
      </c>
      <c r="F5" s="18">
        <v>-1254215.4292909999</v>
      </c>
      <c r="G5" s="18">
        <v>-1290895.1183760001</v>
      </c>
      <c r="H5" s="18">
        <v>-1396234.8177789999</v>
      </c>
      <c r="I5" s="18">
        <v>-1358731.9261739999</v>
      </c>
      <c r="J5" s="18">
        <v>-1312326.6140030001</v>
      </c>
      <c r="K5" s="18">
        <v>-1348174.0622459999</v>
      </c>
      <c r="L5" s="18">
        <v>-1225554.3151680001</v>
      </c>
      <c r="M5" s="18">
        <v>-1145515.7247860001</v>
      </c>
      <c r="N5" s="18">
        <v>-1077575.700096</v>
      </c>
      <c r="O5" s="18">
        <v>-1034662.328972</v>
      </c>
      <c r="P5" s="18">
        <v>-1080106.5480820001</v>
      </c>
      <c r="Q5" s="18">
        <v>-903269.87522799999</v>
      </c>
      <c r="R5" s="18">
        <v>-890953.85400399996</v>
      </c>
      <c r="S5" s="18">
        <v>-794980.52913899987</v>
      </c>
      <c r="T5" s="18">
        <v>-616023.75033099996</v>
      </c>
      <c r="U5" s="18">
        <v>-581248.41484300001</v>
      </c>
      <c r="V5" s="18">
        <v>-453612.58042399999</v>
      </c>
      <c r="W5" s="18">
        <v>-311985.08870700002</v>
      </c>
      <c r="X5" s="18">
        <v>-255089.098015</v>
      </c>
      <c r="Y5" s="18">
        <v>-241227.77867699999</v>
      </c>
      <c r="Z5" s="18">
        <v>-180323.06894699999</v>
      </c>
    </row>
    <row r="6" spans="1:26" x14ac:dyDescent="0.25">
      <c r="A6" s="17" t="s">
        <v>58</v>
      </c>
      <c r="B6" s="18">
        <v>8711897.0614369996</v>
      </c>
      <c r="C6" s="18">
        <v>14004106.588097</v>
      </c>
      <c r="D6" s="18">
        <v>14750552.454914</v>
      </c>
      <c r="E6" s="18">
        <v>13943735.788543999</v>
      </c>
      <c r="F6" s="18">
        <v>12826053.770209</v>
      </c>
      <c r="G6" s="18">
        <v>12137517.281545</v>
      </c>
      <c r="H6" s="18">
        <v>11327911.407009</v>
      </c>
      <c r="I6" s="18">
        <v>11579764.123848001</v>
      </c>
      <c r="J6" s="18">
        <v>11444660.449779</v>
      </c>
      <c r="K6" s="18">
        <v>11372767.684699999</v>
      </c>
      <c r="L6" s="18">
        <v>11846262.758198</v>
      </c>
      <c r="M6" s="18">
        <v>12414477.299124001</v>
      </c>
      <c r="N6" s="18">
        <v>12695840.200307</v>
      </c>
      <c r="O6" s="18">
        <v>12448597.892837999</v>
      </c>
      <c r="P6" s="18">
        <v>12552283.290944999</v>
      </c>
      <c r="Q6" s="18">
        <v>13269754.082658</v>
      </c>
      <c r="R6" s="18">
        <v>12787150.342471</v>
      </c>
      <c r="S6" s="18">
        <v>12548710.546258001</v>
      </c>
      <c r="T6" s="18">
        <v>12772037.671007</v>
      </c>
      <c r="U6" s="18">
        <v>12597127.081367999</v>
      </c>
      <c r="V6" s="18">
        <v>12546350.061703</v>
      </c>
      <c r="W6" s="18">
        <v>12168112.081318</v>
      </c>
      <c r="X6" s="18">
        <v>12909386.484252</v>
      </c>
      <c r="Y6" s="18">
        <v>12770777.843637999</v>
      </c>
      <c r="Z6" s="18">
        <v>12567233.220566999</v>
      </c>
    </row>
    <row r="7" spans="1:26" x14ac:dyDescent="0.25">
      <c r="A7" s="17" t="s">
        <v>59</v>
      </c>
      <c r="B7" s="18">
        <v>2258321.3648999999</v>
      </c>
      <c r="C7" s="18">
        <v>1422881.5164600001</v>
      </c>
      <c r="D7" s="18">
        <v>177364.55654399999</v>
      </c>
      <c r="E7" s="18">
        <v>194104.950816</v>
      </c>
      <c r="F7" s="18">
        <v>200659.13707200001</v>
      </c>
      <c r="G7" s="18">
        <v>177899.69769599999</v>
      </c>
      <c r="H7" s="18">
        <v>176917.476708</v>
      </c>
      <c r="I7" s="18">
        <v>178523.29212</v>
      </c>
      <c r="J7" s="18">
        <v>172760.844816</v>
      </c>
      <c r="K7" s="18">
        <v>180098.83557600001</v>
      </c>
      <c r="L7" s="18">
        <v>171089.60136</v>
      </c>
      <c r="M7" s="18">
        <v>157241.17359600001</v>
      </c>
      <c r="N7" s="18">
        <v>184173.163248</v>
      </c>
      <c r="O7" s="18">
        <v>169864.503612</v>
      </c>
      <c r="P7" s="18">
        <v>170285.64962400001</v>
      </c>
      <c r="Q7" s="18">
        <v>147386.24128799999</v>
      </c>
      <c r="R7" s="18">
        <v>136922.32474800001</v>
      </c>
      <c r="S7" s="18">
        <v>140466.44114400001</v>
      </c>
      <c r="T7" s="18">
        <v>119672.73948</v>
      </c>
      <c r="U7" s="18">
        <v>109812.781764</v>
      </c>
      <c r="V7" s="18">
        <v>111264.03320400001</v>
      </c>
      <c r="W7" s="18">
        <v>108048.927924</v>
      </c>
      <c r="X7" s="18">
        <v>90252.294191999987</v>
      </c>
      <c r="Y7" s="18">
        <v>101498.37480000001</v>
      </c>
      <c r="Z7" s="18">
        <v>84335.877588000003</v>
      </c>
    </row>
    <row r="8" spans="1:26" x14ac:dyDescent="0.25">
      <c r="A8" s="17" t="s">
        <v>60</v>
      </c>
      <c r="B8" s="18">
        <v>2204205.1313880002</v>
      </c>
      <c r="C8" s="18">
        <v>306532.98566400009</v>
      </c>
      <c r="D8" s="18">
        <v>20248.647312000001</v>
      </c>
      <c r="E8" s="18">
        <v>26285.509284</v>
      </c>
      <c r="F8" s="18">
        <v>17680.698791999999</v>
      </c>
      <c r="G8" s="18">
        <v>12921.078024</v>
      </c>
      <c r="H8" s="18">
        <v>11628.684359999999</v>
      </c>
      <c r="I8" s="18">
        <v>13818.017975999999</v>
      </c>
      <c r="J8" s="18">
        <v>12042.564684000001</v>
      </c>
      <c r="K8" s="18">
        <v>17001.543588</v>
      </c>
      <c r="L8" s="18">
        <v>11269.930284</v>
      </c>
      <c r="M8" s="18">
        <v>10876.385268</v>
      </c>
      <c r="N8" s="18">
        <v>20294.243844000001</v>
      </c>
      <c r="O8" s="18">
        <v>16742.200248000001</v>
      </c>
      <c r="P8" s="18">
        <v>18715.683816000001</v>
      </c>
      <c r="Q8" s="18">
        <v>19043.158439999999</v>
      </c>
      <c r="R8" s="18">
        <v>24339.61938</v>
      </c>
      <c r="S8" s="18">
        <v>20099.227008000002</v>
      </c>
      <c r="T8" s="18">
        <v>20515.670244000001</v>
      </c>
      <c r="U8" s="18">
        <v>19195.509372</v>
      </c>
      <c r="V8" s="18">
        <v>23541.143940000002</v>
      </c>
      <c r="W8" s="18">
        <v>22006.887648</v>
      </c>
      <c r="X8" s="18">
        <v>17086.125348000001</v>
      </c>
      <c r="Y8" s="18">
        <v>19051.394472</v>
      </c>
      <c r="Z8" s="18">
        <v>22198.162560000001</v>
      </c>
    </row>
    <row r="9" spans="1:26" x14ac:dyDescent="0.25">
      <c r="A9" s="17" t="s">
        <v>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62</v>
      </c>
      <c r="B10" s="18">
        <v>5128145.2150680004</v>
      </c>
      <c r="C10" s="18">
        <v>301666.65374400001</v>
      </c>
      <c r="D10" s="18">
        <v>591036.27828299999</v>
      </c>
      <c r="E10" s="18">
        <v>518579.88188100012</v>
      </c>
      <c r="F10" s="18">
        <v>490987.85923300008</v>
      </c>
      <c r="G10" s="18">
        <v>482324.46268499998</v>
      </c>
      <c r="H10" s="18">
        <v>415968.41475700011</v>
      </c>
      <c r="I10" s="18">
        <v>408371.43353500002</v>
      </c>
      <c r="J10" s="18">
        <v>417898.26033100008</v>
      </c>
      <c r="K10" s="18">
        <v>452521.1876660001</v>
      </c>
      <c r="L10" s="18">
        <v>447746.48376999988</v>
      </c>
      <c r="M10" s="18">
        <v>475391.0105090001</v>
      </c>
      <c r="N10" s="18">
        <v>535949.19012400007</v>
      </c>
      <c r="O10" s="18">
        <v>519608.86168099998</v>
      </c>
      <c r="P10" s="18">
        <v>547470.241545</v>
      </c>
      <c r="Q10" s="18">
        <v>544304.29974499997</v>
      </c>
      <c r="R10" s="18">
        <v>489933.96620799991</v>
      </c>
      <c r="S10" s="18">
        <v>544011.66870799998</v>
      </c>
      <c r="T10" s="18">
        <v>556486.88558900007</v>
      </c>
      <c r="U10" s="18">
        <v>568210.8333269998</v>
      </c>
      <c r="V10" s="18">
        <v>528827.84395899996</v>
      </c>
      <c r="W10" s="18">
        <v>533634.54220700008</v>
      </c>
      <c r="X10" s="18">
        <v>537810.65595899988</v>
      </c>
      <c r="Y10" s="18">
        <v>553667.12109699997</v>
      </c>
      <c r="Z10" s="18">
        <v>552677.98471699981</v>
      </c>
    </row>
    <row r="11" spans="1:26" x14ac:dyDescent="0.25">
      <c r="A11" s="17" t="s">
        <v>63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 t="s">
        <v>64</v>
      </c>
      <c r="B12" s="18">
        <v>805028.87906599999</v>
      </c>
      <c r="C12" s="18">
        <v>426740.12617</v>
      </c>
      <c r="D12" s="18">
        <v>1494209.979235</v>
      </c>
      <c r="E12" s="18">
        <v>1532860.7111450001</v>
      </c>
      <c r="F12" s="18">
        <v>1609647.9683989999</v>
      </c>
      <c r="G12" s="18">
        <v>1678676.0640159999</v>
      </c>
      <c r="H12" s="18">
        <v>1807048.5118509999</v>
      </c>
      <c r="I12" s="18">
        <v>1755014.9522200001</v>
      </c>
      <c r="J12" s="18">
        <v>1677226.6798320001</v>
      </c>
      <c r="K12" s="18">
        <v>1657976.989699</v>
      </c>
      <c r="L12" s="18">
        <v>1572591.2567769999</v>
      </c>
      <c r="M12" s="18">
        <v>1447609.593654</v>
      </c>
      <c r="N12" s="18">
        <v>1456130.1321099999</v>
      </c>
      <c r="O12" s="18">
        <v>1361000.8857760001</v>
      </c>
      <c r="P12" s="18">
        <v>1292589.6294499999</v>
      </c>
      <c r="Q12" s="18">
        <v>1131724.55094</v>
      </c>
      <c r="R12" s="18">
        <v>1151441.2787289999</v>
      </c>
      <c r="S12" s="18">
        <v>1048693.247672</v>
      </c>
      <c r="T12" s="18">
        <v>923458.58200300008</v>
      </c>
      <c r="U12" s="18">
        <v>900285.47174099996</v>
      </c>
      <c r="V12" s="18">
        <v>756865.24568099994</v>
      </c>
      <c r="W12" s="18">
        <v>712542.7977590001</v>
      </c>
      <c r="X12" s="18">
        <v>624682.00268999999</v>
      </c>
      <c r="Y12" s="18">
        <v>617060.01571900002</v>
      </c>
      <c r="Z12" s="18">
        <v>594762.41317099996</v>
      </c>
    </row>
    <row r="13" spans="1:26" x14ac:dyDescent="0.25">
      <c r="A13" s="17" t="s">
        <v>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67</v>
      </c>
      <c r="B15" s="18">
        <v>418000</v>
      </c>
      <c r="C15" s="18">
        <v>793894.49999999977</v>
      </c>
      <c r="D15" s="18">
        <v>894388.29999999993</v>
      </c>
      <c r="E15" s="18">
        <v>892329.04800000007</v>
      </c>
      <c r="F15" s="18">
        <v>901007.66400000011</v>
      </c>
      <c r="G15" s="18">
        <v>902704.50000000012</v>
      </c>
      <c r="H15" s="18">
        <v>762641.304</v>
      </c>
      <c r="I15" s="18">
        <v>644475.74399999995</v>
      </c>
      <c r="J15" s="18">
        <v>531859.9439999999</v>
      </c>
      <c r="K15" s="18">
        <v>425186.83200000005</v>
      </c>
      <c r="L15" s="18">
        <v>323860.57199999999</v>
      </c>
      <c r="M15" s="18">
        <v>227363.136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68</v>
      </c>
      <c r="B16" s="18">
        <v>2434892.8186676549</v>
      </c>
      <c r="C16" s="18">
        <v>2599488.5030713361</v>
      </c>
      <c r="D16" s="18">
        <v>2865506.3121535932</v>
      </c>
      <c r="E16" s="18">
        <v>2668146.8382762661</v>
      </c>
      <c r="F16" s="18">
        <v>2381664.0884232959</v>
      </c>
      <c r="G16" s="18">
        <v>2231181.6067734989</v>
      </c>
      <c r="H16" s="18">
        <v>2025404.9636558299</v>
      </c>
      <c r="I16" s="18">
        <v>2095440.8223296211</v>
      </c>
      <c r="J16" s="18">
        <v>2058682.3029009691</v>
      </c>
      <c r="K16" s="18">
        <v>2039370.881586737</v>
      </c>
      <c r="L16" s="18">
        <v>2145583.5826620478</v>
      </c>
      <c r="M16" s="18">
        <v>2297371.8995062648</v>
      </c>
      <c r="N16" s="18">
        <v>2389351.480576321</v>
      </c>
      <c r="O16" s="18">
        <v>2348942.200178131</v>
      </c>
      <c r="P16" s="18">
        <v>2351681.0812061029</v>
      </c>
      <c r="Q16" s="18">
        <v>2517880.455191704</v>
      </c>
      <c r="R16" s="18">
        <v>2431408.6555646551</v>
      </c>
      <c r="S16" s="18">
        <v>2400029.1259986148</v>
      </c>
      <c r="T16" s="18">
        <v>2480471.4339183918</v>
      </c>
      <c r="U16" s="18">
        <v>2451989.2916129171</v>
      </c>
      <c r="V16" s="18">
        <v>2479498.059257261</v>
      </c>
      <c r="W16" s="18">
        <v>2430218.1693465752</v>
      </c>
      <c r="X16" s="18">
        <v>2608832.5015625781</v>
      </c>
      <c r="Y16" s="18">
        <v>2589806.370785838</v>
      </c>
      <c r="Z16" s="18">
        <v>2549151.6768297069</v>
      </c>
    </row>
    <row r="17" spans="1:26" x14ac:dyDescent="0.25">
      <c r="A17" s="17" t="s">
        <v>6</v>
      </c>
      <c r="B17" s="18">
        <f t="shared" ref="B17:Z17" si="0">SUM(B5:B16)</f>
        <v>21552763.058083657</v>
      </c>
      <c r="C17" s="18">
        <f t="shared" si="0"/>
        <v>19187515.859079339</v>
      </c>
      <c r="D17" s="18">
        <f t="shared" si="0"/>
        <v>19775598.870838594</v>
      </c>
      <c r="E17" s="18">
        <f t="shared" si="0"/>
        <v>18647347.993894268</v>
      </c>
      <c r="F17" s="18">
        <f t="shared" si="0"/>
        <v>17173485.756837294</v>
      </c>
      <c r="G17" s="18">
        <f t="shared" si="0"/>
        <v>16332329.5723635</v>
      </c>
      <c r="H17" s="18">
        <f t="shared" si="0"/>
        <v>15131285.94456183</v>
      </c>
      <c r="I17" s="18">
        <f t="shared" si="0"/>
        <v>15316676.459854625</v>
      </c>
      <c r="J17" s="18">
        <f t="shared" si="0"/>
        <v>15002804.432339966</v>
      </c>
      <c r="K17" s="18">
        <f t="shared" si="0"/>
        <v>14796749.892569736</v>
      </c>
      <c r="L17" s="18">
        <f t="shared" si="0"/>
        <v>15292849.869883047</v>
      </c>
      <c r="M17" s="18">
        <f t="shared" si="0"/>
        <v>15884814.772871265</v>
      </c>
      <c r="N17" s="18">
        <f t="shared" si="0"/>
        <v>16204162.710113322</v>
      </c>
      <c r="O17" s="18">
        <f t="shared" si="0"/>
        <v>15830094.215361129</v>
      </c>
      <c r="P17" s="18">
        <f t="shared" si="0"/>
        <v>15852919.0285041</v>
      </c>
      <c r="Q17" s="18">
        <f t="shared" si="0"/>
        <v>16726822.913034702</v>
      </c>
      <c r="R17" s="18">
        <f t="shared" si="0"/>
        <v>16130242.333096653</v>
      </c>
      <c r="S17" s="18">
        <f t="shared" si="0"/>
        <v>15907029.727649616</v>
      </c>
      <c r="T17" s="18">
        <f t="shared" si="0"/>
        <v>16256619.231910393</v>
      </c>
      <c r="U17" s="18">
        <f t="shared" si="0"/>
        <v>16065372.554341916</v>
      </c>
      <c r="V17" s="18">
        <f t="shared" si="0"/>
        <v>15992733.807320263</v>
      </c>
      <c r="W17" s="18">
        <f t="shared" si="0"/>
        <v>15662578.317495575</v>
      </c>
      <c r="X17" s="18">
        <f t="shared" si="0"/>
        <v>16532960.96598858</v>
      </c>
      <c r="Y17" s="18">
        <f t="shared" si="0"/>
        <v>16410633.341834838</v>
      </c>
      <c r="Z17" s="18">
        <f t="shared" si="0"/>
        <v>16190036.266485706</v>
      </c>
    </row>
    <row r="18" spans="1:26" x14ac:dyDescent="0.25">
      <c r="A18" s="17" t="s">
        <v>9</v>
      </c>
      <c r="B18" s="18">
        <f t="shared" ref="B18:Z18" si="1">B17/B3/1000</f>
        <v>215.52763058083656</v>
      </c>
      <c r="C18" s="18">
        <f t="shared" si="1"/>
        <v>191.87515859079338</v>
      </c>
      <c r="D18" s="18">
        <f t="shared" si="1"/>
        <v>197.75598870838593</v>
      </c>
      <c r="E18" s="18">
        <f t="shared" si="1"/>
        <v>186.47347993894269</v>
      </c>
      <c r="F18" s="18">
        <f t="shared" si="1"/>
        <v>171.73485756837295</v>
      </c>
      <c r="G18" s="18">
        <f t="shared" si="1"/>
        <v>163.323295723635</v>
      </c>
      <c r="H18" s="18">
        <f t="shared" si="1"/>
        <v>151.3128594456183</v>
      </c>
      <c r="I18" s="18">
        <f t="shared" si="1"/>
        <v>153.16676459854625</v>
      </c>
      <c r="J18" s="18">
        <f t="shared" si="1"/>
        <v>150.02804432339966</v>
      </c>
      <c r="K18" s="18">
        <f t="shared" si="1"/>
        <v>147.96749892569736</v>
      </c>
      <c r="L18" s="18">
        <f t="shared" si="1"/>
        <v>152.92849869883048</v>
      </c>
      <c r="M18" s="18">
        <f t="shared" si="1"/>
        <v>158.84814772871266</v>
      </c>
      <c r="N18" s="18">
        <f t="shared" si="1"/>
        <v>162.04162710113323</v>
      </c>
      <c r="O18" s="18">
        <f t="shared" si="1"/>
        <v>158.30094215361132</v>
      </c>
      <c r="P18" s="18">
        <f t="shared" si="1"/>
        <v>158.52919028504101</v>
      </c>
      <c r="Q18" s="18">
        <f t="shared" si="1"/>
        <v>167.26822913034704</v>
      </c>
      <c r="R18" s="18">
        <f t="shared" si="1"/>
        <v>161.30242333096652</v>
      </c>
      <c r="S18" s="18">
        <f t="shared" si="1"/>
        <v>159.07029727649615</v>
      </c>
      <c r="T18" s="18">
        <f t="shared" si="1"/>
        <v>162.56619231910392</v>
      </c>
      <c r="U18" s="18">
        <f t="shared" si="1"/>
        <v>160.65372554341917</v>
      </c>
      <c r="V18" s="18">
        <f t="shared" si="1"/>
        <v>159.92733807320263</v>
      </c>
      <c r="W18" s="18">
        <f t="shared" si="1"/>
        <v>156.62578317495576</v>
      </c>
      <c r="X18" s="18">
        <f t="shared" si="1"/>
        <v>165.32960965988582</v>
      </c>
      <c r="Y18" s="18">
        <f t="shared" si="1"/>
        <v>164.10633341834836</v>
      </c>
      <c r="Z18" s="18">
        <f t="shared" si="1"/>
        <v>161.90036266485706</v>
      </c>
    </row>
    <row r="19" spans="1:26" x14ac:dyDescent="0.25">
      <c r="A19" s="17" t="s">
        <v>10</v>
      </c>
      <c r="B19" s="18">
        <f>B18/B4</f>
        <v>107.76381529041828</v>
      </c>
      <c r="C19" s="18">
        <f>C18/C4</f>
        <v>101.14663078059746</v>
      </c>
      <c r="D19" s="18">
        <f>D18/C4</f>
        <v>104.24669937184287</v>
      </c>
      <c r="E19" s="18">
        <f>E18/C4</f>
        <v>98.299145987845378</v>
      </c>
      <c r="F19" s="18">
        <f>F18/C4</f>
        <v>90.529708786701605</v>
      </c>
      <c r="G19" s="18">
        <f>G18/C4</f>
        <v>86.095569701441747</v>
      </c>
      <c r="H19" s="18">
        <f>H18/C4</f>
        <v>79.764290693525723</v>
      </c>
      <c r="I19" s="18">
        <f>I18/C4</f>
        <v>80.741573325538354</v>
      </c>
      <c r="J19" s="18">
        <f>J18/C4</f>
        <v>79.08700280622017</v>
      </c>
      <c r="K19" s="18">
        <f>K18/C4</f>
        <v>78.000790155876302</v>
      </c>
      <c r="L19" s="18">
        <f>L18/C4</f>
        <v>80.615971902388239</v>
      </c>
      <c r="M19" s="18">
        <f>M18/C4</f>
        <v>83.736503810602358</v>
      </c>
      <c r="N19" s="18">
        <f>N18/C4</f>
        <v>85.419940485573662</v>
      </c>
      <c r="O19" s="18">
        <f>O18/C4</f>
        <v>83.448045415714972</v>
      </c>
      <c r="P19" s="18">
        <f>P18/C4</f>
        <v>83.568365991060105</v>
      </c>
      <c r="Q19" s="18">
        <f>Q18/C4</f>
        <v>88.175133964336865</v>
      </c>
      <c r="R19" s="18">
        <f>R18/C4</f>
        <v>85.030270601458369</v>
      </c>
      <c r="S19" s="18">
        <f>S18/C4</f>
        <v>83.853609528991115</v>
      </c>
      <c r="T19" s="18">
        <f>T18/C4</f>
        <v>85.696464058568225</v>
      </c>
      <c r="U19" s="18">
        <f>U18/C4</f>
        <v>84.688310776710154</v>
      </c>
      <c r="V19" s="18">
        <f>V18/C4</f>
        <v>84.305396981129491</v>
      </c>
      <c r="W19" s="18">
        <f>W18/C4</f>
        <v>82.564988494968773</v>
      </c>
      <c r="X19" s="18">
        <f>X18/C4</f>
        <v>87.153194338368905</v>
      </c>
      <c r="Y19" s="18">
        <f>Y18/C4</f>
        <v>86.508346556852061</v>
      </c>
      <c r="Z19" s="18">
        <f>Z18/C4</f>
        <v>85.345473202349524</v>
      </c>
    </row>
    <row r="20" spans="1:26" x14ac:dyDescent="0.25">
      <c r="A20" s="17" t="s">
        <v>11</v>
      </c>
      <c r="B20" s="19">
        <v>416.13698630441672</v>
      </c>
      <c r="C20" s="19">
        <v>331.65644748462489</v>
      </c>
      <c r="D20" s="19">
        <v>412.69998415308862</v>
      </c>
      <c r="E20" s="19">
        <v>413.46938339997757</v>
      </c>
      <c r="F20" s="19">
        <v>412.94414283787108</v>
      </c>
      <c r="G20" s="19">
        <v>412.2649523837502</v>
      </c>
      <c r="H20" s="19">
        <v>413.4622313056808</v>
      </c>
      <c r="I20" s="19">
        <v>414.69240518615948</v>
      </c>
      <c r="J20" s="19">
        <v>415.45815343476647</v>
      </c>
      <c r="K20" s="19">
        <v>412.82570791948842</v>
      </c>
      <c r="L20" s="19">
        <v>414.9140060407895</v>
      </c>
      <c r="M20" s="19">
        <v>413.96520334685448</v>
      </c>
      <c r="N20" s="19">
        <v>415.6508168178018</v>
      </c>
      <c r="O20" s="19">
        <v>414.35027523483632</v>
      </c>
      <c r="P20" s="19">
        <v>414.58373975745599</v>
      </c>
      <c r="Q20" s="19">
        <v>415.00000000288742</v>
      </c>
      <c r="R20" s="19">
        <v>416.13698628057102</v>
      </c>
      <c r="S20" s="19">
        <v>414.92667504519</v>
      </c>
      <c r="T20" s="19">
        <v>414.87662426465607</v>
      </c>
      <c r="U20" s="19">
        <v>414.92487895307352</v>
      </c>
      <c r="V20" s="19">
        <v>416.05094704884021</v>
      </c>
      <c r="W20" s="19">
        <v>414.93520971169579</v>
      </c>
      <c r="X20" s="19">
        <v>414.87111609689077</v>
      </c>
      <c r="Y20" s="19">
        <v>414.98380854562021</v>
      </c>
      <c r="Z20" s="19">
        <v>416.10886622061082</v>
      </c>
    </row>
    <row r="21" spans="1:26" x14ac:dyDescent="0.25">
      <c r="A21" s="17" t="s">
        <v>69</v>
      </c>
      <c r="B21" s="20">
        <v>18.25764961945298</v>
      </c>
      <c r="C21" s="20">
        <v>10.447402994846939</v>
      </c>
      <c r="D21" s="20">
        <v>11.828689272492911</v>
      </c>
      <c r="E21" s="20">
        <v>13.632019428139889</v>
      </c>
      <c r="F21" s="20">
        <v>15.304998811247779</v>
      </c>
      <c r="G21" s="20">
        <v>16.072694384808742</v>
      </c>
      <c r="H21" s="20">
        <v>17.629915351674381</v>
      </c>
      <c r="I21" s="20">
        <v>17.529390675132611</v>
      </c>
      <c r="J21" s="20">
        <v>17.194621120882982</v>
      </c>
      <c r="K21" s="20">
        <v>18.120039352601911</v>
      </c>
      <c r="L21" s="20">
        <v>16.663290226732641</v>
      </c>
      <c r="M21" s="20">
        <v>15.83089367685348</v>
      </c>
      <c r="N21" s="20">
        <v>15.193685384839171</v>
      </c>
      <c r="O21" s="20">
        <v>14.95841379555179</v>
      </c>
      <c r="P21" s="20">
        <v>15.82966716907414</v>
      </c>
      <c r="Q21" s="20">
        <v>13.44226876063277</v>
      </c>
      <c r="R21" s="20">
        <v>13.643312003336259</v>
      </c>
      <c r="S21" s="20">
        <v>12.265360184969159</v>
      </c>
      <c r="T21" s="20">
        <v>9.8071222583048101</v>
      </c>
      <c r="U21" s="20">
        <v>9.3123323466316688</v>
      </c>
      <c r="V21" s="20">
        <v>7.4647506735070612</v>
      </c>
      <c r="W21" s="20">
        <v>5.2273916150720368</v>
      </c>
      <c r="X21" s="20">
        <v>4.3675593071786221</v>
      </c>
      <c r="Y21" s="20">
        <v>4.2638570352311103</v>
      </c>
      <c r="Z21" s="20">
        <v>3.2851797522585429</v>
      </c>
    </row>
    <row r="22" spans="1:26" x14ac:dyDescent="0.25">
      <c r="A22" s="17" t="s">
        <v>70</v>
      </c>
      <c r="B22" s="20">
        <v>422.00274407503241</v>
      </c>
      <c r="C22" s="20">
        <v>285.44713327736048</v>
      </c>
      <c r="D22" s="20">
        <v>366.33874545702912</v>
      </c>
      <c r="E22" s="20">
        <v>357.36113857313609</v>
      </c>
      <c r="F22" s="20">
        <v>339.4289555851725</v>
      </c>
      <c r="G22" s="20">
        <v>334.25808432332639</v>
      </c>
      <c r="H22" s="20">
        <v>320.74263094844281</v>
      </c>
      <c r="I22" s="20">
        <v>329.6324893487797</v>
      </c>
      <c r="J22" s="20">
        <v>326.9515397585406</v>
      </c>
      <c r="K22" s="20">
        <v>322.88310009589708</v>
      </c>
      <c r="L22" s="20">
        <v>329.59572833089322</v>
      </c>
      <c r="M22" s="20">
        <v>349.16871214746288</v>
      </c>
      <c r="N22" s="20">
        <v>356.20403797493861</v>
      </c>
      <c r="O22" s="20">
        <v>352.9699544079906</v>
      </c>
      <c r="P22" s="20">
        <v>351.22425343641709</v>
      </c>
      <c r="Q22" s="20">
        <v>366.17761232076981</v>
      </c>
      <c r="R22" s="20">
        <v>366.51172595221601</v>
      </c>
      <c r="S22" s="20">
        <v>364.32776461761028</v>
      </c>
      <c r="T22" s="20">
        <v>378.11718342349491</v>
      </c>
      <c r="U22" s="20">
        <v>374.77297341542987</v>
      </c>
      <c r="V22" s="20">
        <v>386.13051478296478</v>
      </c>
      <c r="W22" s="20">
        <v>389.56037650655009</v>
      </c>
      <c r="X22" s="20">
        <v>406.38724568048548</v>
      </c>
      <c r="Y22" s="20">
        <v>409.39866511494881</v>
      </c>
      <c r="Z22" s="20">
        <v>402.54191430939079</v>
      </c>
    </row>
    <row r="23" spans="1:26" x14ac:dyDescent="0.25">
      <c r="A23" s="17" t="s">
        <v>71</v>
      </c>
      <c r="B23" s="20">
        <v>10.82552716387999</v>
      </c>
      <c r="C23" s="20">
        <v>30.809455635444689</v>
      </c>
      <c r="D23" s="20">
        <v>1.489560064722649</v>
      </c>
      <c r="E23" s="20">
        <v>1.6531787398178821</v>
      </c>
      <c r="F23" s="20">
        <v>1.7343393454961069</v>
      </c>
      <c r="G23" s="20">
        <v>1.544423204409384</v>
      </c>
      <c r="H23" s="20">
        <v>1.544730800376543</v>
      </c>
      <c r="I23" s="20">
        <v>1.601382499434743</v>
      </c>
      <c r="J23" s="20">
        <v>1.597599648679058</v>
      </c>
      <c r="K23" s="20">
        <v>1.764816148275014</v>
      </c>
      <c r="L23" s="20">
        <v>1.7643060077092001</v>
      </c>
      <c r="M23" s="20">
        <v>1.6710376069605559</v>
      </c>
      <c r="N23" s="20">
        <v>2.0211144912991901</v>
      </c>
      <c r="O23" s="20">
        <v>1.923966285913314</v>
      </c>
      <c r="P23" s="20">
        <v>2.0388687120132292</v>
      </c>
      <c r="Q23" s="20">
        <v>1.8699149379116</v>
      </c>
      <c r="R23" s="20">
        <v>1.6966140123607669</v>
      </c>
      <c r="S23" s="20">
        <v>1.7890026630622879</v>
      </c>
      <c r="T23" s="20">
        <v>1.540253426264051</v>
      </c>
      <c r="U23" s="20">
        <v>1.458141110097112</v>
      </c>
      <c r="V23" s="20">
        <v>1.4517722397967769</v>
      </c>
      <c r="W23" s="20">
        <v>1.4182468048757879</v>
      </c>
      <c r="X23" s="20">
        <v>1.2849273558308489</v>
      </c>
      <c r="Y23" s="20">
        <v>1.4916436107665689</v>
      </c>
      <c r="Z23" s="20">
        <v>1.312329030575387</v>
      </c>
    </row>
    <row r="24" spans="1:26" x14ac:dyDescent="0.25">
      <c r="A24" s="17" t="s">
        <v>72</v>
      </c>
      <c r="B24" s="20">
        <v>8.8182716410035926</v>
      </c>
      <c r="C24" s="20">
        <v>9.5731634351743899</v>
      </c>
      <c r="D24" s="20">
        <v>2.184658287019754</v>
      </c>
      <c r="E24" s="20">
        <v>1.9753733291421951</v>
      </c>
      <c r="F24" s="20">
        <v>1.9010421303101741</v>
      </c>
      <c r="G24" s="20">
        <v>1.5389727346706561</v>
      </c>
      <c r="H24" s="20">
        <v>1.553868259321679</v>
      </c>
      <c r="I24" s="20">
        <v>1.5695638271694881</v>
      </c>
      <c r="J24" s="20">
        <v>1.438025975609879</v>
      </c>
      <c r="K24" s="20">
        <v>1.9990285631462501</v>
      </c>
      <c r="L24" s="20">
        <v>1.365364867868105</v>
      </c>
      <c r="M24" s="20">
        <v>1.4873062223352671</v>
      </c>
      <c r="N24" s="20">
        <v>2.2625982680420851</v>
      </c>
      <c r="O24" s="20">
        <v>1.6620077966023279</v>
      </c>
      <c r="P24" s="20">
        <v>1.9867619682024731</v>
      </c>
      <c r="Q24" s="20">
        <v>2.0409936901663288</v>
      </c>
      <c r="R24" s="20">
        <v>1.9322311191786741</v>
      </c>
      <c r="S24" s="20">
        <v>2.0265201282284009</v>
      </c>
      <c r="T24" s="20">
        <v>1.5697178105651799</v>
      </c>
      <c r="U24" s="20">
        <v>1.756883002633522</v>
      </c>
      <c r="V24" s="20">
        <v>1.7289693820797991</v>
      </c>
      <c r="W24" s="20">
        <v>1.8650361200292731</v>
      </c>
      <c r="X24" s="20">
        <v>1.524517806324742</v>
      </c>
      <c r="Y24" s="20">
        <v>1.526407985699713</v>
      </c>
      <c r="Z24" s="20">
        <v>1.6109110495825569</v>
      </c>
    </row>
    <row r="25" spans="1:26" x14ac:dyDescent="0.25">
      <c r="A25" s="17" t="s">
        <v>73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74</v>
      </c>
      <c r="B26" s="20">
        <v>14.19551596012203</v>
      </c>
      <c r="C26" s="20">
        <v>6.6519457433443296</v>
      </c>
      <c r="D26" s="20">
        <v>1.232407034235006</v>
      </c>
      <c r="E26" s="20">
        <v>1.1207550112422191</v>
      </c>
      <c r="F26" s="20">
        <v>1.0730265797667939</v>
      </c>
      <c r="G26" s="20">
        <v>0.99484000552412666</v>
      </c>
      <c r="H26" s="20">
        <v>0.92036468625386436</v>
      </c>
      <c r="I26" s="20">
        <v>0.92436922868945837</v>
      </c>
      <c r="J26" s="20">
        <v>0.91977293669272386</v>
      </c>
      <c r="K26" s="20">
        <v>0.91669837686839917</v>
      </c>
      <c r="L26" s="20">
        <v>0.98237628951936706</v>
      </c>
      <c r="M26" s="20">
        <v>1.037860296666075</v>
      </c>
      <c r="N26" s="20">
        <v>1.08781014439186</v>
      </c>
      <c r="O26" s="20">
        <v>1.076274457397852</v>
      </c>
      <c r="P26" s="20">
        <v>1.0773045850665091</v>
      </c>
      <c r="Q26" s="20">
        <v>1.072356211786603</v>
      </c>
      <c r="R26" s="20">
        <v>1.079936126068276</v>
      </c>
      <c r="S26" s="20">
        <v>1.09960080043186</v>
      </c>
      <c r="T26" s="20">
        <v>1.107780327069964</v>
      </c>
      <c r="U26" s="20">
        <v>1.1306871066407811</v>
      </c>
      <c r="V26" s="20">
        <v>1.0904770100254799</v>
      </c>
      <c r="W26" s="20">
        <v>1.092513638701583</v>
      </c>
      <c r="X26" s="20">
        <v>1.116497932439243</v>
      </c>
      <c r="Y26" s="20">
        <v>1.0975856198760441</v>
      </c>
      <c r="Z26" s="20">
        <v>1.10541374235874</v>
      </c>
    </row>
    <row r="27" spans="1:26" x14ac:dyDescent="0.25">
      <c r="A27" s="17" t="s">
        <v>75</v>
      </c>
      <c r="B27" s="19">
        <v>83227.397260883328</v>
      </c>
      <c r="C27" s="19">
        <v>62915.228087833333</v>
      </c>
      <c r="D27" s="19">
        <v>75986.321082266659</v>
      </c>
      <c r="E27" s="19">
        <v>74242.562483299989</v>
      </c>
      <c r="F27" s="19">
        <v>72496.473716616674</v>
      </c>
      <c r="G27" s="19">
        <v>70868.345314766659</v>
      </c>
      <c r="H27" s="19">
        <v>69676.655219633336</v>
      </c>
      <c r="I27" s="19">
        <v>68573.53612158334</v>
      </c>
      <c r="J27" s="19">
        <v>67445.476628600009</v>
      </c>
      <c r="K27" s="19">
        <v>65837.443898999991</v>
      </c>
      <c r="L27" s="19">
        <v>65033.621306833324</v>
      </c>
      <c r="M27" s="19">
        <v>63783.758531683328</v>
      </c>
      <c r="N27" s="19">
        <v>62979.411764233329</v>
      </c>
      <c r="O27" s="19">
        <v>61754.765020999999</v>
      </c>
      <c r="P27" s="19">
        <v>60794.559598033331</v>
      </c>
      <c r="Q27" s="19">
        <v>59884.500000416658</v>
      </c>
      <c r="R27" s="19">
        <v>59099.774791566662</v>
      </c>
      <c r="S27" s="19">
        <v>57998.45063781667</v>
      </c>
      <c r="T27" s="19">
        <v>57087.023498816678</v>
      </c>
      <c r="U27" s="19">
        <v>56205.724102983339</v>
      </c>
      <c r="V27" s="19">
        <v>55484.55429843333</v>
      </c>
      <c r="W27" s="19">
        <v>54090.953938016668</v>
      </c>
      <c r="X27" s="19">
        <v>52837.985346100002</v>
      </c>
      <c r="Y27" s="19">
        <v>51607.386430733328</v>
      </c>
      <c r="Z27" s="19">
        <v>50498.972004533331</v>
      </c>
    </row>
    <row r="28" spans="1:26" x14ac:dyDescent="0.25">
      <c r="A28" s="17" t="s">
        <v>76</v>
      </c>
      <c r="B28" s="19">
        <v>62583.225667799998</v>
      </c>
      <c r="C28" s="19">
        <v>13854.9820545</v>
      </c>
      <c r="D28" s="19">
        <v>35721.531627600001</v>
      </c>
      <c r="E28" s="19">
        <v>35223.949983299994</v>
      </c>
      <c r="F28" s="19">
        <v>34709.321032200001</v>
      </c>
      <c r="G28" s="19">
        <v>34556.531627099997</v>
      </c>
      <c r="H28" s="19">
        <v>34358.8947663</v>
      </c>
      <c r="I28" s="19">
        <v>33444.219388500002</v>
      </c>
      <c r="J28" s="19">
        <v>32441.327517599999</v>
      </c>
      <c r="K28" s="19">
        <v>30614.889106499999</v>
      </c>
      <c r="L28" s="19">
        <v>29091.82431149999</v>
      </c>
      <c r="M28" s="19">
        <v>28229.377892100001</v>
      </c>
      <c r="N28" s="19">
        <v>27337.367186399999</v>
      </c>
      <c r="O28" s="19">
        <v>26486.613334500002</v>
      </c>
      <c r="P28" s="19">
        <v>25055.902121700001</v>
      </c>
      <c r="Q28" s="19">
        <v>23645.927143500001</v>
      </c>
      <c r="R28" s="19">
        <v>24210.9856014</v>
      </c>
      <c r="S28" s="19">
        <v>23554.985810400001</v>
      </c>
      <c r="T28" s="19">
        <v>23309.035533900009</v>
      </c>
      <c r="U28" s="19">
        <v>22593.035955899999</v>
      </c>
      <c r="V28" s="19">
        <v>22992.043136100001</v>
      </c>
      <c r="W28" s="19">
        <v>22855.456656599999</v>
      </c>
      <c r="X28" s="19">
        <v>21071.765757599998</v>
      </c>
      <c r="Y28" s="19">
        <v>20413.3964844</v>
      </c>
      <c r="Z28" s="19">
        <v>19279.283386200001</v>
      </c>
    </row>
    <row r="29" spans="1:26" x14ac:dyDescent="0.25">
      <c r="A29" s="17" t="s">
        <v>77</v>
      </c>
      <c r="B29" s="19">
        <v>20644.171593083331</v>
      </c>
      <c r="C29" s="19">
        <v>49060.246033333337</v>
      </c>
      <c r="D29" s="19">
        <v>40264.789454666658</v>
      </c>
      <c r="E29" s="19">
        <v>39018.612500000003</v>
      </c>
      <c r="F29" s="19">
        <v>37787.152684416673</v>
      </c>
      <c r="G29" s="19">
        <v>36311.813687666661</v>
      </c>
      <c r="H29" s="19">
        <v>35317.760453333329</v>
      </c>
      <c r="I29" s="19">
        <v>35129.316733083331</v>
      </c>
      <c r="J29" s="19">
        <v>35004.149110999999</v>
      </c>
      <c r="K29" s="19">
        <v>35222.554792499999</v>
      </c>
      <c r="L29" s="19">
        <v>35941.79699533333</v>
      </c>
      <c r="M29" s="19">
        <v>35554.380639583331</v>
      </c>
      <c r="N29" s="19">
        <v>35642.044577833331</v>
      </c>
      <c r="O29" s="19">
        <v>35268.151686500001</v>
      </c>
      <c r="P29" s="19">
        <v>35738.657476333326</v>
      </c>
      <c r="Q29" s="19">
        <v>36238.572856916668</v>
      </c>
      <c r="R29" s="19">
        <v>34888.789190166674</v>
      </c>
      <c r="S29" s="19">
        <v>34443.464827416668</v>
      </c>
      <c r="T29" s="19">
        <v>33777.987964916669</v>
      </c>
      <c r="U29" s="19">
        <v>33612.688147083332</v>
      </c>
      <c r="V29" s="19">
        <v>32492.51116233334</v>
      </c>
      <c r="W29" s="19">
        <v>31235.497281416669</v>
      </c>
      <c r="X29" s="19">
        <v>31766.2195885</v>
      </c>
      <c r="Y29" s="19">
        <v>31193.989946333331</v>
      </c>
      <c r="Z29" s="19">
        <v>31219.68861833333</v>
      </c>
    </row>
    <row r="30" spans="1:26" x14ac:dyDescent="0.25">
      <c r="A30" s="17" t="s">
        <v>78</v>
      </c>
      <c r="B30" s="19">
        <v>22331.867515333339</v>
      </c>
      <c r="C30" s="19">
        <v>63919.714253999991</v>
      </c>
      <c r="D30" s="19">
        <v>86037.229836583327</v>
      </c>
      <c r="E30" s="19">
        <v>82797.324343750006</v>
      </c>
      <c r="F30" s="19">
        <v>81948.090604833342</v>
      </c>
      <c r="G30" s="19">
        <v>80316.037091833336</v>
      </c>
      <c r="H30" s="19">
        <v>79196.90990725001</v>
      </c>
      <c r="I30" s="19">
        <v>77511.646089416681</v>
      </c>
      <c r="J30" s="19">
        <v>76321.926768666672</v>
      </c>
      <c r="K30" s="19">
        <v>74402.380481166663</v>
      </c>
      <c r="L30" s="19">
        <v>73548.158766499997</v>
      </c>
      <c r="M30" s="19">
        <v>72359.510977000013</v>
      </c>
      <c r="N30" s="19">
        <v>70922.601910083336</v>
      </c>
      <c r="O30" s="19">
        <v>69169.254381749997</v>
      </c>
      <c r="P30" s="19">
        <v>68233.05484225</v>
      </c>
      <c r="Q30" s="19">
        <v>67196.236834166673</v>
      </c>
      <c r="R30" s="19">
        <v>65303.340844666673</v>
      </c>
      <c r="S30" s="19">
        <v>64815.098549916664</v>
      </c>
      <c r="T30" s="19">
        <v>62813.915652916672</v>
      </c>
      <c r="U30" s="19">
        <v>62417.060861583333</v>
      </c>
      <c r="V30" s="19">
        <v>60767.278140166673</v>
      </c>
      <c r="W30" s="19">
        <v>59682.746516916668</v>
      </c>
      <c r="X30" s="19">
        <v>58405.411369166657</v>
      </c>
      <c r="Y30" s="19">
        <v>56575.01569208334</v>
      </c>
      <c r="Z30" s="19">
        <v>54889.863735166669</v>
      </c>
    </row>
    <row r="31" spans="1:26" x14ac:dyDescent="0.25">
      <c r="A31" s="17" t="s">
        <v>79</v>
      </c>
      <c r="B31" s="18">
        <v>8304169.6489939997</v>
      </c>
      <c r="C31" s="18">
        <v>13336311.573969999</v>
      </c>
      <c r="D31" s="18">
        <v>13732844.797311001</v>
      </c>
      <c r="E31" s="18">
        <v>12815041.054492</v>
      </c>
      <c r="F31" s="18">
        <v>11571838.340918001</v>
      </c>
      <c r="G31" s="18">
        <v>10846622.163169</v>
      </c>
      <c r="H31" s="18">
        <v>9931676.589230001</v>
      </c>
      <c r="I31" s="18">
        <v>10221032.197674001</v>
      </c>
      <c r="J31" s="18">
        <v>10132333.835775999</v>
      </c>
      <c r="K31" s="18">
        <v>10024593.622454001</v>
      </c>
      <c r="L31" s="18">
        <v>10620708.44303</v>
      </c>
      <c r="M31" s="18">
        <v>11268961.574338</v>
      </c>
      <c r="N31" s="18">
        <v>11618264.500211</v>
      </c>
      <c r="O31" s="18">
        <v>11413935.563866001</v>
      </c>
      <c r="P31" s="18">
        <v>11472176.742862999</v>
      </c>
      <c r="Q31" s="18">
        <v>12366484.207429999</v>
      </c>
      <c r="R31" s="18">
        <v>11896196.488467</v>
      </c>
      <c r="S31" s="18">
        <v>11753730.017119</v>
      </c>
      <c r="T31" s="18">
        <v>12156013.920676</v>
      </c>
      <c r="U31" s="18">
        <v>12015878.666525001</v>
      </c>
      <c r="V31" s="18">
        <v>12092737.481279001</v>
      </c>
      <c r="W31" s="18">
        <v>11856126.992611</v>
      </c>
      <c r="X31" s="18">
        <v>12654297.386236999</v>
      </c>
      <c r="Y31" s="18">
        <v>12529550.064960999</v>
      </c>
      <c r="Z31" s="18">
        <v>12386910.151620001</v>
      </c>
    </row>
    <row r="32" spans="1:26" x14ac:dyDescent="0.25">
      <c r="A32" s="17" t="s">
        <v>80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 t="s">
        <v>81</v>
      </c>
      <c r="B33" s="19">
        <v>448.5</v>
      </c>
      <c r="C33" s="19">
        <v>1161.25</v>
      </c>
      <c r="D33" s="19">
        <v>1300.416666666667</v>
      </c>
      <c r="E33" s="19">
        <v>1258.583333333333</v>
      </c>
      <c r="F33" s="19">
        <v>1244.583333333333</v>
      </c>
      <c r="G33" s="19">
        <v>1211.5</v>
      </c>
      <c r="H33" s="19">
        <v>1190.25</v>
      </c>
      <c r="I33" s="19">
        <v>1172.25</v>
      </c>
      <c r="J33" s="19">
        <v>1154.333333333333</v>
      </c>
      <c r="K33" s="19">
        <v>1143.5</v>
      </c>
      <c r="L33" s="19">
        <v>1142.916666666667</v>
      </c>
      <c r="M33" s="19">
        <v>1127.583333333333</v>
      </c>
      <c r="N33" s="19">
        <v>1114.083333333333</v>
      </c>
      <c r="O33" s="19">
        <v>1088.25</v>
      </c>
      <c r="P33" s="19">
        <v>1093.166666666667</v>
      </c>
      <c r="Q33" s="19">
        <v>1088</v>
      </c>
      <c r="R33" s="19">
        <v>1051.75</v>
      </c>
      <c r="S33" s="19">
        <v>1042.5</v>
      </c>
      <c r="T33" s="19">
        <v>1009.833333333333</v>
      </c>
      <c r="U33" s="19">
        <v>1008</v>
      </c>
      <c r="V33" s="19">
        <v>978.08333333333337</v>
      </c>
      <c r="W33" s="19">
        <v>956.66666666666663</v>
      </c>
      <c r="X33" s="19">
        <v>939.33333333333337</v>
      </c>
      <c r="Y33" s="19">
        <v>917.25</v>
      </c>
      <c r="Z33" s="19">
        <v>910.25</v>
      </c>
    </row>
    <row r="34" spans="1:26" x14ac:dyDescent="0.25">
      <c r="A34" s="17" t="s">
        <v>82</v>
      </c>
      <c r="B34" s="19">
        <v>6838</v>
      </c>
      <c r="C34" s="19">
        <v>1335</v>
      </c>
      <c r="D34" s="19">
        <v>6804.25</v>
      </c>
      <c r="E34" s="19">
        <v>6804.166666666667</v>
      </c>
      <c r="F34" s="19">
        <v>6753</v>
      </c>
      <c r="G34" s="19">
        <v>6718.083333333333</v>
      </c>
      <c r="H34" s="19">
        <v>6678.833333333333</v>
      </c>
      <c r="I34" s="19">
        <v>6763.166666666667</v>
      </c>
      <c r="J34" s="19">
        <v>6759.583333333333</v>
      </c>
      <c r="K34" s="19">
        <v>6708.083333333333</v>
      </c>
      <c r="L34" s="19">
        <v>6632.583333333333</v>
      </c>
      <c r="M34" s="19">
        <v>6747.333333333333</v>
      </c>
      <c r="N34" s="19">
        <v>6705.916666666667</v>
      </c>
      <c r="O34" s="19">
        <v>6788.333333333333</v>
      </c>
      <c r="P34" s="19">
        <v>6741.833333333333</v>
      </c>
      <c r="Q34" s="19">
        <v>6717</v>
      </c>
      <c r="R34" s="19">
        <v>6751.5</v>
      </c>
      <c r="S34" s="19">
        <v>6790.166666666667</v>
      </c>
      <c r="T34" s="19">
        <v>6843.416666666667</v>
      </c>
      <c r="U34" s="19">
        <v>6745.416666666667</v>
      </c>
      <c r="V34" s="19">
        <v>6856.25</v>
      </c>
      <c r="W34" s="19">
        <v>6861.916666666667</v>
      </c>
      <c r="X34" s="19">
        <v>6932</v>
      </c>
      <c r="Y34" s="19">
        <v>6916.666666666667</v>
      </c>
      <c r="Z34" s="19">
        <v>6874.166666666667</v>
      </c>
    </row>
    <row r="35" spans="1:26" x14ac:dyDescent="0.25">
      <c r="A35" s="17" t="s">
        <v>83</v>
      </c>
      <c r="B35" s="19">
        <v>1497.5</v>
      </c>
      <c r="C35" s="19">
        <v>6263.75</v>
      </c>
      <c r="D35" s="19">
        <v>655.33333333333337</v>
      </c>
      <c r="E35" s="19">
        <v>697.25</v>
      </c>
      <c r="F35" s="19">
        <v>786.41666666666663</v>
      </c>
      <c r="G35" s="19">
        <v>830.41666666666663</v>
      </c>
      <c r="H35" s="19">
        <v>890.91666666666663</v>
      </c>
      <c r="I35" s="19">
        <v>824.58333333333337</v>
      </c>
      <c r="J35" s="19">
        <v>870.08333333333337</v>
      </c>
      <c r="K35" s="19">
        <v>908.41666666666663</v>
      </c>
      <c r="L35" s="19">
        <v>984.5</v>
      </c>
      <c r="M35" s="19">
        <v>885.08333333333337</v>
      </c>
      <c r="N35" s="19">
        <v>964</v>
      </c>
      <c r="O35" s="19">
        <v>883.41666666666663</v>
      </c>
      <c r="P35" s="19">
        <v>925</v>
      </c>
      <c r="Q35" s="19">
        <v>955</v>
      </c>
      <c r="R35" s="19">
        <v>980.75</v>
      </c>
      <c r="S35" s="19">
        <v>927.33333333333337</v>
      </c>
      <c r="T35" s="19">
        <v>906.75</v>
      </c>
      <c r="U35" s="19">
        <v>1006.583333333333</v>
      </c>
      <c r="V35" s="19">
        <v>949.66666666666663</v>
      </c>
      <c r="W35" s="19">
        <v>941.41666666666663</v>
      </c>
      <c r="X35" s="19">
        <v>888.66666666666663</v>
      </c>
      <c r="Y35" s="19">
        <v>926.08333333333337</v>
      </c>
      <c r="Z35" s="19">
        <v>999.58333333333337</v>
      </c>
    </row>
    <row r="36" spans="1:26" x14ac:dyDescent="0.25">
      <c r="A36" s="17" t="s">
        <v>84</v>
      </c>
      <c r="B36" s="19">
        <v>104.4645418675527</v>
      </c>
      <c r="C36" s="19">
        <v>91.828219672907153</v>
      </c>
      <c r="D36" s="19">
        <v>94.20310123841324</v>
      </c>
      <c r="E36" s="19">
        <v>91.838867504195207</v>
      </c>
      <c r="F36" s="19">
        <v>88.516509981215847</v>
      </c>
      <c r="G36" s="19">
        <v>86.725076931944443</v>
      </c>
      <c r="H36" s="19">
        <v>85.169780967684545</v>
      </c>
      <c r="I36" s="19">
        <v>83.356399502758748</v>
      </c>
      <c r="J36" s="19">
        <v>83.139385058154971</v>
      </c>
      <c r="K36" s="19">
        <v>80.649003825466153</v>
      </c>
      <c r="L36" s="19">
        <v>79.081024257781579</v>
      </c>
      <c r="M36" s="19">
        <v>77.190034158476038</v>
      </c>
      <c r="N36" s="19">
        <v>77.025791069956753</v>
      </c>
      <c r="O36" s="19">
        <v>74.506500949039193</v>
      </c>
      <c r="P36" s="19">
        <v>73.784700134979076</v>
      </c>
      <c r="Q36" s="19">
        <v>70.564774647288814</v>
      </c>
      <c r="R36" s="19">
        <v>71.383805129582186</v>
      </c>
      <c r="S36" s="19">
        <v>71.216288521927311</v>
      </c>
      <c r="T36" s="19">
        <v>69.236413142503807</v>
      </c>
      <c r="U36" s="19">
        <v>66.455966246299468</v>
      </c>
      <c r="V36" s="19">
        <v>67.096901175138512</v>
      </c>
      <c r="W36" s="19">
        <v>64.003570289745056</v>
      </c>
      <c r="X36" s="19">
        <v>64.466710127064303</v>
      </c>
      <c r="Y36" s="19">
        <v>63.162586198125958</v>
      </c>
      <c r="Z36" s="19">
        <v>60.869176399229652</v>
      </c>
    </row>
    <row r="37" spans="1:26" x14ac:dyDescent="0.25">
      <c r="A37" s="17" t="s">
        <v>85</v>
      </c>
      <c r="B37" s="21">
        <v>0.59639714315794534</v>
      </c>
      <c r="C37" s="21">
        <v>0.82992257444769924</v>
      </c>
      <c r="D37" s="21">
        <v>0.87439305587046867</v>
      </c>
      <c r="E37" s="21">
        <v>0.88581843839444518</v>
      </c>
      <c r="F37" s="21">
        <v>0.89414475432792206</v>
      </c>
      <c r="G37" s="21">
        <v>0.89529707797520819</v>
      </c>
      <c r="H37" s="21">
        <v>0.9039798070057341</v>
      </c>
      <c r="I37" s="21">
        <v>0.89788248062898468</v>
      </c>
      <c r="J37" s="21">
        <v>0.89686814200516152</v>
      </c>
      <c r="K37" s="21">
        <v>0.89389365948074229</v>
      </c>
      <c r="L37" s="21">
        <v>0.89349073415449198</v>
      </c>
      <c r="M37" s="21">
        <v>0.88933106125216255</v>
      </c>
      <c r="N37" s="21">
        <v>0.89021389835928533</v>
      </c>
      <c r="O37" s="21">
        <v>0.89327748208575697</v>
      </c>
      <c r="P37" s="21">
        <v>0.89120681300102078</v>
      </c>
      <c r="Q37" s="21">
        <v>0.8926047059142207</v>
      </c>
      <c r="R37" s="21">
        <v>0.88858590570375839</v>
      </c>
      <c r="S37" s="21">
        <v>0.88211978358053489</v>
      </c>
      <c r="T37" s="21">
        <v>0.88502405465249734</v>
      </c>
      <c r="U37" s="21">
        <v>0.88445781701423509</v>
      </c>
      <c r="V37" s="21">
        <v>0.88262363886787953</v>
      </c>
      <c r="W37" s="21">
        <v>0.88252494461996678</v>
      </c>
      <c r="X37" s="21">
        <v>0.88555225371818991</v>
      </c>
      <c r="Y37" s="21">
        <v>0.90079303423756174</v>
      </c>
      <c r="Z37" s="21">
        <v>0.89569065142482407</v>
      </c>
    </row>
    <row r="38" spans="1:26" x14ac:dyDescent="0.25">
      <c r="A38" s="17" t="s">
        <v>86</v>
      </c>
      <c r="B38" s="21">
        <v>0.11737249544626591</v>
      </c>
      <c r="C38" s="21">
        <v>0.21376522070015219</v>
      </c>
      <c r="D38" s="21">
        <v>0.24117199391172001</v>
      </c>
      <c r="E38" s="21">
        <v>0.2484779299847793</v>
      </c>
      <c r="F38" s="21">
        <v>0.25398451730418942</v>
      </c>
      <c r="G38" s="21">
        <v>0.25126522070015223</v>
      </c>
      <c r="H38" s="21">
        <v>0.26776065449010661</v>
      </c>
      <c r="I38" s="21">
        <v>0.24794520547945209</v>
      </c>
      <c r="J38" s="21">
        <v>0.26898337887067397</v>
      </c>
      <c r="K38" s="21">
        <v>0.26090182648401827</v>
      </c>
      <c r="L38" s="21">
        <v>0.26606735159817352</v>
      </c>
      <c r="M38" s="21">
        <v>0.25320585996955858</v>
      </c>
      <c r="N38" s="21">
        <v>0.25451578627808141</v>
      </c>
      <c r="O38" s="21">
        <v>0.24759322678843229</v>
      </c>
      <c r="P38" s="21">
        <v>0.25429033485540342</v>
      </c>
      <c r="Q38" s="21">
        <v>0.23201103500761039</v>
      </c>
      <c r="R38" s="21">
        <v>0.24518063145112329</v>
      </c>
      <c r="S38" s="21">
        <v>0.24252283105022829</v>
      </c>
      <c r="T38" s="21">
        <v>0.23704337899543379</v>
      </c>
      <c r="U38" s="21">
        <v>0.22066210045662099</v>
      </c>
      <c r="V38" s="21">
        <v>0.23346425318761391</v>
      </c>
      <c r="W38" s="21">
        <v>0.222060502283105</v>
      </c>
      <c r="X38" s="21">
        <v>0.23608257229832569</v>
      </c>
      <c r="Y38" s="21">
        <v>0.24207572298325719</v>
      </c>
      <c r="Z38" s="21">
        <v>0.21367448391013971</v>
      </c>
    </row>
    <row r="39" spans="1:26" x14ac:dyDescent="0.25">
      <c r="A39" s="17" t="s">
        <v>87</v>
      </c>
      <c r="B39" s="19">
        <v>211.5</v>
      </c>
      <c r="C39" s="19">
        <v>499.16666666666669</v>
      </c>
      <c r="D39" s="19">
        <v>409.16666666666669</v>
      </c>
      <c r="E39" s="19">
        <v>397.41666666666669</v>
      </c>
      <c r="F39" s="19">
        <v>388.33333333333331</v>
      </c>
      <c r="G39" s="19">
        <v>371.66666666666669</v>
      </c>
      <c r="H39" s="19">
        <v>363</v>
      </c>
      <c r="I39" s="19">
        <v>360.5</v>
      </c>
      <c r="J39" s="19">
        <v>360</v>
      </c>
      <c r="K39" s="19">
        <v>362.33333333333331</v>
      </c>
      <c r="L39" s="19">
        <v>370.5</v>
      </c>
      <c r="M39" s="19">
        <v>366.16666666666669</v>
      </c>
      <c r="N39" s="19">
        <v>365.58333333333331</v>
      </c>
      <c r="O39" s="19">
        <v>362.16666666666669</v>
      </c>
      <c r="P39" s="19">
        <v>366.91666666666669</v>
      </c>
      <c r="Q39" s="19">
        <v>373.25</v>
      </c>
      <c r="R39" s="19">
        <v>360</v>
      </c>
      <c r="S39" s="19">
        <v>354.83333333333331</v>
      </c>
      <c r="T39" s="19">
        <v>345.5</v>
      </c>
      <c r="U39" s="19">
        <v>345</v>
      </c>
      <c r="V39" s="19">
        <v>332.58333333333331</v>
      </c>
      <c r="W39" s="19">
        <v>318.75</v>
      </c>
      <c r="X39" s="19">
        <v>324.83333333333331</v>
      </c>
      <c r="Y39" s="19">
        <v>317.58333333333331</v>
      </c>
      <c r="Z39" s="19">
        <v>319.5</v>
      </c>
    </row>
    <row r="40" spans="1:26" x14ac:dyDescent="0.25">
      <c r="A40" s="17" t="s">
        <v>88</v>
      </c>
      <c r="B40" s="19">
        <v>237</v>
      </c>
      <c r="C40" s="19">
        <v>662.08333333333337</v>
      </c>
      <c r="D40" s="19">
        <v>891.25</v>
      </c>
      <c r="E40" s="19">
        <v>861.16666666666663</v>
      </c>
      <c r="F40" s="19">
        <v>856.25</v>
      </c>
      <c r="G40" s="19">
        <v>839.83333333333337</v>
      </c>
      <c r="H40" s="19">
        <v>827.25</v>
      </c>
      <c r="I40" s="19">
        <v>811.75</v>
      </c>
      <c r="J40" s="19">
        <v>794.33333333333337</v>
      </c>
      <c r="K40" s="19">
        <v>781.16666666666663</v>
      </c>
      <c r="L40" s="19">
        <v>772.41666666666663</v>
      </c>
      <c r="M40" s="19">
        <v>761.41666666666663</v>
      </c>
      <c r="N40" s="19">
        <v>748.5</v>
      </c>
      <c r="O40" s="19">
        <v>726.08333333333337</v>
      </c>
      <c r="P40" s="19">
        <v>726.25</v>
      </c>
      <c r="Q40" s="19">
        <v>714.75</v>
      </c>
      <c r="R40" s="19">
        <v>691.75</v>
      </c>
      <c r="S40" s="19">
        <v>687.66666666666663</v>
      </c>
      <c r="T40" s="19">
        <v>664.33333333333337</v>
      </c>
      <c r="U40" s="19">
        <v>663</v>
      </c>
      <c r="V40" s="19">
        <v>645.5</v>
      </c>
      <c r="W40" s="19">
        <v>637.91666666666663</v>
      </c>
      <c r="X40" s="19">
        <v>614.5</v>
      </c>
      <c r="Y40" s="19">
        <v>599.66666666666663</v>
      </c>
      <c r="Z40" s="19">
        <v>590.75</v>
      </c>
    </row>
    <row r="41" spans="1:26" x14ac:dyDescent="0.25">
      <c r="A41" s="17" t="s">
        <v>89</v>
      </c>
      <c r="B41" s="19">
        <v>2205</v>
      </c>
      <c r="C41" s="19">
        <v>507</v>
      </c>
      <c r="D41" s="19">
        <v>1377</v>
      </c>
      <c r="E41" s="19">
        <v>1399</v>
      </c>
      <c r="F41" s="19">
        <v>1392</v>
      </c>
      <c r="G41" s="19">
        <v>1363</v>
      </c>
      <c r="H41" s="19">
        <v>1379</v>
      </c>
      <c r="I41" s="19">
        <v>1324</v>
      </c>
      <c r="J41" s="19">
        <v>1288</v>
      </c>
      <c r="K41" s="19">
        <v>1249</v>
      </c>
      <c r="L41" s="19">
        <v>1168</v>
      </c>
      <c r="M41" s="19">
        <v>1153</v>
      </c>
      <c r="N41" s="19">
        <v>1138</v>
      </c>
      <c r="O41" s="19">
        <v>1094</v>
      </c>
      <c r="P41" s="19">
        <v>1051</v>
      </c>
      <c r="Q41" s="19">
        <v>958</v>
      </c>
      <c r="R41" s="19">
        <v>1010</v>
      </c>
      <c r="S41" s="19">
        <v>1003</v>
      </c>
      <c r="T41" s="19">
        <v>993</v>
      </c>
      <c r="U41" s="19">
        <v>934</v>
      </c>
      <c r="V41" s="19">
        <v>976</v>
      </c>
      <c r="W41" s="19">
        <v>967</v>
      </c>
      <c r="X41" s="19">
        <v>924</v>
      </c>
      <c r="Y41" s="19">
        <v>913</v>
      </c>
      <c r="Z41" s="19">
        <v>841</v>
      </c>
    </row>
    <row r="42" spans="1:26" x14ac:dyDescent="0.25">
      <c r="A42" s="17" t="s">
        <v>90</v>
      </c>
      <c r="B42" s="19">
        <v>2537</v>
      </c>
      <c r="C42" s="19">
        <v>360</v>
      </c>
      <c r="D42" s="19">
        <v>100</v>
      </c>
      <c r="E42" s="19">
        <v>141</v>
      </c>
      <c r="F42" s="19">
        <v>98</v>
      </c>
      <c r="G42" s="19">
        <v>90</v>
      </c>
      <c r="H42" s="19">
        <v>82</v>
      </c>
      <c r="I42" s="19">
        <v>98</v>
      </c>
      <c r="J42" s="19">
        <v>89</v>
      </c>
      <c r="K42" s="19">
        <v>93</v>
      </c>
      <c r="L42" s="19">
        <v>90</v>
      </c>
      <c r="M42" s="19">
        <v>85</v>
      </c>
      <c r="N42" s="19">
        <v>93</v>
      </c>
      <c r="O42" s="19">
        <v>107</v>
      </c>
      <c r="P42" s="19">
        <v>100</v>
      </c>
      <c r="Q42" s="19">
        <v>106</v>
      </c>
      <c r="R42" s="19">
        <v>138</v>
      </c>
      <c r="S42" s="19">
        <v>107</v>
      </c>
      <c r="T42" s="19">
        <v>140</v>
      </c>
      <c r="U42" s="19">
        <v>118</v>
      </c>
      <c r="V42" s="19">
        <v>145</v>
      </c>
      <c r="W42" s="19">
        <v>128</v>
      </c>
      <c r="X42" s="19">
        <v>124</v>
      </c>
      <c r="Y42" s="19">
        <v>135</v>
      </c>
      <c r="Z42" s="19">
        <v>151</v>
      </c>
    </row>
    <row r="43" spans="1:26" x14ac:dyDescent="0.25">
      <c r="A43" s="17" t="s">
        <v>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92</v>
      </c>
      <c r="B44" s="19">
        <v>3614</v>
      </c>
      <c r="C44" s="19">
        <v>483</v>
      </c>
      <c r="D44" s="19">
        <v>5340.25</v>
      </c>
      <c r="E44" s="19">
        <v>5284.166666666667</v>
      </c>
      <c r="F44" s="19">
        <v>5274</v>
      </c>
      <c r="G44" s="19">
        <v>5274.083333333333</v>
      </c>
      <c r="H44" s="19">
        <v>5224.833333333333</v>
      </c>
      <c r="I44" s="19">
        <v>5347.166666666667</v>
      </c>
      <c r="J44" s="19">
        <v>5387.583333333333</v>
      </c>
      <c r="K44" s="19">
        <v>5376.083333333333</v>
      </c>
      <c r="L44" s="19">
        <v>5375.583333333333</v>
      </c>
      <c r="M44" s="19">
        <v>5516.333333333333</v>
      </c>
      <c r="N44" s="19">
        <v>5481.916666666667</v>
      </c>
      <c r="O44" s="19">
        <v>5590.333333333333</v>
      </c>
      <c r="P44" s="19">
        <v>5597.833333333333</v>
      </c>
      <c r="Q44" s="19">
        <v>5662</v>
      </c>
      <c r="R44" s="19">
        <v>5614.5</v>
      </c>
      <c r="S44" s="19">
        <v>5689.166666666667</v>
      </c>
      <c r="T44" s="19">
        <v>5718.416666666667</v>
      </c>
      <c r="U44" s="19">
        <v>5702.416666666667</v>
      </c>
      <c r="V44" s="19">
        <v>5744.25</v>
      </c>
      <c r="W44" s="19">
        <v>5771.916666666667</v>
      </c>
      <c r="X44" s="19">
        <v>5890</v>
      </c>
      <c r="Y44" s="19">
        <v>5875.666666666667</v>
      </c>
      <c r="Z44" s="19">
        <v>5890.166666666667</v>
      </c>
    </row>
    <row r="45" spans="1:26" x14ac:dyDescent="0.25">
      <c r="A45" s="17" t="s">
        <v>93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7" t="s">
        <v>94</v>
      </c>
      <c r="B46" s="20">
        <v>9.533175091074682</v>
      </c>
      <c r="C46" s="20">
        <v>2.8580011415525122</v>
      </c>
      <c r="D46" s="20">
        <v>1.303357305936073</v>
      </c>
      <c r="E46" s="20">
        <v>1.234584474885845</v>
      </c>
      <c r="F46" s="20">
        <v>1.174239526411657</v>
      </c>
      <c r="G46" s="20">
        <v>1.1137568493150689</v>
      </c>
      <c r="H46" s="20">
        <v>1.066426940639269</v>
      </c>
      <c r="I46" s="20">
        <v>1.0623207762557081</v>
      </c>
      <c r="J46" s="20">
        <v>1.077472677595628</v>
      </c>
      <c r="K46" s="20">
        <v>1.0677579908675801</v>
      </c>
      <c r="L46" s="20">
        <v>1.126595890410959</v>
      </c>
      <c r="M46" s="20">
        <v>1.1339931506849319</v>
      </c>
      <c r="N46" s="20">
        <v>1.1882616120218581</v>
      </c>
      <c r="O46" s="20">
        <v>1.1749303652968039</v>
      </c>
      <c r="P46" s="20">
        <v>1.168866438356164</v>
      </c>
      <c r="Q46" s="20">
        <v>1.16242694063927</v>
      </c>
      <c r="R46" s="20">
        <v>1.1590573770491801</v>
      </c>
      <c r="S46" s="20">
        <v>1.1639600456621</v>
      </c>
      <c r="T46" s="20">
        <v>1.1549566210045661</v>
      </c>
      <c r="U46" s="20">
        <v>1.152801369863014</v>
      </c>
      <c r="V46" s="20">
        <v>1.137454462659381</v>
      </c>
      <c r="W46" s="20">
        <v>1.1346678082191779</v>
      </c>
      <c r="X46" s="20">
        <v>1.1346678082191779</v>
      </c>
      <c r="Y46" s="20">
        <v>1.1346678082191779</v>
      </c>
      <c r="Z46" s="20">
        <v>1.1329337431693991</v>
      </c>
    </row>
    <row r="47" spans="1:26" x14ac:dyDescent="0.25">
      <c r="A47" s="17" t="s">
        <v>95</v>
      </c>
      <c r="B47" s="20">
        <v>5.5966939890710377</v>
      </c>
      <c r="C47" s="20">
        <v>0.7717054794520547</v>
      </c>
      <c r="D47" s="20">
        <v>0.43024885844748861</v>
      </c>
      <c r="E47" s="20">
        <v>0.40894520547945212</v>
      </c>
      <c r="F47" s="20">
        <v>0.39239981785063738</v>
      </c>
      <c r="G47" s="20">
        <v>0.365087899543379</v>
      </c>
      <c r="H47" s="20">
        <v>0.33948173515981728</v>
      </c>
      <c r="I47" s="20">
        <v>0.35550684931506848</v>
      </c>
      <c r="J47" s="20">
        <v>0.35454462659380698</v>
      </c>
      <c r="K47" s="20">
        <v>0.36366438356164382</v>
      </c>
      <c r="L47" s="20">
        <v>0.36593607305936071</v>
      </c>
      <c r="M47" s="20">
        <v>0.36096118721461179</v>
      </c>
      <c r="N47" s="20">
        <v>0.41166552823315122</v>
      </c>
      <c r="O47" s="20">
        <v>0.38893264840182662</v>
      </c>
      <c r="P47" s="20">
        <v>0.3928162100456622</v>
      </c>
      <c r="Q47" s="20">
        <v>0.39976940639269398</v>
      </c>
      <c r="R47" s="20">
        <v>0.40344489981785059</v>
      </c>
      <c r="S47" s="20">
        <v>0.38070205479452057</v>
      </c>
      <c r="T47" s="20">
        <v>0.39085273972602741</v>
      </c>
      <c r="U47" s="20">
        <v>0.39990753424657532</v>
      </c>
      <c r="V47" s="20">
        <v>0.38713911657559202</v>
      </c>
      <c r="W47" s="20">
        <v>0.39645091324200898</v>
      </c>
      <c r="X47" s="20">
        <v>0.39645091324200898</v>
      </c>
      <c r="Y47" s="20">
        <v>0.39645091324200898</v>
      </c>
      <c r="Z47" s="20">
        <v>0.3953756830601094</v>
      </c>
    </row>
    <row r="48" spans="1:26" x14ac:dyDescent="0.25">
      <c r="A48" s="17" t="s">
        <v>96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97</v>
      </c>
      <c r="B49" s="20">
        <v>13.362560336976321</v>
      </c>
      <c r="C49" s="20">
        <v>2.8731541095890401</v>
      </c>
      <c r="D49" s="20">
        <v>1.1545844748858449</v>
      </c>
      <c r="E49" s="20">
        <v>1.068971461187215</v>
      </c>
      <c r="F49" s="20">
        <v>1.013759107468124</v>
      </c>
      <c r="G49" s="20">
        <v>0.93070433789954354</v>
      </c>
      <c r="H49" s="20">
        <v>0.87418150684931495</v>
      </c>
      <c r="I49" s="20">
        <v>0.87956050228310501</v>
      </c>
      <c r="J49" s="20">
        <v>0.89128756830601086</v>
      </c>
      <c r="K49" s="20">
        <v>0.88559246575342476</v>
      </c>
      <c r="L49" s="20">
        <v>0.95473059360730594</v>
      </c>
      <c r="M49" s="20">
        <v>0.95928767123287673</v>
      </c>
      <c r="N49" s="20">
        <v>1.026450364298725</v>
      </c>
      <c r="O49" s="20">
        <v>1.006183789954338</v>
      </c>
      <c r="P49" s="20">
        <v>1.003470319634703</v>
      </c>
      <c r="Q49" s="20">
        <v>1.00290296803653</v>
      </c>
      <c r="R49" s="20">
        <v>0.99668715846994527</v>
      </c>
      <c r="S49" s="20">
        <v>0.98673630136986312</v>
      </c>
      <c r="T49" s="20">
        <v>0.98728538812785371</v>
      </c>
      <c r="U49" s="20">
        <v>0.98446461187214607</v>
      </c>
      <c r="V49" s="20">
        <v>0.97044854280510029</v>
      </c>
      <c r="W49" s="20">
        <v>0.97003652968036536</v>
      </c>
      <c r="X49" s="20">
        <v>0.97003652968036536</v>
      </c>
      <c r="Y49" s="20">
        <v>0.97003652968036536</v>
      </c>
      <c r="Z49" s="20">
        <v>0.96746812386156655</v>
      </c>
    </row>
    <row r="50" spans="1:26" x14ac:dyDescent="0.25">
      <c r="A50" s="17" t="s">
        <v>98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7" t="s">
        <v>99</v>
      </c>
      <c r="B51" s="20">
        <v>45.225493131451117</v>
      </c>
      <c r="C51" s="20">
        <v>44.5603128805175</v>
      </c>
      <c r="D51" s="20">
        <v>46.929100171232882</v>
      </c>
      <c r="E51" s="20">
        <v>48.126644121004567</v>
      </c>
      <c r="F51" s="20">
        <v>49.565278062386163</v>
      </c>
      <c r="G51" s="20">
        <v>49.857390506088279</v>
      </c>
      <c r="H51" s="20">
        <v>51.733275684931499</v>
      </c>
      <c r="I51" s="20">
        <v>52.120214707001523</v>
      </c>
      <c r="J51" s="20">
        <v>51.644857031724349</v>
      </c>
      <c r="K51" s="20">
        <v>53.1710197869102</v>
      </c>
      <c r="L51" s="20">
        <v>52.768034531963458</v>
      </c>
      <c r="M51" s="20">
        <v>52.110169996194827</v>
      </c>
      <c r="N51" s="20">
        <v>52.86636204083181</v>
      </c>
      <c r="O51" s="20">
        <v>51.919074391171989</v>
      </c>
      <c r="P51" s="20">
        <v>52.854334665144613</v>
      </c>
      <c r="Q51" s="20">
        <v>50.890108828006078</v>
      </c>
      <c r="R51" s="20">
        <v>50.581306637067399</v>
      </c>
      <c r="S51" s="20">
        <v>46.937069920091332</v>
      </c>
      <c r="T51" s="20">
        <v>43.96575494672755</v>
      </c>
      <c r="U51" s="20">
        <v>43.052154394977173</v>
      </c>
      <c r="V51" s="20">
        <v>39.115949168943537</v>
      </c>
      <c r="W51" s="20">
        <v>36.060313451293752</v>
      </c>
      <c r="X51" s="20">
        <v>36.116259798325721</v>
      </c>
      <c r="Y51" s="20">
        <v>36.090589516742767</v>
      </c>
      <c r="Z51" s="20">
        <v>36.101828134486937</v>
      </c>
    </row>
    <row r="52" spans="1:26" x14ac:dyDescent="0.25">
      <c r="A52" s="17" t="s">
        <v>100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7" t="s">
        <v>101</v>
      </c>
      <c r="B53" s="18"/>
      <c r="C53" s="20"/>
      <c r="D53" s="20">
        <v>1.3182183219178081</v>
      </c>
      <c r="E53" s="20">
        <v>1.2515959855403349</v>
      </c>
      <c r="F53" s="20">
        <v>1.188437310261081</v>
      </c>
      <c r="G53" s="20">
        <v>0.99029680365296813</v>
      </c>
      <c r="H53" s="20">
        <v>1.058910768645358</v>
      </c>
      <c r="I53" s="20">
        <v>1.122911434550989</v>
      </c>
      <c r="J53" s="20">
        <v>1.0312556921675771</v>
      </c>
      <c r="K53" s="20">
        <v>0.95704661339421615</v>
      </c>
      <c r="L53" s="20">
        <v>1.146879661339421</v>
      </c>
      <c r="M53" s="20">
        <v>1.145842465753425</v>
      </c>
      <c r="N53" s="20">
        <v>1.2873330297510619</v>
      </c>
      <c r="O53" s="20">
        <v>1.1971921613394221</v>
      </c>
      <c r="P53" s="20">
        <v>1.2410665905631659</v>
      </c>
      <c r="Q53" s="20">
        <v>1.1805885654490109</v>
      </c>
      <c r="R53" s="20">
        <v>1.3232988008500299</v>
      </c>
      <c r="S53" s="20">
        <v>1.2195303462709279</v>
      </c>
      <c r="T53" s="20">
        <v>1.254435882800609</v>
      </c>
      <c r="U53" s="20">
        <v>1.2412584665144599</v>
      </c>
      <c r="V53" s="20">
        <v>1.2522939435336971</v>
      </c>
      <c r="W53" s="20">
        <v>1.2824358828006091</v>
      </c>
      <c r="X53" s="20">
        <v>1.2824358828006091</v>
      </c>
      <c r="Y53" s="20">
        <v>1.2824358828006091</v>
      </c>
      <c r="Z53" s="18">
        <v>1.2791150576806309</v>
      </c>
    </row>
    <row r="54" spans="1:26" x14ac:dyDescent="0.25">
      <c r="A54" s="17" t="s">
        <v>102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7" t="s">
        <v>103</v>
      </c>
      <c r="B55" s="20">
        <v>96.618632694084397</v>
      </c>
      <c r="C55" s="20">
        <v>98.914852780023978</v>
      </c>
      <c r="D55" s="20">
        <v>104.7214614811578</v>
      </c>
      <c r="E55" s="20">
        <v>100.7026330601861</v>
      </c>
      <c r="F55" s="20">
        <v>95.413695889893773</v>
      </c>
      <c r="G55" s="20">
        <v>92.916643926354709</v>
      </c>
      <c r="H55" s="20">
        <v>88.479206081617434</v>
      </c>
      <c r="I55" s="20">
        <v>90.530744493933568</v>
      </c>
      <c r="J55" s="20">
        <v>89.554210557490734</v>
      </c>
      <c r="K55" s="20">
        <v>88.513063565473942</v>
      </c>
      <c r="L55" s="20">
        <v>91.65836099160083</v>
      </c>
      <c r="M55" s="20">
        <v>95.141864213107965</v>
      </c>
      <c r="N55" s="20">
        <v>96.574437162643576</v>
      </c>
      <c r="O55" s="20">
        <v>95.317071246080843</v>
      </c>
      <c r="P55" s="20">
        <v>95.096720086521444</v>
      </c>
      <c r="Q55" s="20">
        <v>99.734191225521116</v>
      </c>
      <c r="R55" s="20">
        <v>97.410330113174169</v>
      </c>
      <c r="S55" s="20">
        <v>96.845669751748446</v>
      </c>
      <c r="T55" s="20">
        <v>99.144244830689303</v>
      </c>
      <c r="U55" s="20">
        <v>97.561201489638734</v>
      </c>
      <c r="V55" s="20">
        <v>98.623914554142232</v>
      </c>
      <c r="W55" s="20">
        <v>97.565687823701182</v>
      </c>
      <c r="X55" s="20">
        <v>101.3997545041247</v>
      </c>
      <c r="Y55" s="20">
        <v>101.17667133799389</v>
      </c>
      <c r="Z55" s="20">
        <v>99.732852063441399</v>
      </c>
    </row>
    <row r="56" spans="1:26" x14ac:dyDescent="0.25">
      <c r="A56" s="17" t="s">
        <v>104</v>
      </c>
      <c r="B56" s="18">
        <v>131091.67583333331</v>
      </c>
      <c r="C56" s="18">
        <v>137362.4</v>
      </c>
      <c r="D56" s="18">
        <v>150612.8483333333</v>
      </c>
      <c r="E56" s="18">
        <v>143035.0216666667</v>
      </c>
      <c r="F56" s="18">
        <v>133742.7908333333</v>
      </c>
      <c r="G56" s="18">
        <v>129259.1158333333</v>
      </c>
      <c r="H56" s="18">
        <v>127690.91833333331</v>
      </c>
      <c r="I56" s="18">
        <v>130581.0891666667</v>
      </c>
      <c r="J56" s="18">
        <v>128545.575</v>
      </c>
      <c r="K56" s="18">
        <v>137101.26416666669</v>
      </c>
      <c r="L56" s="18">
        <v>138449.61333333331</v>
      </c>
      <c r="M56" s="18">
        <v>140594.7391666667</v>
      </c>
      <c r="N56" s="18">
        <v>145374.4083333333</v>
      </c>
      <c r="O56" s="18">
        <v>141984.87083333329</v>
      </c>
      <c r="P56" s="18">
        <v>140371.63666666669</v>
      </c>
      <c r="Q56" s="18">
        <v>144339.3091666667</v>
      </c>
      <c r="R56" s="18">
        <v>140517.7233333333</v>
      </c>
      <c r="S56" s="18">
        <v>134622.8133333333</v>
      </c>
      <c r="T56" s="18">
        <v>135639.2441666667</v>
      </c>
      <c r="U56" s="18">
        <v>133126.98749999999</v>
      </c>
      <c r="V56" s="18">
        <v>131389.15</v>
      </c>
      <c r="W56" s="18">
        <v>129784.9258333333</v>
      </c>
      <c r="X56" s="18">
        <v>137542.1816666667</v>
      </c>
      <c r="Y56" s="18">
        <v>136905.17000000001</v>
      </c>
      <c r="Z56" s="18">
        <v>136097.9725</v>
      </c>
    </row>
    <row r="57" spans="1:26" x14ac:dyDescent="0.25">
      <c r="A57" s="17" t="s">
        <v>105</v>
      </c>
      <c r="B57" s="19">
        <v>2684</v>
      </c>
      <c r="C57" s="19">
        <v>3644</v>
      </c>
      <c r="D57" s="19">
        <v>4334</v>
      </c>
      <c r="E57" s="19">
        <v>2872</v>
      </c>
      <c r="F57" s="19">
        <v>2517</v>
      </c>
      <c r="G57" s="19">
        <v>2336</v>
      </c>
      <c r="H57" s="19">
        <v>2095</v>
      </c>
      <c r="I57" s="19">
        <v>2148</v>
      </c>
      <c r="J57" s="19">
        <v>2170</v>
      </c>
      <c r="K57" s="19">
        <v>2212</v>
      </c>
      <c r="L57" s="19">
        <v>2272</v>
      </c>
      <c r="M57" s="19">
        <v>2382</v>
      </c>
      <c r="N57" s="19">
        <v>2519</v>
      </c>
      <c r="O57" s="19">
        <v>2508</v>
      </c>
      <c r="P57" s="19">
        <v>2546</v>
      </c>
      <c r="Q57" s="19">
        <v>3411</v>
      </c>
      <c r="R57" s="19">
        <v>3269</v>
      </c>
      <c r="S57" s="19">
        <v>3224</v>
      </c>
      <c r="T57" s="19">
        <v>5372</v>
      </c>
      <c r="U57" s="19">
        <v>5001</v>
      </c>
      <c r="V57" s="19">
        <v>6239</v>
      </c>
      <c r="W57" s="19">
        <v>7907</v>
      </c>
      <c r="X57" s="19">
        <v>10168</v>
      </c>
      <c r="Y57" s="19">
        <v>10041</v>
      </c>
      <c r="Z57" s="19">
        <v>9680</v>
      </c>
    </row>
    <row r="58" spans="1:26" x14ac:dyDescent="0.25">
      <c r="A58" s="17" t="s">
        <v>106</v>
      </c>
      <c r="B58" s="19">
        <v>4350</v>
      </c>
      <c r="C58" s="19">
        <v>4374</v>
      </c>
      <c r="D58" s="19">
        <v>4700</v>
      </c>
      <c r="E58" s="19">
        <v>4649</v>
      </c>
      <c r="F58" s="19">
        <v>4711</v>
      </c>
      <c r="G58" s="19">
        <v>4816</v>
      </c>
      <c r="H58" s="19">
        <v>5341</v>
      </c>
      <c r="I58" s="19">
        <v>5344</v>
      </c>
      <c r="J58" s="19">
        <v>5275</v>
      </c>
      <c r="K58" s="19">
        <v>6232</v>
      </c>
      <c r="L58" s="19">
        <v>5967</v>
      </c>
      <c r="M58" s="19">
        <v>5589</v>
      </c>
      <c r="N58" s="19">
        <v>5766</v>
      </c>
      <c r="O58" s="19">
        <v>5630</v>
      </c>
      <c r="P58" s="19">
        <v>5446</v>
      </c>
      <c r="Q58" s="19">
        <v>5180</v>
      </c>
      <c r="R58" s="19">
        <v>5152</v>
      </c>
      <c r="S58" s="19">
        <v>4701</v>
      </c>
      <c r="T58" s="19">
        <v>4449</v>
      </c>
      <c r="U58" s="19">
        <v>4352</v>
      </c>
      <c r="V58" s="19">
        <v>3928</v>
      </c>
      <c r="W58" s="19">
        <v>3898</v>
      </c>
      <c r="X58" s="19">
        <v>3858</v>
      </c>
      <c r="Y58" s="19">
        <v>3865</v>
      </c>
      <c r="Z58" s="19">
        <v>3859</v>
      </c>
    </row>
    <row r="59" spans="1:26" x14ac:dyDescent="0.25">
      <c r="A59" s="17" t="s">
        <v>107</v>
      </c>
      <c r="B59" s="19">
        <v>1852</v>
      </c>
      <c r="C59" s="19">
        <v>2052</v>
      </c>
      <c r="D59" s="19">
        <v>2207</v>
      </c>
      <c r="E59" s="19">
        <v>2080</v>
      </c>
      <c r="F59" s="19">
        <v>1859</v>
      </c>
      <c r="G59" s="19">
        <v>1769</v>
      </c>
      <c r="H59" s="19">
        <v>1614</v>
      </c>
      <c r="I59" s="19">
        <v>1651</v>
      </c>
      <c r="J59" s="19">
        <v>1605</v>
      </c>
      <c r="K59" s="19">
        <v>1642</v>
      </c>
      <c r="L59" s="19">
        <v>1709</v>
      </c>
      <c r="M59" s="19">
        <v>1780</v>
      </c>
      <c r="N59" s="19">
        <v>1880</v>
      </c>
      <c r="O59" s="19">
        <v>1854</v>
      </c>
      <c r="P59" s="19">
        <v>1883</v>
      </c>
      <c r="Q59" s="19">
        <v>1919</v>
      </c>
      <c r="R59" s="19">
        <v>1893</v>
      </c>
      <c r="S59" s="19">
        <v>1882</v>
      </c>
      <c r="T59" s="19">
        <v>1899</v>
      </c>
      <c r="U59" s="19">
        <v>1931</v>
      </c>
      <c r="V59" s="19">
        <v>1932</v>
      </c>
      <c r="W59" s="19">
        <v>1886</v>
      </c>
      <c r="X59" s="19">
        <v>1986</v>
      </c>
      <c r="Y59" s="19">
        <v>2003</v>
      </c>
      <c r="Z59" s="19">
        <v>1951</v>
      </c>
    </row>
    <row r="60" spans="1:26" x14ac:dyDescent="0.25">
      <c r="A60" s="17" t="s">
        <v>108</v>
      </c>
      <c r="B60" s="19">
        <v>1016</v>
      </c>
      <c r="C60" s="19">
        <v>1089</v>
      </c>
      <c r="D60" s="19">
        <v>1227</v>
      </c>
      <c r="E60" s="19">
        <v>1142</v>
      </c>
      <c r="F60" s="19">
        <v>1025</v>
      </c>
      <c r="G60" s="19">
        <v>941</v>
      </c>
      <c r="H60" s="19">
        <v>868</v>
      </c>
      <c r="I60" s="19">
        <v>894</v>
      </c>
      <c r="J60" s="19">
        <v>886</v>
      </c>
      <c r="K60" s="19">
        <v>868</v>
      </c>
      <c r="L60" s="19">
        <v>892</v>
      </c>
      <c r="M60" s="19">
        <v>995</v>
      </c>
      <c r="N60" s="19">
        <v>1019</v>
      </c>
      <c r="O60" s="19">
        <v>997</v>
      </c>
      <c r="P60" s="19">
        <v>998</v>
      </c>
      <c r="Q60" s="19">
        <v>1096</v>
      </c>
      <c r="R60" s="19">
        <v>1038</v>
      </c>
      <c r="S60" s="19">
        <v>1013</v>
      </c>
      <c r="T60" s="19">
        <v>1076</v>
      </c>
      <c r="U60" s="19">
        <v>1054</v>
      </c>
      <c r="V60" s="19">
        <v>1044</v>
      </c>
      <c r="W60" s="19">
        <v>1015</v>
      </c>
      <c r="X60" s="19">
        <v>1118</v>
      </c>
      <c r="Y60" s="19">
        <v>1090</v>
      </c>
      <c r="Z60" s="19">
        <v>1081</v>
      </c>
    </row>
  </sheetData>
  <conditionalFormatting sqref="A14 D14:Y14">
    <cfRule type="expression" dxfId="73" priority="97">
      <formula>TRUE</formula>
    </cfRule>
  </conditionalFormatting>
  <conditionalFormatting sqref="A16 D16:Y16">
    <cfRule type="expression" dxfId="72" priority="100">
      <formula>TRUE</formula>
    </cfRule>
  </conditionalFormatting>
  <conditionalFormatting sqref="A17:A20 D17:Y20">
    <cfRule type="notContainsBlanks" dxfId="71" priority="88">
      <formula>LEN(TRIM(A17))&gt;0</formula>
    </cfRule>
  </conditionalFormatting>
  <conditionalFormatting sqref="A20 D20:Y20">
    <cfRule type="expression" dxfId="70" priority="103">
      <formula>TRUE</formula>
    </cfRule>
  </conditionalFormatting>
  <conditionalFormatting sqref="A26 D26:Y26">
    <cfRule type="expression" dxfId="69" priority="106">
      <formula>TRUE</formula>
    </cfRule>
  </conditionalFormatting>
  <conditionalFormatting sqref="A30 D30:Y30">
    <cfRule type="expression" dxfId="68" priority="109">
      <formula>TRUE</formula>
    </cfRule>
  </conditionalFormatting>
  <conditionalFormatting sqref="A32 D32:Y32">
    <cfRule type="expression" dxfId="67" priority="112">
      <formula>TRUE</formula>
    </cfRule>
  </conditionalFormatting>
  <conditionalFormatting sqref="A35 D35:Y35">
    <cfRule type="expression" dxfId="66" priority="115">
      <formula>TRUE</formula>
    </cfRule>
  </conditionalFormatting>
  <conditionalFormatting sqref="A38 D38:Y38">
    <cfRule type="expression" dxfId="65" priority="118">
      <formula>TRUE</formula>
    </cfRule>
  </conditionalFormatting>
  <conditionalFormatting sqref="A45 D45:Y45">
    <cfRule type="expression" dxfId="64" priority="121">
      <formula>TRUE</formula>
    </cfRule>
  </conditionalFormatting>
  <conditionalFormatting sqref="A55 D55:Y55">
    <cfRule type="expression" dxfId="63" priority="124">
      <formula>TRUE</formula>
    </cfRule>
  </conditionalFormatting>
  <conditionalFormatting sqref="A60 D60:Y60">
    <cfRule type="expression" dxfId="62" priority="127">
      <formula>TRUE</formula>
    </cfRule>
  </conditionalFormatting>
  <conditionalFormatting sqref="B14">
    <cfRule type="expression" dxfId="61" priority="41">
      <formula>TRUE</formula>
    </cfRule>
  </conditionalFormatting>
  <conditionalFormatting sqref="B16">
    <cfRule type="expression" dxfId="60" priority="43">
      <formula>TRUE</formula>
    </cfRule>
  </conditionalFormatting>
  <conditionalFormatting sqref="B17:B20">
    <cfRule type="notContainsBlanks" dxfId="59" priority="38">
      <formula>LEN(TRIM(B17))&gt;0</formula>
    </cfRule>
  </conditionalFormatting>
  <conditionalFormatting sqref="B20">
    <cfRule type="expression" dxfId="58" priority="45">
      <formula>TRUE</formula>
    </cfRule>
  </conditionalFormatting>
  <conditionalFormatting sqref="B26">
    <cfRule type="expression" dxfId="57" priority="47">
      <formula>TRUE</formula>
    </cfRule>
  </conditionalFormatting>
  <conditionalFormatting sqref="B30">
    <cfRule type="expression" dxfId="56" priority="49">
      <formula>TRUE</formula>
    </cfRule>
  </conditionalFormatting>
  <conditionalFormatting sqref="B32">
    <cfRule type="expression" dxfId="55" priority="51">
      <formula>TRUE</formula>
    </cfRule>
  </conditionalFormatting>
  <conditionalFormatting sqref="B35">
    <cfRule type="expression" dxfId="54" priority="53">
      <formula>TRUE</formula>
    </cfRule>
  </conditionalFormatting>
  <conditionalFormatting sqref="B38">
    <cfRule type="expression" dxfId="53" priority="55">
      <formula>TRUE</formula>
    </cfRule>
  </conditionalFormatting>
  <conditionalFormatting sqref="B45">
    <cfRule type="expression" dxfId="52" priority="57">
      <formula>TRUE</formula>
    </cfRule>
  </conditionalFormatting>
  <conditionalFormatting sqref="B55">
    <cfRule type="expression" dxfId="51" priority="59">
      <formula>TRUE</formula>
    </cfRule>
  </conditionalFormatting>
  <conditionalFormatting sqref="B60">
    <cfRule type="expression" dxfId="50" priority="61">
      <formula>TRUE</formula>
    </cfRule>
  </conditionalFormatting>
  <conditionalFormatting sqref="B14">
    <cfRule type="expression" dxfId="49" priority="40">
      <formula>TRUE</formula>
    </cfRule>
  </conditionalFormatting>
  <conditionalFormatting sqref="B16">
    <cfRule type="expression" dxfId="48" priority="42">
      <formula>TRUE</formula>
    </cfRule>
  </conditionalFormatting>
  <conditionalFormatting sqref="B1">
    <cfRule type="expression" dxfId="47" priority="39">
      <formula>TRUE</formula>
    </cfRule>
  </conditionalFormatting>
  <conditionalFormatting sqref="B20">
    <cfRule type="expression" dxfId="46" priority="44">
      <formula>TRUE</formula>
    </cfRule>
  </conditionalFormatting>
  <conditionalFormatting sqref="B26">
    <cfRule type="expression" dxfId="45" priority="46">
      <formula>TRUE</formula>
    </cfRule>
  </conditionalFormatting>
  <conditionalFormatting sqref="B1:B60">
    <cfRule type="expression" dxfId="44" priority="62">
      <formula>TRUE</formula>
    </cfRule>
  </conditionalFormatting>
  <conditionalFormatting sqref="B30">
    <cfRule type="expression" dxfId="43" priority="48">
      <formula>TRUE</formula>
    </cfRule>
  </conditionalFormatting>
  <conditionalFormatting sqref="B32">
    <cfRule type="expression" dxfId="42" priority="50">
      <formula>TRUE</formula>
    </cfRule>
  </conditionalFormatting>
  <conditionalFormatting sqref="B35">
    <cfRule type="expression" dxfId="41" priority="52">
      <formula>TRUE</formula>
    </cfRule>
  </conditionalFormatting>
  <conditionalFormatting sqref="B38">
    <cfRule type="expression" dxfId="40" priority="54">
      <formula>TRUE</formula>
    </cfRule>
  </conditionalFormatting>
  <conditionalFormatting sqref="B45">
    <cfRule type="expression" dxfId="39" priority="56">
      <formula>TRUE</formula>
    </cfRule>
  </conditionalFormatting>
  <conditionalFormatting sqref="B55">
    <cfRule type="expression" dxfId="38" priority="58">
      <formula>TRUE</formula>
    </cfRule>
  </conditionalFormatting>
  <conditionalFormatting sqref="B60">
    <cfRule type="expression" dxfId="37" priority="60">
      <formula>TRUE</formula>
    </cfRule>
  </conditionalFormatting>
  <conditionalFormatting sqref="C14">
    <cfRule type="expression" dxfId="36" priority="27">
      <formula>TRUE</formula>
    </cfRule>
  </conditionalFormatting>
  <conditionalFormatting sqref="C16">
    <cfRule type="expression" dxfId="35" priority="28">
      <formula>TRUE</formula>
    </cfRule>
  </conditionalFormatting>
  <conditionalFormatting sqref="C17:C20">
    <cfRule type="notContainsBlanks" dxfId="34" priority="26">
      <formula>LEN(TRIM(C17))&gt;0</formula>
    </cfRule>
  </conditionalFormatting>
  <conditionalFormatting sqref="C20">
    <cfRule type="expression" dxfId="33" priority="29">
      <formula>TRUE</formula>
    </cfRule>
  </conditionalFormatting>
  <conditionalFormatting sqref="C26">
    <cfRule type="expression" dxfId="32" priority="30">
      <formula>TRUE</formula>
    </cfRule>
  </conditionalFormatting>
  <conditionalFormatting sqref="C30">
    <cfRule type="expression" dxfId="31" priority="31">
      <formula>TRUE</formula>
    </cfRule>
  </conditionalFormatting>
  <conditionalFormatting sqref="C32">
    <cfRule type="expression" dxfId="30" priority="32">
      <formula>TRUE</formula>
    </cfRule>
  </conditionalFormatting>
  <conditionalFormatting sqref="C35">
    <cfRule type="expression" dxfId="29" priority="33">
      <formula>TRUE</formula>
    </cfRule>
  </conditionalFormatting>
  <conditionalFormatting sqref="C38">
    <cfRule type="expression" dxfId="28" priority="34">
      <formula>TRUE</formula>
    </cfRule>
  </conditionalFormatting>
  <conditionalFormatting sqref="C45">
    <cfRule type="expression" dxfId="27" priority="35">
      <formula>TRUE</formula>
    </cfRule>
  </conditionalFormatting>
  <conditionalFormatting sqref="C55">
    <cfRule type="expression" dxfId="26" priority="36">
      <formula>TRUE</formula>
    </cfRule>
  </conditionalFormatting>
  <conditionalFormatting sqref="C60">
    <cfRule type="expression" dxfId="25" priority="37">
      <formula>TRUE</formula>
    </cfRule>
  </conditionalFormatting>
  <conditionalFormatting sqref="Z14">
    <cfRule type="expression" dxfId="24" priority="4">
      <formula>TRUE</formula>
    </cfRule>
  </conditionalFormatting>
  <conditionalFormatting sqref="Z16">
    <cfRule type="expression" dxfId="23" priority="6">
      <formula>TRUE</formula>
    </cfRule>
  </conditionalFormatting>
  <conditionalFormatting sqref="Z17:Z20">
    <cfRule type="notContainsBlanks" dxfId="22" priority="1">
      <formula>LEN(TRIM(Z17))&gt;0</formula>
    </cfRule>
  </conditionalFormatting>
  <conditionalFormatting sqref="Z20">
    <cfRule type="expression" dxfId="21" priority="8">
      <formula>TRUE</formula>
    </cfRule>
  </conditionalFormatting>
  <conditionalFormatting sqref="Z26">
    <cfRule type="expression" dxfId="20" priority="10">
      <formula>TRUE</formula>
    </cfRule>
  </conditionalFormatting>
  <conditionalFormatting sqref="Z30">
    <cfRule type="expression" dxfId="19" priority="12">
      <formula>TRUE</formula>
    </cfRule>
  </conditionalFormatting>
  <conditionalFormatting sqref="Z32">
    <cfRule type="expression" dxfId="18" priority="14">
      <formula>TRUE</formula>
    </cfRule>
  </conditionalFormatting>
  <conditionalFormatting sqref="Z35">
    <cfRule type="expression" dxfId="17" priority="16">
      <formula>TRUE</formula>
    </cfRule>
  </conditionalFormatting>
  <conditionalFormatting sqref="Z38">
    <cfRule type="expression" dxfId="16" priority="18">
      <formula>TRUE</formula>
    </cfRule>
  </conditionalFormatting>
  <conditionalFormatting sqref="Z45">
    <cfRule type="expression" dxfId="15" priority="20">
      <formula>TRUE</formula>
    </cfRule>
  </conditionalFormatting>
  <conditionalFormatting sqref="Z55">
    <cfRule type="expression" dxfId="14" priority="22">
      <formula>TRUE</formula>
    </cfRule>
  </conditionalFormatting>
  <conditionalFormatting sqref="Z60">
    <cfRule type="expression" dxfId="13" priority="24">
      <formula>TRUE</formula>
    </cfRule>
  </conditionalFormatting>
  <conditionalFormatting sqref="Z14">
    <cfRule type="expression" dxfId="12" priority="3">
      <formula>TRUE</formula>
    </cfRule>
  </conditionalFormatting>
  <conditionalFormatting sqref="Z16">
    <cfRule type="expression" dxfId="11" priority="5">
      <formula>TRUE</formula>
    </cfRule>
  </conditionalFormatting>
  <conditionalFormatting sqref="Z1">
    <cfRule type="expression" dxfId="10" priority="2">
      <formula>TRUE</formula>
    </cfRule>
  </conditionalFormatting>
  <conditionalFormatting sqref="Z20">
    <cfRule type="expression" dxfId="9" priority="7">
      <formula>TRUE</formula>
    </cfRule>
  </conditionalFormatting>
  <conditionalFormatting sqref="Z26">
    <cfRule type="expression" dxfId="8" priority="9">
      <formula>TRUE</formula>
    </cfRule>
  </conditionalFormatting>
  <conditionalFormatting sqref="Z1:Z60">
    <cfRule type="expression" dxfId="7" priority="25">
      <formula>TRUE</formula>
    </cfRule>
  </conditionalFormatting>
  <conditionalFormatting sqref="Z30">
    <cfRule type="expression" dxfId="6" priority="11">
      <formula>TRUE</formula>
    </cfRule>
  </conditionalFormatting>
  <conditionalFormatting sqref="Z32">
    <cfRule type="expression" dxfId="5" priority="13">
      <formula>TRUE</formula>
    </cfRule>
  </conditionalFormatting>
  <conditionalFormatting sqref="Z35">
    <cfRule type="expression" dxfId="4" priority="15">
      <formula>TRUE</formula>
    </cfRule>
  </conditionalFormatting>
  <conditionalFormatting sqref="Z38">
    <cfRule type="expression" dxfId="3" priority="17">
      <formula>TRUE</formula>
    </cfRule>
  </conditionalFormatting>
  <conditionalFormatting sqref="Z45">
    <cfRule type="expression" dxfId="2" priority="19">
      <formula>TRUE</formula>
    </cfRule>
  </conditionalFormatting>
  <conditionalFormatting sqref="Z55">
    <cfRule type="expression" dxfId="1" priority="21">
      <formula>TRUE</formula>
    </cfRule>
  </conditionalFormatting>
  <conditionalFormatting sqref="Z60">
    <cfRule type="expression" dxfId="0" priority="23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E4A3D-6CF5-44EA-ADBF-3AF856072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FFAF0-154F-4B77-8F9B-CC2E75E89AA8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customXml/itemProps3.xml><?xml version="1.0" encoding="utf-8"?>
<ds:datastoreItem xmlns:ds="http://schemas.openxmlformats.org/officeDocument/2006/customXml" ds:itemID="{6DE97F21-FE9D-4019-B0EB-FCC88A347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Assumptions &amp; Inputs</vt:lpstr>
      <vt:lpstr>Scarcity</vt:lpstr>
      <vt:lpstr>Coneflower_Base_1HR</vt:lpstr>
      <vt:lpstr>Coneflower_High_1HR</vt:lpstr>
      <vt:lpstr>Coneflower_Base_2HR</vt:lpstr>
      <vt:lpstr>Coneflower_High_2HR</vt:lpstr>
      <vt:lpstr>Coneflower_Base_2HR_SPIN</vt:lpstr>
      <vt:lpstr>Coneflower_Base_2HR_REG</vt:lpstr>
      <vt:lpstr>Coneflower_High_2HR_SPIN</vt:lpstr>
      <vt:lpstr>Coneflower_High_2HR_REG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Sung</dc:creator>
  <cp:lastModifiedBy>Calvin Sung</cp:lastModifiedBy>
  <dcterms:created xsi:type="dcterms:W3CDTF">2022-06-01T18:58:33Z</dcterms:created>
  <dcterms:modified xsi:type="dcterms:W3CDTF">2022-06-05T20:10:51Z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