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alytics.sharepoint.com/sites/ResourceValuation/Shared Documents/General/Client Cases/QCells/ERCOT_Bolt_Cunningham_3.2/06_06_2022/"/>
    </mc:Choice>
  </mc:AlternateContent>
  <xr:revisionPtr revIDLastSave="142" documentId="11_1BE05259668A837A7E1F5FAA0CE6269F56CDC22C" xr6:coauthVersionLast="47" xr6:coauthVersionMax="47" xr10:uidLastSave="{E7F2281B-7FBA-4781-8A4F-D1E23B845713}"/>
  <bookViews>
    <workbookView xWindow="-25320" yWindow="150" windowWidth="25440" windowHeight="14775" activeTab="1" xr2:uid="{00000000-000D-0000-FFFF-FFFF00000000}"/>
  </bookViews>
  <sheets>
    <sheet name="Summary" sheetId="1" r:id="rId1"/>
    <sheet name="Assumptions &amp; Inputs" sheetId="2" r:id="rId2"/>
    <sheet name="Scarcity" sheetId="3" r:id="rId3"/>
    <sheet name="Base_230MW_Lavender_1HR" sheetId="14" r:id="rId4"/>
    <sheet name="High_230MW_Lavender_1HR" sheetId="15" r:id="rId5"/>
    <sheet name="Base_230MW_Lavender_2HR" sheetId="16" r:id="rId6"/>
    <sheet name="High_230MW_Lavender_2HR" sheetId="17" r:id="rId7"/>
    <sheet name="Base_230MW_Lavender_1HR_SPIN" sheetId="5" r:id="rId8"/>
    <sheet name="Base_230MW_Lavender_1HR_RTEO" sheetId="4" r:id="rId9"/>
    <sheet name="High_230MW_Lavender_1HR_SPIN" sheetId="9" r:id="rId10"/>
    <sheet name="High_230MW_Lavender_1HR_RTEO" sheetId="8" r:id="rId11"/>
    <sheet name="Base_230MW_Lavender_2HR_REG" sheetId="12" r:id="rId12"/>
    <sheet name="Base_230MW_Lavender_2HR_SPIN" sheetId="7" r:id="rId13"/>
    <sheet name="Base_230MW_Lavender_2HR_RTEO" sheetId="6" r:id="rId14"/>
    <sheet name="High_230MW_Lavender_2HR_REG" sheetId="13" r:id="rId15"/>
    <sheet name="High_230MW_Lavender_2HR_SPIN" sheetId="11" r:id="rId16"/>
    <sheet name="High_230MW_Lavender_2HR_RTEO" sheetId="1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" i="17" l="1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Z8" i="17"/>
  <c r="Y8" i="17"/>
  <c r="X8" i="17"/>
  <c r="X17" i="17" s="1"/>
  <c r="X18" i="17" s="1"/>
  <c r="X19" i="17" s="1"/>
  <c r="W8" i="17"/>
  <c r="V8" i="17"/>
  <c r="U8" i="17"/>
  <c r="T8" i="17"/>
  <c r="S8" i="17"/>
  <c r="R8" i="17"/>
  <c r="Q8" i="17"/>
  <c r="P8" i="17"/>
  <c r="P17" i="17" s="1"/>
  <c r="P18" i="17" s="1"/>
  <c r="P19" i="17" s="1"/>
  <c r="O8" i="17"/>
  <c r="N8" i="17"/>
  <c r="M8" i="17"/>
  <c r="L8" i="17"/>
  <c r="K8" i="17"/>
  <c r="J8" i="17"/>
  <c r="I8" i="17"/>
  <c r="H8" i="17"/>
  <c r="H17" i="17" s="1"/>
  <c r="H18" i="17" s="1"/>
  <c r="H19" i="17" s="1"/>
  <c r="G8" i="17"/>
  <c r="F8" i="17"/>
  <c r="E8" i="17"/>
  <c r="D8" i="17"/>
  <c r="C8" i="17"/>
  <c r="B8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Z5" i="16"/>
  <c r="Y5" i="16"/>
  <c r="X5" i="16"/>
  <c r="W5" i="16"/>
  <c r="V5" i="16"/>
  <c r="U5" i="16"/>
  <c r="T5" i="16"/>
  <c r="S5" i="16"/>
  <c r="S17" i="16" s="1"/>
  <c r="S18" i="16" s="1"/>
  <c r="S19" i="16" s="1"/>
  <c r="R5" i="16"/>
  <c r="Q5" i="16"/>
  <c r="P5" i="16"/>
  <c r="O5" i="16"/>
  <c r="N5" i="16"/>
  <c r="M5" i="16"/>
  <c r="L5" i="16"/>
  <c r="K5" i="16"/>
  <c r="K17" i="16" s="1"/>
  <c r="K18" i="16" s="1"/>
  <c r="K19" i="16" s="1"/>
  <c r="J5" i="16"/>
  <c r="I5" i="16"/>
  <c r="H5" i="16"/>
  <c r="G5" i="16"/>
  <c r="F5" i="16"/>
  <c r="E5" i="16"/>
  <c r="D5" i="16"/>
  <c r="C5" i="16"/>
  <c r="C17" i="16" s="1"/>
  <c r="C18" i="16" s="1"/>
  <c r="C19" i="16" s="1"/>
  <c r="B5" i="16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24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I17" i="15" s="1"/>
  <c r="I18" i="15" s="1"/>
  <c r="I19" i="15" s="1"/>
  <c r="H16" i="15"/>
  <c r="G16" i="15"/>
  <c r="F16" i="15"/>
  <c r="E16" i="15"/>
  <c r="D16" i="15"/>
  <c r="C16" i="15"/>
  <c r="B16" i="15"/>
  <c r="D15" i="15"/>
  <c r="C15" i="15"/>
  <c r="B15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Z6" i="15"/>
  <c r="Y6" i="15"/>
  <c r="X6" i="15"/>
  <c r="W6" i="15"/>
  <c r="V6" i="15"/>
  <c r="U6" i="15"/>
  <c r="T6" i="15"/>
  <c r="S6" i="15"/>
  <c r="R6" i="15"/>
  <c r="Q6" i="15"/>
  <c r="P6" i="15"/>
  <c r="O6" i="15"/>
  <c r="O17" i="15" s="1"/>
  <c r="O18" i="15" s="1"/>
  <c r="O19" i="15" s="1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Z5" i="15"/>
  <c r="Y5" i="15"/>
  <c r="X5" i="15"/>
  <c r="X17" i="15" s="1"/>
  <c r="X18" i="15" s="1"/>
  <c r="X19" i="15" s="1"/>
  <c r="W5" i="15"/>
  <c r="V5" i="15"/>
  <c r="U5" i="15"/>
  <c r="T5" i="15"/>
  <c r="S5" i="15"/>
  <c r="R5" i="15"/>
  <c r="Q5" i="15"/>
  <c r="P5" i="15"/>
  <c r="P17" i="15" s="1"/>
  <c r="P18" i="15" s="1"/>
  <c r="P19" i="15" s="1"/>
  <c r="O5" i="15"/>
  <c r="N5" i="15"/>
  <c r="N17" i="15" s="1"/>
  <c r="N18" i="15" s="1"/>
  <c r="N19" i="15" s="1"/>
  <c r="M5" i="15"/>
  <c r="L5" i="15"/>
  <c r="K5" i="15"/>
  <c r="J5" i="15"/>
  <c r="I5" i="15"/>
  <c r="H5" i="15"/>
  <c r="H17" i="15" s="1"/>
  <c r="H18" i="15" s="1"/>
  <c r="H19" i="15" s="1"/>
  <c r="G5" i="15"/>
  <c r="F5" i="15"/>
  <c r="E5" i="15"/>
  <c r="D5" i="15"/>
  <c r="C5" i="15"/>
  <c r="B5" i="15"/>
  <c r="W17" i="15"/>
  <c r="W18" i="15" s="1"/>
  <c r="W19" i="15" s="1"/>
  <c r="R17" i="15"/>
  <c r="R18" i="15" s="1"/>
  <c r="R19" i="15" s="1"/>
  <c r="Q17" i="15"/>
  <c r="Q18" i="15" s="1"/>
  <c r="Q19" i="15" s="1"/>
  <c r="G17" i="15"/>
  <c r="G18" i="15" s="1"/>
  <c r="G19" i="15" s="1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G17" i="14" s="1"/>
  <c r="G18" i="14" s="1"/>
  <c r="G19" i="14" s="1"/>
  <c r="F16" i="14"/>
  <c r="E16" i="14"/>
  <c r="D16" i="14"/>
  <c r="C16" i="14"/>
  <c r="B16" i="14"/>
  <c r="D15" i="14"/>
  <c r="C15" i="14"/>
  <c r="B15" i="14"/>
  <c r="Z10" i="14"/>
  <c r="Y10" i="14"/>
  <c r="X10" i="14"/>
  <c r="W10" i="14"/>
  <c r="V10" i="14"/>
  <c r="U10" i="14"/>
  <c r="T10" i="14"/>
  <c r="T17" i="14" s="1"/>
  <c r="T18" i="14" s="1"/>
  <c r="T19" i="14" s="1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Z6" i="14"/>
  <c r="Y6" i="14"/>
  <c r="X6" i="14"/>
  <c r="W6" i="14"/>
  <c r="V6" i="14"/>
  <c r="U6" i="14"/>
  <c r="U17" i="14" s="1"/>
  <c r="U18" i="14" s="1"/>
  <c r="U19" i="14" s="1"/>
  <c r="T6" i="14"/>
  <c r="S6" i="14"/>
  <c r="R6" i="14"/>
  <c r="Q6" i="14"/>
  <c r="P6" i="14"/>
  <c r="O6" i="14"/>
  <c r="N6" i="14"/>
  <c r="M6" i="14"/>
  <c r="M17" i="14" s="1"/>
  <c r="M18" i="14" s="1"/>
  <c r="M19" i="14" s="1"/>
  <c r="L6" i="14"/>
  <c r="K6" i="14"/>
  <c r="J6" i="14"/>
  <c r="I6" i="14"/>
  <c r="H6" i="14"/>
  <c r="G6" i="14"/>
  <c r="F6" i="14"/>
  <c r="E6" i="14"/>
  <c r="E17" i="14" s="1"/>
  <c r="E18" i="14" s="1"/>
  <c r="E19" i="14" s="1"/>
  <c r="D6" i="14"/>
  <c r="C6" i="14"/>
  <c r="B6" i="14"/>
  <c r="Z5" i="14"/>
  <c r="Y5" i="14"/>
  <c r="X5" i="14"/>
  <c r="W5" i="14"/>
  <c r="V5" i="14"/>
  <c r="V17" i="14" s="1"/>
  <c r="V18" i="14" s="1"/>
  <c r="V19" i="14" s="1"/>
  <c r="U5" i="14"/>
  <c r="T5" i="14"/>
  <c r="S5" i="14"/>
  <c r="R5" i="14"/>
  <c r="Q5" i="14"/>
  <c r="P5" i="14"/>
  <c r="O5" i="14"/>
  <c r="N5" i="14"/>
  <c r="N17" i="14" s="1"/>
  <c r="N18" i="14" s="1"/>
  <c r="N19" i="14" s="1"/>
  <c r="M5" i="14"/>
  <c r="L5" i="14"/>
  <c r="K5" i="14"/>
  <c r="J5" i="14"/>
  <c r="I5" i="14"/>
  <c r="H5" i="14"/>
  <c r="G5" i="14"/>
  <c r="F5" i="14"/>
  <c r="F17" i="14" s="1"/>
  <c r="F18" i="14" s="1"/>
  <c r="F19" i="14" s="1"/>
  <c r="E5" i="14"/>
  <c r="D5" i="14"/>
  <c r="C5" i="14"/>
  <c r="B5" i="14"/>
  <c r="Z17" i="14"/>
  <c r="Z18" i="14" s="1"/>
  <c r="Z19" i="14" s="1"/>
  <c r="X17" i="14"/>
  <c r="X18" i="14" s="1"/>
  <c r="X19" i="14" s="1"/>
  <c r="R17" i="14"/>
  <c r="R18" i="14" s="1"/>
  <c r="R19" i="14" s="1"/>
  <c r="Q17" i="14"/>
  <c r="Q18" i="14" s="1"/>
  <c r="Q19" i="14" s="1"/>
  <c r="P17" i="14"/>
  <c r="P18" i="14" s="1"/>
  <c r="P19" i="14" s="1"/>
  <c r="J17" i="14"/>
  <c r="J18" i="14" s="1"/>
  <c r="J19" i="14" s="1"/>
  <c r="I17" i="14"/>
  <c r="I18" i="14" s="1"/>
  <c r="I19" i="14" s="1"/>
  <c r="H17" i="14"/>
  <c r="H18" i="14" s="1"/>
  <c r="H19" i="14" s="1"/>
  <c r="Z17" i="13"/>
  <c r="Z18" i="13" s="1"/>
  <c r="Z19" i="13" s="1"/>
  <c r="Y17" i="13"/>
  <c r="Y18" i="13" s="1"/>
  <c r="Y19" i="13" s="1"/>
  <c r="X17" i="13"/>
  <c r="X18" i="13" s="1"/>
  <c r="X19" i="13" s="1"/>
  <c r="W17" i="13"/>
  <c r="W18" i="13" s="1"/>
  <c r="W19" i="13" s="1"/>
  <c r="V17" i="13"/>
  <c r="V18" i="13" s="1"/>
  <c r="V19" i="13" s="1"/>
  <c r="U17" i="13"/>
  <c r="U18" i="13" s="1"/>
  <c r="U19" i="13" s="1"/>
  <c r="T17" i="13"/>
  <c r="T18" i="13" s="1"/>
  <c r="T19" i="13" s="1"/>
  <c r="S17" i="13"/>
  <c r="S18" i="13" s="1"/>
  <c r="S19" i="13" s="1"/>
  <c r="R17" i="13"/>
  <c r="R18" i="13" s="1"/>
  <c r="R19" i="13" s="1"/>
  <c r="Q17" i="13"/>
  <c r="Q18" i="13" s="1"/>
  <c r="Q19" i="13" s="1"/>
  <c r="P17" i="13"/>
  <c r="P18" i="13" s="1"/>
  <c r="P19" i="13" s="1"/>
  <c r="O17" i="13"/>
  <c r="O18" i="13" s="1"/>
  <c r="O19" i="13" s="1"/>
  <c r="N17" i="13"/>
  <c r="N18" i="13" s="1"/>
  <c r="N19" i="13" s="1"/>
  <c r="M15" i="13" a="1"/>
  <c r="M15" i="13" s="1"/>
  <c r="M17" i="13" s="1"/>
  <c r="M18" i="13" s="1"/>
  <c r="M19" i="13" s="1"/>
  <c r="L15" i="13" a="1"/>
  <c r="L15" i="13" s="1"/>
  <c r="L17" i="13" s="1"/>
  <c r="L18" i="13" s="1"/>
  <c r="L19" i="13" s="1"/>
  <c r="K15" i="13" a="1"/>
  <c r="K15" i="13" s="1"/>
  <c r="K17" i="13" s="1"/>
  <c r="K18" i="13" s="1"/>
  <c r="K19" i="13" s="1"/>
  <c r="J15" i="13" a="1"/>
  <c r="J15" i="13" s="1"/>
  <c r="J17" i="13" s="1"/>
  <c r="J18" i="13" s="1"/>
  <c r="J19" i="13" s="1"/>
  <c r="I15" i="13" a="1"/>
  <c r="I15" i="13" s="1"/>
  <c r="I17" i="13" s="1"/>
  <c r="I18" i="13" s="1"/>
  <c r="I19" i="13" s="1"/>
  <c r="H15" i="13" a="1"/>
  <c r="H15" i="13" s="1"/>
  <c r="H17" i="13" s="1"/>
  <c r="H18" i="13" s="1"/>
  <c r="H19" i="13" s="1"/>
  <c r="G15" i="13" a="1"/>
  <c r="G15" i="13" s="1"/>
  <c r="G17" i="13" s="1"/>
  <c r="G18" i="13" s="1"/>
  <c r="G19" i="13" s="1"/>
  <c r="F15" i="13" a="1"/>
  <c r="F15" i="13" s="1"/>
  <c r="F17" i="13" s="1"/>
  <c r="F18" i="13" s="1"/>
  <c r="F19" i="13" s="1"/>
  <c r="E15" i="13" a="1"/>
  <c r="E15" i="13" s="1"/>
  <c r="E17" i="13" s="1"/>
  <c r="E18" i="13" s="1"/>
  <c r="E19" i="13" s="1"/>
  <c r="D15" i="13" a="1"/>
  <c r="D15" i="13" s="1"/>
  <c r="D17" i="13" s="1"/>
  <c r="D18" i="13" s="1"/>
  <c r="D19" i="13" s="1"/>
  <c r="C15" i="13" a="1"/>
  <c r="C15" i="13" s="1"/>
  <c r="C17" i="13" s="1"/>
  <c r="C18" i="13" s="1"/>
  <c r="C19" i="13" s="1"/>
  <c r="B15" i="13" a="1"/>
  <c r="B15" i="13" s="1"/>
  <c r="B17" i="13" s="1"/>
  <c r="B18" i="13" s="1"/>
  <c r="B19" i="13" s="1"/>
  <c r="Z17" i="12"/>
  <c r="Z18" i="12" s="1"/>
  <c r="Z19" i="12" s="1"/>
  <c r="Y17" i="12"/>
  <c r="Y18" i="12" s="1"/>
  <c r="Y19" i="12" s="1"/>
  <c r="X17" i="12"/>
  <c r="X18" i="12" s="1"/>
  <c r="X19" i="12" s="1"/>
  <c r="W17" i="12"/>
  <c r="W18" i="12" s="1"/>
  <c r="W19" i="12" s="1"/>
  <c r="V17" i="12"/>
  <c r="V18" i="12" s="1"/>
  <c r="V19" i="12" s="1"/>
  <c r="U17" i="12"/>
  <c r="U18" i="12" s="1"/>
  <c r="U19" i="12" s="1"/>
  <c r="T17" i="12"/>
  <c r="T18" i="12" s="1"/>
  <c r="T19" i="12" s="1"/>
  <c r="S17" i="12"/>
  <c r="S18" i="12" s="1"/>
  <c r="S19" i="12" s="1"/>
  <c r="R17" i="12"/>
  <c r="R18" i="12" s="1"/>
  <c r="R19" i="12" s="1"/>
  <c r="Q17" i="12"/>
  <c r="Q18" i="12" s="1"/>
  <c r="Q19" i="12" s="1"/>
  <c r="P17" i="12"/>
  <c r="P18" i="12" s="1"/>
  <c r="P19" i="12" s="1"/>
  <c r="O17" i="12"/>
  <c r="O18" i="12" s="1"/>
  <c r="O19" i="12" s="1"/>
  <c r="N17" i="12"/>
  <c r="N18" i="12" s="1"/>
  <c r="N19" i="12" s="1"/>
  <c r="M15" i="12" a="1"/>
  <c r="M15" i="12" s="1"/>
  <c r="M17" i="12" s="1"/>
  <c r="M18" i="12" s="1"/>
  <c r="M19" i="12" s="1"/>
  <c r="L15" i="12" a="1"/>
  <c r="L15" i="12" s="1"/>
  <c r="L17" i="12" s="1"/>
  <c r="L18" i="12" s="1"/>
  <c r="L19" i="12" s="1"/>
  <c r="K15" i="12" a="1"/>
  <c r="K15" i="12" s="1"/>
  <c r="K17" i="12" s="1"/>
  <c r="K18" i="12" s="1"/>
  <c r="K19" i="12" s="1"/>
  <c r="J15" i="12" a="1"/>
  <c r="J15" i="12" s="1"/>
  <c r="J17" i="12" s="1"/>
  <c r="J18" i="12" s="1"/>
  <c r="J19" i="12" s="1"/>
  <c r="I15" i="12" a="1"/>
  <c r="I15" i="12"/>
  <c r="I17" i="12" s="1"/>
  <c r="I18" i="12" s="1"/>
  <c r="I19" i="12" s="1"/>
  <c r="H15" i="12" a="1"/>
  <c r="H15" i="12"/>
  <c r="H17" i="12" s="1"/>
  <c r="H18" i="12" s="1"/>
  <c r="H19" i="12" s="1"/>
  <c r="G15" i="12" a="1"/>
  <c r="G15" i="12" s="1"/>
  <c r="G17" i="12" s="1"/>
  <c r="G18" i="12" s="1"/>
  <c r="G19" i="12" s="1"/>
  <c r="F15" i="12" a="1"/>
  <c r="F15" i="12" s="1"/>
  <c r="F17" i="12" s="1"/>
  <c r="F18" i="12" s="1"/>
  <c r="F19" i="12" s="1"/>
  <c r="E15" i="12" a="1"/>
  <c r="E15" i="12" s="1"/>
  <c r="E17" i="12" s="1"/>
  <c r="E18" i="12" s="1"/>
  <c r="E19" i="12" s="1"/>
  <c r="D15" i="12" a="1"/>
  <c r="D15" i="12" s="1"/>
  <c r="D17" i="12" s="1"/>
  <c r="D18" i="12" s="1"/>
  <c r="D19" i="12" s="1"/>
  <c r="C15" i="12" a="1"/>
  <c r="C15" i="12" s="1"/>
  <c r="C17" i="12" s="1"/>
  <c r="C18" i="12" s="1"/>
  <c r="C19" i="12" s="1"/>
  <c r="B15" i="12" a="1"/>
  <c r="B15" i="12"/>
  <c r="B17" i="12" s="1"/>
  <c r="B18" i="12" s="1"/>
  <c r="B19" i="12" s="1"/>
  <c r="Z17" i="11"/>
  <c r="Z18" i="11" s="1"/>
  <c r="Z19" i="11" s="1"/>
  <c r="Y17" i="11"/>
  <c r="Y18" i="11" s="1"/>
  <c r="Y19" i="11" s="1"/>
  <c r="X17" i="11"/>
  <c r="X18" i="11" s="1"/>
  <c r="X19" i="11" s="1"/>
  <c r="W17" i="11"/>
  <c r="W18" i="11" s="1"/>
  <c r="W19" i="11" s="1"/>
  <c r="V17" i="11"/>
  <c r="V18" i="11" s="1"/>
  <c r="V19" i="11" s="1"/>
  <c r="U17" i="11"/>
  <c r="U18" i="11" s="1"/>
  <c r="U19" i="11" s="1"/>
  <c r="T17" i="11"/>
  <c r="T18" i="11" s="1"/>
  <c r="T19" i="11" s="1"/>
  <c r="S17" i="11"/>
  <c r="S18" i="11" s="1"/>
  <c r="S19" i="11" s="1"/>
  <c r="R17" i="11"/>
  <c r="R18" i="11" s="1"/>
  <c r="R19" i="11" s="1"/>
  <c r="Q17" i="11"/>
  <c r="Q18" i="11" s="1"/>
  <c r="Q19" i="11" s="1"/>
  <c r="P17" i="11"/>
  <c r="P18" i="11" s="1"/>
  <c r="P19" i="11" s="1"/>
  <c r="O17" i="11"/>
  <c r="O18" i="11" s="1"/>
  <c r="O19" i="11" s="1"/>
  <c r="N17" i="11"/>
  <c r="N18" i="11" s="1"/>
  <c r="N19" i="11" s="1"/>
  <c r="M15" i="11" a="1"/>
  <c r="M15" i="11" s="1"/>
  <c r="M17" i="11" s="1"/>
  <c r="M18" i="11" s="1"/>
  <c r="M19" i="11" s="1"/>
  <c r="L15" i="11" a="1"/>
  <c r="L15" i="11" s="1"/>
  <c r="L17" i="11" s="1"/>
  <c r="L18" i="11" s="1"/>
  <c r="L19" i="11" s="1"/>
  <c r="K15" i="11" a="1"/>
  <c r="K15" i="11" s="1"/>
  <c r="K17" i="11" s="1"/>
  <c r="K18" i="11" s="1"/>
  <c r="K19" i="11" s="1"/>
  <c r="J15" i="11" a="1"/>
  <c r="J15" i="11" s="1"/>
  <c r="J17" i="11" s="1"/>
  <c r="J18" i="11" s="1"/>
  <c r="J19" i="11" s="1"/>
  <c r="I15" i="11" a="1"/>
  <c r="I15" i="11" s="1"/>
  <c r="I17" i="11" s="1"/>
  <c r="I18" i="11" s="1"/>
  <c r="I19" i="11" s="1"/>
  <c r="H15" i="11" a="1"/>
  <c r="H15" i="11" s="1"/>
  <c r="H17" i="11" s="1"/>
  <c r="H18" i="11" s="1"/>
  <c r="H19" i="11" s="1"/>
  <c r="G15" i="11" a="1"/>
  <c r="G15" i="11" s="1"/>
  <c r="G17" i="11" s="1"/>
  <c r="G18" i="11" s="1"/>
  <c r="G19" i="11" s="1"/>
  <c r="F15" i="11" a="1"/>
  <c r="F15" i="11" s="1"/>
  <c r="F17" i="11" s="1"/>
  <c r="F18" i="11" s="1"/>
  <c r="F19" i="11" s="1"/>
  <c r="E15" i="11" a="1"/>
  <c r="E15" i="11" s="1"/>
  <c r="E17" i="11" s="1"/>
  <c r="E18" i="11" s="1"/>
  <c r="E19" i="11" s="1"/>
  <c r="D15" i="11" a="1"/>
  <c r="D15" i="11" s="1"/>
  <c r="D17" i="11" s="1"/>
  <c r="D18" i="11" s="1"/>
  <c r="D19" i="11" s="1"/>
  <c r="C15" i="11" a="1"/>
  <c r="C15" i="11" s="1"/>
  <c r="C17" i="11" s="1"/>
  <c r="C18" i="11" s="1"/>
  <c r="C19" i="11" s="1"/>
  <c r="B15" i="11" a="1"/>
  <c r="B15" i="11" s="1"/>
  <c r="B17" i="11" s="1"/>
  <c r="B18" i="11" s="1"/>
  <c r="B19" i="11" s="1"/>
  <c r="S18" i="10"/>
  <c r="S19" i="10" s="1"/>
  <c r="Z17" i="10"/>
  <c r="Z18" i="10" s="1"/>
  <c r="Z19" i="10" s="1"/>
  <c r="Y17" i="10"/>
  <c r="Y18" i="10" s="1"/>
  <c r="Y19" i="10" s="1"/>
  <c r="X17" i="10"/>
  <c r="X18" i="10" s="1"/>
  <c r="X19" i="10" s="1"/>
  <c r="W17" i="10"/>
  <c r="W18" i="10" s="1"/>
  <c r="W19" i="10" s="1"/>
  <c r="V17" i="10"/>
  <c r="V18" i="10" s="1"/>
  <c r="V19" i="10" s="1"/>
  <c r="U17" i="10"/>
  <c r="U18" i="10" s="1"/>
  <c r="U19" i="10" s="1"/>
  <c r="T17" i="10"/>
  <c r="T18" i="10" s="1"/>
  <c r="T19" i="10" s="1"/>
  <c r="S17" i="10"/>
  <c r="R17" i="10"/>
  <c r="R18" i="10" s="1"/>
  <c r="R19" i="10" s="1"/>
  <c r="Q17" i="10"/>
  <c r="Q18" i="10" s="1"/>
  <c r="Q19" i="10" s="1"/>
  <c r="P17" i="10"/>
  <c r="P18" i="10" s="1"/>
  <c r="P19" i="10" s="1"/>
  <c r="O17" i="10"/>
  <c r="O18" i="10" s="1"/>
  <c r="O19" i="10" s="1"/>
  <c r="N17" i="10"/>
  <c r="N18" i="10" s="1"/>
  <c r="N19" i="10" s="1"/>
  <c r="M15" i="10" a="1"/>
  <c r="M15" i="10"/>
  <c r="M17" i="10" s="1"/>
  <c r="M18" i="10" s="1"/>
  <c r="M19" i="10" s="1"/>
  <c r="L15" i="10" a="1"/>
  <c r="L15" i="10"/>
  <c r="L17" i="10" s="1"/>
  <c r="L18" i="10" s="1"/>
  <c r="L19" i="10" s="1"/>
  <c r="K15" i="10" a="1"/>
  <c r="K15" i="10" s="1"/>
  <c r="K17" i="10" s="1"/>
  <c r="K18" i="10" s="1"/>
  <c r="K19" i="10" s="1"/>
  <c r="J15" i="10" a="1"/>
  <c r="J15" i="10" s="1"/>
  <c r="J17" i="10" s="1"/>
  <c r="J18" i="10" s="1"/>
  <c r="J19" i="10" s="1"/>
  <c r="I15" i="10" a="1"/>
  <c r="I15" i="10" s="1"/>
  <c r="I17" i="10" s="1"/>
  <c r="I18" i="10" s="1"/>
  <c r="I19" i="10" s="1"/>
  <c r="H15" i="10" a="1"/>
  <c r="H15" i="10" s="1"/>
  <c r="H17" i="10" s="1"/>
  <c r="H18" i="10" s="1"/>
  <c r="H19" i="10" s="1"/>
  <c r="G15" i="10" a="1"/>
  <c r="G15" i="10" s="1"/>
  <c r="G17" i="10" s="1"/>
  <c r="G18" i="10" s="1"/>
  <c r="G19" i="10" s="1"/>
  <c r="F15" i="10" a="1"/>
  <c r="F15" i="10" s="1"/>
  <c r="F17" i="10" s="1"/>
  <c r="F18" i="10" s="1"/>
  <c r="F19" i="10" s="1"/>
  <c r="E15" i="10" a="1"/>
  <c r="E15" i="10"/>
  <c r="E17" i="10" s="1"/>
  <c r="E18" i="10" s="1"/>
  <c r="E19" i="10" s="1"/>
  <c r="D15" i="10" a="1"/>
  <c r="D15" i="10"/>
  <c r="D17" i="10" s="1"/>
  <c r="D18" i="10" s="1"/>
  <c r="D19" i="10" s="1"/>
  <c r="C15" i="10" a="1"/>
  <c r="C15" i="10"/>
  <c r="C17" i="10" s="1"/>
  <c r="C18" i="10" s="1"/>
  <c r="C19" i="10" s="1"/>
  <c r="B15" i="10" a="1"/>
  <c r="B15" i="10" s="1"/>
  <c r="B17" i="10" s="1"/>
  <c r="B18" i="10" s="1"/>
  <c r="B19" i="10" s="1"/>
  <c r="Z17" i="9"/>
  <c r="Z18" i="9" s="1"/>
  <c r="Z19" i="9" s="1"/>
  <c r="Y17" i="9"/>
  <c r="Y18" i="9" s="1"/>
  <c r="Y19" i="9" s="1"/>
  <c r="X17" i="9"/>
  <c r="X18" i="9" s="1"/>
  <c r="X19" i="9" s="1"/>
  <c r="W17" i="9"/>
  <c r="W18" i="9" s="1"/>
  <c r="W19" i="9" s="1"/>
  <c r="V17" i="9"/>
  <c r="V18" i="9" s="1"/>
  <c r="V19" i="9" s="1"/>
  <c r="U17" i="9"/>
  <c r="U18" i="9" s="1"/>
  <c r="U19" i="9" s="1"/>
  <c r="T17" i="9"/>
  <c r="T18" i="9" s="1"/>
  <c r="T19" i="9" s="1"/>
  <c r="S17" i="9"/>
  <c r="S18" i="9" s="1"/>
  <c r="S19" i="9" s="1"/>
  <c r="R17" i="9"/>
  <c r="R18" i="9" s="1"/>
  <c r="R19" i="9" s="1"/>
  <c r="Q17" i="9"/>
  <c r="Q18" i="9" s="1"/>
  <c r="Q19" i="9" s="1"/>
  <c r="P17" i="9"/>
  <c r="P18" i="9" s="1"/>
  <c r="P19" i="9" s="1"/>
  <c r="O17" i="9"/>
  <c r="O18" i="9" s="1"/>
  <c r="O19" i="9" s="1"/>
  <c r="N17" i="9"/>
  <c r="N18" i="9" s="1"/>
  <c r="N19" i="9" s="1"/>
  <c r="M17" i="9"/>
  <c r="M18" i="9" s="1"/>
  <c r="M19" i="9" s="1"/>
  <c r="L17" i="9"/>
  <c r="L18" i="9" s="1"/>
  <c r="L19" i="9" s="1"/>
  <c r="K17" i="9"/>
  <c r="K18" i="9" s="1"/>
  <c r="K19" i="9" s="1"/>
  <c r="J17" i="9"/>
  <c r="J18" i="9" s="1"/>
  <c r="J19" i="9" s="1"/>
  <c r="I17" i="9"/>
  <c r="I18" i="9" s="1"/>
  <c r="I19" i="9" s="1"/>
  <c r="H17" i="9"/>
  <c r="H18" i="9" s="1"/>
  <c r="H19" i="9" s="1"/>
  <c r="G17" i="9"/>
  <c r="G18" i="9" s="1"/>
  <c r="G19" i="9" s="1"/>
  <c r="F17" i="9"/>
  <c r="F18" i="9" s="1"/>
  <c r="F19" i="9" s="1"/>
  <c r="E17" i="9"/>
  <c r="E18" i="9" s="1"/>
  <c r="E19" i="9" s="1"/>
  <c r="D15" i="9" a="1"/>
  <c r="D15" i="9" s="1"/>
  <c r="D17" i="9" s="1"/>
  <c r="D18" i="9" s="1"/>
  <c r="D19" i="9" s="1"/>
  <c r="C15" i="9" a="1"/>
  <c r="C15" i="9" s="1"/>
  <c r="C17" i="9" s="1"/>
  <c r="C18" i="9" s="1"/>
  <c r="C19" i="9" s="1"/>
  <c r="B15" i="9" a="1"/>
  <c r="B15" i="9" s="1"/>
  <c r="B17" i="9" s="1"/>
  <c r="B18" i="9" s="1"/>
  <c r="B19" i="9" s="1"/>
  <c r="Z17" i="8"/>
  <c r="Z18" i="8" s="1"/>
  <c r="Z19" i="8" s="1"/>
  <c r="Y17" i="8"/>
  <c r="Y18" i="8" s="1"/>
  <c r="Y19" i="8" s="1"/>
  <c r="X17" i="8"/>
  <c r="X18" i="8" s="1"/>
  <c r="X19" i="8" s="1"/>
  <c r="W17" i="8"/>
  <c r="W18" i="8" s="1"/>
  <c r="W19" i="8" s="1"/>
  <c r="V17" i="8"/>
  <c r="V18" i="8" s="1"/>
  <c r="V19" i="8" s="1"/>
  <c r="U17" i="8"/>
  <c r="U18" i="8" s="1"/>
  <c r="U19" i="8" s="1"/>
  <c r="T17" i="8"/>
  <c r="T18" i="8" s="1"/>
  <c r="T19" i="8" s="1"/>
  <c r="S17" i="8"/>
  <c r="S18" i="8" s="1"/>
  <c r="S19" i="8" s="1"/>
  <c r="R17" i="8"/>
  <c r="R18" i="8" s="1"/>
  <c r="R19" i="8" s="1"/>
  <c r="Q17" i="8"/>
  <c r="Q18" i="8" s="1"/>
  <c r="Q19" i="8" s="1"/>
  <c r="P17" i="8"/>
  <c r="P18" i="8" s="1"/>
  <c r="P19" i="8" s="1"/>
  <c r="O17" i="8"/>
  <c r="O18" i="8" s="1"/>
  <c r="O19" i="8" s="1"/>
  <c r="N17" i="8"/>
  <c r="N18" i="8" s="1"/>
  <c r="N19" i="8" s="1"/>
  <c r="M17" i="8"/>
  <c r="M18" i="8" s="1"/>
  <c r="M19" i="8" s="1"/>
  <c r="L17" i="8"/>
  <c r="L18" i="8" s="1"/>
  <c r="L19" i="8" s="1"/>
  <c r="K17" i="8"/>
  <c r="K18" i="8" s="1"/>
  <c r="K19" i="8" s="1"/>
  <c r="J17" i="8"/>
  <c r="J18" i="8" s="1"/>
  <c r="J19" i="8" s="1"/>
  <c r="I17" i="8"/>
  <c r="I18" i="8" s="1"/>
  <c r="I19" i="8" s="1"/>
  <c r="H17" i="8"/>
  <c r="H18" i="8" s="1"/>
  <c r="H19" i="8" s="1"/>
  <c r="G17" i="8"/>
  <c r="G18" i="8" s="1"/>
  <c r="G19" i="8" s="1"/>
  <c r="F17" i="8"/>
  <c r="F18" i="8" s="1"/>
  <c r="F19" i="8" s="1"/>
  <c r="E17" i="8"/>
  <c r="E18" i="8" s="1"/>
  <c r="E19" i="8" s="1"/>
  <c r="D15" i="8" a="1"/>
  <c r="D15" i="8" s="1"/>
  <c r="D17" i="8" s="1"/>
  <c r="D18" i="8" s="1"/>
  <c r="D19" i="8" s="1"/>
  <c r="C15" i="8" a="1"/>
  <c r="C15" i="8" s="1"/>
  <c r="C17" i="8" s="1"/>
  <c r="C18" i="8" s="1"/>
  <c r="C19" i="8" s="1"/>
  <c r="B15" i="8" a="1"/>
  <c r="B15" i="8"/>
  <c r="B17" i="8" s="1"/>
  <c r="B18" i="8" s="1"/>
  <c r="B19" i="8" s="1"/>
  <c r="Z17" i="7"/>
  <c r="Z18" i="7" s="1"/>
  <c r="Z19" i="7" s="1"/>
  <c r="Y17" i="7"/>
  <c r="Y18" i="7" s="1"/>
  <c r="Y19" i="7" s="1"/>
  <c r="X17" i="7"/>
  <c r="X18" i="7" s="1"/>
  <c r="X19" i="7" s="1"/>
  <c r="W17" i="7"/>
  <c r="W18" i="7" s="1"/>
  <c r="W19" i="7" s="1"/>
  <c r="V17" i="7"/>
  <c r="V18" i="7" s="1"/>
  <c r="V19" i="7" s="1"/>
  <c r="U17" i="7"/>
  <c r="U18" i="7" s="1"/>
  <c r="U19" i="7" s="1"/>
  <c r="T17" i="7"/>
  <c r="T18" i="7" s="1"/>
  <c r="T19" i="7" s="1"/>
  <c r="S17" i="7"/>
  <c r="S18" i="7" s="1"/>
  <c r="S19" i="7" s="1"/>
  <c r="R17" i="7"/>
  <c r="R18" i="7" s="1"/>
  <c r="R19" i="7" s="1"/>
  <c r="Q17" i="7"/>
  <c r="Q18" i="7" s="1"/>
  <c r="Q19" i="7" s="1"/>
  <c r="P17" i="7"/>
  <c r="P18" i="7" s="1"/>
  <c r="P19" i="7" s="1"/>
  <c r="O17" i="7"/>
  <c r="O18" i="7" s="1"/>
  <c r="O19" i="7" s="1"/>
  <c r="N17" i="7"/>
  <c r="N18" i="7" s="1"/>
  <c r="N19" i="7" s="1"/>
  <c r="M15" i="7" a="1"/>
  <c r="M15" i="7" s="1"/>
  <c r="M17" i="7" s="1"/>
  <c r="M18" i="7" s="1"/>
  <c r="M19" i="7" s="1"/>
  <c r="L15" i="7" a="1"/>
  <c r="L15" i="7" s="1"/>
  <c r="L17" i="7" s="1"/>
  <c r="L18" i="7" s="1"/>
  <c r="L19" i="7" s="1"/>
  <c r="K15" i="7" a="1"/>
  <c r="K15" i="7" s="1"/>
  <c r="K17" i="7" s="1"/>
  <c r="K18" i="7" s="1"/>
  <c r="K19" i="7" s="1"/>
  <c r="J15" i="7" a="1"/>
  <c r="J15" i="7" s="1"/>
  <c r="J17" i="7" s="1"/>
  <c r="J18" i="7" s="1"/>
  <c r="J19" i="7" s="1"/>
  <c r="I15" i="7" a="1"/>
  <c r="I15" i="7" s="1"/>
  <c r="I17" i="7" s="1"/>
  <c r="I18" i="7" s="1"/>
  <c r="I19" i="7" s="1"/>
  <c r="H15" i="7" a="1"/>
  <c r="H15" i="7" s="1"/>
  <c r="H17" i="7" s="1"/>
  <c r="H18" i="7" s="1"/>
  <c r="H19" i="7" s="1"/>
  <c r="G15" i="7" a="1"/>
  <c r="G15" i="7" s="1"/>
  <c r="G17" i="7" s="1"/>
  <c r="G18" i="7" s="1"/>
  <c r="G19" i="7" s="1"/>
  <c r="F15" i="7" a="1"/>
  <c r="F15" i="7" s="1"/>
  <c r="F17" i="7" s="1"/>
  <c r="F18" i="7" s="1"/>
  <c r="F19" i="7" s="1"/>
  <c r="E15" i="7" a="1"/>
  <c r="E15" i="7" s="1"/>
  <c r="E17" i="7" s="1"/>
  <c r="E18" i="7" s="1"/>
  <c r="E19" i="7" s="1"/>
  <c r="D15" i="7" a="1"/>
  <c r="D15" i="7" s="1"/>
  <c r="D17" i="7" s="1"/>
  <c r="D18" i="7" s="1"/>
  <c r="D19" i="7" s="1"/>
  <c r="C15" i="7" a="1"/>
  <c r="C15" i="7" s="1"/>
  <c r="C17" i="7" s="1"/>
  <c r="C18" i="7" s="1"/>
  <c r="C19" i="7" s="1"/>
  <c r="B15" i="7" a="1"/>
  <c r="B15" i="7" s="1"/>
  <c r="B17" i="7" s="1"/>
  <c r="B18" i="7" s="1"/>
  <c r="B19" i="7" s="1"/>
  <c r="S18" i="6"/>
  <c r="S19" i="6" s="1"/>
  <c r="Z17" i="6"/>
  <c r="Z18" i="6" s="1"/>
  <c r="Z19" i="6" s="1"/>
  <c r="Y17" i="6"/>
  <c r="Y18" i="6" s="1"/>
  <c r="Y19" i="6" s="1"/>
  <c r="X17" i="6"/>
  <c r="X18" i="6" s="1"/>
  <c r="X19" i="6" s="1"/>
  <c r="W17" i="6"/>
  <c r="W18" i="6" s="1"/>
  <c r="W19" i="6" s="1"/>
  <c r="V17" i="6"/>
  <c r="V18" i="6" s="1"/>
  <c r="V19" i="6" s="1"/>
  <c r="U17" i="6"/>
  <c r="U18" i="6" s="1"/>
  <c r="U19" i="6" s="1"/>
  <c r="T17" i="6"/>
  <c r="T18" i="6" s="1"/>
  <c r="T19" i="6" s="1"/>
  <c r="S17" i="6"/>
  <c r="R17" i="6"/>
  <c r="R18" i="6" s="1"/>
  <c r="R19" i="6" s="1"/>
  <c r="Q17" i="6"/>
  <c r="Q18" i="6" s="1"/>
  <c r="Q19" i="6" s="1"/>
  <c r="P17" i="6"/>
  <c r="P18" i="6" s="1"/>
  <c r="P19" i="6" s="1"/>
  <c r="O17" i="6"/>
  <c r="O18" i="6" s="1"/>
  <c r="O19" i="6" s="1"/>
  <c r="N17" i="6"/>
  <c r="N18" i="6" s="1"/>
  <c r="N19" i="6" s="1"/>
  <c r="M15" i="6" a="1"/>
  <c r="M15" i="6" s="1"/>
  <c r="M17" i="6" s="1"/>
  <c r="M18" i="6" s="1"/>
  <c r="M19" i="6" s="1"/>
  <c r="L15" i="6" a="1"/>
  <c r="L15" i="6" s="1"/>
  <c r="L17" i="6" s="1"/>
  <c r="L18" i="6" s="1"/>
  <c r="L19" i="6" s="1"/>
  <c r="K15" i="6" a="1"/>
  <c r="K15" i="6" s="1"/>
  <c r="K17" i="6" s="1"/>
  <c r="K18" i="6" s="1"/>
  <c r="K19" i="6" s="1"/>
  <c r="J15" i="6" a="1"/>
  <c r="J15" i="6" s="1"/>
  <c r="J17" i="6" s="1"/>
  <c r="J18" i="6" s="1"/>
  <c r="J19" i="6" s="1"/>
  <c r="I15" i="6" a="1"/>
  <c r="I15" i="6"/>
  <c r="I17" i="6" s="1"/>
  <c r="I18" i="6" s="1"/>
  <c r="I19" i="6" s="1"/>
  <c r="H15" i="6" a="1"/>
  <c r="H15" i="6" s="1"/>
  <c r="H17" i="6" s="1"/>
  <c r="H18" i="6" s="1"/>
  <c r="H19" i="6" s="1"/>
  <c r="G15" i="6" a="1"/>
  <c r="G15" i="6"/>
  <c r="G17" i="6" s="1"/>
  <c r="G18" i="6" s="1"/>
  <c r="G19" i="6" s="1"/>
  <c r="F15" i="6" a="1"/>
  <c r="F15" i="6" s="1"/>
  <c r="F17" i="6" s="1"/>
  <c r="F18" i="6" s="1"/>
  <c r="F19" i="6" s="1"/>
  <c r="E15" i="6" a="1"/>
  <c r="E15" i="6" s="1"/>
  <c r="E17" i="6" s="1"/>
  <c r="E18" i="6" s="1"/>
  <c r="E19" i="6" s="1"/>
  <c r="D15" i="6" a="1"/>
  <c r="D15" i="6" s="1"/>
  <c r="D17" i="6" s="1"/>
  <c r="D18" i="6" s="1"/>
  <c r="D19" i="6" s="1"/>
  <c r="C15" i="6" a="1"/>
  <c r="C15" i="6" s="1"/>
  <c r="C17" i="6" s="1"/>
  <c r="C18" i="6" s="1"/>
  <c r="C19" i="6" s="1"/>
  <c r="B15" i="6" a="1"/>
  <c r="B15" i="6" s="1"/>
  <c r="B17" i="6" s="1"/>
  <c r="B18" i="6" s="1"/>
  <c r="B19" i="6" s="1"/>
  <c r="X18" i="5"/>
  <c r="X19" i="5" s="1"/>
  <c r="Z17" i="5"/>
  <c r="Z18" i="5" s="1"/>
  <c r="Z19" i="5" s="1"/>
  <c r="Y17" i="5"/>
  <c r="Y18" i="5" s="1"/>
  <c r="Y19" i="5" s="1"/>
  <c r="X17" i="5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S18" i="5" s="1"/>
  <c r="S19" i="5" s="1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7" i="5"/>
  <c r="N18" i="5" s="1"/>
  <c r="N19" i="5" s="1"/>
  <c r="M17" i="5"/>
  <c r="M18" i="5" s="1"/>
  <c r="M19" i="5" s="1"/>
  <c r="L17" i="5"/>
  <c r="L18" i="5" s="1"/>
  <c r="L19" i="5" s="1"/>
  <c r="K17" i="5"/>
  <c r="K18" i="5" s="1"/>
  <c r="K19" i="5" s="1"/>
  <c r="J17" i="5"/>
  <c r="J18" i="5" s="1"/>
  <c r="J19" i="5" s="1"/>
  <c r="I17" i="5"/>
  <c r="I18" i="5" s="1"/>
  <c r="I19" i="5" s="1"/>
  <c r="H17" i="5"/>
  <c r="H18" i="5" s="1"/>
  <c r="H19" i="5" s="1"/>
  <c r="G17" i="5"/>
  <c r="G18" i="5" s="1"/>
  <c r="G19" i="5" s="1"/>
  <c r="F17" i="5"/>
  <c r="F18" i="5" s="1"/>
  <c r="F19" i="5" s="1"/>
  <c r="E17" i="5"/>
  <c r="E18" i="5" s="1"/>
  <c r="E19" i="5" s="1"/>
  <c r="D15" i="5" a="1"/>
  <c r="D15" i="5" s="1"/>
  <c r="D17" i="5" s="1"/>
  <c r="D18" i="5" s="1"/>
  <c r="D19" i="5" s="1"/>
  <c r="C15" i="5" a="1"/>
  <c r="C15" i="5" s="1"/>
  <c r="C17" i="5" s="1"/>
  <c r="C18" i="5" s="1"/>
  <c r="C19" i="5" s="1"/>
  <c r="B15" i="5" a="1"/>
  <c r="B15" i="5" s="1"/>
  <c r="B17" i="5" s="1"/>
  <c r="B18" i="5" s="1"/>
  <c r="B19" i="5" s="1"/>
  <c r="I18" i="4"/>
  <c r="I19" i="4" s="1"/>
  <c r="Z17" i="4"/>
  <c r="Z18" i="4" s="1"/>
  <c r="Z19" i="4" s="1"/>
  <c r="Y17" i="4"/>
  <c r="Y18" i="4" s="1"/>
  <c r="Y19" i="4" s="1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M17" i="4"/>
  <c r="M18" i="4" s="1"/>
  <c r="M19" i="4" s="1"/>
  <c r="L17" i="4"/>
  <c r="L18" i="4" s="1"/>
  <c r="L19" i="4" s="1"/>
  <c r="K17" i="4"/>
  <c r="K18" i="4" s="1"/>
  <c r="K19" i="4" s="1"/>
  <c r="J17" i="4"/>
  <c r="J18" i="4" s="1"/>
  <c r="J19" i="4" s="1"/>
  <c r="I17" i="4"/>
  <c r="H17" i="4"/>
  <c r="H18" i="4" s="1"/>
  <c r="H19" i="4" s="1"/>
  <c r="G17" i="4"/>
  <c r="G18" i="4" s="1"/>
  <c r="G19" i="4" s="1"/>
  <c r="F17" i="4"/>
  <c r="F18" i="4" s="1"/>
  <c r="F19" i="4" s="1"/>
  <c r="E17" i="4"/>
  <c r="E18" i="4" s="1"/>
  <c r="E19" i="4" s="1"/>
  <c r="D17" i="4"/>
  <c r="D18" i="4" s="1"/>
  <c r="D19" i="4" s="1"/>
  <c r="D15" i="4" a="1"/>
  <c r="D15" i="4"/>
  <c r="C15" i="4" a="1"/>
  <c r="C15" i="4" s="1"/>
  <c r="C17" i="4" s="1"/>
  <c r="C18" i="4" s="1"/>
  <c r="C19" i="4" s="1"/>
  <c r="B15" i="4" a="1"/>
  <c r="B15" i="4" s="1"/>
  <c r="B17" i="4" s="1"/>
  <c r="B18" i="4" s="1"/>
  <c r="B19" i="4" s="1"/>
  <c r="AC29" i="1"/>
  <c r="AC21" i="1"/>
  <c r="AC13" i="1"/>
  <c r="AC5" i="1"/>
  <c r="R6" i="1"/>
  <c r="X31" i="1"/>
  <c r="L31" i="1"/>
  <c r="J8" i="1"/>
  <c r="Q24" i="1"/>
  <c r="J30" i="1"/>
  <c r="I32" i="1"/>
  <c r="J24" i="1"/>
  <c r="P16" i="1"/>
  <c r="S23" i="1"/>
  <c r="V22" i="1"/>
  <c r="T16" i="1"/>
  <c r="V14" i="1"/>
  <c r="S24" i="1"/>
  <c r="D22" i="1"/>
  <c r="AA7" i="1"/>
  <c r="Q21" i="1"/>
  <c r="AA6" i="1"/>
  <c r="L6" i="1"/>
  <c r="Y30" i="1"/>
  <c r="W15" i="1"/>
  <c r="H31" i="1"/>
  <c r="R32" i="1"/>
  <c r="Y8" i="1"/>
  <c r="AA29" i="1"/>
  <c r="N24" i="1"/>
  <c r="H21" i="1"/>
  <c r="AA30" i="1"/>
  <c r="X21" i="1"/>
  <c r="D6" i="1"/>
  <c r="AA5" i="1"/>
  <c r="K16" i="1"/>
  <c r="S29" i="1"/>
  <c r="P22" i="1"/>
  <c r="AA22" i="1"/>
  <c r="C29" i="1"/>
  <c r="I29" i="1"/>
  <c r="X6" i="1"/>
  <c r="G8" i="1"/>
  <c r="U21" i="1"/>
  <c r="L32" i="1"/>
  <c r="K29" i="1"/>
  <c r="O6" i="1"/>
  <c r="Y16" i="1"/>
  <c r="C7" i="1"/>
  <c r="D16" i="1"/>
  <c r="G22" i="1"/>
  <c r="D14" i="1"/>
  <c r="Q31" i="1"/>
  <c r="E30" i="1"/>
  <c r="G30" i="1"/>
  <c r="W31" i="1"/>
  <c r="T32" i="1"/>
  <c r="C31" i="1"/>
  <c r="M30" i="1"/>
  <c r="E31" i="1"/>
  <c r="O14" i="1"/>
  <c r="T7" i="1"/>
  <c r="M8" i="1"/>
  <c r="E32" i="1"/>
  <c r="G24" i="1"/>
  <c r="Y22" i="1"/>
  <c r="E16" i="1"/>
  <c r="T21" i="1"/>
  <c r="D8" i="1"/>
  <c r="D23" i="1"/>
  <c r="C14" i="1"/>
  <c r="V13" i="1"/>
  <c r="S14" i="1"/>
  <c r="E15" i="1"/>
  <c r="L7" i="1"/>
  <c r="U8" i="1"/>
  <c r="H24" i="1"/>
  <c r="R14" i="1"/>
  <c r="Q16" i="1"/>
  <c r="V7" i="1"/>
  <c r="M24" i="1"/>
  <c r="AA16" i="1"/>
  <c r="S30" i="1"/>
  <c r="R13" i="1"/>
  <c r="E7" i="1"/>
  <c r="M31" i="1"/>
  <c r="I21" i="1"/>
  <c r="X5" i="1"/>
  <c r="Y32" i="1"/>
  <c r="E6" i="1"/>
  <c r="S16" i="1"/>
  <c r="U24" i="1"/>
  <c r="R5" i="1"/>
  <c r="J6" i="1"/>
  <c r="C23" i="1"/>
  <c r="T5" i="1"/>
  <c r="P6" i="1"/>
  <c r="Z31" i="1"/>
  <c r="Y24" i="1"/>
  <c r="O32" i="1"/>
  <c r="N31" i="1"/>
  <c r="H30" i="1"/>
  <c r="R31" i="1"/>
  <c r="L5" i="1"/>
  <c r="AA32" i="1"/>
  <c r="J7" i="1"/>
  <c r="F15" i="1"/>
  <c r="P5" i="1"/>
  <c r="Z29" i="1"/>
  <c r="S15" i="1"/>
  <c r="X8" i="1"/>
  <c r="V29" i="1"/>
  <c r="I22" i="1"/>
  <c r="U13" i="1"/>
  <c r="U29" i="1"/>
  <c r="H6" i="1"/>
  <c r="D5" i="1"/>
  <c r="X24" i="1"/>
  <c r="K30" i="1"/>
  <c r="G31" i="1"/>
  <c r="R23" i="1"/>
  <c r="G13" i="1"/>
  <c r="O30" i="1"/>
  <c r="Q32" i="1"/>
  <c r="Q8" i="1"/>
  <c r="R24" i="1"/>
  <c r="T14" i="1"/>
  <c r="C15" i="1"/>
  <c r="F16" i="1"/>
  <c r="V21" i="1"/>
  <c r="P32" i="1"/>
  <c r="N7" i="1"/>
  <c r="P30" i="1"/>
  <c r="N15" i="1"/>
  <c r="L14" i="1"/>
  <c r="R15" i="1"/>
  <c r="J15" i="1"/>
  <c r="Y6" i="1"/>
  <c r="Q23" i="1"/>
  <c r="V6" i="1"/>
  <c r="Q15" i="1"/>
  <c r="C6" i="1"/>
  <c r="P13" i="1"/>
  <c r="F32" i="1"/>
  <c r="H14" i="1"/>
  <c r="L23" i="1"/>
  <c r="X16" i="1"/>
  <c r="C30" i="1"/>
  <c r="G7" i="1"/>
  <c r="Z30" i="1"/>
  <c r="P7" i="1"/>
  <c r="X23" i="1"/>
  <c r="G21" i="1"/>
  <c r="C8" i="1"/>
  <c r="P29" i="1"/>
  <c r="Y23" i="1"/>
  <c r="T23" i="1"/>
  <c r="I24" i="1"/>
  <c r="AA21" i="1"/>
  <c r="P14" i="1"/>
  <c r="Z5" i="1"/>
  <c r="G16" i="1"/>
  <c r="O31" i="1"/>
  <c r="K31" i="1"/>
  <c r="C24" i="1"/>
  <c r="I15" i="1"/>
  <c r="M14" i="1"/>
  <c r="Y21" i="1"/>
  <c r="U30" i="1"/>
  <c r="P15" i="1"/>
  <c r="K24" i="1"/>
  <c r="R22" i="1"/>
  <c r="L13" i="1"/>
  <c r="K22" i="1"/>
  <c r="F7" i="1"/>
  <c r="K15" i="1"/>
  <c r="M7" i="1"/>
  <c r="H29" i="1"/>
  <c r="D13" i="1"/>
  <c r="G5" i="1"/>
  <c r="J32" i="1"/>
  <c r="T15" i="1"/>
  <c r="Z8" i="1"/>
  <c r="J23" i="1"/>
  <c r="W13" i="1"/>
  <c r="E8" i="1"/>
  <c r="S31" i="1"/>
  <c r="T13" i="1"/>
  <c r="D24" i="1"/>
  <c r="L16" i="1"/>
  <c r="W6" i="1"/>
  <c r="R30" i="1"/>
  <c r="X14" i="1"/>
  <c r="K14" i="1"/>
  <c r="V5" i="1"/>
  <c r="F22" i="1"/>
  <c r="N29" i="1"/>
  <c r="L29" i="1"/>
  <c r="R7" i="1"/>
  <c r="Z22" i="1"/>
  <c r="X29" i="1"/>
  <c r="G32" i="1"/>
  <c r="M22" i="1"/>
  <c r="K5" i="1"/>
  <c r="L24" i="1"/>
  <c r="U14" i="1"/>
  <c r="L8" i="1"/>
  <c r="U6" i="1"/>
  <c r="F21" i="1"/>
  <c r="R29" i="1"/>
  <c r="X15" i="1"/>
  <c r="O15" i="1"/>
  <c r="I31" i="1"/>
  <c r="L21" i="1"/>
  <c r="H5" i="1"/>
  <c r="O23" i="1"/>
  <c r="V23" i="1"/>
  <c r="N5" i="1"/>
  <c r="N22" i="1"/>
  <c r="X7" i="1"/>
  <c r="U7" i="1"/>
  <c r="V15" i="1"/>
  <c r="U22" i="1"/>
  <c r="C32" i="1"/>
  <c r="O7" i="1"/>
  <c r="M5" i="1"/>
  <c r="W24" i="1"/>
  <c r="U32" i="1"/>
  <c r="F6" i="1"/>
  <c r="T31" i="1"/>
  <c r="O8" i="1"/>
  <c r="M16" i="1"/>
  <c r="S32" i="1"/>
  <c r="C13" i="1"/>
  <c r="P8" i="1"/>
  <c r="Q13" i="1"/>
  <c r="W16" i="1"/>
  <c r="T22" i="1"/>
  <c r="Z23" i="1"/>
  <c r="X13" i="1"/>
  <c r="F24" i="1"/>
  <c r="P21" i="1"/>
  <c r="I5" i="1"/>
  <c r="U16" i="1"/>
  <c r="G14" i="1"/>
  <c r="U31" i="1"/>
  <c r="J16" i="1"/>
  <c r="L22" i="1"/>
  <c r="W21" i="1"/>
  <c r="J14" i="1"/>
  <c r="Y7" i="1"/>
  <c r="O5" i="1"/>
  <c r="Q6" i="1"/>
  <c r="M13" i="1"/>
  <c r="X30" i="1"/>
  <c r="G15" i="1"/>
  <c r="I23" i="1"/>
  <c r="Q5" i="1"/>
  <c r="Z14" i="1"/>
  <c r="W29" i="1"/>
  <c r="N16" i="1"/>
  <c r="M15" i="1"/>
  <c r="T8" i="1"/>
  <c r="AA23" i="1"/>
  <c r="S7" i="1"/>
  <c r="H8" i="1"/>
  <c r="P24" i="1"/>
  <c r="D7" i="1"/>
  <c r="W14" i="1"/>
  <c r="AA8" i="1"/>
  <c r="F29" i="1"/>
  <c r="L15" i="1"/>
  <c r="F8" i="1"/>
  <c r="U5" i="1"/>
  <c r="D32" i="1"/>
  <c r="O29" i="1"/>
  <c r="S22" i="1"/>
  <c r="Z6" i="1"/>
  <c r="T30" i="1"/>
  <c r="T6" i="1"/>
  <c r="K8" i="1"/>
  <c r="N6" i="1"/>
  <c r="R8" i="1"/>
  <c r="R16" i="1"/>
  <c r="J22" i="1"/>
  <c r="U23" i="1"/>
  <c r="M23" i="1"/>
  <c r="I13" i="1"/>
  <c r="K13" i="1"/>
  <c r="V30" i="1"/>
  <c r="I16" i="1"/>
  <c r="M32" i="1"/>
  <c r="E14" i="1"/>
  <c r="W23" i="1"/>
  <c r="V8" i="1"/>
  <c r="S5" i="1"/>
  <c r="E29" i="1"/>
  <c r="M6" i="1"/>
  <c r="AA24" i="1"/>
  <c r="Q30" i="1"/>
  <c r="S6" i="1"/>
  <c r="Y14" i="1"/>
  <c r="H22" i="1"/>
  <c r="D31" i="1"/>
  <c r="V32" i="1"/>
  <c r="N30" i="1"/>
  <c r="L30" i="1"/>
  <c r="F5" i="1"/>
  <c r="Q29" i="1"/>
  <c r="J21" i="1"/>
  <c r="U15" i="1"/>
  <c r="D21" i="1"/>
  <c r="E24" i="1"/>
  <c r="Z15" i="1"/>
  <c r="N21" i="1"/>
  <c r="X32" i="1"/>
  <c r="K7" i="1"/>
  <c r="T29" i="1"/>
  <c r="J29" i="1"/>
  <c r="S8" i="1"/>
  <c r="T24" i="1"/>
  <c r="V16" i="1"/>
  <c r="N13" i="1"/>
  <c r="G23" i="1"/>
  <c r="E21" i="1"/>
  <c r="E5" i="1"/>
  <c r="W22" i="1"/>
  <c r="V24" i="1"/>
  <c r="Y5" i="1"/>
  <c r="Z32" i="1"/>
  <c r="O13" i="1"/>
  <c r="G29" i="1"/>
  <c r="F31" i="1"/>
  <c r="H13" i="1"/>
  <c r="W8" i="1"/>
  <c r="C22" i="1"/>
  <c r="AA15" i="1"/>
  <c r="H15" i="1"/>
  <c r="E23" i="1"/>
  <c r="Z24" i="1"/>
  <c r="H7" i="1"/>
  <c r="H32" i="1"/>
  <c r="M21" i="1"/>
  <c r="E13" i="1"/>
  <c r="I7" i="1"/>
  <c r="Z13" i="1"/>
  <c r="O21" i="1"/>
  <c r="N8" i="1"/>
  <c r="M29" i="1"/>
  <c r="Z16" i="1"/>
  <c r="Y31" i="1"/>
  <c r="P31" i="1"/>
  <c r="V31" i="1"/>
  <c r="F30" i="1"/>
  <c r="AA14" i="1"/>
  <c r="J13" i="1"/>
  <c r="I14" i="1"/>
  <c r="F14" i="1"/>
  <c r="Z7" i="1"/>
  <c r="X22" i="1"/>
  <c r="C5" i="1"/>
  <c r="Z21" i="1"/>
  <c r="S13" i="1"/>
  <c r="AA13" i="1"/>
  <c r="J31" i="1"/>
  <c r="J5" i="1"/>
  <c r="H16" i="1"/>
  <c r="O22" i="1"/>
  <c r="Y15" i="1"/>
  <c r="I6" i="1"/>
  <c r="N32" i="1"/>
  <c r="W32" i="1"/>
  <c r="S21" i="1"/>
  <c r="C21" i="1"/>
  <c r="N14" i="1"/>
  <c r="D29" i="1"/>
  <c r="O16" i="1"/>
  <c r="H23" i="1"/>
  <c r="W7" i="1"/>
  <c r="G6" i="1"/>
  <c r="R21" i="1"/>
  <c r="D15" i="1"/>
  <c r="K21" i="1"/>
  <c r="N23" i="1"/>
  <c r="K32" i="1"/>
  <c r="Q14" i="1"/>
  <c r="F23" i="1"/>
  <c r="P23" i="1"/>
  <c r="K23" i="1"/>
  <c r="F13" i="1"/>
  <c r="Y13" i="1"/>
  <c r="I30" i="1"/>
  <c r="W30" i="1"/>
  <c r="Q7" i="1"/>
  <c r="Q22" i="1"/>
  <c r="AA31" i="1"/>
  <c r="C16" i="1"/>
  <c r="Y29" i="1"/>
  <c r="I8" i="1"/>
  <c r="E22" i="1"/>
  <c r="O24" i="1"/>
  <c r="K6" i="1"/>
  <c r="D30" i="1"/>
  <c r="W5" i="1"/>
  <c r="F17" i="17" l="1"/>
  <c r="F18" i="17" s="1"/>
  <c r="F19" i="17" s="1"/>
  <c r="N17" i="17"/>
  <c r="N18" i="17" s="1"/>
  <c r="N19" i="17" s="1"/>
  <c r="V17" i="17"/>
  <c r="V18" i="17" s="1"/>
  <c r="V19" i="17" s="1"/>
  <c r="E17" i="17"/>
  <c r="E18" i="17" s="1"/>
  <c r="E19" i="17" s="1"/>
  <c r="M17" i="17"/>
  <c r="M18" i="17" s="1"/>
  <c r="M19" i="17" s="1"/>
  <c r="U17" i="17"/>
  <c r="U18" i="17" s="1"/>
  <c r="U19" i="17" s="1"/>
  <c r="D17" i="17"/>
  <c r="D18" i="17" s="1"/>
  <c r="D19" i="17" s="1"/>
  <c r="L17" i="17"/>
  <c r="L18" i="17" s="1"/>
  <c r="L19" i="17" s="1"/>
  <c r="T17" i="17"/>
  <c r="T18" i="17" s="1"/>
  <c r="T19" i="17" s="1"/>
  <c r="C17" i="17"/>
  <c r="C18" i="17" s="1"/>
  <c r="C19" i="17" s="1"/>
  <c r="K17" i="17"/>
  <c r="K18" i="17" s="1"/>
  <c r="K19" i="17" s="1"/>
  <c r="S17" i="17"/>
  <c r="S18" i="17" s="1"/>
  <c r="S19" i="17" s="1"/>
  <c r="J17" i="17"/>
  <c r="J18" i="17" s="1"/>
  <c r="J19" i="17" s="1"/>
  <c r="R17" i="17"/>
  <c r="R18" i="17" s="1"/>
  <c r="R19" i="17" s="1"/>
  <c r="Z17" i="17"/>
  <c r="Z18" i="17" s="1"/>
  <c r="Z19" i="17" s="1"/>
  <c r="I17" i="17"/>
  <c r="I18" i="17" s="1"/>
  <c r="I19" i="17" s="1"/>
  <c r="Q17" i="17"/>
  <c r="Q18" i="17" s="1"/>
  <c r="Q19" i="17" s="1"/>
  <c r="Y17" i="17"/>
  <c r="Y18" i="17" s="1"/>
  <c r="Y19" i="17" s="1"/>
  <c r="G17" i="17"/>
  <c r="G18" i="17" s="1"/>
  <c r="G19" i="17" s="1"/>
  <c r="O17" i="17"/>
  <c r="O18" i="17" s="1"/>
  <c r="O19" i="17" s="1"/>
  <c r="W17" i="17"/>
  <c r="W18" i="17" s="1"/>
  <c r="W19" i="17" s="1"/>
  <c r="B17" i="17"/>
  <c r="B18" i="17" s="1"/>
  <c r="B19" i="17" s="1"/>
  <c r="H17" i="16"/>
  <c r="H18" i="16" s="1"/>
  <c r="H19" i="16" s="1"/>
  <c r="P17" i="16"/>
  <c r="P18" i="16" s="1"/>
  <c r="P19" i="16" s="1"/>
  <c r="X17" i="16"/>
  <c r="X18" i="16" s="1"/>
  <c r="X19" i="16" s="1"/>
  <c r="G17" i="16"/>
  <c r="G18" i="16" s="1"/>
  <c r="G19" i="16" s="1"/>
  <c r="O17" i="16"/>
  <c r="O18" i="16" s="1"/>
  <c r="O19" i="16" s="1"/>
  <c r="W17" i="16"/>
  <c r="W18" i="16" s="1"/>
  <c r="W19" i="16" s="1"/>
  <c r="F17" i="16"/>
  <c r="F18" i="16" s="1"/>
  <c r="F19" i="16" s="1"/>
  <c r="N17" i="16"/>
  <c r="N18" i="16" s="1"/>
  <c r="N19" i="16" s="1"/>
  <c r="V17" i="16"/>
  <c r="V18" i="16" s="1"/>
  <c r="V19" i="16" s="1"/>
  <c r="E17" i="16"/>
  <c r="E18" i="16" s="1"/>
  <c r="E19" i="16" s="1"/>
  <c r="M17" i="16"/>
  <c r="M18" i="16" s="1"/>
  <c r="M19" i="16" s="1"/>
  <c r="U17" i="16"/>
  <c r="U18" i="16" s="1"/>
  <c r="U19" i="16" s="1"/>
  <c r="D17" i="16"/>
  <c r="D18" i="16" s="1"/>
  <c r="D19" i="16" s="1"/>
  <c r="L17" i="16"/>
  <c r="L18" i="16" s="1"/>
  <c r="L19" i="16" s="1"/>
  <c r="T17" i="16"/>
  <c r="T18" i="16" s="1"/>
  <c r="T19" i="16" s="1"/>
  <c r="J17" i="16"/>
  <c r="J18" i="16" s="1"/>
  <c r="J19" i="16" s="1"/>
  <c r="R17" i="16"/>
  <c r="R18" i="16" s="1"/>
  <c r="R19" i="16" s="1"/>
  <c r="Z17" i="16"/>
  <c r="Z18" i="16" s="1"/>
  <c r="Z19" i="16" s="1"/>
  <c r="I17" i="16"/>
  <c r="I18" i="16" s="1"/>
  <c r="I19" i="16" s="1"/>
  <c r="Q17" i="16"/>
  <c r="Q18" i="16" s="1"/>
  <c r="Q19" i="16" s="1"/>
  <c r="Y17" i="16"/>
  <c r="Y18" i="16" s="1"/>
  <c r="Y19" i="16" s="1"/>
  <c r="B17" i="16"/>
  <c r="B18" i="16" s="1"/>
  <c r="B19" i="16" s="1"/>
  <c r="E17" i="15"/>
  <c r="E18" i="15" s="1"/>
  <c r="E19" i="15" s="1"/>
  <c r="M17" i="15"/>
  <c r="M18" i="15" s="1"/>
  <c r="M19" i="15" s="1"/>
  <c r="U17" i="15"/>
  <c r="U18" i="15" s="1"/>
  <c r="U19" i="15" s="1"/>
  <c r="V17" i="15"/>
  <c r="V18" i="15" s="1"/>
  <c r="V19" i="15" s="1"/>
  <c r="F17" i="15"/>
  <c r="F18" i="15" s="1"/>
  <c r="F19" i="15" s="1"/>
  <c r="Y17" i="15"/>
  <c r="Y18" i="15" s="1"/>
  <c r="Y19" i="15" s="1"/>
  <c r="J17" i="15"/>
  <c r="J18" i="15" s="1"/>
  <c r="J19" i="15" s="1"/>
  <c r="Z17" i="15"/>
  <c r="Z18" i="15" s="1"/>
  <c r="Z19" i="15" s="1"/>
  <c r="L17" i="15"/>
  <c r="L18" i="15" s="1"/>
  <c r="L19" i="15" s="1"/>
  <c r="T17" i="15"/>
  <c r="T18" i="15" s="1"/>
  <c r="T19" i="15" s="1"/>
  <c r="K17" i="15"/>
  <c r="K18" i="15" s="1"/>
  <c r="K19" i="15" s="1"/>
  <c r="S17" i="15"/>
  <c r="S18" i="15" s="1"/>
  <c r="S19" i="15" s="1"/>
  <c r="C17" i="15"/>
  <c r="C18" i="15" s="1"/>
  <c r="C19" i="15" s="1"/>
  <c r="D17" i="15"/>
  <c r="D18" i="15" s="1"/>
  <c r="D19" i="15" s="1"/>
  <c r="B17" i="15"/>
  <c r="B18" i="15" s="1"/>
  <c r="B19" i="15" s="1"/>
  <c r="L17" i="14"/>
  <c r="L18" i="14" s="1"/>
  <c r="L19" i="14" s="1"/>
  <c r="O17" i="14"/>
  <c r="O18" i="14" s="1"/>
  <c r="O19" i="14" s="1"/>
  <c r="W17" i="14"/>
  <c r="W18" i="14" s="1"/>
  <c r="W19" i="14" s="1"/>
  <c r="Y17" i="14"/>
  <c r="Y18" i="14" s="1"/>
  <c r="Y19" i="14" s="1"/>
  <c r="K17" i="14"/>
  <c r="K18" i="14" s="1"/>
  <c r="K19" i="14" s="1"/>
  <c r="S17" i="14"/>
  <c r="S18" i="14" s="1"/>
  <c r="S19" i="14" s="1"/>
  <c r="D17" i="14"/>
  <c r="D18" i="14" s="1"/>
  <c r="D19" i="14" s="1"/>
  <c r="C17" i="14"/>
  <c r="C18" i="14" s="1"/>
  <c r="C19" i="14" s="1"/>
  <c r="B17" i="14"/>
  <c r="B18" i="14" s="1"/>
  <c r="B19" i="14" s="1"/>
</calcChain>
</file>

<file path=xl/sharedStrings.xml><?xml version="1.0" encoding="utf-8"?>
<sst xmlns="http://schemas.openxmlformats.org/spreadsheetml/2006/main" count="1123" uniqueCount="122">
  <si>
    <t>Base_230MW_Esmerelda_1HR_RTEO</t>
  </si>
  <si>
    <t>Base_230MW_Esmerelda_1HR_SPIN</t>
  </si>
  <si>
    <t>Base_230MW_Esmerelda_2HR_RTEO</t>
  </si>
  <si>
    <t>Base_230MW_Esmerelda_2HR_SPIN</t>
  </si>
  <si>
    <t>High_230MW_Esmerelda_1HR_RTEO</t>
  </si>
  <si>
    <t>High_230MW_Esmerelda_1HR_SPIN</t>
  </si>
  <si>
    <t>High_230MW_Esmerelda_2HR_RTEO</t>
  </si>
  <si>
    <t>High_230MW_Esmerelda_2HR_SPIN</t>
  </si>
  <si>
    <t>Base_230MW_Esmerelda_2HR_REG</t>
  </si>
  <si>
    <t>High_230MW_Esmerelda_2HR_REG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</si>
  <si>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</si>
  <si>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</si>
  <si>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</si>
  <si>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</si>
  <si>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</si>
  <si>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</si>
  <si>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</si>
  <si>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</si>
  <si>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</si>
  <si>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</si>
  <si>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</si>
  <si>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</si>
  <si>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CALAVER_JKS2</t>
  </si>
  <si>
    <t>Start Year</t>
  </si>
  <si>
    <t>2024</t>
  </si>
  <si>
    <t>Power (MW)</t>
  </si>
  <si>
    <t>BESS Duration (Hr)</t>
  </si>
  <si>
    <t>Storage Degradation Rate (%)</t>
  </si>
  <si>
    <t>Costless Adder ($/MWh)</t>
  </si>
  <si>
    <t>VOM ($/MWh)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</si>
  <si>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</si>
  <si>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</si>
  <si>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</si>
  <si>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</si>
  <si>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</si>
  <si>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</si>
  <si>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</si>
  <si>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</si>
  <si>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</si>
  <si>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</si>
  <si>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</si>
  <si>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</si>
  <si>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</si>
  <si>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</si>
  <si>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</si>
  <si>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</si>
  <si>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</si>
  <si>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</si>
  <si>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</si>
  <si>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</si>
  <si>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</si>
  <si>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</si>
  <si>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</si>
  <si>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</si>
  <si>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</si>
  <si>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</si>
  <si>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</si>
  <si>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</si>
  <si>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</si>
  <si>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</si>
  <si>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</si>
  <si>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</si>
  <si>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</si>
  <si>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</si>
  <si>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</si>
  <si>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</si>
  <si>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</si>
  <si>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</si>
  <si>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</si>
  <si>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</si>
  <si>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</si>
  <si>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</si>
  <si>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</si>
  <si>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</si>
  <si>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</si>
  <si>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</si>
  <si>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</si>
  <si>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</si>
  <si>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</si>
  <si>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</si>
  <si>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</si>
  <si>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</si>
  <si>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</si>
  <si>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</si>
  <si>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</si>
  <si>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</si>
  <si>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</si>
  <si>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</si>
  <si>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</si>
  <si>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</si>
  <si>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</si>
  <si>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</si>
  <si>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</si>
  <si>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</si>
  <si>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</si>
  <si>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</si>
  <si>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</si>
  <si>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</si>
  <si>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</si>
  <si>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</si>
  <si>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</si>
  <si>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</si>
  <si>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</si>
  <si>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</si>
  <si>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</si>
  <si>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</si>
  <si>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</si>
  <si>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</si>
  <si>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</si>
  <si>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</si>
  <si>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Scarcity Revenue ($)</t>
  </si>
  <si>
    <t>230 MW</t>
  </si>
  <si>
    <t>1 HR, 2 HR</t>
  </si>
  <si>
    <t>Sungrow Custom</t>
  </si>
  <si>
    <t>$200 (1 HR Low and Base), $150 (2 HR Low and Base), $25 (1 &amp; 2 HR High)</t>
  </si>
  <si>
    <t>365 (Base), 415 (High)</t>
  </si>
  <si>
    <t>Base_230MW_Lavender_1HR</t>
  </si>
  <si>
    <t>High_230MW_Lavender_1HR</t>
  </si>
  <si>
    <t>High_230MW_Lavender_2HR</t>
  </si>
  <si>
    <t>Base_230MW_Lavender_2HR</t>
  </si>
  <si>
    <t xml:space="preserve">RT Energy Arbitrage, RT Co-Optimization, DA RRS, 1/2 DA Reg Up &amp; Down in 2+ Hr cases up to 100 MW, Scarcity Pricing, and DA-RT Virtual Bidding </t>
  </si>
  <si>
    <t xml:space="preserve">RT Energy Arbitrage, RT Co-Optimization, DA RRS, DA Reg Up &amp; Down in 2+ Hr cases up to 100 MW, Scarcity Pricing, and DA-RT Virtual Bidding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</si>
</sst>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448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Base_230MW_Lavender_1HR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38506855.880578443</c:v>
                </c:pt>
                <c:pt idx="1">
                  <c:v>33606434.142931014</c:v>
                </c:pt>
                <c:pt idx="2">
                  <c:v>33705676.509525687</c:v>
                </c:pt>
                <c:pt idx="3">
                  <c:v>31423929.508504406</c:v>
                </c:pt>
                <c:pt idx="4">
                  <c:v>27684850.985553004</c:v>
                </c:pt>
                <c:pt idx="5">
                  <c:v>27275845.218478017</c:v>
                </c:pt>
                <c:pt idx="6">
                  <c:v>24078828.095460545</c:v>
                </c:pt>
                <c:pt idx="7">
                  <c:v>24773784.489354484</c:v>
                </c:pt>
                <c:pt idx="8">
                  <c:v>24066266.274843976</c:v>
                </c:pt>
                <c:pt idx="9">
                  <c:v>25487084.980399597</c:v>
                </c:pt>
                <c:pt idx="10">
                  <c:v>26554386.950102717</c:v>
                </c:pt>
                <c:pt idx="11">
                  <c:v>27489077.119321648</c:v>
                </c:pt>
                <c:pt idx="12">
                  <c:v>28306610.604698136</c:v>
                </c:pt>
                <c:pt idx="13">
                  <c:v>27790025.576756667</c:v>
                </c:pt>
                <c:pt idx="14">
                  <c:v>27599131.464033715</c:v>
                </c:pt>
                <c:pt idx="15">
                  <c:v>29434419.603125572</c:v>
                </c:pt>
                <c:pt idx="16">
                  <c:v>28210295.66173948</c:v>
                </c:pt>
                <c:pt idx="17">
                  <c:v>28703076.755548023</c:v>
                </c:pt>
                <c:pt idx="18">
                  <c:v>29307351.552265622</c:v>
                </c:pt>
                <c:pt idx="19">
                  <c:v>30186231.228082426</c:v>
                </c:pt>
                <c:pt idx="20">
                  <c:v>29073546.36001448</c:v>
                </c:pt>
                <c:pt idx="21">
                  <c:v>29885900.268824846</c:v>
                </c:pt>
                <c:pt idx="22">
                  <c:v>30741281.177405991</c:v>
                </c:pt>
                <c:pt idx="23">
                  <c:v>29719819.0853987</c:v>
                </c:pt>
                <c:pt idx="24">
                  <c:v>29935968.292897329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High_230MW_Lavender_1HR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47911651.634406447</c:v>
                </c:pt>
                <c:pt idx="1">
                  <c:v>39031963.234076016</c:v>
                </c:pt>
                <c:pt idx="2">
                  <c:v>38427732.51909969</c:v>
                </c:pt>
                <c:pt idx="3">
                  <c:v>35863440.412695408</c:v>
                </c:pt>
                <c:pt idx="4">
                  <c:v>32145240.660501003</c:v>
                </c:pt>
                <c:pt idx="5">
                  <c:v>31690545.347276017</c:v>
                </c:pt>
                <c:pt idx="6">
                  <c:v>28361227.695618544</c:v>
                </c:pt>
                <c:pt idx="7">
                  <c:v>29100521.989676483</c:v>
                </c:pt>
                <c:pt idx="8">
                  <c:v>28415529.392095976</c:v>
                </c:pt>
                <c:pt idx="9">
                  <c:v>29788990.631901596</c:v>
                </c:pt>
                <c:pt idx="10">
                  <c:v>30733395.42780672</c:v>
                </c:pt>
                <c:pt idx="11">
                  <c:v>31530091.90478465</c:v>
                </c:pt>
                <c:pt idx="12">
                  <c:v>32267988.533093132</c:v>
                </c:pt>
                <c:pt idx="13">
                  <c:v>31738962.791920666</c:v>
                </c:pt>
                <c:pt idx="14">
                  <c:v>31529327.443650715</c:v>
                </c:pt>
                <c:pt idx="15">
                  <c:v>33117845.727167569</c:v>
                </c:pt>
                <c:pt idx="16">
                  <c:v>31773433.173523478</c:v>
                </c:pt>
                <c:pt idx="17">
                  <c:v>32332974.114285029</c:v>
                </c:pt>
                <c:pt idx="18">
                  <c:v>32784877.230688624</c:v>
                </c:pt>
                <c:pt idx="19">
                  <c:v>33547691.092727423</c:v>
                </c:pt>
                <c:pt idx="20">
                  <c:v>32573093.643587481</c:v>
                </c:pt>
                <c:pt idx="21">
                  <c:v>33241094.759987842</c:v>
                </c:pt>
                <c:pt idx="22">
                  <c:v>33745021.17498</c:v>
                </c:pt>
                <c:pt idx="23">
                  <c:v>32674555.255012702</c:v>
                </c:pt>
                <c:pt idx="24">
                  <c:v>32831624.742676325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Base_230MW_Lavender_2HR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41955233.321079448</c:v>
                </c:pt>
                <c:pt idx="1">
                  <c:v>36629664.059954017</c:v>
                </c:pt>
                <c:pt idx="2">
                  <c:v>37680498.191587687</c:v>
                </c:pt>
                <c:pt idx="3">
                  <c:v>35905139.361193411</c:v>
                </c:pt>
                <c:pt idx="4">
                  <c:v>31948339.162957005</c:v>
                </c:pt>
                <c:pt idx="5">
                  <c:v>31528182.10606401</c:v>
                </c:pt>
                <c:pt idx="6">
                  <c:v>28060806.52201955</c:v>
                </c:pt>
                <c:pt idx="7">
                  <c:v>28443491.982643485</c:v>
                </c:pt>
                <c:pt idx="8">
                  <c:v>27381745.300798975</c:v>
                </c:pt>
                <c:pt idx="9">
                  <c:v>28483696.124670595</c:v>
                </c:pt>
                <c:pt idx="10">
                  <c:v>29407856.424044721</c:v>
                </c:pt>
                <c:pt idx="11">
                  <c:v>30006204.199272655</c:v>
                </c:pt>
                <c:pt idx="12">
                  <c:v>30197979.134571135</c:v>
                </c:pt>
                <c:pt idx="13">
                  <c:v>29798770.899055667</c:v>
                </c:pt>
                <c:pt idx="14">
                  <c:v>29653833.527538717</c:v>
                </c:pt>
                <c:pt idx="15">
                  <c:v>31425981.603738565</c:v>
                </c:pt>
                <c:pt idx="16">
                  <c:v>30135134.078156479</c:v>
                </c:pt>
                <c:pt idx="17">
                  <c:v>30701533.530931033</c:v>
                </c:pt>
                <c:pt idx="18">
                  <c:v>31127840.232377626</c:v>
                </c:pt>
                <c:pt idx="19">
                  <c:v>32048503.855558418</c:v>
                </c:pt>
                <c:pt idx="20">
                  <c:v>30804292.325646475</c:v>
                </c:pt>
                <c:pt idx="21">
                  <c:v>31571659.119547844</c:v>
                </c:pt>
                <c:pt idx="22">
                  <c:v>32547636.586014997</c:v>
                </c:pt>
                <c:pt idx="23">
                  <c:v>31519115.038450703</c:v>
                </c:pt>
                <c:pt idx="24">
                  <c:v>31761108.66268732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High_230MW_Lavender_2HR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51117153.761290446</c:v>
                </c:pt>
                <c:pt idx="1">
                  <c:v>42711459.813584015</c:v>
                </c:pt>
                <c:pt idx="2">
                  <c:v>42612817.228850685</c:v>
                </c:pt>
                <c:pt idx="3">
                  <c:v>40811016.737083413</c:v>
                </c:pt>
                <c:pt idx="4">
                  <c:v>36841576.297379002</c:v>
                </c:pt>
                <c:pt idx="5">
                  <c:v>36249112.435301021</c:v>
                </c:pt>
                <c:pt idx="6">
                  <c:v>32890061.208997548</c:v>
                </c:pt>
                <c:pt idx="7">
                  <c:v>33366249.706508484</c:v>
                </c:pt>
                <c:pt idx="8">
                  <c:v>32065291.656496972</c:v>
                </c:pt>
                <c:pt idx="9">
                  <c:v>33332419.528934591</c:v>
                </c:pt>
                <c:pt idx="10">
                  <c:v>34065155.594990723</c:v>
                </c:pt>
                <c:pt idx="11">
                  <c:v>34677030.442075655</c:v>
                </c:pt>
                <c:pt idx="12">
                  <c:v>35235629.989376135</c:v>
                </c:pt>
                <c:pt idx="13">
                  <c:v>34734257.825206667</c:v>
                </c:pt>
                <c:pt idx="14">
                  <c:v>34641192.890855715</c:v>
                </c:pt>
                <c:pt idx="15">
                  <c:v>36184685.796098568</c:v>
                </c:pt>
                <c:pt idx="16">
                  <c:v>34884124.378630482</c:v>
                </c:pt>
                <c:pt idx="17">
                  <c:v>35269083.158984028</c:v>
                </c:pt>
                <c:pt idx="18">
                  <c:v>35443134.726029627</c:v>
                </c:pt>
                <c:pt idx="19">
                  <c:v>36375779.888462424</c:v>
                </c:pt>
                <c:pt idx="20">
                  <c:v>35181706.874339484</c:v>
                </c:pt>
                <c:pt idx="21">
                  <c:v>35789222.771068849</c:v>
                </c:pt>
                <c:pt idx="22">
                  <c:v>36523634.166365989</c:v>
                </c:pt>
                <c:pt idx="23">
                  <c:v>35584362.347988702</c:v>
                </c:pt>
                <c:pt idx="24">
                  <c:v>35774087.93002633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Base_230MW_Lavender_1HR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167.42111252425411</c:v>
                </c:pt>
                <c:pt idx="1">
                  <c:v>146.11493105622179</c:v>
                </c:pt>
                <c:pt idx="2">
                  <c:v>146.54641960663344</c:v>
                </c:pt>
                <c:pt idx="3">
                  <c:v>136.62578047175828</c:v>
                </c:pt>
                <c:pt idx="4">
                  <c:v>120.36891732849132</c:v>
                </c:pt>
                <c:pt idx="5">
                  <c:v>118.59063138468703</c:v>
                </c:pt>
                <c:pt idx="6">
                  <c:v>104.69055693678499</c:v>
                </c:pt>
                <c:pt idx="7">
                  <c:v>107.71210647545428</c:v>
                </c:pt>
                <c:pt idx="8">
                  <c:v>104.6359403254086</c:v>
                </c:pt>
                <c:pt idx="9">
                  <c:v>110.81341295825911</c:v>
                </c:pt>
                <c:pt idx="10">
                  <c:v>115.45385630479441</c:v>
                </c:pt>
                <c:pt idx="11">
                  <c:v>119.5177266057463</c:v>
                </c:pt>
                <c:pt idx="12">
                  <c:v>123.07222002042668</c:v>
                </c:pt>
                <c:pt idx="13">
                  <c:v>120.8261981598116</c:v>
                </c:pt>
                <c:pt idx="14">
                  <c:v>119.99622375666833</c:v>
                </c:pt>
                <c:pt idx="15">
                  <c:v>127.97573740489379</c:v>
                </c:pt>
                <c:pt idx="16">
                  <c:v>122.6534593988673</c:v>
                </c:pt>
                <c:pt idx="17">
                  <c:v>124.79598589368706</c:v>
                </c:pt>
                <c:pt idx="18">
                  <c:v>127.42326761854618</c:v>
                </c:pt>
                <c:pt idx="19">
                  <c:v>131.24448360035836</c:v>
                </c:pt>
                <c:pt idx="20">
                  <c:v>126.40672330441079</c:v>
                </c:pt>
                <c:pt idx="21">
                  <c:v>129.93869682097758</c:v>
                </c:pt>
                <c:pt idx="22">
                  <c:v>133.65774424959125</c:v>
                </c:pt>
                <c:pt idx="23">
                  <c:v>129.21660471912477</c:v>
                </c:pt>
                <c:pt idx="24">
                  <c:v>130.15638388216229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High_230MW_Lavender_1HR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208.31152884524542</c:v>
                </c:pt>
                <c:pt idx="1">
                  <c:v>169.70418797424355</c:v>
                </c:pt>
                <c:pt idx="2">
                  <c:v>167.07709790912907</c:v>
                </c:pt>
                <c:pt idx="3">
                  <c:v>155.92800179432786</c:v>
                </c:pt>
                <c:pt idx="4">
                  <c:v>139.76191591522175</c:v>
                </c:pt>
                <c:pt idx="5">
                  <c:v>137.78497977076529</c:v>
                </c:pt>
                <c:pt idx="6">
                  <c:v>123.3096856331241</c:v>
                </c:pt>
                <c:pt idx="7">
                  <c:v>126.52400865076731</c:v>
                </c:pt>
                <c:pt idx="8">
                  <c:v>123.54577996563468</c:v>
                </c:pt>
                <c:pt idx="9">
                  <c:v>129.5173505734852</c:v>
                </c:pt>
                <c:pt idx="10">
                  <c:v>133.62345838176836</c:v>
                </c:pt>
                <c:pt idx="11">
                  <c:v>137.08735610775935</c:v>
                </c:pt>
                <c:pt idx="12">
                  <c:v>140.29560231779624</c:v>
                </c:pt>
                <c:pt idx="13">
                  <c:v>137.99549039965507</c:v>
                </c:pt>
                <c:pt idx="14">
                  <c:v>137.08403236369875</c:v>
                </c:pt>
                <c:pt idx="15">
                  <c:v>143.99063359638075</c:v>
                </c:pt>
                <c:pt idx="16">
                  <c:v>138.14536162401512</c:v>
                </c:pt>
                <c:pt idx="17">
                  <c:v>140.57814832297836</c:v>
                </c:pt>
                <c:pt idx="18">
                  <c:v>142.54294448125486</c:v>
                </c:pt>
                <c:pt idx="19">
                  <c:v>145.85952649011924</c:v>
                </c:pt>
                <c:pt idx="20">
                  <c:v>141.6221462764673</c:v>
                </c:pt>
                <c:pt idx="21">
                  <c:v>144.52649895646888</c:v>
                </c:pt>
                <c:pt idx="22">
                  <c:v>146.71748336947826</c:v>
                </c:pt>
                <c:pt idx="23">
                  <c:v>142.06328371744652</c:v>
                </c:pt>
                <c:pt idx="24">
                  <c:v>142.74619453337533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Summary!$B$15</c:f>
              <c:strCache>
                <c:ptCount val="1"/>
                <c:pt idx="0">
                  <c:v>Base_230MW_Lavender_2HR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182.41405791773673</c:v>
                </c:pt>
                <c:pt idx="1">
                  <c:v>159.25940895632181</c:v>
                </c:pt>
                <c:pt idx="2">
                  <c:v>163.828253006903</c:v>
                </c:pt>
                <c:pt idx="3">
                  <c:v>156.10930157040613</c:v>
                </c:pt>
                <c:pt idx="4">
                  <c:v>138.90582244763917</c:v>
                </c:pt>
                <c:pt idx="5">
                  <c:v>137.07905263506092</c:v>
                </c:pt>
                <c:pt idx="6">
                  <c:v>122.0035066174763</c:v>
                </c:pt>
                <c:pt idx="7">
                  <c:v>123.66735644627603</c:v>
                </c:pt>
                <c:pt idx="8">
                  <c:v>119.05106652521295</c:v>
                </c:pt>
                <c:pt idx="9">
                  <c:v>123.84215706378519</c:v>
                </c:pt>
                <c:pt idx="10">
                  <c:v>127.86024532193358</c:v>
                </c:pt>
                <c:pt idx="11">
                  <c:v>130.46175738814199</c:v>
                </c:pt>
                <c:pt idx="12">
                  <c:v>131.2955614546571</c:v>
                </c:pt>
                <c:pt idx="13">
                  <c:v>129.55987347415507</c:v>
                </c:pt>
                <c:pt idx="14">
                  <c:v>128.92971098929877</c:v>
                </c:pt>
                <c:pt idx="15">
                  <c:v>136.63470262495031</c:v>
                </c:pt>
                <c:pt idx="16">
                  <c:v>131.02232207894122</c:v>
                </c:pt>
                <c:pt idx="17">
                  <c:v>133.48492839535231</c:v>
                </c:pt>
                <c:pt idx="18">
                  <c:v>135.3384357929462</c:v>
                </c:pt>
                <c:pt idx="19">
                  <c:v>139.34132111112353</c:v>
                </c:pt>
                <c:pt idx="20">
                  <c:v>133.93170576368033</c:v>
                </c:pt>
                <c:pt idx="21">
                  <c:v>137.2680831284689</c:v>
                </c:pt>
                <c:pt idx="22">
                  <c:v>141.51146341745653</c:v>
                </c:pt>
                <c:pt idx="23">
                  <c:v>137.03963060195957</c:v>
                </c:pt>
                <c:pt idx="24">
                  <c:v>138.09177679429271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Summary!$B$16</c:f>
              <c:strCache>
                <c:ptCount val="1"/>
                <c:pt idx="0">
                  <c:v>High_230MW_Lavender_2HR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222.24849461430628</c:v>
                </c:pt>
                <c:pt idx="1">
                  <c:v>185.70199918949572</c:v>
                </c:pt>
                <c:pt idx="2">
                  <c:v>185.27311838630732</c:v>
                </c:pt>
                <c:pt idx="3">
                  <c:v>177.43920320471051</c:v>
                </c:pt>
                <c:pt idx="4">
                  <c:v>160.18076651034349</c:v>
                </c:pt>
                <c:pt idx="5">
                  <c:v>157.60483667522183</c:v>
                </c:pt>
                <c:pt idx="6">
                  <c:v>143.00026612607627</c:v>
                </c:pt>
                <c:pt idx="7">
                  <c:v>145.07065089786298</c:v>
                </c:pt>
                <c:pt idx="8">
                  <c:v>139.41431154998682</c:v>
                </c:pt>
                <c:pt idx="9">
                  <c:v>144.92356316928081</c:v>
                </c:pt>
                <c:pt idx="10">
                  <c:v>148.10937215213357</c:v>
                </c:pt>
                <c:pt idx="11">
                  <c:v>150.769697574242</c:v>
                </c:pt>
                <c:pt idx="12">
                  <c:v>153.19839125815713</c:v>
                </c:pt>
                <c:pt idx="13">
                  <c:v>151.01851228350725</c:v>
                </c:pt>
                <c:pt idx="14">
                  <c:v>150.61388213415529</c:v>
                </c:pt>
                <c:pt idx="15">
                  <c:v>157.32472085260247</c:v>
                </c:pt>
                <c:pt idx="16">
                  <c:v>151.67010599404557</c:v>
                </c:pt>
                <c:pt idx="17">
                  <c:v>153.34383982166969</c:v>
                </c:pt>
                <c:pt idx="18">
                  <c:v>154.10058576534621</c:v>
                </c:pt>
                <c:pt idx="19">
                  <c:v>158.15556473244533</c:v>
                </c:pt>
                <c:pt idx="20">
                  <c:v>152.96394293191079</c:v>
                </c:pt>
                <c:pt idx="21">
                  <c:v>155.60531639595152</c:v>
                </c:pt>
                <c:pt idx="22">
                  <c:v>158.79840941898257</c:v>
                </c:pt>
                <c:pt idx="23">
                  <c:v>154.7146189042987</c:v>
                </c:pt>
                <c:pt idx="24">
                  <c:v>155.53951273924491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Base_230MW_Lavender_1HR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167.42111252425411</c:v>
                </c:pt>
                <c:pt idx="1">
                  <c:v>146.11493105622179</c:v>
                </c:pt>
                <c:pt idx="2">
                  <c:v>146.54641960663344</c:v>
                </c:pt>
                <c:pt idx="3">
                  <c:v>136.62578047175828</c:v>
                </c:pt>
                <c:pt idx="4">
                  <c:v>120.36891732849132</c:v>
                </c:pt>
                <c:pt idx="5">
                  <c:v>118.59063138468703</c:v>
                </c:pt>
                <c:pt idx="6">
                  <c:v>104.69055693678499</c:v>
                </c:pt>
                <c:pt idx="7">
                  <c:v>107.71210647545428</c:v>
                </c:pt>
                <c:pt idx="8">
                  <c:v>104.6359403254086</c:v>
                </c:pt>
                <c:pt idx="9">
                  <c:v>110.81341295825911</c:v>
                </c:pt>
                <c:pt idx="10">
                  <c:v>115.45385630479441</c:v>
                </c:pt>
                <c:pt idx="11">
                  <c:v>119.5177266057463</c:v>
                </c:pt>
                <c:pt idx="12">
                  <c:v>123.07222002042668</c:v>
                </c:pt>
                <c:pt idx="13">
                  <c:v>120.8261981598116</c:v>
                </c:pt>
                <c:pt idx="14">
                  <c:v>119.99622375666833</c:v>
                </c:pt>
                <c:pt idx="15">
                  <c:v>127.97573740489379</c:v>
                </c:pt>
                <c:pt idx="16">
                  <c:v>122.6534593988673</c:v>
                </c:pt>
                <c:pt idx="17">
                  <c:v>124.79598589368706</c:v>
                </c:pt>
                <c:pt idx="18">
                  <c:v>127.42326761854618</c:v>
                </c:pt>
                <c:pt idx="19">
                  <c:v>131.24448360035836</c:v>
                </c:pt>
                <c:pt idx="20">
                  <c:v>126.40672330441079</c:v>
                </c:pt>
                <c:pt idx="21">
                  <c:v>129.93869682097758</c:v>
                </c:pt>
                <c:pt idx="22">
                  <c:v>133.65774424959125</c:v>
                </c:pt>
                <c:pt idx="23">
                  <c:v>129.21660471912477</c:v>
                </c:pt>
                <c:pt idx="24">
                  <c:v>130.15638388216229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High_230MW_Lavender_1HR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208.31152884524542</c:v>
                </c:pt>
                <c:pt idx="1">
                  <c:v>169.70418797424355</c:v>
                </c:pt>
                <c:pt idx="2">
                  <c:v>167.07709790912907</c:v>
                </c:pt>
                <c:pt idx="3">
                  <c:v>155.92800179432786</c:v>
                </c:pt>
                <c:pt idx="4">
                  <c:v>139.76191591522175</c:v>
                </c:pt>
                <c:pt idx="5">
                  <c:v>137.78497977076529</c:v>
                </c:pt>
                <c:pt idx="6">
                  <c:v>123.3096856331241</c:v>
                </c:pt>
                <c:pt idx="7">
                  <c:v>126.52400865076731</c:v>
                </c:pt>
                <c:pt idx="8">
                  <c:v>123.54577996563468</c:v>
                </c:pt>
                <c:pt idx="9">
                  <c:v>129.5173505734852</c:v>
                </c:pt>
                <c:pt idx="10">
                  <c:v>133.62345838176836</c:v>
                </c:pt>
                <c:pt idx="11">
                  <c:v>137.08735610775935</c:v>
                </c:pt>
                <c:pt idx="12">
                  <c:v>140.29560231779624</c:v>
                </c:pt>
                <c:pt idx="13">
                  <c:v>137.99549039965507</c:v>
                </c:pt>
                <c:pt idx="14">
                  <c:v>137.08403236369875</c:v>
                </c:pt>
                <c:pt idx="15">
                  <c:v>143.99063359638075</c:v>
                </c:pt>
                <c:pt idx="16">
                  <c:v>138.14536162401512</c:v>
                </c:pt>
                <c:pt idx="17">
                  <c:v>140.57814832297836</c:v>
                </c:pt>
                <c:pt idx="18">
                  <c:v>142.54294448125486</c:v>
                </c:pt>
                <c:pt idx="19">
                  <c:v>145.85952649011924</c:v>
                </c:pt>
                <c:pt idx="20">
                  <c:v>141.6221462764673</c:v>
                </c:pt>
                <c:pt idx="21">
                  <c:v>144.52649895646888</c:v>
                </c:pt>
                <c:pt idx="22">
                  <c:v>146.71748336947826</c:v>
                </c:pt>
                <c:pt idx="23">
                  <c:v>142.06328371744652</c:v>
                </c:pt>
                <c:pt idx="24">
                  <c:v>142.74619453337533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Summary!$B$23</c:f>
              <c:strCache>
                <c:ptCount val="1"/>
                <c:pt idx="0">
                  <c:v>Base_230MW_Lavender_2HR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91.207028958868364</c:v>
                </c:pt>
                <c:pt idx="1">
                  <c:v>79.629704478160903</c:v>
                </c:pt>
                <c:pt idx="2">
                  <c:v>81.914126503451499</c:v>
                </c:pt>
                <c:pt idx="3">
                  <c:v>78.054650785203066</c:v>
                </c:pt>
                <c:pt idx="4">
                  <c:v>69.452911223819584</c:v>
                </c:pt>
                <c:pt idx="5">
                  <c:v>68.539526317530459</c:v>
                </c:pt>
                <c:pt idx="6">
                  <c:v>61.001753308738152</c:v>
                </c:pt>
                <c:pt idx="7">
                  <c:v>61.833678223138016</c:v>
                </c:pt>
                <c:pt idx="8">
                  <c:v>59.525533262606473</c:v>
                </c:pt>
                <c:pt idx="9">
                  <c:v>61.921078531892597</c:v>
                </c:pt>
                <c:pt idx="10">
                  <c:v>63.930122660966788</c:v>
                </c:pt>
                <c:pt idx="11">
                  <c:v>65.230878694070995</c:v>
                </c:pt>
                <c:pt idx="12">
                  <c:v>65.647780727328552</c:v>
                </c:pt>
                <c:pt idx="13">
                  <c:v>64.779936737077534</c:v>
                </c:pt>
                <c:pt idx="14">
                  <c:v>64.464855494649385</c:v>
                </c:pt>
                <c:pt idx="15">
                  <c:v>68.317351312475154</c:v>
                </c:pt>
                <c:pt idx="16">
                  <c:v>65.511161039470608</c:v>
                </c:pt>
                <c:pt idx="17">
                  <c:v>66.742464197676156</c:v>
                </c:pt>
                <c:pt idx="18">
                  <c:v>67.6692178964731</c:v>
                </c:pt>
                <c:pt idx="19">
                  <c:v>69.670660555561767</c:v>
                </c:pt>
                <c:pt idx="20">
                  <c:v>66.965852881840163</c:v>
                </c:pt>
                <c:pt idx="21">
                  <c:v>68.634041564234451</c:v>
                </c:pt>
                <c:pt idx="22">
                  <c:v>70.755731708728263</c:v>
                </c:pt>
                <c:pt idx="23">
                  <c:v>68.519815300979786</c:v>
                </c:pt>
                <c:pt idx="24">
                  <c:v>69.045888397146356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Summary!$B$24</c:f>
              <c:strCache>
                <c:ptCount val="1"/>
                <c:pt idx="0">
                  <c:v>High_230MW_Lavender_2HR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111.12424730715314</c:v>
                </c:pt>
                <c:pt idx="1">
                  <c:v>92.850999594747861</c:v>
                </c:pt>
                <c:pt idx="2">
                  <c:v>92.636559193153658</c:v>
                </c:pt>
                <c:pt idx="3">
                  <c:v>88.719601602355254</c:v>
                </c:pt>
                <c:pt idx="4">
                  <c:v>80.090383255171744</c:v>
                </c:pt>
                <c:pt idx="5">
                  <c:v>78.802418337610916</c:v>
                </c:pt>
                <c:pt idx="6">
                  <c:v>71.500133063038135</c:v>
                </c:pt>
                <c:pt idx="7">
                  <c:v>72.535325448931488</c:v>
                </c:pt>
                <c:pt idx="8">
                  <c:v>69.70715577499341</c:v>
                </c:pt>
                <c:pt idx="9">
                  <c:v>72.461781584640406</c:v>
                </c:pt>
                <c:pt idx="10">
                  <c:v>74.054686076066787</c:v>
                </c:pt>
                <c:pt idx="11">
                  <c:v>75.384848787121001</c:v>
                </c:pt>
                <c:pt idx="12">
                  <c:v>76.599195629078565</c:v>
                </c:pt>
                <c:pt idx="13">
                  <c:v>75.509256141753625</c:v>
                </c:pt>
                <c:pt idx="14">
                  <c:v>75.306941067077645</c:v>
                </c:pt>
                <c:pt idx="15">
                  <c:v>78.662360426301234</c:v>
                </c:pt>
                <c:pt idx="16">
                  <c:v>75.835052997022785</c:v>
                </c:pt>
                <c:pt idx="17">
                  <c:v>76.671919910834845</c:v>
                </c:pt>
                <c:pt idx="18">
                  <c:v>77.050292882673105</c:v>
                </c:pt>
                <c:pt idx="19">
                  <c:v>79.077782366222664</c:v>
                </c:pt>
                <c:pt idx="20">
                  <c:v>76.481971465955397</c:v>
                </c:pt>
                <c:pt idx="21">
                  <c:v>77.802658197975759</c:v>
                </c:pt>
                <c:pt idx="22">
                  <c:v>79.399204709491286</c:v>
                </c:pt>
                <c:pt idx="23">
                  <c:v>77.357309452149352</c:v>
                </c:pt>
                <c:pt idx="24">
                  <c:v>77.769756369622456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Base_230MW_Lavender_1HR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112.73383188405799</c:v>
                </c:pt>
                <c:pt idx="1">
                  <c:v>162.22216736006337</c:v>
                </c:pt>
                <c:pt idx="2">
                  <c:v>173.41388258753261</c:v>
                </c:pt>
                <c:pt idx="3">
                  <c:v>172.65825576523955</c:v>
                </c:pt>
                <c:pt idx="4">
                  <c:v>154.2054640534451</c:v>
                </c:pt>
                <c:pt idx="5">
                  <c:v>152.21269587966864</c:v>
                </c:pt>
                <c:pt idx="6">
                  <c:v>139.60186456842132</c:v>
                </c:pt>
                <c:pt idx="7">
                  <c:v>145.04073516934812</c:v>
                </c:pt>
                <c:pt idx="8">
                  <c:v>142.5028199968225</c:v>
                </c:pt>
                <c:pt idx="9">
                  <c:v>149.98269988117161</c:v>
                </c:pt>
                <c:pt idx="10">
                  <c:v>158.23095351480748</c:v>
                </c:pt>
                <c:pt idx="11">
                  <c:v>166.7417937123289</c:v>
                </c:pt>
                <c:pt idx="12">
                  <c:v>173.3369320407364</c:v>
                </c:pt>
                <c:pt idx="13">
                  <c:v>177.82427297172211</c:v>
                </c:pt>
                <c:pt idx="14">
                  <c:v>178.63681401742861</c:v>
                </c:pt>
                <c:pt idx="15">
                  <c:v>189.83177406128274</c:v>
                </c:pt>
                <c:pt idx="16">
                  <c:v>186.64368905509971</c:v>
                </c:pt>
                <c:pt idx="17">
                  <c:v>187.86956217141528</c:v>
                </c:pt>
                <c:pt idx="18">
                  <c:v>196.7669518240595</c:v>
                </c:pt>
                <c:pt idx="19">
                  <c:v>202.22995329369363</c:v>
                </c:pt>
                <c:pt idx="20">
                  <c:v>199.59669890201275</c:v>
                </c:pt>
                <c:pt idx="21">
                  <c:v>206.24585301632331</c:v>
                </c:pt>
                <c:pt idx="22">
                  <c:v>217.53848944327595</c:v>
                </c:pt>
                <c:pt idx="23">
                  <c:v>217.3982123635769</c:v>
                </c:pt>
                <c:pt idx="24">
                  <c:v>222.52405536641183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8-4997-9009-CE85964668B7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High_230MW_Lavender_1HR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240.45991157246374</c:v>
                </c:pt>
                <c:pt idx="1">
                  <c:v>380.89320364324067</c:v>
                </c:pt>
                <c:pt idx="2">
                  <c:v>404.30402550241598</c:v>
                </c:pt>
                <c:pt idx="3">
                  <c:v>401.80877475926405</c:v>
                </c:pt>
                <c:pt idx="4">
                  <c:v>393.53937202959901</c:v>
                </c:pt>
                <c:pt idx="5">
                  <c:v>396.80774771236196</c:v>
                </c:pt>
                <c:pt idx="6">
                  <c:v>384.03892806995697</c:v>
                </c:pt>
                <c:pt idx="7">
                  <c:v>402.80837637485274</c:v>
                </c:pt>
                <c:pt idx="8">
                  <c:v>399.64540701697121</c:v>
                </c:pt>
                <c:pt idx="9">
                  <c:v>403.86627840011727</c:v>
                </c:pt>
                <c:pt idx="10">
                  <c:v>412.02913133125122</c:v>
                </c:pt>
                <c:pt idx="11">
                  <c:v>414.4746509951425</c:v>
                </c:pt>
                <c:pt idx="12">
                  <c:v>416.11448613526568</c:v>
                </c:pt>
                <c:pt idx="13">
                  <c:v>414.98911710978473</c:v>
                </c:pt>
                <c:pt idx="14">
                  <c:v>415.00000000249946</c:v>
                </c:pt>
                <c:pt idx="15">
                  <c:v>414.85083025156422</c:v>
                </c:pt>
                <c:pt idx="16">
                  <c:v>416.13698630797671</c:v>
                </c:pt>
                <c:pt idx="17">
                  <c:v>414.96774388672367</c:v>
                </c:pt>
                <c:pt idx="18">
                  <c:v>414.93601327611896</c:v>
                </c:pt>
                <c:pt idx="19">
                  <c:v>414.96454741754815</c:v>
                </c:pt>
                <c:pt idx="20">
                  <c:v>416.13698629669619</c:v>
                </c:pt>
                <c:pt idx="21">
                  <c:v>414.99999999774013</c:v>
                </c:pt>
                <c:pt idx="22">
                  <c:v>414.81166455743073</c:v>
                </c:pt>
                <c:pt idx="23">
                  <c:v>414.85849522874747</c:v>
                </c:pt>
                <c:pt idx="24">
                  <c:v>416.13698630078716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997-9009-CE85964668B7}"/>
            </c:ext>
          </c:extLst>
        </c:ser>
        <c:ser>
          <c:idx val="2"/>
          <c:order val="2"/>
          <c:tx>
            <c:strRef>
              <c:f>Summary!$B$31</c:f>
              <c:strCache>
                <c:ptCount val="1"/>
                <c:pt idx="0">
                  <c:v>Base_230MW_Lavender_2HR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197.67902184239125</c:v>
                </c:pt>
                <c:pt idx="1">
                  <c:v>146.26472339487995</c:v>
                </c:pt>
                <c:pt idx="2">
                  <c:v>218.2761161611873</c:v>
                </c:pt>
                <c:pt idx="3">
                  <c:v>216.17659187610596</c:v>
                </c:pt>
                <c:pt idx="4">
                  <c:v>210.12602390577507</c:v>
                </c:pt>
                <c:pt idx="5">
                  <c:v>208.60511340775335</c:v>
                </c:pt>
                <c:pt idx="6">
                  <c:v>205.19484906966693</c:v>
                </c:pt>
                <c:pt idx="7">
                  <c:v>206.13220519483207</c:v>
                </c:pt>
                <c:pt idx="8">
                  <c:v>205.94840240695436</c:v>
                </c:pt>
                <c:pt idx="9">
                  <c:v>207.06184259119672</c:v>
                </c:pt>
                <c:pt idx="10">
                  <c:v>210.18241751630114</c:v>
                </c:pt>
                <c:pt idx="11">
                  <c:v>211.74200415949753</c:v>
                </c:pt>
                <c:pt idx="12">
                  <c:v>214.5074222680058</c:v>
                </c:pt>
                <c:pt idx="13">
                  <c:v>216.4268228470155</c:v>
                </c:pt>
                <c:pt idx="14">
                  <c:v>216.31487819408491</c:v>
                </c:pt>
                <c:pt idx="15">
                  <c:v>219.85630620772616</c:v>
                </c:pt>
                <c:pt idx="16">
                  <c:v>219.05171616857712</c:v>
                </c:pt>
                <c:pt idx="17">
                  <c:v>220.04230148387745</c:v>
                </c:pt>
                <c:pt idx="18">
                  <c:v>222.27805400544386</c:v>
                </c:pt>
                <c:pt idx="19">
                  <c:v>223.61410288204883</c:v>
                </c:pt>
                <c:pt idx="20">
                  <c:v>222.497152274624</c:v>
                </c:pt>
                <c:pt idx="21">
                  <c:v>225.13214797157036</c:v>
                </c:pt>
                <c:pt idx="22">
                  <c:v>228.35370593986457</c:v>
                </c:pt>
                <c:pt idx="23">
                  <c:v>228.08605451615148</c:v>
                </c:pt>
                <c:pt idx="24">
                  <c:v>231.45116925447846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8-4997-9009-CE85964668B7}"/>
            </c:ext>
          </c:extLst>
        </c:ser>
        <c:ser>
          <c:idx val="3"/>
          <c:order val="3"/>
          <c:tx>
            <c:strRef>
              <c:f>Summary!$B$32</c:f>
              <c:strCache>
                <c:ptCount val="1"/>
                <c:pt idx="0">
                  <c:v>High_230MW_Lavender_2HR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275.25879124525358</c:v>
                </c:pt>
                <c:pt idx="1">
                  <c:v>334.25532619288265</c:v>
                </c:pt>
                <c:pt idx="2">
                  <c:v>345.05057527966949</c:v>
                </c:pt>
                <c:pt idx="3">
                  <c:v>344.70429576016733</c:v>
                </c:pt>
                <c:pt idx="4">
                  <c:v>344.06476899358898</c:v>
                </c:pt>
                <c:pt idx="5">
                  <c:v>342.44139591142476</c:v>
                </c:pt>
                <c:pt idx="6">
                  <c:v>341.50548700025291</c:v>
                </c:pt>
                <c:pt idx="7">
                  <c:v>351.99079749080613</c:v>
                </c:pt>
                <c:pt idx="8">
                  <c:v>348.69688481702389</c:v>
                </c:pt>
                <c:pt idx="9">
                  <c:v>353.07443409332143</c:v>
                </c:pt>
                <c:pt idx="10">
                  <c:v>353.20906230686666</c:v>
                </c:pt>
                <c:pt idx="11">
                  <c:v>355.99839107550008</c:v>
                </c:pt>
                <c:pt idx="12">
                  <c:v>363.8010465824571</c:v>
                </c:pt>
                <c:pt idx="13">
                  <c:v>365.51574868666717</c:v>
                </c:pt>
                <c:pt idx="14">
                  <c:v>366.15984857706343</c:v>
                </c:pt>
                <c:pt idx="15">
                  <c:v>365.37906242319241</c:v>
                </c:pt>
                <c:pt idx="16">
                  <c:v>367.92804416534528</c:v>
                </c:pt>
                <c:pt idx="17">
                  <c:v>361.55912090992894</c:v>
                </c:pt>
                <c:pt idx="18">
                  <c:v>350.22647177441445</c:v>
                </c:pt>
                <c:pt idx="19">
                  <c:v>356.68810442036471</c:v>
                </c:pt>
                <c:pt idx="20">
                  <c:v>353.34886654044186</c:v>
                </c:pt>
                <c:pt idx="21">
                  <c:v>346.334629150046</c:v>
                </c:pt>
                <c:pt idx="22">
                  <c:v>347.89071608808308</c:v>
                </c:pt>
                <c:pt idx="23">
                  <c:v>352.32958766216359</c:v>
                </c:pt>
                <c:pt idx="24">
                  <c:v>347.65141569727865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68-4997-9009-CE85964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628650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7</xdr:col>
      <xdr:colOff>628650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topLeftCell="K1" workbookViewId="0">
      <selection activeCell="B15" sqref="B15:AA15"/>
    </sheetView>
  </sheetViews>
  <sheetFormatPr defaultRowHeight="15" x14ac:dyDescent="0.25"/>
  <cols>
    <col min="2" max="2" width="33.85546875" bestFit="1" customWidth="1"/>
    <col min="3" max="30" width="13.7109375" customWidth="1"/>
  </cols>
  <sheetData>
    <row r="3" spans="1:29" x14ac:dyDescent="0.25">
      <c r="B3" s="1"/>
      <c r="C3" s="30" t="s">
        <v>10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9" x14ac:dyDescent="0.25">
      <c r="A4" s="2"/>
      <c r="B4" s="1" t="s">
        <v>11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12</v>
      </c>
    </row>
    <row r="5" spans="1:29" x14ac:dyDescent="0.25">
      <c r="A5" s="2"/>
      <c r="B5" s="23" t="s">
        <v>116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38506855.880578443</v>
      </c>
      <c r="D5" s="5">
        <f t="shared" ca="1" si="0"/>
        <v>33606434.142931014</v>
      </c>
      <c r="E5" s="5">
        <f t="shared" ca="1" si="0"/>
        <v>33705676.509525687</v>
      </c>
      <c r="F5" s="5">
        <f t="shared" ca="1" si="0"/>
        <v>31423929.508504406</v>
      </c>
      <c r="G5" s="5">
        <f t="shared" ca="1" si="0"/>
        <v>27684850.985553004</v>
      </c>
      <c r="H5" s="5">
        <f t="shared" ca="1" si="0"/>
        <v>27275845.218478017</v>
      </c>
      <c r="I5" s="5">
        <f t="shared" ca="1" si="0"/>
        <v>24078828.095460545</v>
      </c>
      <c r="J5" s="5">
        <f t="shared" ca="1" si="0"/>
        <v>24773784.489354484</v>
      </c>
      <c r="K5" s="5">
        <f t="shared" ca="1" si="0"/>
        <v>24066266.274843976</v>
      </c>
      <c r="L5" s="5">
        <f t="shared" ca="1" si="0"/>
        <v>25487084.980399597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26554386.950102717</v>
      </c>
      <c r="N5" s="5">
        <f t="shared" ca="1" si="1"/>
        <v>27489077.119321648</v>
      </c>
      <c r="O5" s="5">
        <f t="shared" ca="1" si="1"/>
        <v>28306610.604698136</v>
      </c>
      <c r="P5" s="5">
        <f t="shared" ca="1" si="1"/>
        <v>27790025.576756667</v>
      </c>
      <c r="Q5" s="5">
        <f t="shared" ca="1" si="1"/>
        <v>27599131.464033715</v>
      </c>
      <c r="R5" s="5">
        <f t="shared" ca="1" si="1"/>
        <v>29434419.603125572</v>
      </c>
      <c r="S5" s="5">
        <f t="shared" ca="1" si="1"/>
        <v>28210295.66173948</v>
      </c>
      <c r="T5" s="5">
        <f t="shared" ca="1" si="1"/>
        <v>28703076.755548023</v>
      </c>
      <c r="U5" s="5">
        <f t="shared" ca="1" si="1"/>
        <v>29307351.552265622</v>
      </c>
      <c r="V5" s="5">
        <f t="shared" ca="1" si="1"/>
        <v>30186231.228082426</v>
      </c>
      <c r="W5" s="5">
        <f t="shared" ca="1" si="1"/>
        <v>29073546.36001448</v>
      </c>
      <c r="X5" s="5">
        <f t="shared" ca="1" si="1"/>
        <v>29885900.268824846</v>
      </c>
      <c r="Y5" s="5">
        <f t="shared" ca="1" si="1"/>
        <v>30741281.177405991</v>
      </c>
      <c r="Z5" s="5">
        <f t="shared" ca="1" si="1"/>
        <v>29719819.0853987</v>
      </c>
      <c r="AA5" s="5">
        <f t="shared" ca="1" si="1"/>
        <v>29935968.292897329</v>
      </c>
      <c r="AB5" s="4"/>
      <c r="AC5" s="6">
        <f>MATCH($C$3,Base_230MW_Lavender_1HR_RTEO!$A:$A,0)</f>
        <v>17</v>
      </c>
    </row>
    <row r="6" spans="1:29" x14ac:dyDescent="0.25">
      <c r="A6" s="2"/>
      <c r="B6" s="23" t="s">
        <v>117</v>
      </c>
      <c r="C6" s="5">
        <f t="shared" ca="1" si="0"/>
        <v>47911651.634406447</v>
      </c>
      <c r="D6" s="5">
        <f t="shared" ca="1" si="0"/>
        <v>39031963.234076016</v>
      </c>
      <c r="E6" s="5">
        <f t="shared" ca="1" si="0"/>
        <v>38427732.51909969</v>
      </c>
      <c r="F6" s="5">
        <f t="shared" ca="1" si="0"/>
        <v>35863440.412695408</v>
      </c>
      <c r="G6" s="5">
        <f t="shared" ca="1" si="0"/>
        <v>32145240.660501003</v>
      </c>
      <c r="H6" s="5">
        <f t="shared" ca="1" si="0"/>
        <v>31690545.347276017</v>
      </c>
      <c r="I6" s="5">
        <f t="shared" ca="1" si="0"/>
        <v>28361227.695618544</v>
      </c>
      <c r="J6" s="5">
        <f t="shared" ca="1" si="0"/>
        <v>29100521.989676483</v>
      </c>
      <c r="K6" s="5">
        <f t="shared" ca="1" si="0"/>
        <v>28415529.392095976</v>
      </c>
      <c r="L6" s="5">
        <f t="shared" ca="1" si="0"/>
        <v>29788990.631901596</v>
      </c>
      <c r="M6" s="5">
        <f t="shared" ca="1" si="1"/>
        <v>30733395.42780672</v>
      </c>
      <c r="N6" s="5">
        <f t="shared" ca="1" si="1"/>
        <v>31530091.90478465</v>
      </c>
      <c r="O6" s="5">
        <f t="shared" ca="1" si="1"/>
        <v>32267988.533093132</v>
      </c>
      <c r="P6" s="5">
        <f t="shared" ca="1" si="1"/>
        <v>31738962.791920666</v>
      </c>
      <c r="Q6" s="5">
        <f t="shared" ca="1" si="1"/>
        <v>31529327.443650715</v>
      </c>
      <c r="R6" s="5">
        <f t="shared" ca="1" si="1"/>
        <v>33117845.727167569</v>
      </c>
      <c r="S6" s="5">
        <f t="shared" ca="1" si="1"/>
        <v>31773433.173523478</v>
      </c>
      <c r="T6" s="5">
        <f t="shared" ca="1" si="1"/>
        <v>32332974.114285029</v>
      </c>
      <c r="U6" s="5">
        <f t="shared" ca="1" si="1"/>
        <v>32784877.230688624</v>
      </c>
      <c r="V6" s="5">
        <f t="shared" ca="1" si="1"/>
        <v>33547691.092727423</v>
      </c>
      <c r="W6" s="5">
        <f t="shared" ca="1" si="1"/>
        <v>32573093.643587481</v>
      </c>
      <c r="X6" s="5">
        <f t="shared" ca="1" si="1"/>
        <v>33241094.759987842</v>
      </c>
      <c r="Y6" s="5">
        <f t="shared" ca="1" si="1"/>
        <v>33745021.17498</v>
      </c>
      <c r="Z6" s="5">
        <f t="shared" ca="1" si="1"/>
        <v>32674555.255012702</v>
      </c>
      <c r="AA6" s="5">
        <f t="shared" ca="1" si="1"/>
        <v>32831624.742676325</v>
      </c>
      <c r="AB6" s="4"/>
    </row>
    <row r="7" spans="1:29" x14ac:dyDescent="0.25">
      <c r="A7" s="2"/>
      <c r="B7" s="23" t="s">
        <v>119</v>
      </c>
      <c r="C7" s="5">
        <f t="shared" ca="1" si="0"/>
        <v>41955233.321079448</v>
      </c>
      <c r="D7" s="5">
        <f t="shared" ca="1" si="0"/>
        <v>36629664.059954017</v>
      </c>
      <c r="E7" s="5">
        <f t="shared" ca="1" si="0"/>
        <v>37680498.191587687</v>
      </c>
      <c r="F7" s="5">
        <f t="shared" ca="1" si="0"/>
        <v>35905139.361193411</v>
      </c>
      <c r="G7" s="5">
        <f t="shared" ca="1" si="0"/>
        <v>31948339.162957005</v>
      </c>
      <c r="H7" s="5">
        <f t="shared" ca="1" si="0"/>
        <v>31528182.10606401</v>
      </c>
      <c r="I7" s="5">
        <f t="shared" ca="1" si="0"/>
        <v>28060806.52201955</v>
      </c>
      <c r="J7" s="5">
        <f t="shared" ca="1" si="0"/>
        <v>28443491.982643485</v>
      </c>
      <c r="K7" s="5">
        <f t="shared" ca="1" si="0"/>
        <v>27381745.300798975</v>
      </c>
      <c r="L7" s="5">
        <f t="shared" ca="1" si="0"/>
        <v>28483696.124670595</v>
      </c>
      <c r="M7" s="5">
        <f t="shared" ca="1" si="1"/>
        <v>29407856.424044721</v>
      </c>
      <c r="N7" s="5">
        <f t="shared" ca="1" si="1"/>
        <v>30006204.199272655</v>
      </c>
      <c r="O7" s="5">
        <f t="shared" ca="1" si="1"/>
        <v>30197979.134571135</v>
      </c>
      <c r="P7" s="5">
        <f t="shared" ca="1" si="1"/>
        <v>29798770.899055667</v>
      </c>
      <c r="Q7" s="5">
        <f t="shared" ca="1" si="1"/>
        <v>29653833.527538717</v>
      </c>
      <c r="R7" s="5">
        <f t="shared" ca="1" si="1"/>
        <v>31425981.603738565</v>
      </c>
      <c r="S7" s="5">
        <f t="shared" ca="1" si="1"/>
        <v>30135134.078156479</v>
      </c>
      <c r="T7" s="5">
        <f t="shared" ca="1" si="1"/>
        <v>30701533.530931033</v>
      </c>
      <c r="U7" s="5">
        <f t="shared" ca="1" si="1"/>
        <v>31127840.232377626</v>
      </c>
      <c r="V7" s="5">
        <f t="shared" ca="1" si="1"/>
        <v>32048503.855558418</v>
      </c>
      <c r="W7" s="5">
        <f t="shared" ca="1" si="1"/>
        <v>30804292.325646475</v>
      </c>
      <c r="X7" s="5">
        <f t="shared" ca="1" si="1"/>
        <v>31571659.119547844</v>
      </c>
      <c r="Y7" s="5">
        <f t="shared" ca="1" si="1"/>
        <v>32547636.586014997</v>
      </c>
      <c r="Z7" s="5">
        <f t="shared" ca="1" si="1"/>
        <v>31519115.038450703</v>
      </c>
      <c r="AA7" s="5">
        <f t="shared" ca="1" si="1"/>
        <v>31761108.66268732</v>
      </c>
      <c r="AB7" s="4"/>
    </row>
    <row r="8" spans="1:29" x14ac:dyDescent="0.25">
      <c r="A8" s="2"/>
      <c r="B8" s="23" t="s">
        <v>118</v>
      </c>
      <c r="C8" s="5">
        <f t="shared" ca="1" si="0"/>
        <v>51117153.761290446</v>
      </c>
      <c r="D8" s="5">
        <f t="shared" ca="1" si="0"/>
        <v>42711459.813584015</v>
      </c>
      <c r="E8" s="5">
        <f t="shared" ca="1" si="0"/>
        <v>42612817.228850685</v>
      </c>
      <c r="F8" s="5">
        <f t="shared" ca="1" si="0"/>
        <v>40811016.737083413</v>
      </c>
      <c r="G8" s="5">
        <f t="shared" ca="1" si="0"/>
        <v>36841576.297379002</v>
      </c>
      <c r="H8" s="5">
        <f t="shared" ca="1" si="0"/>
        <v>36249112.435301021</v>
      </c>
      <c r="I8" s="5">
        <f t="shared" ca="1" si="0"/>
        <v>32890061.208997548</v>
      </c>
      <c r="J8" s="5">
        <f t="shared" ca="1" si="0"/>
        <v>33366249.706508484</v>
      </c>
      <c r="K8" s="5">
        <f t="shared" ca="1" si="0"/>
        <v>32065291.656496972</v>
      </c>
      <c r="L8" s="5">
        <f t="shared" ca="1" si="0"/>
        <v>33332419.528934591</v>
      </c>
      <c r="M8" s="5">
        <f t="shared" ca="1" si="1"/>
        <v>34065155.594990723</v>
      </c>
      <c r="N8" s="5">
        <f t="shared" ca="1" si="1"/>
        <v>34677030.442075655</v>
      </c>
      <c r="O8" s="5">
        <f t="shared" ca="1" si="1"/>
        <v>35235629.989376135</v>
      </c>
      <c r="P8" s="5">
        <f t="shared" ca="1" si="1"/>
        <v>34734257.825206667</v>
      </c>
      <c r="Q8" s="5">
        <f t="shared" ca="1" si="1"/>
        <v>34641192.890855715</v>
      </c>
      <c r="R8" s="5">
        <f t="shared" ca="1" si="1"/>
        <v>36184685.796098568</v>
      </c>
      <c r="S8" s="5">
        <f t="shared" ca="1" si="1"/>
        <v>34884124.378630482</v>
      </c>
      <c r="T8" s="5">
        <f t="shared" ca="1" si="1"/>
        <v>35269083.158984028</v>
      </c>
      <c r="U8" s="5">
        <f t="shared" ca="1" si="1"/>
        <v>35443134.726029627</v>
      </c>
      <c r="V8" s="5">
        <f t="shared" ca="1" si="1"/>
        <v>36375779.888462424</v>
      </c>
      <c r="W8" s="5">
        <f t="shared" ca="1" si="1"/>
        <v>35181706.874339484</v>
      </c>
      <c r="X8" s="5">
        <f t="shared" ca="1" si="1"/>
        <v>35789222.771068849</v>
      </c>
      <c r="Y8" s="5">
        <f t="shared" ca="1" si="1"/>
        <v>36523634.166365989</v>
      </c>
      <c r="Z8" s="5">
        <f t="shared" ca="1" si="1"/>
        <v>35584362.347988702</v>
      </c>
      <c r="AA8" s="5">
        <f t="shared" ca="1" si="1"/>
        <v>35774087.93002633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30" t="s">
        <v>13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9" x14ac:dyDescent="0.25">
      <c r="A12" s="2"/>
      <c r="B12" s="1" t="s">
        <v>11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12</v>
      </c>
    </row>
    <row r="13" spans="1:29" x14ac:dyDescent="0.25">
      <c r="A13" s="2"/>
      <c r="B13" s="23" t="s">
        <v>116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167.42111252425411</v>
      </c>
      <c r="D13" s="5">
        <f t="shared" ca="1" si="2"/>
        <v>146.11493105622179</v>
      </c>
      <c r="E13" s="5">
        <f t="shared" ca="1" si="2"/>
        <v>146.54641960663344</v>
      </c>
      <c r="F13" s="5">
        <f t="shared" ca="1" si="2"/>
        <v>136.62578047175828</v>
      </c>
      <c r="G13" s="5">
        <f t="shared" ca="1" si="2"/>
        <v>120.36891732849132</v>
      </c>
      <c r="H13" s="5">
        <f t="shared" ca="1" si="2"/>
        <v>118.59063138468703</v>
      </c>
      <c r="I13" s="5">
        <f t="shared" ca="1" si="2"/>
        <v>104.69055693678499</v>
      </c>
      <c r="J13" s="5">
        <f t="shared" ca="1" si="2"/>
        <v>107.71210647545428</v>
      </c>
      <c r="K13" s="5">
        <f t="shared" ca="1" si="2"/>
        <v>104.6359403254086</v>
      </c>
      <c r="L13" s="5">
        <f t="shared" ca="1" si="2"/>
        <v>110.81341295825911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115.45385630479441</v>
      </c>
      <c r="N13" s="5">
        <f t="shared" ca="1" si="3"/>
        <v>119.5177266057463</v>
      </c>
      <c r="O13" s="5">
        <f t="shared" ca="1" si="3"/>
        <v>123.07222002042668</v>
      </c>
      <c r="P13" s="5">
        <f t="shared" ca="1" si="3"/>
        <v>120.8261981598116</v>
      </c>
      <c r="Q13" s="5">
        <f t="shared" ca="1" si="3"/>
        <v>119.99622375666833</v>
      </c>
      <c r="R13" s="5">
        <f t="shared" ca="1" si="3"/>
        <v>127.97573740489379</v>
      </c>
      <c r="S13" s="5">
        <f t="shared" ca="1" si="3"/>
        <v>122.6534593988673</v>
      </c>
      <c r="T13" s="5">
        <f t="shared" ca="1" si="3"/>
        <v>124.79598589368706</v>
      </c>
      <c r="U13" s="5">
        <f t="shared" ca="1" si="3"/>
        <v>127.42326761854618</v>
      </c>
      <c r="V13" s="5">
        <f t="shared" ca="1" si="3"/>
        <v>131.24448360035836</v>
      </c>
      <c r="W13" s="5">
        <f t="shared" ca="1" si="3"/>
        <v>126.40672330441079</v>
      </c>
      <c r="X13" s="5">
        <f t="shared" ca="1" si="3"/>
        <v>129.93869682097758</v>
      </c>
      <c r="Y13" s="5">
        <f t="shared" ca="1" si="3"/>
        <v>133.65774424959125</v>
      </c>
      <c r="Z13" s="5">
        <f t="shared" ca="1" si="3"/>
        <v>129.21660471912477</v>
      </c>
      <c r="AA13" s="5">
        <f t="shared" ca="1" si="3"/>
        <v>130.15638388216229</v>
      </c>
      <c r="AB13" s="4"/>
      <c r="AC13" s="6">
        <f>MATCH($C$11,Base_230MW_Lavender_1HR_RTEO!$A:$A,0)</f>
        <v>18</v>
      </c>
    </row>
    <row r="14" spans="1:29" x14ac:dyDescent="0.25">
      <c r="A14" s="2"/>
      <c r="B14" s="23" t="s">
        <v>117</v>
      </c>
      <c r="C14" s="5">
        <f t="shared" ca="1" si="2"/>
        <v>208.31152884524542</v>
      </c>
      <c r="D14" s="5">
        <f t="shared" ca="1" si="2"/>
        <v>169.70418797424355</v>
      </c>
      <c r="E14" s="5">
        <f t="shared" ca="1" si="2"/>
        <v>167.07709790912907</v>
      </c>
      <c r="F14" s="5">
        <f t="shared" ca="1" si="2"/>
        <v>155.92800179432786</v>
      </c>
      <c r="G14" s="5">
        <f t="shared" ca="1" si="2"/>
        <v>139.76191591522175</v>
      </c>
      <c r="H14" s="5">
        <f t="shared" ca="1" si="2"/>
        <v>137.78497977076529</v>
      </c>
      <c r="I14" s="5">
        <f t="shared" ca="1" si="2"/>
        <v>123.3096856331241</v>
      </c>
      <c r="J14" s="5">
        <f t="shared" ca="1" si="2"/>
        <v>126.52400865076731</v>
      </c>
      <c r="K14" s="5">
        <f t="shared" ca="1" si="2"/>
        <v>123.54577996563468</v>
      </c>
      <c r="L14" s="5">
        <f t="shared" ca="1" si="2"/>
        <v>129.5173505734852</v>
      </c>
      <c r="M14" s="5">
        <f t="shared" ca="1" si="3"/>
        <v>133.62345838176836</v>
      </c>
      <c r="N14" s="5">
        <f t="shared" ca="1" si="3"/>
        <v>137.08735610775935</v>
      </c>
      <c r="O14" s="5">
        <f t="shared" ca="1" si="3"/>
        <v>140.29560231779624</v>
      </c>
      <c r="P14" s="5">
        <f t="shared" ca="1" si="3"/>
        <v>137.99549039965507</v>
      </c>
      <c r="Q14" s="5">
        <f t="shared" ca="1" si="3"/>
        <v>137.08403236369875</v>
      </c>
      <c r="R14" s="5">
        <f t="shared" ca="1" si="3"/>
        <v>143.99063359638075</v>
      </c>
      <c r="S14" s="5">
        <f t="shared" ca="1" si="3"/>
        <v>138.14536162401512</v>
      </c>
      <c r="T14" s="5">
        <f t="shared" ca="1" si="3"/>
        <v>140.57814832297836</v>
      </c>
      <c r="U14" s="5">
        <f t="shared" ca="1" si="3"/>
        <v>142.54294448125486</v>
      </c>
      <c r="V14" s="5">
        <f t="shared" ca="1" si="3"/>
        <v>145.85952649011924</v>
      </c>
      <c r="W14" s="5">
        <f t="shared" ca="1" si="3"/>
        <v>141.6221462764673</v>
      </c>
      <c r="X14" s="5">
        <f t="shared" ca="1" si="3"/>
        <v>144.52649895646888</v>
      </c>
      <c r="Y14" s="5">
        <f t="shared" ca="1" si="3"/>
        <v>146.71748336947826</v>
      </c>
      <c r="Z14" s="5">
        <f t="shared" ca="1" si="3"/>
        <v>142.06328371744652</v>
      </c>
      <c r="AA14" s="5">
        <f t="shared" ca="1" si="3"/>
        <v>142.74619453337533</v>
      </c>
      <c r="AB14" s="4"/>
    </row>
    <row r="15" spans="1:29" x14ac:dyDescent="0.25">
      <c r="A15" s="2"/>
      <c r="B15" s="23" t="s">
        <v>119</v>
      </c>
      <c r="C15" s="5">
        <f t="shared" ca="1" si="2"/>
        <v>182.41405791773673</v>
      </c>
      <c r="D15" s="5">
        <f t="shared" ca="1" si="2"/>
        <v>159.25940895632181</v>
      </c>
      <c r="E15" s="5">
        <f t="shared" ca="1" si="2"/>
        <v>163.828253006903</v>
      </c>
      <c r="F15" s="5">
        <f t="shared" ca="1" si="2"/>
        <v>156.10930157040613</v>
      </c>
      <c r="G15" s="5">
        <f t="shared" ca="1" si="2"/>
        <v>138.90582244763917</v>
      </c>
      <c r="H15" s="5">
        <f t="shared" ca="1" si="2"/>
        <v>137.07905263506092</v>
      </c>
      <c r="I15" s="5">
        <f t="shared" ca="1" si="2"/>
        <v>122.0035066174763</v>
      </c>
      <c r="J15" s="5">
        <f t="shared" ca="1" si="2"/>
        <v>123.66735644627603</v>
      </c>
      <c r="K15" s="5">
        <f t="shared" ca="1" si="2"/>
        <v>119.05106652521295</v>
      </c>
      <c r="L15" s="5">
        <f t="shared" ca="1" si="2"/>
        <v>123.84215706378519</v>
      </c>
      <c r="M15" s="5">
        <f t="shared" ca="1" si="3"/>
        <v>127.86024532193358</v>
      </c>
      <c r="N15" s="5">
        <f t="shared" ca="1" si="3"/>
        <v>130.46175738814199</v>
      </c>
      <c r="O15" s="5">
        <f t="shared" ca="1" si="3"/>
        <v>131.2955614546571</v>
      </c>
      <c r="P15" s="5">
        <f t="shared" ca="1" si="3"/>
        <v>129.55987347415507</v>
      </c>
      <c r="Q15" s="5">
        <f t="shared" ca="1" si="3"/>
        <v>128.92971098929877</v>
      </c>
      <c r="R15" s="5">
        <f t="shared" ca="1" si="3"/>
        <v>136.63470262495031</v>
      </c>
      <c r="S15" s="5">
        <f t="shared" ca="1" si="3"/>
        <v>131.02232207894122</v>
      </c>
      <c r="T15" s="5">
        <f t="shared" ca="1" si="3"/>
        <v>133.48492839535231</v>
      </c>
      <c r="U15" s="5">
        <f t="shared" ca="1" si="3"/>
        <v>135.3384357929462</v>
      </c>
      <c r="V15" s="5">
        <f t="shared" ca="1" si="3"/>
        <v>139.34132111112353</v>
      </c>
      <c r="W15" s="5">
        <f t="shared" ca="1" si="3"/>
        <v>133.93170576368033</v>
      </c>
      <c r="X15" s="5">
        <f t="shared" ca="1" si="3"/>
        <v>137.2680831284689</v>
      </c>
      <c r="Y15" s="5">
        <f t="shared" ca="1" si="3"/>
        <v>141.51146341745653</v>
      </c>
      <c r="Z15" s="5">
        <f t="shared" ca="1" si="3"/>
        <v>137.03963060195957</v>
      </c>
      <c r="AA15" s="5">
        <f t="shared" ca="1" si="3"/>
        <v>138.09177679429271</v>
      </c>
      <c r="AB15" s="4"/>
    </row>
    <row r="16" spans="1:29" x14ac:dyDescent="0.25">
      <c r="A16" s="2"/>
      <c r="B16" s="23" t="s">
        <v>118</v>
      </c>
      <c r="C16" s="5">
        <f t="shared" ca="1" si="2"/>
        <v>222.24849461430628</v>
      </c>
      <c r="D16" s="5">
        <f t="shared" ca="1" si="2"/>
        <v>185.70199918949572</v>
      </c>
      <c r="E16" s="5">
        <f t="shared" ca="1" si="2"/>
        <v>185.27311838630732</v>
      </c>
      <c r="F16" s="5">
        <f t="shared" ca="1" si="2"/>
        <v>177.43920320471051</v>
      </c>
      <c r="G16" s="5">
        <f t="shared" ca="1" si="2"/>
        <v>160.18076651034349</v>
      </c>
      <c r="H16" s="5">
        <f t="shared" ca="1" si="2"/>
        <v>157.60483667522183</v>
      </c>
      <c r="I16" s="5">
        <f t="shared" ca="1" si="2"/>
        <v>143.00026612607627</v>
      </c>
      <c r="J16" s="5">
        <f t="shared" ca="1" si="2"/>
        <v>145.07065089786298</v>
      </c>
      <c r="K16" s="5">
        <f t="shared" ca="1" si="2"/>
        <v>139.41431154998682</v>
      </c>
      <c r="L16" s="5">
        <f t="shared" ca="1" si="2"/>
        <v>144.92356316928081</v>
      </c>
      <c r="M16" s="5">
        <f t="shared" ca="1" si="3"/>
        <v>148.10937215213357</v>
      </c>
      <c r="N16" s="5">
        <f t="shared" ca="1" si="3"/>
        <v>150.769697574242</v>
      </c>
      <c r="O16" s="5">
        <f t="shared" ca="1" si="3"/>
        <v>153.19839125815713</v>
      </c>
      <c r="P16" s="5">
        <f t="shared" ca="1" si="3"/>
        <v>151.01851228350725</v>
      </c>
      <c r="Q16" s="5">
        <f t="shared" ca="1" si="3"/>
        <v>150.61388213415529</v>
      </c>
      <c r="R16" s="5">
        <f t="shared" ca="1" si="3"/>
        <v>157.32472085260247</v>
      </c>
      <c r="S16" s="5">
        <f t="shared" ca="1" si="3"/>
        <v>151.67010599404557</v>
      </c>
      <c r="T16" s="5">
        <f t="shared" ca="1" si="3"/>
        <v>153.34383982166969</v>
      </c>
      <c r="U16" s="5">
        <f t="shared" ca="1" si="3"/>
        <v>154.10058576534621</v>
      </c>
      <c r="V16" s="5">
        <f t="shared" ca="1" si="3"/>
        <v>158.15556473244533</v>
      </c>
      <c r="W16" s="5">
        <f t="shared" ca="1" si="3"/>
        <v>152.96394293191079</v>
      </c>
      <c r="X16" s="5">
        <f t="shared" ca="1" si="3"/>
        <v>155.60531639595152</v>
      </c>
      <c r="Y16" s="5">
        <f t="shared" ca="1" si="3"/>
        <v>158.79840941898257</v>
      </c>
      <c r="Z16" s="5">
        <f t="shared" ca="1" si="3"/>
        <v>154.7146189042987</v>
      </c>
      <c r="AA16" s="5">
        <f t="shared" ca="1" si="3"/>
        <v>155.53951273924491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30" t="s">
        <v>14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9" x14ac:dyDescent="0.25">
      <c r="A20" s="2"/>
      <c r="B20" s="1" t="s">
        <v>11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12</v>
      </c>
    </row>
    <row r="21" spans="1:29" x14ac:dyDescent="0.25">
      <c r="A21" s="2"/>
      <c r="B21" s="23" t="s">
        <v>116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167.42111252425411</v>
      </c>
      <c r="D21" s="5">
        <f t="shared" ca="1" si="4"/>
        <v>146.11493105622179</v>
      </c>
      <c r="E21" s="5">
        <f t="shared" ca="1" si="4"/>
        <v>146.54641960663344</v>
      </c>
      <c r="F21" s="5">
        <f t="shared" ca="1" si="4"/>
        <v>136.62578047175828</v>
      </c>
      <c r="G21" s="5">
        <f t="shared" ca="1" si="4"/>
        <v>120.36891732849132</v>
      </c>
      <c r="H21" s="5">
        <f t="shared" ca="1" si="4"/>
        <v>118.59063138468703</v>
      </c>
      <c r="I21" s="5">
        <f t="shared" ca="1" si="4"/>
        <v>104.69055693678499</v>
      </c>
      <c r="J21" s="5">
        <f t="shared" ca="1" si="4"/>
        <v>107.71210647545428</v>
      </c>
      <c r="K21" s="5">
        <f t="shared" ca="1" si="4"/>
        <v>104.6359403254086</v>
      </c>
      <c r="L21" s="5">
        <f t="shared" ca="1" si="4"/>
        <v>110.81341295825911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115.45385630479441</v>
      </c>
      <c r="N21" s="5">
        <f t="shared" ca="1" si="5"/>
        <v>119.5177266057463</v>
      </c>
      <c r="O21" s="5">
        <f t="shared" ca="1" si="5"/>
        <v>123.07222002042668</v>
      </c>
      <c r="P21" s="5">
        <f t="shared" ca="1" si="5"/>
        <v>120.8261981598116</v>
      </c>
      <c r="Q21" s="5">
        <f t="shared" ca="1" si="5"/>
        <v>119.99622375666833</v>
      </c>
      <c r="R21" s="5">
        <f t="shared" ca="1" si="5"/>
        <v>127.97573740489379</v>
      </c>
      <c r="S21" s="5">
        <f t="shared" ca="1" si="5"/>
        <v>122.6534593988673</v>
      </c>
      <c r="T21" s="5">
        <f t="shared" ca="1" si="5"/>
        <v>124.79598589368706</v>
      </c>
      <c r="U21" s="5">
        <f t="shared" ca="1" si="5"/>
        <v>127.42326761854618</v>
      </c>
      <c r="V21" s="5">
        <f t="shared" ca="1" si="5"/>
        <v>131.24448360035836</v>
      </c>
      <c r="W21" s="5">
        <f t="shared" ca="1" si="5"/>
        <v>126.40672330441079</v>
      </c>
      <c r="X21" s="5">
        <f t="shared" ca="1" si="5"/>
        <v>129.93869682097758</v>
      </c>
      <c r="Y21" s="5">
        <f t="shared" ca="1" si="5"/>
        <v>133.65774424959125</v>
      </c>
      <c r="Z21" s="5">
        <f t="shared" ca="1" si="5"/>
        <v>129.21660471912477</v>
      </c>
      <c r="AA21" s="5">
        <f t="shared" ca="1" si="5"/>
        <v>130.15638388216229</v>
      </c>
      <c r="AB21" s="4"/>
      <c r="AC21" s="6">
        <f>MATCH($C$19,Base_230MW_Lavender_1HR_RTEO!$A:$A,0)</f>
        <v>19</v>
      </c>
    </row>
    <row r="22" spans="1:29" x14ac:dyDescent="0.25">
      <c r="A22" s="2"/>
      <c r="B22" s="23" t="s">
        <v>117</v>
      </c>
      <c r="C22" s="5">
        <f t="shared" ca="1" si="4"/>
        <v>208.31152884524542</v>
      </c>
      <c r="D22" s="5">
        <f t="shared" ca="1" si="4"/>
        <v>169.70418797424355</v>
      </c>
      <c r="E22" s="5">
        <f t="shared" ca="1" si="4"/>
        <v>167.07709790912907</v>
      </c>
      <c r="F22" s="5">
        <f t="shared" ca="1" si="4"/>
        <v>155.92800179432786</v>
      </c>
      <c r="G22" s="5">
        <f t="shared" ca="1" si="4"/>
        <v>139.76191591522175</v>
      </c>
      <c r="H22" s="5">
        <f t="shared" ca="1" si="4"/>
        <v>137.78497977076529</v>
      </c>
      <c r="I22" s="5">
        <f t="shared" ca="1" si="4"/>
        <v>123.3096856331241</v>
      </c>
      <c r="J22" s="5">
        <f t="shared" ca="1" si="4"/>
        <v>126.52400865076731</v>
      </c>
      <c r="K22" s="5">
        <f t="shared" ca="1" si="4"/>
        <v>123.54577996563468</v>
      </c>
      <c r="L22" s="5">
        <f t="shared" ca="1" si="4"/>
        <v>129.5173505734852</v>
      </c>
      <c r="M22" s="5">
        <f t="shared" ca="1" si="5"/>
        <v>133.62345838176836</v>
      </c>
      <c r="N22" s="5">
        <f t="shared" ca="1" si="5"/>
        <v>137.08735610775935</v>
      </c>
      <c r="O22" s="5">
        <f t="shared" ca="1" si="5"/>
        <v>140.29560231779624</v>
      </c>
      <c r="P22" s="5">
        <f t="shared" ca="1" si="5"/>
        <v>137.99549039965507</v>
      </c>
      <c r="Q22" s="5">
        <f t="shared" ca="1" si="5"/>
        <v>137.08403236369875</v>
      </c>
      <c r="R22" s="5">
        <f t="shared" ca="1" si="5"/>
        <v>143.99063359638075</v>
      </c>
      <c r="S22" s="5">
        <f t="shared" ca="1" si="5"/>
        <v>138.14536162401512</v>
      </c>
      <c r="T22" s="5">
        <f t="shared" ca="1" si="5"/>
        <v>140.57814832297836</v>
      </c>
      <c r="U22" s="5">
        <f t="shared" ca="1" si="5"/>
        <v>142.54294448125486</v>
      </c>
      <c r="V22" s="5">
        <f t="shared" ca="1" si="5"/>
        <v>145.85952649011924</v>
      </c>
      <c r="W22" s="5">
        <f t="shared" ca="1" si="5"/>
        <v>141.6221462764673</v>
      </c>
      <c r="X22" s="5">
        <f t="shared" ca="1" si="5"/>
        <v>144.52649895646888</v>
      </c>
      <c r="Y22" s="5">
        <f t="shared" ca="1" si="5"/>
        <v>146.71748336947826</v>
      </c>
      <c r="Z22" s="5">
        <f t="shared" ca="1" si="5"/>
        <v>142.06328371744652</v>
      </c>
      <c r="AA22" s="5">
        <f t="shared" ca="1" si="5"/>
        <v>142.74619453337533</v>
      </c>
      <c r="AB22" s="4"/>
    </row>
    <row r="23" spans="1:29" x14ac:dyDescent="0.25">
      <c r="A23" s="2"/>
      <c r="B23" s="23" t="s">
        <v>119</v>
      </c>
      <c r="C23" s="5">
        <f t="shared" ca="1" si="4"/>
        <v>91.207028958868364</v>
      </c>
      <c r="D23" s="5">
        <f t="shared" ca="1" si="4"/>
        <v>79.629704478160903</v>
      </c>
      <c r="E23" s="5">
        <f t="shared" ca="1" si="4"/>
        <v>81.914126503451499</v>
      </c>
      <c r="F23" s="5">
        <f t="shared" ca="1" si="4"/>
        <v>78.054650785203066</v>
      </c>
      <c r="G23" s="5">
        <f t="shared" ca="1" si="4"/>
        <v>69.452911223819584</v>
      </c>
      <c r="H23" s="5">
        <f t="shared" ca="1" si="4"/>
        <v>68.539526317530459</v>
      </c>
      <c r="I23" s="5">
        <f t="shared" ca="1" si="4"/>
        <v>61.001753308738152</v>
      </c>
      <c r="J23" s="5">
        <f t="shared" ca="1" si="4"/>
        <v>61.833678223138016</v>
      </c>
      <c r="K23" s="5">
        <f t="shared" ca="1" si="4"/>
        <v>59.525533262606473</v>
      </c>
      <c r="L23" s="5">
        <f t="shared" ca="1" si="4"/>
        <v>61.921078531892597</v>
      </c>
      <c r="M23" s="5">
        <f t="shared" ca="1" si="5"/>
        <v>63.930122660966788</v>
      </c>
      <c r="N23" s="5">
        <f t="shared" ca="1" si="5"/>
        <v>65.230878694070995</v>
      </c>
      <c r="O23" s="5">
        <f t="shared" ca="1" si="5"/>
        <v>65.647780727328552</v>
      </c>
      <c r="P23" s="5">
        <f t="shared" ca="1" si="5"/>
        <v>64.779936737077534</v>
      </c>
      <c r="Q23" s="5">
        <f t="shared" ca="1" si="5"/>
        <v>64.464855494649385</v>
      </c>
      <c r="R23" s="5">
        <f t="shared" ca="1" si="5"/>
        <v>68.317351312475154</v>
      </c>
      <c r="S23" s="5">
        <f t="shared" ca="1" si="5"/>
        <v>65.511161039470608</v>
      </c>
      <c r="T23" s="5">
        <f t="shared" ca="1" si="5"/>
        <v>66.742464197676156</v>
      </c>
      <c r="U23" s="5">
        <f t="shared" ca="1" si="5"/>
        <v>67.6692178964731</v>
      </c>
      <c r="V23" s="5">
        <f t="shared" ca="1" si="5"/>
        <v>69.670660555561767</v>
      </c>
      <c r="W23" s="5">
        <f t="shared" ca="1" si="5"/>
        <v>66.965852881840163</v>
      </c>
      <c r="X23" s="5">
        <f t="shared" ca="1" si="5"/>
        <v>68.634041564234451</v>
      </c>
      <c r="Y23" s="5">
        <f t="shared" ca="1" si="5"/>
        <v>70.755731708728263</v>
      </c>
      <c r="Z23" s="5">
        <f t="shared" ca="1" si="5"/>
        <v>68.519815300979786</v>
      </c>
      <c r="AA23" s="5">
        <f t="shared" ca="1" si="5"/>
        <v>69.045888397146356</v>
      </c>
      <c r="AB23" s="4"/>
    </row>
    <row r="24" spans="1:29" x14ac:dyDescent="0.25">
      <c r="A24" s="2"/>
      <c r="B24" s="23" t="s">
        <v>118</v>
      </c>
      <c r="C24" s="5">
        <f t="shared" ca="1" si="4"/>
        <v>111.12424730715314</v>
      </c>
      <c r="D24" s="5">
        <f t="shared" ca="1" si="4"/>
        <v>92.850999594747861</v>
      </c>
      <c r="E24" s="5">
        <f t="shared" ca="1" si="4"/>
        <v>92.636559193153658</v>
      </c>
      <c r="F24" s="5">
        <f t="shared" ca="1" si="4"/>
        <v>88.719601602355254</v>
      </c>
      <c r="G24" s="5">
        <f t="shared" ca="1" si="4"/>
        <v>80.090383255171744</v>
      </c>
      <c r="H24" s="5">
        <f t="shared" ca="1" si="4"/>
        <v>78.802418337610916</v>
      </c>
      <c r="I24" s="5">
        <f t="shared" ca="1" si="4"/>
        <v>71.500133063038135</v>
      </c>
      <c r="J24" s="5">
        <f t="shared" ca="1" si="4"/>
        <v>72.535325448931488</v>
      </c>
      <c r="K24" s="5">
        <f t="shared" ca="1" si="4"/>
        <v>69.70715577499341</v>
      </c>
      <c r="L24" s="5">
        <f t="shared" ca="1" si="4"/>
        <v>72.461781584640406</v>
      </c>
      <c r="M24" s="5">
        <f t="shared" ca="1" si="5"/>
        <v>74.054686076066787</v>
      </c>
      <c r="N24" s="5">
        <f t="shared" ca="1" si="5"/>
        <v>75.384848787121001</v>
      </c>
      <c r="O24" s="5">
        <f t="shared" ca="1" si="5"/>
        <v>76.599195629078565</v>
      </c>
      <c r="P24" s="5">
        <f t="shared" ca="1" si="5"/>
        <v>75.509256141753625</v>
      </c>
      <c r="Q24" s="5">
        <f t="shared" ca="1" si="5"/>
        <v>75.306941067077645</v>
      </c>
      <c r="R24" s="5">
        <f t="shared" ca="1" si="5"/>
        <v>78.662360426301234</v>
      </c>
      <c r="S24" s="5">
        <f t="shared" ca="1" si="5"/>
        <v>75.835052997022785</v>
      </c>
      <c r="T24" s="5">
        <f t="shared" ca="1" si="5"/>
        <v>76.671919910834845</v>
      </c>
      <c r="U24" s="5">
        <f t="shared" ca="1" si="5"/>
        <v>77.050292882673105</v>
      </c>
      <c r="V24" s="5">
        <f t="shared" ca="1" si="5"/>
        <v>79.077782366222664</v>
      </c>
      <c r="W24" s="5">
        <f t="shared" ca="1" si="5"/>
        <v>76.481971465955397</v>
      </c>
      <c r="X24" s="5">
        <f t="shared" ca="1" si="5"/>
        <v>77.802658197975759</v>
      </c>
      <c r="Y24" s="5">
        <f t="shared" ca="1" si="5"/>
        <v>79.399204709491286</v>
      </c>
      <c r="Z24" s="5">
        <f t="shared" ca="1" si="5"/>
        <v>77.357309452149352</v>
      </c>
      <c r="AA24" s="5">
        <f t="shared" ca="1" si="5"/>
        <v>77.769756369622456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30" t="s">
        <v>15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9" x14ac:dyDescent="0.25">
      <c r="A28" s="2"/>
      <c r="B28" s="1" t="s">
        <v>11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12</v>
      </c>
    </row>
    <row r="29" spans="1:29" x14ac:dyDescent="0.25">
      <c r="A29" s="2"/>
      <c r="B29" s="23" t="s">
        <v>116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112.73383188405799</v>
      </c>
      <c r="D29" s="8">
        <f t="shared" ca="1" si="6"/>
        <v>162.22216736006337</v>
      </c>
      <c r="E29" s="8">
        <f t="shared" ca="1" si="6"/>
        <v>173.41388258753261</v>
      </c>
      <c r="F29" s="8">
        <f t="shared" ca="1" si="6"/>
        <v>172.65825576523955</v>
      </c>
      <c r="G29" s="8">
        <f t="shared" ca="1" si="6"/>
        <v>154.2054640534451</v>
      </c>
      <c r="H29" s="8">
        <f t="shared" ca="1" si="6"/>
        <v>152.21269587966864</v>
      </c>
      <c r="I29" s="8">
        <f t="shared" ca="1" si="6"/>
        <v>139.60186456842132</v>
      </c>
      <c r="J29" s="8">
        <f t="shared" ca="1" si="6"/>
        <v>145.04073516934812</v>
      </c>
      <c r="K29" s="8">
        <f t="shared" ca="1" si="6"/>
        <v>142.5028199968225</v>
      </c>
      <c r="L29" s="8">
        <f t="shared" ca="1" si="6"/>
        <v>149.98269988117161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158.23095351480748</v>
      </c>
      <c r="N29" s="8">
        <f t="shared" ca="1" si="7"/>
        <v>166.7417937123289</v>
      </c>
      <c r="O29" s="8">
        <f t="shared" ca="1" si="7"/>
        <v>173.3369320407364</v>
      </c>
      <c r="P29" s="8">
        <f t="shared" ca="1" si="7"/>
        <v>177.82427297172211</v>
      </c>
      <c r="Q29" s="8">
        <f t="shared" ca="1" si="7"/>
        <v>178.63681401742861</v>
      </c>
      <c r="R29" s="8">
        <f t="shared" ca="1" si="7"/>
        <v>189.83177406128274</v>
      </c>
      <c r="S29" s="8">
        <f t="shared" ca="1" si="7"/>
        <v>186.64368905509971</v>
      </c>
      <c r="T29" s="8">
        <f t="shared" ca="1" si="7"/>
        <v>187.86956217141528</v>
      </c>
      <c r="U29" s="8">
        <f t="shared" ca="1" si="7"/>
        <v>196.7669518240595</v>
      </c>
      <c r="V29" s="8">
        <f t="shared" ca="1" si="7"/>
        <v>202.22995329369363</v>
      </c>
      <c r="W29" s="8">
        <f t="shared" ca="1" si="7"/>
        <v>199.59669890201275</v>
      </c>
      <c r="X29" s="8">
        <f t="shared" ca="1" si="7"/>
        <v>206.24585301632331</v>
      </c>
      <c r="Y29" s="8">
        <f t="shared" ca="1" si="7"/>
        <v>217.53848944327595</v>
      </c>
      <c r="Z29" s="8">
        <f t="shared" ca="1" si="7"/>
        <v>217.3982123635769</v>
      </c>
      <c r="AA29" s="8">
        <f t="shared" ca="1" si="7"/>
        <v>222.52405536641183</v>
      </c>
      <c r="AB29" s="4"/>
      <c r="AC29" s="6">
        <f>MATCH($C$27,Base_230MW_Lavender_1HR_RTEO!$A:$A,0)</f>
        <v>20</v>
      </c>
    </row>
    <row r="30" spans="1:29" x14ac:dyDescent="0.25">
      <c r="A30" s="2"/>
      <c r="B30" s="23" t="s">
        <v>117</v>
      </c>
      <c r="C30" s="8">
        <f t="shared" ca="1" si="6"/>
        <v>240.45991157246374</v>
      </c>
      <c r="D30" s="8">
        <f t="shared" ca="1" si="6"/>
        <v>380.89320364324067</v>
      </c>
      <c r="E30" s="8">
        <f t="shared" ca="1" si="6"/>
        <v>404.30402550241598</v>
      </c>
      <c r="F30" s="8">
        <f t="shared" ca="1" si="6"/>
        <v>401.80877475926405</v>
      </c>
      <c r="G30" s="8">
        <f t="shared" ca="1" si="6"/>
        <v>393.53937202959901</v>
      </c>
      <c r="H30" s="8">
        <f t="shared" ca="1" si="6"/>
        <v>396.80774771236196</v>
      </c>
      <c r="I30" s="8">
        <f t="shared" ca="1" si="6"/>
        <v>384.03892806995697</v>
      </c>
      <c r="J30" s="8">
        <f t="shared" ca="1" si="6"/>
        <v>402.80837637485274</v>
      </c>
      <c r="K30" s="8">
        <f t="shared" ca="1" si="6"/>
        <v>399.64540701697121</v>
      </c>
      <c r="L30" s="8">
        <f t="shared" ca="1" si="6"/>
        <v>403.86627840011727</v>
      </c>
      <c r="M30" s="8">
        <f t="shared" ca="1" si="7"/>
        <v>412.02913133125122</v>
      </c>
      <c r="N30" s="8">
        <f t="shared" ca="1" si="7"/>
        <v>414.4746509951425</v>
      </c>
      <c r="O30" s="8">
        <f t="shared" ca="1" si="7"/>
        <v>416.11448613526568</v>
      </c>
      <c r="P30" s="8">
        <f t="shared" ca="1" si="7"/>
        <v>414.98911710978473</v>
      </c>
      <c r="Q30" s="8">
        <f t="shared" ca="1" si="7"/>
        <v>415.00000000249946</v>
      </c>
      <c r="R30" s="8">
        <f t="shared" ca="1" si="7"/>
        <v>414.85083025156422</v>
      </c>
      <c r="S30" s="8">
        <f t="shared" ca="1" si="7"/>
        <v>416.13698630797671</v>
      </c>
      <c r="T30" s="8">
        <f t="shared" ca="1" si="7"/>
        <v>414.96774388672367</v>
      </c>
      <c r="U30" s="8">
        <f t="shared" ca="1" si="7"/>
        <v>414.93601327611896</v>
      </c>
      <c r="V30" s="8">
        <f t="shared" ca="1" si="7"/>
        <v>414.96454741754815</v>
      </c>
      <c r="W30" s="8">
        <f t="shared" ca="1" si="7"/>
        <v>416.13698629669619</v>
      </c>
      <c r="X30" s="8">
        <f t="shared" ca="1" si="7"/>
        <v>414.99999999774013</v>
      </c>
      <c r="Y30" s="8">
        <f t="shared" ca="1" si="7"/>
        <v>414.81166455743073</v>
      </c>
      <c r="Z30" s="8">
        <f t="shared" ca="1" si="7"/>
        <v>414.85849522874747</v>
      </c>
      <c r="AA30" s="8">
        <f t="shared" ca="1" si="7"/>
        <v>416.13698630078716</v>
      </c>
      <c r="AB30" s="4"/>
    </row>
    <row r="31" spans="1:29" x14ac:dyDescent="0.25">
      <c r="A31" s="2"/>
      <c r="B31" s="23" t="s">
        <v>119</v>
      </c>
      <c r="C31" s="8">
        <f t="shared" ca="1" si="6"/>
        <v>197.67902184239125</v>
      </c>
      <c r="D31" s="8">
        <f t="shared" ca="1" si="6"/>
        <v>146.26472339487995</v>
      </c>
      <c r="E31" s="8">
        <f t="shared" ca="1" si="6"/>
        <v>218.2761161611873</v>
      </c>
      <c r="F31" s="8">
        <f t="shared" ca="1" si="6"/>
        <v>216.17659187610596</v>
      </c>
      <c r="G31" s="8">
        <f t="shared" ca="1" si="6"/>
        <v>210.12602390577507</v>
      </c>
      <c r="H31" s="8">
        <f t="shared" ca="1" si="6"/>
        <v>208.60511340775335</v>
      </c>
      <c r="I31" s="8">
        <f t="shared" ca="1" si="6"/>
        <v>205.19484906966693</v>
      </c>
      <c r="J31" s="8">
        <f t="shared" ca="1" si="6"/>
        <v>206.13220519483207</v>
      </c>
      <c r="K31" s="8">
        <f t="shared" ca="1" si="6"/>
        <v>205.94840240695436</v>
      </c>
      <c r="L31" s="8">
        <f t="shared" ca="1" si="6"/>
        <v>207.06184259119672</v>
      </c>
      <c r="M31" s="8">
        <f t="shared" ca="1" si="7"/>
        <v>210.18241751630114</v>
      </c>
      <c r="N31" s="8">
        <f t="shared" ca="1" si="7"/>
        <v>211.74200415949753</v>
      </c>
      <c r="O31" s="8">
        <f t="shared" ca="1" si="7"/>
        <v>214.5074222680058</v>
      </c>
      <c r="P31" s="8">
        <f t="shared" ca="1" si="7"/>
        <v>216.4268228470155</v>
      </c>
      <c r="Q31" s="8">
        <f t="shared" ca="1" si="7"/>
        <v>216.31487819408491</v>
      </c>
      <c r="R31" s="8">
        <f t="shared" ca="1" si="7"/>
        <v>219.85630620772616</v>
      </c>
      <c r="S31" s="8">
        <f t="shared" ca="1" si="7"/>
        <v>219.05171616857712</v>
      </c>
      <c r="T31" s="8">
        <f t="shared" ca="1" si="7"/>
        <v>220.04230148387745</v>
      </c>
      <c r="U31" s="8">
        <f t="shared" ca="1" si="7"/>
        <v>222.27805400544386</v>
      </c>
      <c r="V31" s="8">
        <f t="shared" ca="1" si="7"/>
        <v>223.61410288204883</v>
      </c>
      <c r="W31" s="8">
        <f t="shared" ca="1" si="7"/>
        <v>222.497152274624</v>
      </c>
      <c r="X31" s="8">
        <f t="shared" ca="1" si="7"/>
        <v>225.13214797157036</v>
      </c>
      <c r="Y31" s="8">
        <f t="shared" ca="1" si="7"/>
        <v>228.35370593986457</v>
      </c>
      <c r="Z31" s="8">
        <f t="shared" ca="1" si="7"/>
        <v>228.08605451615148</v>
      </c>
      <c r="AA31" s="8">
        <f t="shared" ca="1" si="7"/>
        <v>231.45116925447846</v>
      </c>
      <c r="AB31" s="4"/>
    </row>
    <row r="32" spans="1:29" x14ac:dyDescent="0.25">
      <c r="A32" s="2"/>
      <c r="B32" s="23" t="s">
        <v>118</v>
      </c>
      <c r="C32" s="8">
        <f t="shared" ca="1" si="6"/>
        <v>275.25879124525358</v>
      </c>
      <c r="D32" s="8">
        <f t="shared" ca="1" si="6"/>
        <v>334.25532619288265</v>
      </c>
      <c r="E32" s="8">
        <f t="shared" ca="1" si="6"/>
        <v>345.05057527966949</v>
      </c>
      <c r="F32" s="8">
        <f t="shared" ca="1" si="6"/>
        <v>344.70429576016733</v>
      </c>
      <c r="G32" s="8">
        <f t="shared" ca="1" si="6"/>
        <v>344.06476899358898</v>
      </c>
      <c r="H32" s="8">
        <f t="shared" ca="1" si="6"/>
        <v>342.44139591142476</v>
      </c>
      <c r="I32" s="8">
        <f t="shared" ca="1" si="6"/>
        <v>341.50548700025291</v>
      </c>
      <c r="J32" s="8">
        <f t="shared" ca="1" si="6"/>
        <v>351.99079749080613</v>
      </c>
      <c r="K32" s="8">
        <f t="shared" ca="1" si="6"/>
        <v>348.69688481702389</v>
      </c>
      <c r="L32" s="8">
        <f t="shared" ca="1" si="6"/>
        <v>353.07443409332143</v>
      </c>
      <c r="M32" s="8">
        <f t="shared" ca="1" si="7"/>
        <v>353.20906230686666</v>
      </c>
      <c r="N32" s="8">
        <f t="shared" ca="1" si="7"/>
        <v>355.99839107550008</v>
      </c>
      <c r="O32" s="8">
        <f t="shared" ca="1" si="7"/>
        <v>363.8010465824571</v>
      </c>
      <c r="P32" s="8">
        <f t="shared" ca="1" si="7"/>
        <v>365.51574868666717</v>
      </c>
      <c r="Q32" s="8">
        <f t="shared" ca="1" si="7"/>
        <v>366.15984857706343</v>
      </c>
      <c r="R32" s="8">
        <f t="shared" ca="1" si="7"/>
        <v>365.37906242319241</v>
      </c>
      <c r="S32" s="8">
        <f t="shared" ca="1" si="7"/>
        <v>367.92804416534528</v>
      </c>
      <c r="T32" s="8">
        <f t="shared" ca="1" si="7"/>
        <v>361.55912090992894</v>
      </c>
      <c r="U32" s="8">
        <f t="shared" ca="1" si="7"/>
        <v>350.22647177441445</v>
      </c>
      <c r="V32" s="8">
        <f t="shared" ca="1" si="7"/>
        <v>356.68810442036471</v>
      </c>
      <c r="W32" s="8">
        <f t="shared" ca="1" si="7"/>
        <v>353.34886654044186</v>
      </c>
      <c r="X32" s="8">
        <f t="shared" ca="1" si="7"/>
        <v>346.334629150046</v>
      </c>
      <c r="Y32" s="8">
        <f t="shared" ca="1" si="7"/>
        <v>347.89071608808308</v>
      </c>
      <c r="Z32" s="8">
        <f t="shared" ca="1" si="7"/>
        <v>352.32958766216359</v>
      </c>
      <c r="AA32" s="8">
        <f t="shared" ca="1" si="7"/>
        <v>347.65141569727865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29:AA32">
    <cfRule type="colorScale" priority="43">
      <colorScale>
        <cfvo type="min"/>
        <cfvo type="max"/>
        <color rgb="FF63BE7B"/>
        <color rgb="FFFFFFFF"/>
      </colorScale>
    </cfRule>
  </conditionalFormatting>
  <conditionalFormatting sqref="C21:AA24">
    <cfRule type="colorScale" priority="44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45">
      <colorScale>
        <cfvo type="min"/>
        <cfvo type="max"/>
        <color rgb="FFFFFFFF"/>
        <color rgb="FF63BE7B"/>
      </colorScale>
    </cfRule>
  </conditionalFormatting>
  <conditionalFormatting sqref="C5:AA8">
    <cfRule type="colorScale" priority="46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tabSelected="1" workbookViewId="0">
      <selection activeCell="C15" sqref="C15"/>
    </sheetView>
  </sheetViews>
  <sheetFormatPr defaultRowHeight="15" x14ac:dyDescent="0.25"/>
  <cols>
    <col min="2" max="2" width="28.7109375" customWidth="1"/>
    <col min="3" max="3" width="65.28515625" bestFit="1" customWidth="1"/>
    <col min="5" max="6" width="25.7109375" customWidth="1"/>
    <col min="7" max="7" width="50.7109375" customWidth="1"/>
  </cols>
  <sheetData>
    <row r="2" spans="2:7" x14ac:dyDescent="0.25">
      <c r="B2" s="30" t="s">
        <v>16</v>
      </c>
      <c r="C2" s="30"/>
    </row>
    <row r="3" spans="2:7" ht="15.75" thickBot="1" x14ac:dyDescent="0.3">
      <c r="B3" s="1" t="s">
        <v>17</v>
      </c>
      <c r="C3" s="1" t="s">
        <v>18</v>
      </c>
      <c r="E3" s="1" t="s">
        <v>37</v>
      </c>
      <c r="F3" s="1" t="s">
        <v>38</v>
      </c>
      <c r="G3" s="1" t="s">
        <v>39</v>
      </c>
    </row>
    <row r="4" spans="2:7" ht="90" x14ac:dyDescent="0.25">
      <c r="B4" s="9" t="s">
        <v>19</v>
      </c>
      <c r="C4" s="10" t="s">
        <v>20</v>
      </c>
      <c r="E4" s="27" t="s">
        <v>40</v>
      </c>
      <c r="F4" s="28" t="s">
        <v>120</v>
      </c>
      <c r="G4" s="29" t="s">
        <v>41</v>
      </c>
    </row>
    <row r="5" spans="2:7" ht="105.75" thickBot="1" x14ac:dyDescent="0.3">
      <c r="B5" s="9" t="s">
        <v>21</v>
      </c>
      <c r="C5" s="10" t="s">
        <v>22</v>
      </c>
      <c r="E5" s="24" t="s">
        <v>42</v>
      </c>
      <c r="F5" s="25" t="s">
        <v>121</v>
      </c>
      <c r="G5" s="26" t="s">
        <v>43</v>
      </c>
    </row>
    <row r="6" spans="2:7" x14ac:dyDescent="0.25">
      <c r="B6" s="9" t="s">
        <v>23</v>
      </c>
      <c r="C6" s="10" t="s">
        <v>24</v>
      </c>
    </row>
    <row r="7" spans="2:7" x14ac:dyDescent="0.25">
      <c r="B7" s="9" t="s">
        <v>25</v>
      </c>
      <c r="C7" s="10" t="s">
        <v>111</v>
      </c>
    </row>
    <row r="8" spans="2:7" x14ac:dyDescent="0.25">
      <c r="B8" s="9" t="s">
        <v>26</v>
      </c>
      <c r="C8" s="19" t="s">
        <v>112</v>
      </c>
    </row>
    <row r="9" spans="2:7" x14ac:dyDescent="0.25">
      <c r="B9" s="9" t="s">
        <v>27</v>
      </c>
      <c r="C9" s="10" t="s">
        <v>113</v>
      </c>
    </row>
    <row r="10" spans="2:7" x14ac:dyDescent="0.25">
      <c r="B10" s="9" t="s">
        <v>28</v>
      </c>
      <c r="C10" s="20" t="s">
        <v>114</v>
      </c>
    </row>
    <row r="11" spans="2:7" x14ac:dyDescent="0.25">
      <c r="B11" s="9" t="s">
        <v>29</v>
      </c>
      <c r="C11" s="21">
        <v>0</v>
      </c>
    </row>
    <row r="12" spans="2:7" x14ac:dyDescent="0.25">
      <c r="B12" s="9" t="s">
        <v>30</v>
      </c>
      <c r="C12" s="10" t="s">
        <v>31</v>
      </c>
    </row>
    <row r="13" spans="2:7" x14ac:dyDescent="0.25">
      <c r="B13" s="9" t="s">
        <v>32</v>
      </c>
      <c r="C13" s="10" t="s">
        <v>33</v>
      </c>
    </row>
    <row r="14" spans="2:7" x14ac:dyDescent="0.25">
      <c r="B14" s="9" t="s">
        <v>34</v>
      </c>
      <c r="C14" s="10" t="s">
        <v>35</v>
      </c>
    </row>
    <row r="15" spans="2:7" ht="15.75" thickBot="1" x14ac:dyDescent="0.3">
      <c r="B15" s="11" t="s">
        <v>36</v>
      </c>
      <c r="C15" s="22" t="s">
        <v>115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2" t="s">
        <v>19</v>
      </c>
      <c r="C2" s="12" t="s">
        <v>44</v>
      </c>
      <c r="D2" s="12" t="s">
        <v>46</v>
      </c>
    </row>
    <row r="3" spans="2:9" ht="30" x14ac:dyDescent="0.25">
      <c r="B3" s="13" t="s">
        <v>20</v>
      </c>
      <c r="C3" s="13" t="s">
        <v>45</v>
      </c>
      <c r="D3" s="13" t="s">
        <v>47</v>
      </c>
    </row>
    <row r="5" spans="2:9" ht="30" x14ac:dyDescent="0.25">
      <c r="B5" s="12" t="s">
        <v>48</v>
      </c>
      <c r="C5" s="12" t="s">
        <v>49</v>
      </c>
      <c r="D5" s="12" t="s">
        <v>50</v>
      </c>
      <c r="E5" s="12" t="s">
        <v>51</v>
      </c>
      <c r="F5" s="12" t="s">
        <v>52</v>
      </c>
      <c r="G5" s="12" t="s">
        <v>53</v>
      </c>
      <c r="H5" s="12" t="s">
        <v>54</v>
      </c>
      <c r="I5" s="12" t="s">
        <v>55</v>
      </c>
    </row>
    <row r="6" spans="2:9" x14ac:dyDescent="0.25">
      <c r="B6" s="13">
        <v>2024</v>
      </c>
      <c r="C6" s="13">
        <v>4.18</v>
      </c>
      <c r="D6" s="13">
        <v>100</v>
      </c>
      <c r="E6" s="13">
        <v>100</v>
      </c>
      <c r="F6" s="13">
        <v>100</v>
      </c>
      <c r="G6" s="13">
        <v>100</v>
      </c>
      <c r="H6" s="13">
        <v>100</v>
      </c>
      <c r="I6" s="13">
        <v>100</v>
      </c>
    </row>
    <row r="7" spans="2:9" x14ac:dyDescent="0.25">
      <c r="B7" s="13">
        <v>2025</v>
      </c>
      <c r="C7" s="13">
        <v>8.3699999999999992</v>
      </c>
      <c r="D7" s="13">
        <v>50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</row>
    <row r="8" spans="2:9" x14ac:dyDescent="0.25">
      <c r="B8" s="13">
        <v>2026</v>
      </c>
      <c r="C8" s="13">
        <v>12.55</v>
      </c>
      <c r="D8" s="13">
        <v>25</v>
      </c>
      <c r="E8" s="13">
        <v>80</v>
      </c>
      <c r="F8" s="13">
        <v>100</v>
      </c>
      <c r="G8" s="13">
        <v>100</v>
      </c>
      <c r="H8" s="13">
        <v>100</v>
      </c>
      <c r="I8" s="13">
        <v>100</v>
      </c>
    </row>
    <row r="9" spans="2:9" x14ac:dyDescent="0.25">
      <c r="B9" s="13">
        <v>2027</v>
      </c>
      <c r="C9" s="13">
        <v>16.739999999999998</v>
      </c>
      <c r="D9" s="13">
        <v>0</v>
      </c>
      <c r="E9" s="13">
        <v>67</v>
      </c>
      <c r="F9" s="13">
        <v>100</v>
      </c>
      <c r="G9" s="13">
        <v>100</v>
      </c>
      <c r="H9" s="13">
        <v>100</v>
      </c>
      <c r="I9" s="13">
        <v>100</v>
      </c>
    </row>
    <row r="10" spans="2:9" x14ac:dyDescent="0.25">
      <c r="B10" s="13">
        <v>2028</v>
      </c>
      <c r="C10" s="13">
        <v>20.92</v>
      </c>
      <c r="D10" s="13">
        <v>0</v>
      </c>
      <c r="E10" s="13">
        <v>57</v>
      </c>
      <c r="F10" s="13">
        <v>100</v>
      </c>
      <c r="G10" s="13">
        <v>100</v>
      </c>
      <c r="H10" s="13">
        <v>100</v>
      </c>
      <c r="I10" s="13">
        <v>100</v>
      </c>
    </row>
    <row r="11" spans="2:9" x14ac:dyDescent="0.25">
      <c r="B11" s="13">
        <v>2029</v>
      </c>
      <c r="C11" s="13">
        <v>25.11</v>
      </c>
      <c r="D11" s="13">
        <v>0</v>
      </c>
      <c r="E11" s="13">
        <v>50</v>
      </c>
      <c r="F11" s="13">
        <v>100</v>
      </c>
      <c r="G11" s="13">
        <v>100</v>
      </c>
      <c r="H11" s="13">
        <v>100</v>
      </c>
      <c r="I11" s="13">
        <v>100</v>
      </c>
    </row>
    <row r="12" spans="2:9" x14ac:dyDescent="0.25">
      <c r="B12" s="13">
        <v>2030</v>
      </c>
      <c r="C12" s="13">
        <v>29.29</v>
      </c>
      <c r="D12" s="13">
        <v>0</v>
      </c>
      <c r="E12" s="13">
        <v>38</v>
      </c>
      <c r="F12" s="13">
        <v>89</v>
      </c>
      <c r="G12" s="13">
        <v>100</v>
      </c>
      <c r="H12" s="13">
        <v>100</v>
      </c>
      <c r="I12" s="13">
        <v>100</v>
      </c>
    </row>
    <row r="13" spans="2:9" x14ac:dyDescent="0.25">
      <c r="B13" s="13">
        <v>2031</v>
      </c>
      <c r="C13" s="13">
        <v>29.88</v>
      </c>
      <c r="D13" s="13">
        <v>0</v>
      </c>
      <c r="E13" s="13">
        <v>33</v>
      </c>
      <c r="F13" s="13">
        <v>85</v>
      </c>
      <c r="G13" s="13">
        <v>100</v>
      </c>
      <c r="H13" s="13">
        <v>100</v>
      </c>
      <c r="I13" s="13">
        <v>100</v>
      </c>
    </row>
    <row r="14" spans="2:9" x14ac:dyDescent="0.25">
      <c r="B14" s="13">
        <v>2032</v>
      </c>
      <c r="C14" s="13">
        <v>30.47</v>
      </c>
      <c r="D14" s="13">
        <v>0</v>
      </c>
      <c r="E14" s="13">
        <v>28</v>
      </c>
      <c r="F14" s="13">
        <v>82</v>
      </c>
      <c r="G14" s="13">
        <v>100</v>
      </c>
      <c r="H14" s="13">
        <v>100</v>
      </c>
      <c r="I14" s="13">
        <v>100</v>
      </c>
    </row>
    <row r="15" spans="2:9" x14ac:dyDescent="0.25">
      <c r="B15" s="13">
        <v>2033</v>
      </c>
      <c r="C15" s="13">
        <v>31.08</v>
      </c>
      <c r="D15" s="13">
        <v>0</v>
      </c>
      <c r="E15" s="13">
        <v>23</v>
      </c>
      <c r="F15" s="13">
        <v>78</v>
      </c>
      <c r="G15" s="13">
        <v>100</v>
      </c>
      <c r="H15" s="13">
        <v>100</v>
      </c>
      <c r="I15" s="13">
        <v>100</v>
      </c>
    </row>
    <row r="16" spans="2:9" x14ac:dyDescent="0.25">
      <c r="B16" s="13">
        <v>2034</v>
      </c>
      <c r="C16" s="13">
        <v>31.71</v>
      </c>
      <c r="D16" s="13">
        <v>0</v>
      </c>
      <c r="E16" s="13">
        <v>18</v>
      </c>
      <c r="F16" s="13">
        <v>75</v>
      </c>
      <c r="G16" s="13">
        <v>100</v>
      </c>
      <c r="H16" s="13">
        <v>100</v>
      </c>
      <c r="I16" s="13">
        <v>100</v>
      </c>
    </row>
    <row r="17" spans="2:9" x14ac:dyDescent="0.25">
      <c r="B17" s="13">
        <v>2035</v>
      </c>
      <c r="C17" s="13">
        <v>32.340000000000003</v>
      </c>
      <c r="D17" s="13">
        <v>0</v>
      </c>
      <c r="E17" s="13">
        <v>13</v>
      </c>
      <c r="F17" s="13">
        <v>73</v>
      </c>
      <c r="G17" s="13">
        <v>100</v>
      </c>
      <c r="H17" s="13">
        <v>100</v>
      </c>
      <c r="I17" s="13">
        <v>100</v>
      </c>
    </row>
    <row r="18" spans="2:9" x14ac:dyDescent="0.25">
      <c r="B18" s="13">
        <v>2036</v>
      </c>
      <c r="C18" s="13">
        <v>32.99</v>
      </c>
      <c r="D18" s="13">
        <v>0</v>
      </c>
      <c r="E18" s="13">
        <v>0</v>
      </c>
      <c r="F18" s="13">
        <v>66</v>
      </c>
      <c r="G18" s="13">
        <v>99</v>
      </c>
      <c r="H18" s="13">
        <v>100</v>
      </c>
      <c r="I18" s="13">
        <v>100</v>
      </c>
    </row>
    <row r="19" spans="2:9" x14ac:dyDescent="0.25">
      <c r="B19" s="13">
        <v>2037</v>
      </c>
      <c r="C19" s="13">
        <v>33.65</v>
      </c>
      <c r="D19" s="13">
        <v>0</v>
      </c>
      <c r="E19" s="13">
        <v>0</v>
      </c>
      <c r="F19" s="13">
        <v>60</v>
      </c>
      <c r="G19" s="13">
        <v>90</v>
      </c>
      <c r="H19" s="13">
        <v>100</v>
      </c>
      <c r="I19" s="13">
        <v>100</v>
      </c>
    </row>
    <row r="20" spans="2:9" x14ac:dyDescent="0.25">
      <c r="B20" s="13">
        <v>2038</v>
      </c>
      <c r="C20" s="13">
        <v>34.32</v>
      </c>
      <c r="D20" s="13">
        <v>0</v>
      </c>
      <c r="E20" s="13">
        <v>0</v>
      </c>
      <c r="F20" s="13">
        <v>55</v>
      </c>
      <c r="G20" s="13">
        <v>83</v>
      </c>
      <c r="H20" s="13">
        <v>100</v>
      </c>
      <c r="I20" s="13">
        <v>100</v>
      </c>
    </row>
    <row r="21" spans="2:9" x14ac:dyDescent="0.25">
      <c r="B21" s="13">
        <v>2039</v>
      </c>
      <c r="C21" s="13">
        <v>35.01</v>
      </c>
      <c r="D21" s="13">
        <v>0</v>
      </c>
      <c r="E21" s="13">
        <v>0</v>
      </c>
      <c r="F21" s="13">
        <v>51</v>
      </c>
      <c r="G21" s="13">
        <v>77</v>
      </c>
      <c r="H21" s="13">
        <v>100</v>
      </c>
      <c r="I21" s="13">
        <v>100</v>
      </c>
    </row>
    <row r="22" spans="2:9" x14ac:dyDescent="0.25">
      <c r="B22" s="13">
        <v>2040</v>
      </c>
      <c r="C22" s="13">
        <v>35.71</v>
      </c>
      <c r="D22" s="13">
        <v>0</v>
      </c>
      <c r="E22" s="13">
        <v>0</v>
      </c>
      <c r="F22" s="13">
        <v>45</v>
      </c>
      <c r="G22" s="13">
        <v>71</v>
      </c>
      <c r="H22" s="13">
        <v>95</v>
      </c>
      <c r="I22" s="13">
        <v>100</v>
      </c>
    </row>
    <row r="23" spans="2:9" x14ac:dyDescent="0.25">
      <c r="B23" s="13">
        <v>2041</v>
      </c>
      <c r="C23" s="13">
        <v>36.42</v>
      </c>
      <c r="D23" s="13">
        <v>0</v>
      </c>
      <c r="E23" s="13">
        <v>0</v>
      </c>
      <c r="F23" s="13">
        <v>38</v>
      </c>
      <c r="G23" s="13">
        <v>67</v>
      </c>
      <c r="H23" s="13">
        <v>89</v>
      </c>
      <c r="I23" s="13">
        <v>100</v>
      </c>
    </row>
    <row r="24" spans="2:9" x14ac:dyDescent="0.25">
      <c r="B24" s="13">
        <v>2042</v>
      </c>
      <c r="C24" s="13">
        <v>37.15</v>
      </c>
      <c r="D24" s="13">
        <v>0</v>
      </c>
      <c r="E24" s="13">
        <v>0</v>
      </c>
      <c r="F24" s="13">
        <v>34</v>
      </c>
      <c r="G24" s="13">
        <v>65</v>
      </c>
      <c r="H24" s="13">
        <v>86</v>
      </c>
      <c r="I24" s="13">
        <v>100</v>
      </c>
    </row>
    <row r="25" spans="2:9" x14ac:dyDescent="0.25">
      <c r="B25" s="13">
        <v>2043</v>
      </c>
      <c r="C25" s="13">
        <v>37.89</v>
      </c>
      <c r="D25" s="13">
        <v>0</v>
      </c>
      <c r="E25" s="13">
        <v>0</v>
      </c>
      <c r="F25" s="13">
        <v>31</v>
      </c>
      <c r="G25" s="13">
        <v>63</v>
      </c>
      <c r="H25" s="13">
        <v>84</v>
      </c>
      <c r="I25" s="13">
        <v>100</v>
      </c>
    </row>
    <row r="26" spans="2:9" x14ac:dyDescent="0.25">
      <c r="B26" s="13">
        <v>2044</v>
      </c>
      <c r="C26" s="13">
        <v>38.65</v>
      </c>
      <c r="D26" s="13">
        <v>0</v>
      </c>
      <c r="E26" s="13">
        <v>0</v>
      </c>
      <c r="F26" s="13">
        <v>28</v>
      </c>
      <c r="G26" s="13">
        <v>62</v>
      </c>
      <c r="H26" s="13">
        <v>82</v>
      </c>
      <c r="I26" s="13">
        <v>100</v>
      </c>
    </row>
    <row r="27" spans="2:9" x14ac:dyDescent="0.25">
      <c r="B27" s="13">
        <v>2045</v>
      </c>
      <c r="C27" s="13">
        <v>39.42</v>
      </c>
      <c r="D27" s="13">
        <v>0</v>
      </c>
      <c r="E27" s="13">
        <v>0</v>
      </c>
      <c r="F27" s="13">
        <v>25</v>
      </c>
      <c r="G27" s="13">
        <v>60</v>
      </c>
      <c r="H27" s="13">
        <v>80</v>
      </c>
      <c r="I27" s="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6E68-D9F2-40B4-B255-6CF778597CE3}">
  <dimension ref="A1:Z24"/>
  <sheetViews>
    <sheetView topLeftCell="A4"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75" x14ac:dyDescent="0.25">
      <c r="A1" s="3" t="s">
        <v>56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4" t="s">
        <v>59</v>
      </c>
      <c r="B5" s="15">
        <f>SUM(Base_230MW_Lavender_1HR_SPIN!B5,Base_230MW_Lavender_1HR_RTEO!B5)</f>
        <v>-168340.50549499999</v>
      </c>
      <c r="C5" s="15">
        <f>SUM(Base_230MW_Lavender_1HR_SPIN!C5,Base_230MW_Lavender_1HR_RTEO!C5)</f>
        <v>432210.45305700001</v>
      </c>
      <c r="D5" s="15">
        <f>SUM(Base_230MW_Lavender_1HR_SPIN!D5,Base_230MW_Lavender_1HR_RTEO!D5)</f>
        <v>433781.96833299997</v>
      </c>
      <c r="E5" s="15">
        <f>SUM(Base_230MW_Lavender_1HR_SPIN!E5,Base_230MW_Lavender_1HR_RTEO!E5)</f>
        <v>289870.81642699998</v>
      </c>
      <c r="F5" s="15">
        <f>SUM(Base_230MW_Lavender_1HR_SPIN!F5,Base_230MW_Lavender_1HR_RTEO!F5)</f>
        <v>244271.60389</v>
      </c>
      <c r="G5" s="15">
        <f>SUM(Base_230MW_Lavender_1HR_SPIN!G5,Base_230MW_Lavender_1HR_RTEO!G5)</f>
        <v>199412.97289</v>
      </c>
      <c r="H5" s="15">
        <f>SUM(Base_230MW_Lavender_1HR_SPIN!H5,Base_230MW_Lavender_1HR_RTEO!H5)</f>
        <v>158603.32610800001</v>
      </c>
      <c r="I5" s="15">
        <f>SUM(Base_230MW_Lavender_1HR_SPIN!I5,Base_230MW_Lavender_1HR_RTEO!I5)</f>
        <v>167604.61341800002</v>
      </c>
      <c r="J5" s="15">
        <f>SUM(Base_230MW_Lavender_1HR_SPIN!J5,Base_230MW_Lavender_1HR_RTEO!J5)</f>
        <v>196612.392081</v>
      </c>
      <c r="K5" s="15">
        <f>SUM(Base_230MW_Lavender_1HR_SPIN!K5,Base_230MW_Lavender_1HR_RTEO!K5)</f>
        <v>191347.12884999998</v>
      </c>
      <c r="L5" s="15">
        <f>SUM(Base_230MW_Lavender_1HR_SPIN!L5,Base_230MW_Lavender_1HR_RTEO!L5)</f>
        <v>220396.62023399997</v>
      </c>
      <c r="M5" s="15">
        <f>SUM(Base_230MW_Lavender_1HR_SPIN!M5,Base_230MW_Lavender_1HR_RTEO!M5)</f>
        <v>208263.40029399999</v>
      </c>
      <c r="N5" s="15">
        <f>SUM(Base_230MW_Lavender_1HR_SPIN!N5,Base_230MW_Lavender_1HR_RTEO!N5)</f>
        <v>221333.25582000002</v>
      </c>
      <c r="O5" s="15">
        <f>SUM(Base_230MW_Lavender_1HR_SPIN!O5,Base_230MW_Lavender_1HR_RTEO!O5)</f>
        <v>259971.45966399999</v>
      </c>
      <c r="P5" s="15">
        <f>SUM(Base_230MW_Lavender_1HR_SPIN!P5,Base_230MW_Lavender_1HR_RTEO!P5)</f>
        <v>224026.21332499999</v>
      </c>
      <c r="Q5" s="15">
        <f>SUM(Base_230MW_Lavender_1HR_SPIN!Q5,Base_230MW_Lavender_1HR_RTEO!Q5)</f>
        <v>186267.09490900001</v>
      </c>
      <c r="R5" s="15">
        <f>SUM(Base_230MW_Lavender_1HR_SPIN!R5,Base_230MW_Lavender_1HR_RTEO!R5)</f>
        <v>235274.306346</v>
      </c>
      <c r="S5" s="15">
        <f>SUM(Base_230MW_Lavender_1HR_SPIN!S5,Base_230MW_Lavender_1HR_RTEO!S5)</f>
        <v>274017.516191</v>
      </c>
      <c r="T5" s="15">
        <f>SUM(Base_230MW_Lavender_1HR_SPIN!T5,Base_230MW_Lavender_1HR_RTEO!T5)</f>
        <v>300493.49689399998</v>
      </c>
      <c r="U5" s="15">
        <f>SUM(Base_230MW_Lavender_1HR_SPIN!U5,Base_230MW_Lavender_1HR_RTEO!U5)</f>
        <v>360199.14260600001</v>
      </c>
      <c r="V5" s="15">
        <f>SUM(Base_230MW_Lavender_1HR_SPIN!V5,Base_230MW_Lavender_1HR_RTEO!V5)</f>
        <v>360650.21514400002</v>
      </c>
      <c r="W5" s="15">
        <f>SUM(Base_230MW_Lavender_1HR_SPIN!W5,Base_230MW_Lavender_1HR_RTEO!W5)</f>
        <v>407189.32962000003</v>
      </c>
      <c r="X5" s="15">
        <f>SUM(Base_230MW_Lavender_1HR_SPIN!X5,Base_230MW_Lavender_1HR_RTEO!X5)</f>
        <v>373131.31078499998</v>
      </c>
      <c r="Y5" s="15">
        <f>SUM(Base_230MW_Lavender_1HR_SPIN!Y5,Base_230MW_Lavender_1HR_RTEO!Y5)</f>
        <v>396715.43848100002</v>
      </c>
      <c r="Z5" s="15">
        <f>SUM(Base_230MW_Lavender_1HR_SPIN!Z5,Base_230MW_Lavender_1HR_RTEO!Z5)</f>
        <v>347544.65715600003</v>
      </c>
    </row>
    <row r="6" spans="1:26" x14ac:dyDescent="0.25">
      <c r="A6" s="14" t="s">
        <v>60</v>
      </c>
      <c r="B6" s="15">
        <f>SUM(Base_230MW_Lavender_1HR_SPIN!B6,Base_230MW_Lavender_1HR_RTEO!B6)</f>
        <v>17382576.54967</v>
      </c>
      <c r="C6" s="15">
        <f>SUM(Base_230MW_Lavender_1HR_SPIN!C6,Base_230MW_Lavender_1HR_RTEO!C6)</f>
        <v>22915018.381017998</v>
      </c>
      <c r="D6" s="15">
        <f>SUM(Base_230MW_Lavender_1HR_SPIN!D6,Base_230MW_Lavender_1HR_RTEO!D6)</f>
        <v>24608936.486234002</v>
      </c>
      <c r="E6" s="15">
        <f>SUM(Base_230MW_Lavender_1HR_SPIN!E6,Base_230MW_Lavender_1HR_RTEO!E6)</f>
        <v>23579718.378827002</v>
      </c>
      <c r="F6" s="15">
        <f>SUM(Base_230MW_Lavender_1HR_SPIN!F6,Base_230MW_Lavender_1HR_RTEO!F6)</f>
        <v>20658521.205812998</v>
      </c>
      <c r="G6" s="15">
        <f>SUM(Base_230MW_Lavender_1HR_SPIN!G6,Base_230MW_Lavender_1HR_RTEO!G6)</f>
        <v>20490656.058235001</v>
      </c>
      <c r="H6" s="15">
        <f>SUM(Base_230MW_Lavender_1HR_SPIN!H6,Base_230MW_Lavender_1HR_RTEO!H6)</f>
        <v>18012284.656755</v>
      </c>
      <c r="I6" s="15">
        <f>SUM(Base_230MW_Lavender_1HR_SPIN!I6,Base_230MW_Lavender_1HR_RTEO!I6)</f>
        <v>18564213.644051</v>
      </c>
      <c r="J6" s="15">
        <f>SUM(Base_230MW_Lavender_1HR_SPIN!J6,Base_230MW_Lavender_1HR_RTEO!J6)</f>
        <v>17952619.73598</v>
      </c>
      <c r="K6" s="15">
        <f>SUM(Base_230MW_Lavender_1HR_SPIN!K6,Base_230MW_Lavender_1HR_RTEO!K6)</f>
        <v>19117175.816109002</v>
      </c>
      <c r="L6" s="15">
        <f>SUM(Base_230MW_Lavender_1HR_SPIN!L6,Base_230MW_Lavender_1HR_RTEO!L6)</f>
        <v>19858182.319121998</v>
      </c>
      <c r="M6" s="15">
        <f>SUM(Base_230MW_Lavender_1HR_SPIN!M6,Base_230MW_Lavender_1HR_RTEO!M6)</f>
        <v>20642594.239572998</v>
      </c>
      <c r="N6" s="15">
        <f>SUM(Base_230MW_Lavender_1HR_SPIN!N6,Base_230MW_Lavender_1HR_RTEO!N6)</f>
        <v>21158178.561776999</v>
      </c>
      <c r="O6" s="15">
        <f>SUM(Base_230MW_Lavender_1HR_SPIN!O6,Base_230MW_Lavender_1HR_RTEO!O6)</f>
        <v>20756943.904865</v>
      </c>
      <c r="P6" s="15">
        <f>SUM(Base_230MW_Lavender_1HR_SPIN!P6,Base_230MW_Lavender_1HR_RTEO!P6)</f>
        <v>20563250.09818</v>
      </c>
      <c r="Q6" s="15">
        <f>SUM(Base_230MW_Lavender_1HR_SPIN!Q6,Base_230MW_Lavender_1HR_RTEO!Q6)</f>
        <v>22138994.939127002</v>
      </c>
      <c r="R6" s="15">
        <f>SUM(Base_230MW_Lavender_1HR_SPIN!R6,Base_230MW_Lavender_1HR_RTEO!R6)</f>
        <v>21099030.971149001</v>
      </c>
      <c r="S6" s="15">
        <f>SUM(Base_230MW_Lavender_1HR_SPIN!S6,Base_230MW_Lavender_1HR_RTEO!S6)</f>
        <v>21419349.961600002</v>
      </c>
      <c r="T6" s="15">
        <f>SUM(Base_230MW_Lavender_1HR_SPIN!T6,Base_230MW_Lavender_1HR_RTEO!T6)</f>
        <v>21926322.906608999</v>
      </c>
      <c r="U6" s="15">
        <f>SUM(Base_230MW_Lavender_1HR_SPIN!U6,Base_230MW_Lavender_1HR_RTEO!U6)</f>
        <v>22639575.437127002</v>
      </c>
      <c r="V6" s="15">
        <f>SUM(Base_230MW_Lavender_1HR_SPIN!V6,Base_230MW_Lavender_1HR_RTEO!V6)</f>
        <v>21713264.616973002</v>
      </c>
      <c r="W6" s="15">
        <f>SUM(Base_230MW_Lavender_1HR_SPIN!W6,Base_230MW_Lavender_1HR_RTEO!W6)</f>
        <v>22287663.407157</v>
      </c>
      <c r="X6" s="15">
        <f>SUM(Base_230MW_Lavender_1HR_SPIN!X6,Base_230MW_Lavender_1HR_RTEO!X6)</f>
        <v>23028773.871309999</v>
      </c>
      <c r="Y6" s="15">
        <f>SUM(Base_230MW_Lavender_1HR_SPIN!Y6,Base_230MW_Lavender_1HR_RTEO!Y6)</f>
        <v>22160902.368133999</v>
      </c>
      <c r="Z6" s="15">
        <f>SUM(Base_230MW_Lavender_1HR_SPIN!Z6,Base_230MW_Lavender_1HR_RTEO!Z6)</f>
        <v>22366798.219546001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f>SUM(Base_230MW_Lavender_1HR_SPIN!B10,Base_230MW_Lavender_1HR_RTEO!B10)</f>
        <v>14961176.29716</v>
      </c>
      <c r="C10" s="15">
        <f>SUM(Base_230MW_Lavender_1HR_SPIN!C10,Base_230MW_Lavender_1HR_RTEO!C10)</f>
        <v>3498115.6378319999</v>
      </c>
      <c r="D10" s="15">
        <f>SUM(Base_230MW_Lavender_1HR_SPIN!D10,Base_230MW_Lavender_1HR_RTEO!D10)</f>
        <v>1775100.3955359999</v>
      </c>
      <c r="E10" s="15">
        <f>SUM(Base_230MW_Lavender_1HR_SPIN!E10,Base_230MW_Lavender_1HR_RTEO!E10)</f>
        <v>1662589.7594369999</v>
      </c>
      <c r="F10" s="15">
        <f>SUM(Base_230MW_Lavender_1HR_SPIN!F10,Base_230MW_Lavender_1HR_RTEO!F10)</f>
        <v>1629490.2073679999</v>
      </c>
      <c r="G10" s="15">
        <f>SUM(Base_230MW_Lavender_1HR_SPIN!G10,Base_230MW_Lavender_1HR_RTEO!G10)</f>
        <v>1517804.0175340001</v>
      </c>
      <c r="H10" s="15">
        <f>SUM(Base_230MW_Lavender_1HR_SPIN!H10,Base_230MW_Lavender_1HR_RTEO!H10)</f>
        <v>1382694.137172</v>
      </c>
      <c r="I10" s="15">
        <f>SUM(Base_230MW_Lavender_1HR_SPIN!I10,Base_230MW_Lavender_1HR_RTEO!I10)</f>
        <v>1419541.688602</v>
      </c>
      <c r="J10" s="15">
        <f>SUM(Base_230MW_Lavender_1HR_SPIN!J10,Base_230MW_Lavender_1HR_RTEO!J10)</f>
        <v>1444196.7471100001</v>
      </c>
      <c r="K10" s="15">
        <f>SUM(Base_230MW_Lavender_1HR_SPIN!K10,Base_230MW_Lavender_1HR_RTEO!K10)</f>
        <v>1449336.011656</v>
      </c>
      <c r="L10" s="15">
        <f>SUM(Base_230MW_Lavender_1HR_SPIN!L10,Base_230MW_Lavender_1HR_RTEO!L10)</f>
        <v>1517940.2174480001</v>
      </c>
      <c r="M10" s="15">
        <f>SUM(Base_230MW_Lavender_1HR_SPIN!M10,Base_230MW_Lavender_1HR_RTEO!M10)</f>
        <v>1507580.542838</v>
      </c>
      <c r="N10" s="15">
        <f>SUM(Base_230MW_Lavender_1HR_SPIN!N10,Base_230MW_Lavender_1HR_RTEO!N10)</f>
        <v>1632420.8219949999</v>
      </c>
      <c r="O10" s="15">
        <f>SUM(Base_230MW_Lavender_1HR_SPIN!O10,Base_230MW_Lavender_1HR_RTEO!O10)</f>
        <v>1539958.6488429999</v>
      </c>
      <c r="P10" s="15">
        <f>SUM(Base_230MW_Lavender_1HR_SPIN!P10,Base_230MW_Lavender_1HR_RTEO!P10)</f>
        <v>1604846.7899430001</v>
      </c>
      <c r="Q10" s="15">
        <f>SUM(Base_230MW_Lavender_1HR_SPIN!Q10,Base_230MW_Lavender_1HR_RTEO!Q10)</f>
        <v>1564855.5879889999</v>
      </c>
      <c r="R10" s="15">
        <f>SUM(Base_230MW_Lavender_1HR_SPIN!R10,Base_230MW_Lavender_1HR_RTEO!R10)</f>
        <v>1527948.986736</v>
      </c>
      <c r="S10" s="15">
        <f>SUM(Base_230MW_Lavender_1HR_SPIN!S10,Base_230MW_Lavender_1HR_RTEO!S10)</f>
        <v>1570784.5627599999</v>
      </c>
      <c r="T10" s="15">
        <f>SUM(Base_230MW_Lavender_1HR_SPIN!T10,Base_230MW_Lavender_1HR_RTEO!T10)</f>
        <v>1520052.446124</v>
      </c>
      <c r="U10" s="15">
        <f>SUM(Base_230MW_Lavender_1HR_SPIN!U10,Base_230MW_Lavender_1HR_RTEO!U10)</f>
        <v>1466276.106721</v>
      </c>
      <c r="V10" s="15">
        <f>SUM(Base_230MW_Lavender_1HR_SPIN!V10,Base_230MW_Lavender_1HR_RTEO!V10)</f>
        <v>1482685.1967249999</v>
      </c>
      <c r="W10" s="15">
        <f>SUM(Base_230MW_Lavender_1HR_SPIN!W10,Base_230MW_Lavender_1HR_RTEO!W10)</f>
        <v>1494646.117598</v>
      </c>
      <c r="X10" s="15">
        <f>SUM(Base_230MW_Lavender_1HR_SPIN!X10,Base_230MW_Lavender_1HR_RTEO!X10)</f>
        <v>1470440.6314079999</v>
      </c>
      <c r="Y10" s="15">
        <f>SUM(Base_230MW_Lavender_1HR_SPIN!Y10,Base_230MW_Lavender_1HR_RTEO!Y10)</f>
        <v>1456119.9676600001</v>
      </c>
      <c r="Z10" s="15">
        <f>SUM(Base_230MW_Lavender_1HR_SPIN!Z10,Base_230MW_Lavender_1HR_RTEO!Z10)</f>
        <v>1462083.961933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>SUM(Base_230MW_Lavender_1HR_SPIN!B15,Base_230MW_Lavender_1HR_RTEO!B15)</f>
        <v>961400</v>
      </c>
      <c r="C15" s="15">
        <f>SUM(Base_230MW_Lavender_1HR_SPIN!C15,Base_230MW_Lavender_1HR_RTEO!C15)</f>
        <v>915385.04999999981</v>
      </c>
      <c r="D15" s="15">
        <f>SUM(Base_230MW_Lavender_1HR_SPIN!D15,Base_230MW_Lavender_1HR_RTEO!D15)</f>
        <v>667142.3125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f>SUM(Base_230MW_Lavender_1HR_SPIN!B16,Base_230MW_Lavender_1HR_RTEO!B16)</f>
        <v>5370043.5392434448</v>
      </c>
      <c r="C16" s="15">
        <f>SUM(Base_230MW_Lavender_1HR_SPIN!C16,Base_230MW_Lavender_1HR_RTEO!C16)</f>
        <v>5845704.6210240126</v>
      </c>
      <c r="D16" s="15">
        <f>SUM(Base_230MW_Lavender_1HR_SPIN!D16,Base_230MW_Lavender_1HR_RTEO!D16)</f>
        <v>6220715.3469226863</v>
      </c>
      <c r="E16" s="15">
        <f>SUM(Base_230MW_Lavender_1HR_SPIN!E16,Base_230MW_Lavender_1HR_RTEO!E16)</f>
        <v>5891750.5538134072</v>
      </c>
      <c r="F16" s="15">
        <f>SUM(Base_230MW_Lavender_1HR_SPIN!F16,Base_230MW_Lavender_1HR_RTEO!F16)</f>
        <v>5152567.9684820026</v>
      </c>
      <c r="G16" s="15">
        <f>SUM(Base_230MW_Lavender_1HR_SPIN!G16,Base_230MW_Lavender_1HR_RTEO!G16)</f>
        <v>5067972.1698190169</v>
      </c>
      <c r="H16" s="15">
        <f>SUM(Base_230MW_Lavender_1HR_SPIN!H16,Base_230MW_Lavender_1HR_RTEO!H16)</f>
        <v>4525245.9754255442</v>
      </c>
      <c r="I16" s="15">
        <f>SUM(Base_230MW_Lavender_1HR_SPIN!I16,Base_230MW_Lavender_1HR_RTEO!I16)</f>
        <v>4622424.5432834793</v>
      </c>
      <c r="J16" s="15">
        <f>SUM(Base_230MW_Lavender_1HR_SPIN!J16,Base_230MW_Lavender_1HR_RTEO!J16)</f>
        <v>4472837.3996729758</v>
      </c>
      <c r="K16" s="15">
        <f>SUM(Base_230MW_Lavender_1HR_SPIN!K16,Base_230MW_Lavender_1HR_RTEO!K16)</f>
        <v>4729226.0237845965</v>
      </c>
      <c r="L16" s="15">
        <f>SUM(Base_230MW_Lavender_1HR_SPIN!L16,Base_230MW_Lavender_1HR_RTEO!L16)</f>
        <v>4957867.7932987195</v>
      </c>
      <c r="M16" s="15">
        <f>SUM(Base_230MW_Lavender_1HR_SPIN!M16,Base_230MW_Lavender_1HR_RTEO!M16)</f>
        <v>5130638.9366166517</v>
      </c>
      <c r="N16" s="15">
        <f>SUM(Base_230MW_Lavender_1HR_SPIN!N16,Base_230MW_Lavender_1HR_RTEO!N16)</f>
        <v>5294677.9651061371</v>
      </c>
      <c r="O16" s="15">
        <f>SUM(Base_230MW_Lavender_1HR_SPIN!O16,Base_230MW_Lavender_1HR_RTEO!O16)</f>
        <v>5233151.563384668</v>
      </c>
      <c r="P16" s="15">
        <f>SUM(Base_230MW_Lavender_1HR_SPIN!P16,Base_230MW_Lavender_1HR_RTEO!P16)</f>
        <v>5207008.362585715</v>
      </c>
      <c r="Q16" s="15">
        <f>SUM(Base_230MW_Lavender_1HR_SPIN!Q16,Base_230MW_Lavender_1HR_RTEO!Q16)</f>
        <v>5544301.9811005685</v>
      </c>
      <c r="R16" s="15">
        <f>SUM(Base_230MW_Lavender_1HR_SPIN!R16,Base_230MW_Lavender_1HR_RTEO!R16)</f>
        <v>5348041.3975084787</v>
      </c>
      <c r="S16" s="15">
        <f>SUM(Base_230MW_Lavender_1HR_SPIN!S16,Base_230MW_Lavender_1HR_RTEO!S16)</f>
        <v>5438924.7149970252</v>
      </c>
      <c r="T16" s="15">
        <f>SUM(Base_230MW_Lavender_1HR_SPIN!T16,Base_230MW_Lavender_1HR_RTEO!T16)</f>
        <v>5560482.702638628</v>
      </c>
      <c r="U16" s="15">
        <f>SUM(Base_230MW_Lavender_1HR_SPIN!U16,Base_230MW_Lavender_1HR_RTEO!U16)</f>
        <v>5720180.5416284222</v>
      </c>
      <c r="V16" s="15">
        <f>SUM(Base_230MW_Lavender_1HR_SPIN!V16,Base_230MW_Lavender_1HR_RTEO!V16)</f>
        <v>5516946.3311724784</v>
      </c>
      <c r="W16" s="15">
        <f>SUM(Base_230MW_Lavender_1HR_SPIN!W16,Base_230MW_Lavender_1HR_RTEO!W16)</f>
        <v>5696401.4144498454</v>
      </c>
      <c r="X16" s="15">
        <f>SUM(Base_230MW_Lavender_1HR_SPIN!X16,Base_230MW_Lavender_1HR_RTEO!X16)</f>
        <v>5868935.3639029935</v>
      </c>
      <c r="Y16" s="15">
        <f>SUM(Base_230MW_Lavender_1HR_SPIN!Y16,Base_230MW_Lavender_1HR_RTEO!Y16)</f>
        <v>5706081.3111237027</v>
      </c>
      <c r="Z16" s="15">
        <f>SUM(Base_230MW_Lavender_1HR_SPIN!Z16,Base_230MW_Lavender_1HR_RTEO!Z16)</f>
        <v>5759541.4542623227</v>
      </c>
    </row>
    <row r="17" spans="1:26" x14ac:dyDescent="0.25">
      <c r="A17" s="14" t="s">
        <v>10</v>
      </c>
      <c r="B17" s="15">
        <f t="shared" ref="B17:Z17" si="0">SUM(B5:B16)</f>
        <v>38506855.880578443</v>
      </c>
      <c r="C17" s="15">
        <f t="shared" si="0"/>
        <v>33606434.142931014</v>
      </c>
      <c r="D17" s="15">
        <f t="shared" si="0"/>
        <v>33705676.509525687</v>
      </c>
      <c r="E17" s="15">
        <f t="shared" si="0"/>
        <v>31423929.508504406</v>
      </c>
      <c r="F17" s="15">
        <f t="shared" si="0"/>
        <v>27684850.985553004</v>
      </c>
      <c r="G17" s="15">
        <f t="shared" si="0"/>
        <v>27275845.218478017</v>
      </c>
      <c r="H17" s="15">
        <f t="shared" si="0"/>
        <v>24078828.095460545</v>
      </c>
      <c r="I17" s="15">
        <f t="shared" si="0"/>
        <v>24773784.489354484</v>
      </c>
      <c r="J17" s="15">
        <f t="shared" si="0"/>
        <v>24066266.274843976</v>
      </c>
      <c r="K17" s="15">
        <f t="shared" si="0"/>
        <v>25487084.980399597</v>
      </c>
      <c r="L17" s="15">
        <f t="shared" si="0"/>
        <v>26554386.950102717</v>
      </c>
      <c r="M17" s="15">
        <f t="shared" si="0"/>
        <v>27489077.119321648</v>
      </c>
      <c r="N17" s="15">
        <f t="shared" si="0"/>
        <v>28306610.604698136</v>
      </c>
      <c r="O17" s="15">
        <f t="shared" si="0"/>
        <v>27790025.576756667</v>
      </c>
      <c r="P17" s="15">
        <f t="shared" si="0"/>
        <v>27599131.464033715</v>
      </c>
      <c r="Q17" s="15">
        <f t="shared" si="0"/>
        <v>29434419.603125572</v>
      </c>
      <c r="R17" s="15">
        <f t="shared" si="0"/>
        <v>28210295.66173948</v>
      </c>
      <c r="S17" s="15">
        <f t="shared" si="0"/>
        <v>28703076.755548023</v>
      </c>
      <c r="T17" s="15">
        <f t="shared" si="0"/>
        <v>29307351.552265622</v>
      </c>
      <c r="U17" s="15">
        <f t="shared" si="0"/>
        <v>30186231.228082426</v>
      </c>
      <c r="V17" s="15">
        <f t="shared" si="0"/>
        <v>29073546.36001448</v>
      </c>
      <c r="W17" s="15">
        <f t="shared" si="0"/>
        <v>29885900.268824846</v>
      </c>
      <c r="X17" s="15">
        <f t="shared" si="0"/>
        <v>30741281.177405991</v>
      </c>
      <c r="Y17" s="15">
        <f t="shared" si="0"/>
        <v>29719819.0853987</v>
      </c>
      <c r="Z17" s="15">
        <f t="shared" si="0"/>
        <v>29935968.292897329</v>
      </c>
    </row>
    <row r="18" spans="1:26" x14ac:dyDescent="0.25">
      <c r="A18" s="14" t="s">
        <v>13</v>
      </c>
      <c r="B18" s="15">
        <f t="shared" ref="B18:Z18" si="1">B17/B3/1000</f>
        <v>167.42111252425411</v>
      </c>
      <c r="C18" s="15">
        <f t="shared" si="1"/>
        <v>146.11493105622179</v>
      </c>
      <c r="D18" s="15">
        <f t="shared" si="1"/>
        <v>146.54641960663344</v>
      </c>
      <c r="E18" s="15">
        <f t="shared" si="1"/>
        <v>136.62578047175828</v>
      </c>
      <c r="F18" s="15">
        <f t="shared" si="1"/>
        <v>120.36891732849132</v>
      </c>
      <c r="G18" s="15">
        <f t="shared" si="1"/>
        <v>118.59063138468703</v>
      </c>
      <c r="H18" s="15">
        <f t="shared" si="1"/>
        <v>104.69055693678499</v>
      </c>
      <c r="I18" s="15">
        <f t="shared" si="1"/>
        <v>107.71210647545428</v>
      </c>
      <c r="J18" s="15">
        <f t="shared" si="1"/>
        <v>104.6359403254086</v>
      </c>
      <c r="K18" s="15">
        <f t="shared" si="1"/>
        <v>110.81341295825911</v>
      </c>
      <c r="L18" s="15">
        <f t="shared" si="1"/>
        <v>115.45385630479441</v>
      </c>
      <c r="M18" s="15">
        <f t="shared" si="1"/>
        <v>119.5177266057463</v>
      </c>
      <c r="N18" s="15">
        <f t="shared" si="1"/>
        <v>123.07222002042668</v>
      </c>
      <c r="O18" s="15">
        <f t="shared" si="1"/>
        <v>120.8261981598116</v>
      </c>
      <c r="P18" s="15">
        <f t="shared" si="1"/>
        <v>119.99622375666833</v>
      </c>
      <c r="Q18" s="15">
        <f t="shared" si="1"/>
        <v>127.97573740489379</v>
      </c>
      <c r="R18" s="15">
        <f t="shared" si="1"/>
        <v>122.6534593988673</v>
      </c>
      <c r="S18" s="15">
        <f t="shared" si="1"/>
        <v>124.79598589368706</v>
      </c>
      <c r="T18" s="15">
        <f t="shared" si="1"/>
        <v>127.42326761854618</v>
      </c>
      <c r="U18" s="15">
        <f t="shared" si="1"/>
        <v>131.24448360035836</v>
      </c>
      <c r="V18" s="15">
        <f t="shared" si="1"/>
        <v>126.40672330441079</v>
      </c>
      <c r="W18" s="15">
        <f t="shared" si="1"/>
        <v>129.93869682097758</v>
      </c>
      <c r="X18" s="15">
        <f t="shared" si="1"/>
        <v>133.65774424959125</v>
      </c>
      <c r="Y18" s="15">
        <f t="shared" si="1"/>
        <v>129.21660471912477</v>
      </c>
      <c r="Z18" s="15">
        <f t="shared" si="1"/>
        <v>130.15638388216229</v>
      </c>
    </row>
    <row r="19" spans="1:26" x14ac:dyDescent="0.25">
      <c r="A19" s="14" t="s">
        <v>14</v>
      </c>
      <c r="B19" s="15">
        <f>B18/B4</f>
        <v>167.42111252425411</v>
      </c>
      <c r="C19" s="15">
        <f>C18/B4</f>
        <v>146.11493105622179</v>
      </c>
      <c r="D19" s="15">
        <f>D18/B4</f>
        <v>146.54641960663344</v>
      </c>
      <c r="E19" s="15">
        <f>E18/B4</f>
        <v>136.62578047175828</v>
      </c>
      <c r="F19" s="15">
        <f>F18/B4</f>
        <v>120.36891732849132</v>
      </c>
      <c r="G19" s="15">
        <f>G18/B4</f>
        <v>118.59063138468703</v>
      </c>
      <c r="H19" s="15">
        <f>H18/B4</f>
        <v>104.69055693678499</v>
      </c>
      <c r="I19" s="15">
        <f>I18/B4</f>
        <v>107.71210647545428</v>
      </c>
      <c r="J19" s="15">
        <f>J18/B4</f>
        <v>104.6359403254086</v>
      </c>
      <c r="K19" s="15">
        <f>K18/B4</f>
        <v>110.81341295825911</v>
      </c>
      <c r="L19" s="15">
        <f>L18/B4</f>
        <v>115.45385630479441</v>
      </c>
      <c r="M19" s="15">
        <f>M18/B4</f>
        <v>119.5177266057463</v>
      </c>
      <c r="N19" s="15">
        <f>N18/B4</f>
        <v>123.07222002042668</v>
      </c>
      <c r="O19" s="15">
        <f>O18/B4</f>
        <v>120.8261981598116</v>
      </c>
      <c r="P19" s="15">
        <f>P18/B4</f>
        <v>119.99622375666833</v>
      </c>
      <c r="Q19" s="15">
        <f>Q18/B4</f>
        <v>127.97573740489379</v>
      </c>
      <c r="R19" s="15">
        <f>R18/B4</f>
        <v>122.6534593988673</v>
      </c>
      <c r="S19" s="15">
        <f>S18/B4</f>
        <v>124.79598589368706</v>
      </c>
      <c r="T19" s="15">
        <f>T18/B4</f>
        <v>127.42326761854618</v>
      </c>
      <c r="U19" s="15">
        <f>U18/B4</f>
        <v>131.24448360035836</v>
      </c>
      <c r="V19" s="15">
        <f>V18/B4</f>
        <v>126.40672330441079</v>
      </c>
      <c r="W19" s="15">
        <f>W18/B4</f>
        <v>129.93869682097758</v>
      </c>
      <c r="X19" s="15">
        <f>X18/B4</f>
        <v>133.65774424959125</v>
      </c>
      <c r="Y19" s="15">
        <f>Y18/B4</f>
        <v>129.21660471912477</v>
      </c>
      <c r="Z19" s="15">
        <f>Z18/B4</f>
        <v>130.15638388216229</v>
      </c>
    </row>
    <row r="20" spans="1:26" x14ac:dyDescent="0.25">
      <c r="A20" s="14" t="s">
        <v>15</v>
      </c>
      <c r="B20" s="16">
        <f>(20/23*Base_230MW_Lavender_1HR_SPIN!B20)+(3/23*Base_230MW_Lavender_1HR_RTEO!B20)</f>
        <v>112.73383188405799</v>
      </c>
      <c r="C20" s="16">
        <f>(20/23*Base_230MW_Lavender_1HR_SPIN!C20)+(3/23*Base_230MW_Lavender_1HR_RTEO!C20)</f>
        <v>162.22216736006337</v>
      </c>
      <c r="D20" s="16">
        <f>(20/23*Base_230MW_Lavender_1HR_SPIN!D20)+(3/23*Base_230MW_Lavender_1HR_RTEO!D20)</f>
        <v>173.41388258753261</v>
      </c>
      <c r="E20" s="16">
        <f>(20/23*Base_230MW_Lavender_1HR_SPIN!E20)+(3/23*Base_230MW_Lavender_1HR_RTEO!E20)</f>
        <v>172.65825576523955</v>
      </c>
      <c r="F20" s="16">
        <f>(20/23*Base_230MW_Lavender_1HR_SPIN!F20)+(3/23*Base_230MW_Lavender_1HR_RTEO!F20)</f>
        <v>154.2054640534451</v>
      </c>
      <c r="G20" s="16">
        <f>(20/23*Base_230MW_Lavender_1HR_SPIN!G20)+(3/23*Base_230MW_Lavender_1HR_RTEO!G20)</f>
        <v>152.21269587966864</v>
      </c>
      <c r="H20" s="16">
        <f>(20/23*Base_230MW_Lavender_1HR_SPIN!H20)+(3/23*Base_230MW_Lavender_1HR_RTEO!H20)</f>
        <v>139.60186456842132</v>
      </c>
      <c r="I20" s="16">
        <f>(20/23*Base_230MW_Lavender_1HR_SPIN!I20)+(3/23*Base_230MW_Lavender_1HR_RTEO!I20)</f>
        <v>145.04073516934812</v>
      </c>
      <c r="J20" s="16">
        <f>(20/23*Base_230MW_Lavender_1HR_SPIN!J20)+(3/23*Base_230MW_Lavender_1HR_RTEO!J20)</f>
        <v>142.5028199968225</v>
      </c>
      <c r="K20" s="16">
        <f>(20/23*Base_230MW_Lavender_1HR_SPIN!K20)+(3/23*Base_230MW_Lavender_1HR_RTEO!K20)</f>
        <v>149.98269988117161</v>
      </c>
      <c r="L20" s="16">
        <f>(20/23*Base_230MW_Lavender_1HR_SPIN!L20)+(3/23*Base_230MW_Lavender_1HR_RTEO!L20)</f>
        <v>158.23095351480748</v>
      </c>
      <c r="M20" s="16">
        <f>(20/23*Base_230MW_Lavender_1HR_SPIN!M20)+(3/23*Base_230MW_Lavender_1HR_RTEO!M20)</f>
        <v>166.7417937123289</v>
      </c>
      <c r="N20" s="16">
        <f>(20/23*Base_230MW_Lavender_1HR_SPIN!N20)+(3/23*Base_230MW_Lavender_1HR_RTEO!N20)</f>
        <v>173.3369320407364</v>
      </c>
      <c r="O20" s="16">
        <f>(20/23*Base_230MW_Lavender_1HR_SPIN!O20)+(3/23*Base_230MW_Lavender_1HR_RTEO!O20)</f>
        <v>177.82427297172211</v>
      </c>
      <c r="P20" s="16">
        <f>(20/23*Base_230MW_Lavender_1HR_SPIN!P20)+(3/23*Base_230MW_Lavender_1HR_RTEO!P20)</f>
        <v>178.63681401742861</v>
      </c>
      <c r="Q20" s="16">
        <f>(20/23*Base_230MW_Lavender_1HR_SPIN!Q20)+(3/23*Base_230MW_Lavender_1HR_RTEO!Q20)</f>
        <v>189.83177406128274</v>
      </c>
      <c r="R20" s="16">
        <f>(20/23*Base_230MW_Lavender_1HR_SPIN!R20)+(3/23*Base_230MW_Lavender_1HR_RTEO!R20)</f>
        <v>186.64368905509971</v>
      </c>
      <c r="S20" s="16">
        <f>(20/23*Base_230MW_Lavender_1HR_SPIN!S20)+(3/23*Base_230MW_Lavender_1HR_RTEO!S20)</f>
        <v>187.86956217141528</v>
      </c>
      <c r="T20" s="16">
        <f>(20/23*Base_230MW_Lavender_1HR_SPIN!T20)+(3/23*Base_230MW_Lavender_1HR_RTEO!T20)</f>
        <v>196.7669518240595</v>
      </c>
      <c r="U20" s="16">
        <f>(20/23*Base_230MW_Lavender_1HR_SPIN!U20)+(3/23*Base_230MW_Lavender_1HR_RTEO!U20)</f>
        <v>202.22995329369363</v>
      </c>
      <c r="V20" s="16">
        <f>(20/23*Base_230MW_Lavender_1HR_SPIN!V20)+(3/23*Base_230MW_Lavender_1HR_RTEO!V20)</f>
        <v>199.59669890201275</v>
      </c>
      <c r="W20" s="16">
        <f>(20/23*Base_230MW_Lavender_1HR_SPIN!W20)+(3/23*Base_230MW_Lavender_1HR_RTEO!W20)</f>
        <v>206.24585301632331</v>
      </c>
      <c r="X20" s="16">
        <f>(20/23*Base_230MW_Lavender_1HR_SPIN!X20)+(3/23*Base_230MW_Lavender_1HR_RTEO!X20)</f>
        <v>217.53848944327595</v>
      </c>
      <c r="Y20" s="16">
        <f>(20/23*Base_230MW_Lavender_1HR_SPIN!Y20)+(3/23*Base_230MW_Lavender_1HR_RTEO!Y20)</f>
        <v>217.3982123635769</v>
      </c>
      <c r="Z20" s="16">
        <f>(20/23*Base_230MW_Lavender_1HR_SPIN!Z20)+(3/23*Base_230MW_Lavender_1HR_RTEO!Z20)</f>
        <v>222.52405536641183</v>
      </c>
    </row>
    <row r="21" spans="1:26" x14ac:dyDescent="0.25">
      <c r="A21" s="14" t="s">
        <v>76</v>
      </c>
      <c r="B21" s="16">
        <f>SUM(Base_230MW_Lavender_1HR_SPIN!B27,Base_230MW_Lavender_1HR_RTEO!B27)</f>
        <v>25928.781333333332</v>
      </c>
      <c r="C21" s="16">
        <f>SUM(Base_230MW_Lavender_1HR_SPIN!C27,Base_230MW_Lavender_1HR_RTEO!C27)</f>
        <v>35482.854666666666</v>
      </c>
      <c r="D21" s="16">
        <f>SUM(Base_230MW_Lavender_1HR_SPIN!D27,Base_230MW_Lavender_1HR_RTEO!D27)</f>
        <v>36873.860924000001</v>
      </c>
      <c r="E21" s="16">
        <f>SUM(Base_230MW_Lavender_1HR_SPIN!E27,Base_230MW_Lavender_1HR_RTEO!E27)</f>
        <v>35855.421999999999</v>
      </c>
      <c r="F21" s="16">
        <f>SUM(Base_230MW_Lavender_1HR_SPIN!F27,Base_230MW_Lavender_1HR_RTEO!F27)</f>
        <v>31345.961499999998</v>
      </c>
      <c r="G21" s="16">
        <f>SUM(Base_230MW_Lavender_1HR_SPIN!G27,Base_230MW_Lavender_1HR_RTEO!G27)</f>
        <v>30331.728333333329</v>
      </c>
      <c r="H21" s="16">
        <f>SUM(Base_230MW_Lavender_1HR_SPIN!H27,Base_230MW_Lavender_1HR_RTEO!H27)</f>
        <v>27305.007894666669</v>
      </c>
      <c r="I21" s="16">
        <f>SUM(Base_230MW_Lavender_1HR_SPIN!I27,Base_230MW_Lavender_1HR_RTEO!I27)</f>
        <v>27865.080999999998</v>
      </c>
      <c r="J21" s="16">
        <f>SUM(Base_230MW_Lavender_1HR_SPIN!J27,Base_230MW_Lavender_1HR_RTEO!J27)</f>
        <v>26908.807499999999</v>
      </c>
      <c r="K21" s="16">
        <f>SUM(Base_230MW_Lavender_1HR_SPIN!K27,Base_230MW_Lavender_1HR_RTEO!K27)</f>
        <v>27852.087333333329</v>
      </c>
      <c r="L21" s="16">
        <f>SUM(Base_230MW_Lavender_1HR_SPIN!L27,Base_230MW_Lavender_1HR_RTEO!L27)</f>
        <v>28907.054666666671</v>
      </c>
      <c r="M21" s="16">
        <f>SUM(Base_230MW_Lavender_1HR_SPIN!M27,Base_230MW_Lavender_1HR_RTEO!M27)</f>
        <v>29978.673833333331</v>
      </c>
      <c r="N21" s="16">
        <f>SUM(Base_230MW_Lavender_1HR_SPIN!N27,Base_230MW_Lavender_1HR_RTEO!N27)</f>
        <v>30682.023666666668</v>
      </c>
      <c r="O21" s="16">
        <f>SUM(Base_230MW_Lavender_1HR_SPIN!O27,Base_230MW_Lavender_1HR_RTEO!O27)</f>
        <v>30993.703833333333</v>
      </c>
      <c r="P21" s="16">
        <f>SUM(Base_230MW_Lavender_1HR_SPIN!P27,Base_230MW_Lavender_1HR_RTEO!P27)</f>
        <v>30666.939136000001</v>
      </c>
      <c r="Q21" s="16">
        <f>SUM(Base_230MW_Lavender_1HR_SPIN!Q27,Base_230MW_Lavender_1HR_RTEO!Q27)</f>
        <v>32099.793666666661</v>
      </c>
      <c r="R21" s="16">
        <f>SUM(Base_230MW_Lavender_1HR_SPIN!R27,Base_230MW_Lavender_1HR_RTEO!R27)</f>
        <v>31092.785516</v>
      </c>
      <c r="S21" s="16">
        <f>SUM(Base_230MW_Lavender_1HR_SPIN!S27,Base_230MW_Lavender_1HR_RTEO!S27)</f>
        <v>30838.976500000001</v>
      </c>
      <c r="T21" s="16">
        <f>SUM(Base_230MW_Lavender_1HR_SPIN!T27,Base_230MW_Lavender_1HR_RTEO!T27)</f>
        <v>31833.351000000002</v>
      </c>
      <c r="U21" s="16">
        <f>SUM(Base_230MW_Lavender_1HR_SPIN!U27,Base_230MW_Lavender_1HR_RTEO!U27)</f>
        <v>32242.734833333332</v>
      </c>
      <c r="V21" s="16">
        <f>SUM(Base_230MW_Lavender_1HR_SPIN!V27,Base_230MW_Lavender_1HR_RTEO!V27)</f>
        <v>31363.826878666663</v>
      </c>
      <c r="W21" s="16">
        <f>SUM(Base_230MW_Lavender_1HR_SPIN!W27,Base_230MW_Lavender_1HR_RTEO!W27)</f>
        <v>31697.100166666671</v>
      </c>
      <c r="X21" s="16">
        <f>SUM(Base_230MW_Lavender_1HR_SPIN!X27,Base_230MW_Lavender_1HR_RTEO!X27)</f>
        <v>32682.112500000003</v>
      </c>
      <c r="Y21" s="16">
        <f>SUM(Base_230MW_Lavender_1HR_SPIN!Y27,Base_230MW_Lavender_1HR_RTEO!Y27)</f>
        <v>31911.014000000003</v>
      </c>
      <c r="Z21" s="16">
        <f>SUM(Base_230MW_Lavender_1HR_SPIN!Z27,Base_230MW_Lavender_1HR_RTEO!Z27)</f>
        <v>31895.707999999999</v>
      </c>
    </row>
    <row r="22" spans="1:26" x14ac:dyDescent="0.25">
      <c r="A22" s="14" t="s">
        <v>77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4" t="s">
        <v>78</v>
      </c>
      <c r="B23" s="16">
        <f>SUM(Base_230MW_Lavender_1HR_SPIN!B29,Base_230MW_Lavender_1HR_RTEO!B29)</f>
        <v>25928.781333333332</v>
      </c>
      <c r="C23" s="16">
        <f>SUM(Base_230MW_Lavender_1HR_SPIN!C29,Base_230MW_Lavender_1HR_RTEO!C29)</f>
        <v>35482.854666666666</v>
      </c>
      <c r="D23" s="16">
        <f>SUM(Base_230MW_Lavender_1HR_SPIN!D29,Base_230MW_Lavender_1HR_RTEO!D29)</f>
        <v>36873.860924000001</v>
      </c>
      <c r="E23" s="16">
        <f>SUM(Base_230MW_Lavender_1HR_SPIN!E29,Base_230MW_Lavender_1HR_RTEO!E29)</f>
        <v>35855.421999999999</v>
      </c>
      <c r="F23" s="16">
        <f>SUM(Base_230MW_Lavender_1HR_SPIN!F29,Base_230MW_Lavender_1HR_RTEO!F29)</f>
        <v>31345.961499999998</v>
      </c>
      <c r="G23" s="16">
        <f>SUM(Base_230MW_Lavender_1HR_SPIN!G29,Base_230MW_Lavender_1HR_RTEO!G29)</f>
        <v>30331.728333333329</v>
      </c>
      <c r="H23" s="16">
        <f>SUM(Base_230MW_Lavender_1HR_SPIN!H29,Base_230MW_Lavender_1HR_RTEO!H29)</f>
        <v>27305.007894666669</v>
      </c>
      <c r="I23" s="16">
        <f>SUM(Base_230MW_Lavender_1HR_SPIN!I29,Base_230MW_Lavender_1HR_RTEO!I29)</f>
        <v>27865.080999999998</v>
      </c>
      <c r="J23" s="16">
        <f>SUM(Base_230MW_Lavender_1HR_SPIN!J29,Base_230MW_Lavender_1HR_RTEO!J29)</f>
        <v>26908.807499999999</v>
      </c>
      <c r="K23" s="16">
        <f>SUM(Base_230MW_Lavender_1HR_SPIN!K29,Base_230MW_Lavender_1HR_RTEO!K29)</f>
        <v>27852.087333333329</v>
      </c>
      <c r="L23" s="16">
        <f>SUM(Base_230MW_Lavender_1HR_SPIN!L29,Base_230MW_Lavender_1HR_RTEO!L29)</f>
        <v>28907.054666666671</v>
      </c>
      <c r="M23" s="16">
        <f>SUM(Base_230MW_Lavender_1HR_SPIN!M29,Base_230MW_Lavender_1HR_RTEO!M29)</f>
        <v>29978.673833333331</v>
      </c>
      <c r="N23" s="16">
        <f>SUM(Base_230MW_Lavender_1HR_SPIN!N29,Base_230MW_Lavender_1HR_RTEO!N29)</f>
        <v>30682.023666666668</v>
      </c>
      <c r="O23" s="16">
        <f>SUM(Base_230MW_Lavender_1HR_SPIN!O29,Base_230MW_Lavender_1HR_RTEO!O29)</f>
        <v>30993.703833333333</v>
      </c>
      <c r="P23" s="16">
        <f>SUM(Base_230MW_Lavender_1HR_SPIN!P29,Base_230MW_Lavender_1HR_RTEO!P29)</f>
        <v>30666.939136000001</v>
      </c>
      <c r="Q23" s="16">
        <f>SUM(Base_230MW_Lavender_1HR_SPIN!Q29,Base_230MW_Lavender_1HR_RTEO!Q29)</f>
        <v>32099.793666666661</v>
      </c>
      <c r="R23" s="16">
        <f>SUM(Base_230MW_Lavender_1HR_SPIN!R29,Base_230MW_Lavender_1HR_RTEO!R29)</f>
        <v>31092.785516</v>
      </c>
      <c r="S23" s="16">
        <f>SUM(Base_230MW_Lavender_1HR_SPIN!S29,Base_230MW_Lavender_1HR_RTEO!S29)</f>
        <v>30838.976500000001</v>
      </c>
      <c r="T23" s="16">
        <f>SUM(Base_230MW_Lavender_1HR_SPIN!T29,Base_230MW_Lavender_1HR_RTEO!T29)</f>
        <v>31833.351000000002</v>
      </c>
      <c r="U23" s="16">
        <f>SUM(Base_230MW_Lavender_1HR_SPIN!U29,Base_230MW_Lavender_1HR_RTEO!U29)</f>
        <v>32242.734833333332</v>
      </c>
      <c r="V23" s="16">
        <f>SUM(Base_230MW_Lavender_1HR_SPIN!V29,Base_230MW_Lavender_1HR_RTEO!V29)</f>
        <v>31363.826878666663</v>
      </c>
      <c r="W23" s="16">
        <f>SUM(Base_230MW_Lavender_1HR_SPIN!W29,Base_230MW_Lavender_1HR_RTEO!W29)</f>
        <v>31697.100166666671</v>
      </c>
      <c r="X23" s="16">
        <f>SUM(Base_230MW_Lavender_1HR_SPIN!X29,Base_230MW_Lavender_1HR_RTEO!X29)</f>
        <v>32682.112500000003</v>
      </c>
      <c r="Y23" s="16">
        <f>SUM(Base_230MW_Lavender_1HR_SPIN!Y29,Base_230MW_Lavender_1HR_RTEO!Y29)</f>
        <v>31911.014000000003</v>
      </c>
      <c r="Z23" s="16">
        <f>SUM(Base_230MW_Lavender_1HR_SPIN!Z29,Base_230MW_Lavender_1HR_RTEO!Z29)</f>
        <v>31895.707999999999</v>
      </c>
    </row>
    <row r="24" spans="1:26" x14ac:dyDescent="0.25">
      <c r="A24" s="14" t="s">
        <v>79</v>
      </c>
      <c r="B24" s="16">
        <f>SUM(Base_230MW_Lavender_1HR_SPIN!B30,Base_230MW_Lavender_1HR_RTEO!B30)</f>
        <v>30303.465980666664</v>
      </c>
      <c r="C24" s="16">
        <f>SUM(Base_230MW_Lavender_1HR_SPIN!C30,Base_230MW_Lavender_1HR_RTEO!C30)</f>
        <v>41657.560471916659</v>
      </c>
      <c r="D24" s="16">
        <f>SUM(Base_230MW_Lavender_1HR_SPIN!D30,Base_230MW_Lavender_1HR_RTEO!D30)</f>
        <v>43282.044035166662</v>
      </c>
      <c r="E24" s="16">
        <f>SUM(Base_230MW_Lavender_1HR_SPIN!E30,Base_230MW_Lavender_1HR_RTEO!E30)</f>
        <v>42087.143609250008</v>
      </c>
      <c r="F24" s="16">
        <f>SUM(Base_230MW_Lavender_1HR_SPIN!F30,Base_230MW_Lavender_1HR_RTEO!F30)</f>
        <v>36739.347496000002</v>
      </c>
      <c r="G24" s="16">
        <f>SUM(Base_230MW_Lavender_1HR_SPIN!G30,Base_230MW_Lavender_1HR_RTEO!G30)</f>
        <v>35613.967306999999</v>
      </c>
      <c r="H24" s="16">
        <f>SUM(Base_230MW_Lavender_1HR_SPIN!H30,Base_230MW_Lavender_1HR_RTEO!H30)</f>
        <v>32063.623473</v>
      </c>
      <c r="I24" s="16">
        <f>SUM(Base_230MW_Lavender_1HR_SPIN!I30,Base_230MW_Lavender_1HR_RTEO!I30)</f>
        <v>32665.98456533334</v>
      </c>
      <c r="J24" s="16">
        <f>SUM(Base_230MW_Lavender_1HR_SPIN!J30,Base_230MW_Lavender_1HR_RTEO!J30)</f>
        <v>31596.374648749996</v>
      </c>
      <c r="K24" s="16">
        <f>SUM(Base_230MW_Lavender_1HR_SPIN!K30,Base_230MW_Lavender_1HR_RTEO!K30)</f>
        <v>32678.637250666663</v>
      </c>
      <c r="L24" s="16">
        <f>SUM(Base_230MW_Lavender_1HR_SPIN!L30,Base_230MW_Lavender_1HR_RTEO!L30)</f>
        <v>33931.553331166673</v>
      </c>
      <c r="M24" s="16">
        <f>SUM(Base_230MW_Lavender_1HR_SPIN!M30,Base_230MW_Lavender_1HR_RTEO!M30)</f>
        <v>35158.734396</v>
      </c>
      <c r="N24" s="16">
        <f>SUM(Base_230MW_Lavender_1HR_SPIN!N30,Base_230MW_Lavender_1HR_RTEO!N30)</f>
        <v>35949.021145999999</v>
      </c>
      <c r="O24" s="16">
        <f>SUM(Base_230MW_Lavender_1HR_SPIN!O30,Base_230MW_Lavender_1HR_RTEO!O30)</f>
        <v>36346.072293083336</v>
      </c>
      <c r="P24" s="16">
        <f>SUM(Base_230MW_Lavender_1HR_SPIN!P30,Base_230MW_Lavender_1HR_RTEO!P30)</f>
        <v>35982.055793249994</v>
      </c>
      <c r="Q24" s="16">
        <f>SUM(Base_230MW_Lavender_1HR_SPIN!Q30,Base_230MW_Lavender_1HR_RTEO!Q30)</f>
        <v>37620.858692583322</v>
      </c>
      <c r="R24" s="16">
        <f>SUM(Base_230MW_Lavender_1HR_SPIN!R30,Base_230MW_Lavender_1HR_RTEO!R30)</f>
        <v>36466.084601083334</v>
      </c>
      <c r="S24" s="16">
        <f>SUM(Base_230MW_Lavender_1HR_SPIN!S30,Base_230MW_Lavender_1HR_RTEO!S30)</f>
        <v>36164.433521333332</v>
      </c>
      <c r="T24" s="16">
        <f>SUM(Base_230MW_Lavender_1HR_SPIN!T30,Base_230MW_Lavender_1HR_RTEO!T30)</f>
        <v>37343.541666083336</v>
      </c>
      <c r="U24" s="16">
        <f>SUM(Base_230MW_Lavender_1HR_SPIN!U30,Base_230MW_Lavender_1HR_RTEO!U30)</f>
        <v>37830.586181833336</v>
      </c>
      <c r="V24" s="16">
        <f>SUM(Base_230MW_Lavender_1HR_SPIN!V30,Base_230MW_Lavender_1HR_RTEO!V30)</f>
        <v>36766.762110333337</v>
      </c>
      <c r="W24" s="16">
        <f>SUM(Base_230MW_Lavender_1HR_SPIN!W30,Base_230MW_Lavender_1HR_RTEO!W30)</f>
        <v>37188.603894166663</v>
      </c>
      <c r="X24" s="16">
        <f>SUM(Base_230MW_Lavender_1HR_SPIN!X30,Base_230MW_Lavender_1HR_RTEO!X30)</f>
        <v>38238.022590083332</v>
      </c>
      <c r="Y24" s="16">
        <f>SUM(Base_230MW_Lavender_1HR_SPIN!Y30,Base_230MW_Lavender_1HR_RTEO!Y30)</f>
        <v>37391.852761499998</v>
      </c>
      <c r="Z24" s="16">
        <f>SUM(Base_230MW_Lavender_1HR_SPIN!Z30,Base_230MW_Lavender_1HR_RTEO!Z30)</f>
        <v>37392.567105916671</v>
      </c>
    </row>
  </sheetData>
  <conditionalFormatting sqref="A14:Z14">
    <cfRule type="expression" dxfId="447" priority="6">
      <formula>TRUE</formula>
    </cfRule>
  </conditionalFormatting>
  <conditionalFormatting sqref="A16:Z16">
    <cfRule type="expression" dxfId="446" priority="9">
      <formula>TRUE</formula>
    </cfRule>
  </conditionalFormatting>
  <conditionalFormatting sqref="A17:Z20">
    <cfRule type="notContainsBlanks" dxfId="445" priority="1">
      <formula>LEN(TRIM(A17))&gt;0</formula>
    </cfRule>
  </conditionalFormatting>
  <conditionalFormatting sqref="A20:Z20">
    <cfRule type="expression" dxfId="444" priority="12">
      <formula>TRUE</formula>
    </cfRule>
  </conditionalFormatting>
  <conditionalFormatting sqref="A24:Z24">
    <cfRule type="expression" dxfId="443" priority="18">
      <formula>TRUE</formula>
    </cfRule>
  </conditionalFormatting>
  <conditionalFormatting sqref="B14">
    <cfRule type="expression" dxfId="442" priority="4">
      <formula>TRUE</formula>
    </cfRule>
  </conditionalFormatting>
  <conditionalFormatting sqref="B16">
    <cfRule type="expression" dxfId="441" priority="7">
      <formula>TRUE</formula>
    </cfRule>
  </conditionalFormatting>
  <conditionalFormatting sqref="B1">
    <cfRule type="expression" dxfId="440" priority="2">
      <formula>TRUE</formula>
    </cfRule>
  </conditionalFormatting>
  <conditionalFormatting sqref="B20">
    <cfRule type="expression" dxfId="439" priority="10">
      <formula>TRUE</formula>
    </cfRule>
  </conditionalFormatting>
  <conditionalFormatting sqref="B1:B24">
    <cfRule type="expression" dxfId="438" priority="20">
      <formula>TRUE</formula>
    </cfRule>
  </conditionalFormatting>
  <conditionalFormatting sqref="B24">
    <cfRule type="expression" dxfId="437" priority="16">
      <formula>TRUE</formula>
    </cfRule>
  </conditionalFormatting>
  <conditionalFormatting sqref="Z14">
    <cfRule type="expression" dxfId="436" priority="5">
      <formula>TRUE</formula>
    </cfRule>
  </conditionalFormatting>
  <conditionalFormatting sqref="Z16">
    <cfRule type="expression" dxfId="435" priority="8">
      <formula>TRUE</formula>
    </cfRule>
  </conditionalFormatting>
  <conditionalFormatting sqref="Z1">
    <cfRule type="expression" dxfId="434" priority="3">
      <formula>TRUE</formula>
    </cfRule>
  </conditionalFormatting>
  <conditionalFormatting sqref="Z20">
    <cfRule type="expression" dxfId="433" priority="11">
      <formula>TRUE</formula>
    </cfRule>
  </conditionalFormatting>
  <conditionalFormatting sqref="Z1:Z24">
    <cfRule type="expression" dxfId="432" priority="19">
      <formula>TRUE</formula>
    </cfRule>
  </conditionalFormatting>
  <conditionalFormatting sqref="Z24">
    <cfRule type="expression" dxfId="431" priority="17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C81-948E-44C8-A1E1-F62964D44614}">
  <dimension ref="A1:Z24"/>
  <sheetViews>
    <sheetView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75" x14ac:dyDescent="0.25">
      <c r="A1" s="3" t="s">
        <v>56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4" t="s">
        <v>59</v>
      </c>
      <c r="B5" s="15">
        <f>SUM(High_230MW_Lavender_1HR_SPIN!B5,High_230MW_Lavender_1HR_RTEO!B5)</f>
        <v>-244786.82292900002</v>
      </c>
      <c r="C5" s="15">
        <f>SUM(High_230MW_Lavender_1HR_SPIN!C5,High_230MW_Lavender_1HR_RTEO!C5)</f>
        <v>386012.15524300002</v>
      </c>
      <c r="D5" s="15">
        <f>SUM(High_230MW_Lavender_1HR_SPIN!D5,High_230MW_Lavender_1HR_RTEO!D5)</f>
        <v>418656.56400599988</v>
      </c>
      <c r="E5" s="15">
        <f>SUM(High_230MW_Lavender_1HR_SPIN!E5,High_230MW_Lavender_1HR_RTEO!E5)</f>
        <v>178759.49374900002</v>
      </c>
      <c r="F5" s="15">
        <f>SUM(High_230MW_Lavender_1HR_SPIN!F5,High_230MW_Lavender_1HR_RTEO!F5)</f>
        <v>-27525.438157000015</v>
      </c>
      <c r="G5" s="15">
        <f>SUM(High_230MW_Lavender_1HR_SPIN!G5,High_230MW_Lavender_1HR_RTEO!G5)</f>
        <v>-111384.75988199998</v>
      </c>
      <c r="H5" s="15">
        <f>SUM(High_230MW_Lavender_1HR_SPIN!H5,High_230MW_Lavender_1HR_RTEO!H5)</f>
        <v>-226739.66886800012</v>
      </c>
      <c r="I5" s="15">
        <f>SUM(High_230MW_Lavender_1HR_SPIN!I5,High_230MW_Lavender_1HR_RTEO!I5)</f>
        <v>-187056.84029399999</v>
      </c>
      <c r="J5" s="15">
        <f>SUM(High_230MW_Lavender_1HR_SPIN!J5,High_230MW_Lavender_1HR_RTEO!J5)</f>
        <v>-194715.2843</v>
      </c>
      <c r="K5" s="15">
        <f>SUM(High_230MW_Lavender_1HR_SPIN!K5,High_230MW_Lavender_1HR_RTEO!K5)</f>
        <v>-169588.45327700002</v>
      </c>
      <c r="L5" s="15">
        <f>SUM(High_230MW_Lavender_1HR_SPIN!L5,High_230MW_Lavender_1HR_RTEO!L5)</f>
        <v>-182696.46829300001</v>
      </c>
      <c r="M5" s="15">
        <f>SUM(High_230MW_Lavender_1HR_SPIN!M5,High_230MW_Lavender_1HR_RTEO!M5)</f>
        <v>-123061.60202999999</v>
      </c>
      <c r="N5" s="15">
        <f>SUM(High_230MW_Lavender_1HR_SPIN!N5,High_230MW_Lavender_1HR_RTEO!N5)</f>
        <v>-75268.980715999991</v>
      </c>
      <c r="O5" s="15">
        <f>SUM(High_230MW_Lavender_1HR_SPIN!O5,High_230MW_Lavender_1HR_RTEO!O5)</f>
        <v>-172.87139700000989</v>
      </c>
      <c r="P5" s="15">
        <f>SUM(High_230MW_Lavender_1HR_SPIN!P5,High_230MW_Lavender_1HR_RTEO!P5)</f>
        <v>-6693.1345000000256</v>
      </c>
      <c r="Q5" s="15">
        <f>SUM(High_230MW_Lavender_1HR_SPIN!Q5,High_230MW_Lavender_1HR_RTEO!Q5)</f>
        <v>15011.418907999971</v>
      </c>
      <c r="R5" s="15">
        <f>SUM(High_230MW_Lavender_1HR_SPIN!R5,High_230MW_Lavender_1HR_RTEO!R5)</f>
        <v>61612.927705000031</v>
      </c>
      <c r="S5" s="15">
        <f>SUM(High_230MW_Lavender_1HR_SPIN!S5,High_230MW_Lavender_1HR_RTEO!S5)</f>
        <v>142677.516313</v>
      </c>
      <c r="T5" s="15">
        <f>SUM(High_230MW_Lavender_1HR_SPIN!T5,High_230MW_Lavender_1HR_RTEO!T5)</f>
        <v>188217.74468600002</v>
      </c>
      <c r="U5" s="15">
        <f>SUM(High_230MW_Lavender_1HR_SPIN!U5,High_230MW_Lavender_1HR_RTEO!U5)</f>
        <v>318365.251223</v>
      </c>
      <c r="V5" s="15">
        <f>SUM(High_230MW_Lavender_1HR_SPIN!V5,High_230MW_Lavender_1HR_RTEO!V5)</f>
        <v>308895.699234</v>
      </c>
      <c r="W5" s="15">
        <f>SUM(High_230MW_Lavender_1HR_SPIN!W5,High_230MW_Lavender_1HR_RTEO!W5)</f>
        <v>354825.56639599986</v>
      </c>
      <c r="X5" s="15">
        <f>SUM(High_230MW_Lavender_1HR_SPIN!X5,High_230MW_Lavender_1HR_RTEO!X5)</f>
        <v>408305.82803300011</v>
      </c>
      <c r="Y5" s="15">
        <f>SUM(High_230MW_Lavender_1HR_SPIN!Y5,High_230MW_Lavender_1HR_RTEO!Y5)</f>
        <v>415597.59040500002</v>
      </c>
      <c r="Z5" s="15">
        <f>SUM(High_230MW_Lavender_1HR_SPIN!Z5,High_230MW_Lavender_1HR_RTEO!Z5)</f>
        <v>327616.86628400005</v>
      </c>
    </row>
    <row r="6" spans="1:26" x14ac:dyDescent="0.25">
      <c r="A6" s="14" t="s">
        <v>60</v>
      </c>
      <c r="B6" s="15">
        <f>SUM(High_230MW_Lavender_1HR_SPIN!B6,High_230MW_Lavender_1HR_RTEO!B6)</f>
        <v>23288236.010535996</v>
      </c>
      <c r="C6" s="15">
        <f>SUM(High_230MW_Lavender_1HR_SPIN!C6,High_230MW_Lavender_1HR_RTEO!C6)</f>
        <v>27878378.917981002</v>
      </c>
      <c r="D6" s="15">
        <f>SUM(High_230MW_Lavender_1HR_SPIN!D6,High_230MW_Lavender_1HR_RTEO!D6)</f>
        <v>29570999.176817998</v>
      </c>
      <c r="E6" s="15">
        <f>SUM(High_230MW_Lavender_1HR_SPIN!E6,High_230MW_Lavender_1HR_RTEO!E6)</f>
        <v>28352085.349707</v>
      </c>
      <c r="F6" s="15">
        <f>SUM(High_230MW_Lavender_1HR_SPIN!F6,High_230MW_Lavender_1HR_RTEO!F6)</f>
        <v>25630328.203628</v>
      </c>
      <c r="G6" s="15">
        <f>SUM(High_230MW_Lavender_1HR_SPIN!G6,High_230MW_Lavender_1HR_RTEO!G6)</f>
        <v>25418844.144501001</v>
      </c>
      <c r="H6" s="15">
        <f>SUM(High_230MW_Lavender_1HR_SPIN!H6,High_230MW_Lavender_1HR_RTEO!H6)</f>
        <v>22860584.463638</v>
      </c>
      <c r="I6" s="15">
        <f>SUM(High_230MW_Lavender_1HR_SPIN!I6,High_230MW_Lavender_1HR_RTEO!I6)</f>
        <v>23455575.650541</v>
      </c>
      <c r="J6" s="15">
        <f>SUM(High_230MW_Lavender_1HR_SPIN!J6,High_230MW_Lavender_1HR_RTEO!J6)</f>
        <v>22905704.192267001</v>
      </c>
      <c r="K6" s="15">
        <f>SUM(High_230MW_Lavender_1HR_SPIN!K6,High_230MW_Lavender_1HR_RTEO!K6)</f>
        <v>23956924.176008999</v>
      </c>
      <c r="L6" s="15">
        <f>SUM(High_230MW_Lavender_1HR_SPIN!L6,High_230MW_Lavender_1HR_RTEO!L6)</f>
        <v>24651566.074200001</v>
      </c>
      <c r="M6" s="15">
        <f>SUM(High_230MW_Lavender_1HR_SPIN!M6,High_230MW_Lavender_1HR_RTEO!M6)</f>
        <v>25250481.374426998</v>
      </c>
      <c r="N6" s="15">
        <f>SUM(High_230MW_Lavender_1HR_SPIN!N6,High_230MW_Lavender_1HR_RTEO!N6)</f>
        <v>25669935.927585997</v>
      </c>
      <c r="O6" s="15">
        <f>SUM(High_230MW_Lavender_1HR_SPIN!O6,High_230MW_Lavender_1HR_RTEO!O6)</f>
        <v>25162006.585248999</v>
      </c>
      <c r="P6" s="15">
        <f>SUM(High_230MW_Lavender_1HR_SPIN!P6,High_230MW_Lavender_1HR_RTEO!P6)</f>
        <v>24951199.106502</v>
      </c>
      <c r="Q6" s="15">
        <f>SUM(High_230MW_Lavender_1HR_SPIN!Q6,High_230MW_Lavender_1HR_RTEO!Q6)</f>
        <v>26167757.157472</v>
      </c>
      <c r="R6" s="15">
        <f>SUM(High_230MW_Lavender_1HR_SPIN!R6,High_230MW_Lavender_1HR_RTEO!R6)</f>
        <v>25072865.861763999</v>
      </c>
      <c r="S6" s="15">
        <f>SUM(High_230MW_Lavender_1HR_SPIN!S6,High_230MW_Lavender_1HR_RTEO!S6)</f>
        <v>25350953.697489999</v>
      </c>
      <c r="T6" s="15">
        <f>SUM(High_230MW_Lavender_1HR_SPIN!T6,High_230MW_Lavender_1HR_RTEO!T6)</f>
        <v>25699184.266016997</v>
      </c>
      <c r="U6" s="15">
        <f>SUM(High_230MW_Lavender_1HR_SPIN!U6,High_230MW_Lavender_1HR_RTEO!U6)</f>
        <v>26209018.014327001</v>
      </c>
      <c r="V6" s="15">
        <f>SUM(High_230MW_Lavender_1HR_SPIN!V6,High_230MW_Lavender_1HR_RTEO!V6)</f>
        <v>25423488.879146002</v>
      </c>
      <c r="W6" s="15">
        <f>SUM(High_230MW_Lavender_1HR_SPIN!W6,High_230MW_Lavender_1HR_RTEO!W6)</f>
        <v>25903752.993124001</v>
      </c>
      <c r="X6" s="15">
        <f>SUM(High_230MW_Lavender_1HR_SPIN!X6,High_230MW_Lavender_1HR_RTEO!X6)</f>
        <v>26171901.440666001</v>
      </c>
      <c r="Y6" s="15">
        <f>SUM(High_230MW_Lavender_1HR_SPIN!Y6,High_230MW_Lavender_1HR_RTEO!Y6)</f>
        <v>25288836.371469002</v>
      </c>
      <c r="Z6" s="15">
        <f>SUM(High_230MW_Lavender_1HR_SPIN!Z6,High_230MW_Lavender_1HR_RTEO!Z6)</f>
        <v>25473415.380699001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f>SUM(High_230MW_Lavender_1HR_SPIN!B10,High_230MW_Lavender_1HR_RTEO!B10)</f>
        <v>18536758.907556001</v>
      </c>
      <c r="C10" s="15">
        <f>SUM(High_230MW_Lavender_1HR_SPIN!C10,High_230MW_Lavender_1HR_RTEO!C10)</f>
        <v>4010525.1998280012</v>
      </c>
      <c r="D10" s="15">
        <f>SUM(High_230MW_Lavender_1HR_SPIN!D10,High_230MW_Lavender_1HR_RTEO!D10)</f>
        <v>1554837.5188529999</v>
      </c>
      <c r="E10" s="15">
        <f>SUM(High_230MW_Lavender_1HR_SPIN!E10,High_230MW_Lavender_1HR_RTEO!E10)</f>
        <v>1440845.0154260001</v>
      </c>
      <c r="F10" s="15">
        <f>SUM(High_230MW_Lavender_1HR_SPIN!F10,High_230MW_Lavender_1HR_RTEO!F10)</f>
        <v>1389869.926548</v>
      </c>
      <c r="G10" s="15">
        <f>SUM(High_230MW_Lavender_1HR_SPIN!G10,High_230MW_Lavender_1HR_RTEO!G10)</f>
        <v>1315113.792838</v>
      </c>
      <c r="H10" s="15">
        <f>SUM(High_230MW_Lavender_1HR_SPIN!H10,High_230MW_Lavender_1HR_RTEO!H10)</f>
        <v>1202136.925423</v>
      </c>
      <c r="I10" s="15">
        <f>SUM(High_230MW_Lavender_1HR_SPIN!I10,High_230MW_Lavender_1HR_RTEO!I10)</f>
        <v>1209578.6361459999</v>
      </c>
      <c r="J10" s="15">
        <f>SUM(High_230MW_Lavender_1HR_SPIN!J10,High_230MW_Lavender_1HR_RTEO!J10)</f>
        <v>1231703.084456</v>
      </c>
      <c r="K10" s="15">
        <f>SUM(High_230MW_Lavender_1HR_SPIN!K10,High_230MW_Lavender_1HR_RTEO!K10)</f>
        <v>1272428.8853849999</v>
      </c>
      <c r="L10" s="15">
        <f>SUM(High_230MW_Lavender_1HR_SPIN!L10,High_230MW_Lavender_1HR_RTEO!L10)</f>
        <v>1306658.0286010001</v>
      </c>
      <c r="M10" s="15">
        <f>SUM(High_230MW_Lavender_1HR_SPIN!M10,High_230MW_Lavender_1HR_RTEO!M10)</f>
        <v>1272033.1957710001</v>
      </c>
      <c r="N10" s="15">
        <f>SUM(High_230MW_Lavender_1HR_SPIN!N10,High_230MW_Lavender_1HR_RTEO!N10)</f>
        <v>1378643.621117</v>
      </c>
      <c r="O10" s="15">
        <f>SUM(High_230MW_Lavender_1HR_SPIN!O10,High_230MW_Lavender_1HR_RTEO!O10)</f>
        <v>1343977.5146840001</v>
      </c>
      <c r="P10" s="15">
        <f>SUM(High_230MW_Lavender_1HR_SPIN!P10,High_230MW_Lavender_1HR_RTEO!P10)</f>
        <v>1377813.109063</v>
      </c>
      <c r="Q10" s="15">
        <f>SUM(High_230MW_Lavender_1HR_SPIN!Q10,High_230MW_Lavender_1HR_RTEO!Q10)</f>
        <v>1390775.1696870001</v>
      </c>
      <c r="R10" s="15">
        <f>SUM(High_230MW_Lavender_1HR_SPIN!R10,High_230MW_Lavender_1HR_RTEO!R10)</f>
        <v>1290912.986546</v>
      </c>
      <c r="S10" s="15">
        <f>SUM(High_230MW_Lavender_1HR_SPIN!S10,High_230MW_Lavender_1HR_RTEO!S10)</f>
        <v>1400418.185485</v>
      </c>
      <c r="T10" s="15">
        <f>SUM(High_230MW_Lavender_1HR_SPIN!T10,High_230MW_Lavender_1HR_RTEO!T10)</f>
        <v>1336992.5173470001</v>
      </c>
      <c r="U10" s="15">
        <f>SUM(High_230MW_Lavender_1HR_SPIN!U10,High_230MW_Lavender_1HR_RTEO!U10)</f>
        <v>1300127.2855489999</v>
      </c>
      <c r="V10" s="15">
        <f>SUM(High_230MW_Lavender_1HR_SPIN!V10,High_230MW_Lavender_1HR_RTEO!V10)</f>
        <v>1323762.734035</v>
      </c>
      <c r="W10" s="15">
        <f>SUM(High_230MW_Lavender_1HR_SPIN!W10,High_230MW_Lavender_1HR_RTEO!W10)</f>
        <v>1286114.786018</v>
      </c>
      <c r="X10" s="15">
        <f>SUM(High_230MW_Lavender_1HR_SPIN!X10,High_230MW_Lavender_1HR_RTEO!X10)</f>
        <v>1295878.542378</v>
      </c>
      <c r="Y10" s="15">
        <f>SUM(High_230MW_Lavender_1HR_SPIN!Y10,High_230MW_Lavender_1HR_RTEO!Y10)</f>
        <v>1264039.982015</v>
      </c>
      <c r="Z10" s="15">
        <f>SUM(High_230MW_Lavender_1HR_SPIN!Z10,High_230MW_Lavender_1HR_RTEO!Z10)</f>
        <v>1271051.041431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>SUM(High_230MW_Lavender_1HR_SPIN!B15,High_230MW_Lavender_1HR_RTEO!B15)</f>
        <v>961400</v>
      </c>
      <c r="C15" s="15">
        <f>SUM(High_230MW_Lavender_1HR_SPIN!C15,High_230MW_Lavender_1HR_RTEO!C15)</f>
        <v>911342.33999999985</v>
      </c>
      <c r="D15" s="15">
        <f>SUM(High_230MW_Lavender_1HR_SPIN!D15,High_230MW_Lavender_1HR_RTEO!D15)</f>
        <v>662523.91249999998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f>SUM(High_230MW_Lavender_1HR_SPIN!B16,High_230MW_Lavender_1HR_RTEO!B16)</f>
        <v>5370043.5392434448</v>
      </c>
      <c r="C16" s="15">
        <f>SUM(High_230MW_Lavender_1HR_SPIN!C16,High_230MW_Lavender_1HR_RTEO!C16)</f>
        <v>5845704.6210240126</v>
      </c>
      <c r="D16" s="15">
        <f>SUM(High_230MW_Lavender_1HR_SPIN!D16,High_230MW_Lavender_1HR_RTEO!D16)</f>
        <v>6220715.3469226863</v>
      </c>
      <c r="E16" s="15">
        <f>SUM(High_230MW_Lavender_1HR_SPIN!E16,High_230MW_Lavender_1HR_RTEO!E16)</f>
        <v>5891750.5538134072</v>
      </c>
      <c r="F16" s="15">
        <f>SUM(High_230MW_Lavender_1HR_SPIN!F16,High_230MW_Lavender_1HR_RTEO!F16)</f>
        <v>5152567.9684820026</v>
      </c>
      <c r="G16" s="15">
        <f>SUM(High_230MW_Lavender_1HR_SPIN!G16,High_230MW_Lavender_1HR_RTEO!G16)</f>
        <v>5067972.1698190169</v>
      </c>
      <c r="H16" s="15">
        <f>SUM(High_230MW_Lavender_1HR_SPIN!H16,High_230MW_Lavender_1HR_RTEO!H16)</f>
        <v>4525245.9754255442</v>
      </c>
      <c r="I16" s="15">
        <f>SUM(High_230MW_Lavender_1HR_SPIN!I16,High_230MW_Lavender_1HR_RTEO!I16)</f>
        <v>4622424.5432834793</v>
      </c>
      <c r="J16" s="15">
        <f>SUM(High_230MW_Lavender_1HR_SPIN!J16,High_230MW_Lavender_1HR_RTEO!J16)</f>
        <v>4472837.3996729758</v>
      </c>
      <c r="K16" s="15">
        <f>SUM(High_230MW_Lavender_1HR_SPIN!K16,High_230MW_Lavender_1HR_RTEO!K16)</f>
        <v>4729226.0237845965</v>
      </c>
      <c r="L16" s="15">
        <f>SUM(High_230MW_Lavender_1HR_SPIN!L16,High_230MW_Lavender_1HR_RTEO!L16)</f>
        <v>4957867.7932987195</v>
      </c>
      <c r="M16" s="15">
        <f>SUM(High_230MW_Lavender_1HR_SPIN!M16,High_230MW_Lavender_1HR_RTEO!M16)</f>
        <v>5130638.9366166517</v>
      </c>
      <c r="N16" s="15">
        <f>SUM(High_230MW_Lavender_1HR_SPIN!N16,High_230MW_Lavender_1HR_RTEO!N16)</f>
        <v>5294677.9651061371</v>
      </c>
      <c r="O16" s="15">
        <f>SUM(High_230MW_Lavender_1HR_SPIN!O16,High_230MW_Lavender_1HR_RTEO!O16)</f>
        <v>5233151.563384668</v>
      </c>
      <c r="P16" s="15">
        <f>SUM(High_230MW_Lavender_1HR_SPIN!P16,High_230MW_Lavender_1HR_RTEO!P16)</f>
        <v>5207008.362585715</v>
      </c>
      <c r="Q16" s="15">
        <f>SUM(High_230MW_Lavender_1HR_SPIN!Q16,High_230MW_Lavender_1HR_RTEO!Q16)</f>
        <v>5544301.9811005685</v>
      </c>
      <c r="R16" s="15">
        <f>SUM(High_230MW_Lavender_1HR_SPIN!R16,High_230MW_Lavender_1HR_RTEO!R16)</f>
        <v>5348041.3975084787</v>
      </c>
      <c r="S16" s="15">
        <f>SUM(High_230MW_Lavender_1HR_SPIN!S16,High_230MW_Lavender_1HR_RTEO!S16)</f>
        <v>5438924.7149970252</v>
      </c>
      <c r="T16" s="15">
        <f>SUM(High_230MW_Lavender_1HR_SPIN!T16,High_230MW_Lavender_1HR_RTEO!T16)</f>
        <v>5560482.702638628</v>
      </c>
      <c r="U16" s="15">
        <f>SUM(High_230MW_Lavender_1HR_SPIN!U16,High_230MW_Lavender_1HR_RTEO!U16)</f>
        <v>5720180.5416284222</v>
      </c>
      <c r="V16" s="15">
        <f>SUM(High_230MW_Lavender_1HR_SPIN!V16,High_230MW_Lavender_1HR_RTEO!V16)</f>
        <v>5516946.3311724784</v>
      </c>
      <c r="W16" s="15">
        <f>SUM(High_230MW_Lavender_1HR_SPIN!W16,High_230MW_Lavender_1HR_RTEO!W16)</f>
        <v>5696401.4144498454</v>
      </c>
      <c r="X16" s="15">
        <f>SUM(High_230MW_Lavender_1HR_SPIN!X16,High_230MW_Lavender_1HR_RTEO!X16)</f>
        <v>5868935.3639029935</v>
      </c>
      <c r="Y16" s="15">
        <f>SUM(High_230MW_Lavender_1HR_SPIN!Y16,High_230MW_Lavender_1HR_RTEO!Y16)</f>
        <v>5706081.3111237027</v>
      </c>
      <c r="Z16" s="15">
        <f>SUM(High_230MW_Lavender_1HR_SPIN!Z16,High_230MW_Lavender_1HR_RTEO!Z16)</f>
        <v>5759541.4542623227</v>
      </c>
    </row>
    <row r="17" spans="1:26" x14ac:dyDescent="0.25">
      <c r="A17" s="14" t="s">
        <v>10</v>
      </c>
      <c r="B17" s="15">
        <f t="shared" ref="B17:Z17" si="0">SUM(B5:B16)</f>
        <v>47911651.634406447</v>
      </c>
      <c r="C17" s="15">
        <f t="shared" si="0"/>
        <v>39031963.234076016</v>
      </c>
      <c r="D17" s="15">
        <f t="shared" si="0"/>
        <v>38427732.51909969</v>
      </c>
      <c r="E17" s="15">
        <f t="shared" si="0"/>
        <v>35863440.412695408</v>
      </c>
      <c r="F17" s="15">
        <f t="shared" si="0"/>
        <v>32145240.660501003</v>
      </c>
      <c r="G17" s="15">
        <f t="shared" si="0"/>
        <v>31690545.347276017</v>
      </c>
      <c r="H17" s="15">
        <f t="shared" si="0"/>
        <v>28361227.695618544</v>
      </c>
      <c r="I17" s="15">
        <f t="shared" si="0"/>
        <v>29100521.989676483</v>
      </c>
      <c r="J17" s="15">
        <f t="shared" si="0"/>
        <v>28415529.392095976</v>
      </c>
      <c r="K17" s="15">
        <f t="shared" si="0"/>
        <v>29788990.631901596</v>
      </c>
      <c r="L17" s="15">
        <f t="shared" si="0"/>
        <v>30733395.42780672</v>
      </c>
      <c r="M17" s="15">
        <f t="shared" si="0"/>
        <v>31530091.90478465</v>
      </c>
      <c r="N17" s="15">
        <f t="shared" si="0"/>
        <v>32267988.533093132</v>
      </c>
      <c r="O17" s="15">
        <f t="shared" si="0"/>
        <v>31738962.791920666</v>
      </c>
      <c r="P17" s="15">
        <f t="shared" si="0"/>
        <v>31529327.443650715</v>
      </c>
      <c r="Q17" s="15">
        <f t="shared" si="0"/>
        <v>33117845.727167569</v>
      </c>
      <c r="R17" s="15">
        <f t="shared" si="0"/>
        <v>31773433.173523478</v>
      </c>
      <c r="S17" s="15">
        <f t="shared" si="0"/>
        <v>32332974.114285029</v>
      </c>
      <c r="T17" s="15">
        <f t="shared" si="0"/>
        <v>32784877.230688624</v>
      </c>
      <c r="U17" s="15">
        <f t="shared" si="0"/>
        <v>33547691.092727423</v>
      </c>
      <c r="V17" s="15">
        <f t="shared" si="0"/>
        <v>32573093.643587481</v>
      </c>
      <c r="W17" s="15">
        <f t="shared" si="0"/>
        <v>33241094.759987842</v>
      </c>
      <c r="X17" s="15">
        <f t="shared" si="0"/>
        <v>33745021.17498</v>
      </c>
      <c r="Y17" s="15">
        <f t="shared" si="0"/>
        <v>32674555.255012702</v>
      </c>
      <c r="Z17" s="15">
        <f t="shared" si="0"/>
        <v>32831624.742676325</v>
      </c>
    </row>
    <row r="18" spans="1:26" x14ac:dyDescent="0.25">
      <c r="A18" s="14" t="s">
        <v>13</v>
      </c>
      <c r="B18" s="15">
        <f t="shared" ref="B18:Z18" si="1">B17/B3/1000</f>
        <v>208.31152884524542</v>
      </c>
      <c r="C18" s="15">
        <f t="shared" si="1"/>
        <v>169.70418797424355</v>
      </c>
      <c r="D18" s="15">
        <f t="shared" si="1"/>
        <v>167.07709790912907</v>
      </c>
      <c r="E18" s="15">
        <f t="shared" si="1"/>
        <v>155.92800179432786</v>
      </c>
      <c r="F18" s="15">
        <f t="shared" si="1"/>
        <v>139.76191591522175</v>
      </c>
      <c r="G18" s="15">
        <f t="shared" si="1"/>
        <v>137.78497977076529</v>
      </c>
      <c r="H18" s="15">
        <f t="shared" si="1"/>
        <v>123.3096856331241</v>
      </c>
      <c r="I18" s="15">
        <f t="shared" si="1"/>
        <v>126.52400865076731</v>
      </c>
      <c r="J18" s="15">
        <f t="shared" si="1"/>
        <v>123.54577996563468</v>
      </c>
      <c r="K18" s="15">
        <f t="shared" si="1"/>
        <v>129.5173505734852</v>
      </c>
      <c r="L18" s="15">
        <f t="shared" si="1"/>
        <v>133.62345838176836</v>
      </c>
      <c r="M18" s="15">
        <f t="shared" si="1"/>
        <v>137.08735610775935</v>
      </c>
      <c r="N18" s="15">
        <f t="shared" si="1"/>
        <v>140.29560231779624</v>
      </c>
      <c r="O18" s="15">
        <f t="shared" si="1"/>
        <v>137.99549039965507</v>
      </c>
      <c r="P18" s="15">
        <f t="shared" si="1"/>
        <v>137.08403236369875</v>
      </c>
      <c r="Q18" s="15">
        <f t="shared" si="1"/>
        <v>143.99063359638075</v>
      </c>
      <c r="R18" s="15">
        <f t="shared" si="1"/>
        <v>138.14536162401512</v>
      </c>
      <c r="S18" s="15">
        <f t="shared" si="1"/>
        <v>140.57814832297836</v>
      </c>
      <c r="T18" s="15">
        <f t="shared" si="1"/>
        <v>142.54294448125486</v>
      </c>
      <c r="U18" s="15">
        <f t="shared" si="1"/>
        <v>145.85952649011924</v>
      </c>
      <c r="V18" s="15">
        <f t="shared" si="1"/>
        <v>141.6221462764673</v>
      </c>
      <c r="W18" s="15">
        <f t="shared" si="1"/>
        <v>144.52649895646888</v>
      </c>
      <c r="X18" s="15">
        <f t="shared" si="1"/>
        <v>146.71748336947826</v>
      </c>
      <c r="Y18" s="15">
        <f t="shared" si="1"/>
        <v>142.06328371744652</v>
      </c>
      <c r="Z18" s="15">
        <f t="shared" si="1"/>
        <v>142.74619453337533</v>
      </c>
    </row>
    <row r="19" spans="1:26" x14ac:dyDescent="0.25">
      <c r="A19" s="14" t="s">
        <v>14</v>
      </c>
      <c r="B19" s="15">
        <f>B18/B4</f>
        <v>208.31152884524542</v>
      </c>
      <c r="C19" s="15">
        <f>C18/B4</f>
        <v>169.70418797424355</v>
      </c>
      <c r="D19" s="15">
        <f>D18/B4</f>
        <v>167.07709790912907</v>
      </c>
      <c r="E19" s="15">
        <f>E18/B4</f>
        <v>155.92800179432786</v>
      </c>
      <c r="F19" s="15">
        <f>F18/B4</f>
        <v>139.76191591522175</v>
      </c>
      <c r="G19" s="15">
        <f>G18/B4</f>
        <v>137.78497977076529</v>
      </c>
      <c r="H19" s="15">
        <f>H18/B4</f>
        <v>123.3096856331241</v>
      </c>
      <c r="I19" s="15">
        <f>I18/B4</f>
        <v>126.52400865076731</v>
      </c>
      <c r="J19" s="15">
        <f>J18/B4</f>
        <v>123.54577996563468</v>
      </c>
      <c r="K19" s="15">
        <f>K18/B4</f>
        <v>129.5173505734852</v>
      </c>
      <c r="L19" s="15">
        <f>L18/B4</f>
        <v>133.62345838176836</v>
      </c>
      <c r="M19" s="15">
        <f>M18/B4</f>
        <v>137.08735610775935</v>
      </c>
      <c r="N19" s="15">
        <f>N18/B4</f>
        <v>140.29560231779624</v>
      </c>
      <c r="O19" s="15">
        <f>O18/B4</f>
        <v>137.99549039965507</v>
      </c>
      <c r="P19" s="15">
        <f>P18/B4</f>
        <v>137.08403236369875</v>
      </c>
      <c r="Q19" s="15">
        <f>Q18/B4</f>
        <v>143.99063359638075</v>
      </c>
      <c r="R19" s="15">
        <f>R18/B4</f>
        <v>138.14536162401512</v>
      </c>
      <c r="S19" s="15">
        <f>S18/B4</f>
        <v>140.57814832297836</v>
      </c>
      <c r="T19" s="15">
        <f>T18/B4</f>
        <v>142.54294448125486</v>
      </c>
      <c r="U19" s="15">
        <f>U18/B4</f>
        <v>145.85952649011924</v>
      </c>
      <c r="V19" s="15">
        <f>V18/B4</f>
        <v>141.6221462764673</v>
      </c>
      <c r="W19" s="15">
        <f>W18/B4</f>
        <v>144.52649895646888</v>
      </c>
      <c r="X19" s="15">
        <f>X18/B4</f>
        <v>146.71748336947826</v>
      </c>
      <c r="Y19" s="15">
        <f>Y18/B4</f>
        <v>142.06328371744652</v>
      </c>
      <c r="Z19" s="15">
        <f>Z18/B4</f>
        <v>142.74619453337533</v>
      </c>
    </row>
    <row r="20" spans="1:26" x14ac:dyDescent="0.25">
      <c r="A20" s="14" t="s">
        <v>15</v>
      </c>
      <c r="B20" s="16">
        <f>(20/23*High_230MW_Lavender_1HR_SPIN!B20)+(3/23*High_230MW_Lavender_1HR_RTEO!B20)</f>
        <v>240.45991157246374</v>
      </c>
      <c r="C20" s="16">
        <f>(20/23*High_230MW_Lavender_1HR_SPIN!C20)+(3/23*High_230MW_Lavender_1HR_RTEO!C20)</f>
        <v>380.89320364324067</v>
      </c>
      <c r="D20" s="16">
        <f>(20/23*High_230MW_Lavender_1HR_SPIN!D20)+(3/23*High_230MW_Lavender_1HR_RTEO!D20)</f>
        <v>404.30402550241598</v>
      </c>
      <c r="E20" s="16">
        <f>(20/23*High_230MW_Lavender_1HR_SPIN!E20)+(3/23*High_230MW_Lavender_1HR_RTEO!E20)</f>
        <v>401.80877475926405</v>
      </c>
      <c r="F20" s="16">
        <f>(20/23*High_230MW_Lavender_1HR_SPIN!F20)+(3/23*High_230MW_Lavender_1HR_RTEO!F20)</f>
        <v>393.53937202959901</v>
      </c>
      <c r="G20" s="16">
        <f>(20/23*High_230MW_Lavender_1HR_SPIN!G20)+(3/23*High_230MW_Lavender_1HR_RTEO!G20)</f>
        <v>396.80774771236196</v>
      </c>
      <c r="H20" s="16">
        <f>(20/23*High_230MW_Lavender_1HR_SPIN!H20)+(3/23*High_230MW_Lavender_1HR_RTEO!H20)</f>
        <v>384.03892806995697</v>
      </c>
      <c r="I20" s="16">
        <f>(20/23*High_230MW_Lavender_1HR_SPIN!I20)+(3/23*High_230MW_Lavender_1HR_RTEO!I20)</f>
        <v>402.80837637485274</v>
      </c>
      <c r="J20" s="16">
        <f>(20/23*High_230MW_Lavender_1HR_SPIN!J20)+(3/23*High_230MW_Lavender_1HR_RTEO!J20)</f>
        <v>399.64540701697121</v>
      </c>
      <c r="K20" s="16">
        <f>(20/23*High_230MW_Lavender_1HR_SPIN!K20)+(3/23*High_230MW_Lavender_1HR_RTEO!K20)</f>
        <v>403.86627840011727</v>
      </c>
      <c r="L20" s="16">
        <f>(20/23*High_230MW_Lavender_1HR_SPIN!L20)+(3/23*High_230MW_Lavender_1HR_RTEO!L20)</f>
        <v>412.02913133125122</v>
      </c>
      <c r="M20" s="16">
        <f>(20/23*High_230MW_Lavender_1HR_SPIN!M20)+(3/23*High_230MW_Lavender_1HR_RTEO!M20)</f>
        <v>414.4746509951425</v>
      </c>
      <c r="N20" s="16">
        <f>(20/23*High_230MW_Lavender_1HR_SPIN!N20)+(3/23*High_230MW_Lavender_1HR_RTEO!N20)</f>
        <v>416.11448613526568</v>
      </c>
      <c r="O20" s="16">
        <f>(20/23*High_230MW_Lavender_1HR_SPIN!O20)+(3/23*High_230MW_Lavender_1HR_RTEO!O20)</f>
        <v>414.98911710978473</v>
      </c>
      <c r="P20" s="16">
        <f>(20/23*High_230MW_Lavender_1HR_SPIN!P20)+(3/23*High_230MW_Lavender_1HR_RTEO!P20)</f>
        <v>415.00000000249946</v>
      </c>
      <c r="Q20" s="16">
        <f>(20/23*High_230MW_Lavender_1HR_SPIN!Q20)+(3/23*High_230MW_Lavender_1HR_RTEO!Q20)</f>
        <v>414.85083025156422</v>
      </c>
      <c r="R20" s="16">
        <f>(20/23*High_230MW_Lavender_1HR_SPIN!R20)+(3/23*High_230MW_Lavender_1HR_RTEO!R20)</f>
        <v>416.13698630797671</v>
      </c>
      <c r="S20" s="16">
        <f>(20/23*High_230MW_Lavender_1HR_SPIN!S20)+(3/23*High_230MW_Lavender_1HR_RTEO!S20)</f>
        <v>414.96774388672367</v>
      </c>
      <c r="T20" s="16">
        <f>(20/23*High_230MW_Lavender_1HR_SPIN!T20)+(3/23*High_230MW_Lavender_1HR_RTEO!T20)</f>
        <v>414.93601327611896</v>
      </c>
      <c r="U20" s="16">
        <f>(20/23*High_230MW_Lavender_1HR_SPIN!U20)+(3/23*High_230MW_Lavender_1HR_RTEO!U20)</f>
        <v>414.96454741754815</v>
      </c>
      <c r="V20" s="16">
        <f>(20/23*High_230MW_Lavender_1HR_SPIN!V20)+(3/23*High_230MW_Lavender_1HR_RTEO!V20)</f>
        <v>416.13698629669619</v>
      </c>
      <c r="W20" s="16">
        <f>(20/23*High_230MW_Lavender_1HR_SPIN!W20)+(3/23*High_230MW_Lavender_1HR_RTEO!W20)</f>
        <v>414.99999999774013</v>
      </c>
      <c r="X20" s="16">
        <f>(20/23*High_230MW_Lavender_1HR_SPIN!X20)+(3/23*High_230MW_Lavender_1HR_RTEO!X20)</f>
        <v>414.81166455743073</v>
      </c>
      <c r="Y20" s="16">
        <f>(20/23*High_230MW_Lavender_1HR_SPIN!Y20)+(3/23*High_230MW_Lavender_1HR_RTEO!Y20)</f>
        <v>414.85849522874747</v>
      </c>
      <c r="Z20" s="16">
        <f>(20/23*High_230MW_Lavender_1HR_SPIN!Z20)+(3/23*High_230MW_Lavender_1HR_RTEO!Z20)</f>
        <v>416.13698630078716</v>
      </c>
    </row>
    <row r="21" spans="1:26" x14ac:dyDescent="0.25">
      <c r="A21" s="14" t="s">
        <v>76</v>
      </c>
      <c r="B21" s="16">
        <f>SUM(High_230MW_Lavender_1HR_SPIN!B27,High_230MW_Lavender_1HR_RTEO!B27)</f>
        <v>55305.77966166666</v>
      </c>
      <c r="C21" s="16">
        <f>SUM(High_230MW_Lavender_1HR_SPIN!C27,High_230MW_Lavender_1HR_RTEO!C27)</f>
        <v>82944.827598166667</v>
      </c>
      <c r="D21" s="16">
        <f>SUM(High_230MW_Lavender_1HR_SPIN!D27,High_230MW_Lavender_1HR_RTEO!D27)</f>
        <v>85374.05093716667</v>
      </c>
      <c r="E21" s="16">
        <f>SUM(High_230MW_Lavender_1HR_SPIN!E27,High_230MW_Lavender_1HR_RTEO!E27)</f>
        <v>82675.369876916666</v>
      </c>
      <c r="F21" s="16">
        <f>SUM(High_230MW_Lavender_1HR_SPIN!F27,High_230MW_Lavender_1HR_RTEO!F27)</f>
        <v>79100.233159833326</v>
      </c>
      <c r="G21" s="16">
        <f>SUM(High_230MW_Lavender_1HR_SPIN!G27,High_230MW_Lavender_1HR_RTEO!G27)</f>
        <v>78041.37016583333</v>
      </c>
      <c r="H21" s="16">
        <f>SUM(High_230MW_Lavender_1HR_SPIN!H27,High_230MW_Lavender_1HR_RTEO!H27)</f>
        <v>73993.16431016667</v>
      </c>
      <c r="I21" s="16">
        <f>SUM(High_230MW_Lavender_1HR_SPIN!I27,High_230MW_Lavender_1HR_RTEO!I27)</f>
        <v>76090.099488833337</v>
      </c>
      <c r="J21" s="16">
        <f>SUM(High_230MW_Lavender_1HR_SPIN!J27,High_230MW_Lavender_1HR_RTEO!J27)</f>
        <v>74067.881864083334</v>
      </c>
      <c r="K21" s="16">
        <f>SUM(High_230MW_Lavender_1HR_SPIN!K27,High_230MW_Lavender_1HR_RTEO!K27)</f>
        <v>73475.392029333336</v>
      </c>
      <c r="L21" s="16">
        <f>SUM(High_230MW_Lavender_1HR_SPIN!L27,High_230MW_Lavender_1HR_RTEO!L27)</f>
        <v>73614.772720166657</v>
      </c>
      <c r="M21" s="16">
        <f>SUM(High_230MW_Lavender_1HR_SPIN!M27,High_230MW_Lavender_1HR_RTEO!M27)</f>
        <v>72755.222337083338</v>
      </c>
      <c r="N21" s="16">
        <f>SUM(High_230MW_Lavender_1HR_SPIN!N27,High_230MW_Lavender_1HR_RTEO!N27)</f>
        <v>71779.748858333318</v>
      </c>
      <c r="O21" s="16">
        <f>SUM(High_230MW_Lavender_1HR_SPIN!O27,High_230MW_Lavender_1HR_RTEO!O27)</f>
        <v>70363.89474066667</v>
      </c>
      <c r="P21" s="16">
        <f>SUM(High_230MW_Lavender_1HR_SPIN!P27,High_230MW_Lavender_1HR_RTEO!P27)</f>
        <v>69182.160000416668</v>
      </c>
      <c r="Q21" s="16">
        <f>SUM(High_230MW_Lavender_1HR_SPIN!Q27,High_230MW_Lavender_1HR_RTEO!Q27)</f>
        <v>68002.762945666662</v>
      </c>
      <c r="R21" s="16">
        <f>SUM(High_230MW_Lavender_1HR_SPIN!R27,High_230MW_Lavender_1HR_RTEO!R27)</f>
        <v>67084.195151749998</v>
      </c>
      <c r="S21" s="16">
        <f>SUM(High_230MW_Lavender_1HR_SPIN!S27,High_230MW_Lavender_1HR_RTEO!S27)</f>
        <v>65798.115406166675</v>
      </c>
      <c r="T21" s="16">
        <f>SUM(High_230MW_Lavender_1HR_SPIN!T27,High_230MW_Lavender_1HR_RTEO!T27)</f>
        <v>64714.665438583339</v>
      </c>
      <c r="U21" s="16">
        <f>SUM(High_230MW_Lavender_1HR_SPIN!U27,High_230MW_Lavender_1HR_RTEO!U27)</f>
        <v>63669.255403916672</v>
      </c>
      <c r="V21" s="16">
        <f>SUM(High_230MW_Lavender_1HR_SPIN!V27,High_230MW_Lavender_1HR_RTEO!V27)</f>
        <v>62815.461944499992</v>
      </c>
      <c r="W21" s="16">
        <f>SUM(High_230MW_Lavender_1HR_SPIN!W27,High_230MW_Lavender_1HR_RTEO!W27)</f>
        <v>61212.084999666673</v>
      </c>
      <c r="X21" s="16">
        <f>SUM(High_230MW_Lavender_1HR_SPIN!X27,High_230MW_Lavender_1HR_RTEO!X27)</f>
        <v>59753.205467833337</v>
      </c>
      <c r="Y21" s="16">
        <f>SUM(High_230MW_Lavender_1HR_SPIN!Y27,High_230MW_Lavender_1HR_RTEO!Y27)</f>
        <v>58328.689570666669</v>
      </c>
      <c r="Z21" s="16">
        <f>SUM(High_230MW_Lavender_1HR_SPIN!Z27,High_230MW_Lavender_1HR_RTEO!Z27)</f>
        <v>57072.771534166663</v>
      </c>
    </row>
    <row r="22" spans="1:26" x14ac:dyDescent="0.25">
      <c r="A22" s="14" t="s">
        <v>77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4" t="s">
        <v>78</v>
      </c>
      <c r="B23" s="16">
        <f>SUM(High_230MW_Lavender_1HR_SPIN!B29,High_230MW_Lavender_1HR_RTEO!B29)</f>
        <v>55305.77966166666</v>
      </c>
      <c r="C23" s="16">
        <f>SUM(High_230MW_Lavender_1HR_SPIN!C29,High_230MW_Lavender_1HR_RTEO!C29)</f>
        <v>82944.827598166667</v>
      </c>
      <c r="D23" s="16">
        <f>SUM(High_230MW_Lavender_1HR_SPIN!D29,High_230MW_Lavender_1HR_RTEO!D29)</f>
        <v>85374.05093716667</v>
      </c>
      <c r="E23" s="16">
        <f>SUM(High_230MW_Lavender_1HR_SPIN!E29,High_230MW_Lavender_1HR_RTEO!E29)</f>
        <v>82675.369876916666</v>
      </c>
      <c r="F23" s="16">
        <f>SUM(High_230MW_Lavender_1HR_SPIN!F29,High_230MW_Lavender_1HR_RTEO!F29)</f>
        <v>79100.233159833326</v>
      </c>
      <c r="G23" s="16">
        <f>SUM(High_230MW_Lavender_1HR_SPIN!G29,High_230MW_Lavender_1HR_RTEO!G29)</f>
        <v>78041.37016583333</v>
      </c>
      <c r="H23" s="16">
        <f>SUM(High_230MW_Lavender_1HR_SPIN!H29,High_230MW_Lavender_1HR_RTEO!H29)</f>
        <v>73993.16431016667</v>
      </c>
      <c r="I23" s="16">
        <f>SUM(High_230MW_Lavender_1HR_SPIN!I29,High_230MW_Lavender_1HR_RTEO!I29)</f>
        <v>76090.099488833337</v>
      </c>
      <c r="J23" s="16">
        <f>SUM(High_230MW_Lavender_1HR_SPIN!J29,High_230MW_Lavender_1HR_RTEO!J29)</f>
        <v>74067.881864083334</v>
      </c>
      <c r="K23" s="16">
        <f>SUM(High_230MW_Lavender_1HR_SPIN!K29,High_230MW_Lavender_1HR_RTEO!K29)</f>
        <v>73475.392029333336</v>
      </c>
      <c r="L23" s="16">
        <f>SUM(High_230MW_Lavender_1HR_SPIN!L29,High_230MW_Lavender_1HR_RTEO!L29)</f>
        <v>73614.772720166657</v>
      </c>
      <c r="M23" s="16">
        <f>SUM(High_230MW_Lavender_1HR_SPIN!M29,High_230MW_Lavender_1HR_RTEO!M29)</f>
        <v>72755.222337083338</v>
      </c>
      <c r="N23" s="16">
        <f>SUM(High_230MW_Lavender_1HR_SPIN!N29,High_230MW_Lavender_1HR_RTEO!N29)</f>
        <v>71779.748858333318</v>
      </c>
      <c r="O23" s="16">
        <f>SUM(High_230MW_Lavender_1HR_SPIN!O29,High_230MW_Lavender_1HR_RTEO!O29)</f>
        <v>70363.89474066667</v>
      </c>
      <c r="P23" s="16">
        <f>SUM(High_230MW_Lavender_1HR_SPIN!P29,High_230MW_Lavender_1HR_RTEO!P29)</f>
        <v>69182.160000416668</v>
      </c>
      <c r="Q23" s="16">
        <f>SUM(High_230MW_Lavender_1HR_SPIN!Q29,High_230MW_Lavender_1HR_RTEO!Q29)</f>
        <v>68002.762945666662</v>
      </c>
      <c r="R23" s="16">
        <f>SUM(High_230MW_Lavender_1HR_SPIN!R29,High_230MW_Lavender_1HR_RTEO!R29)</f>
        <v>67084.195151749998</v>
      </c>
      <c r="S23" s="16">
        <f>SUM(High_230MW_Lavender_1HR_SPIN!S29,High_230MW_Lavender_1HR_RTEO!S29)</f>
        <v>65798.115406166675</v>
      </c>
      <c r="T23" s="16">
        <f>SUM(High_230MW_Lavender_1HR_SPIN!T29,High_230MW_Lavender_1HR_RTEO!T29)</f>
        <v>64714.665438583339</v>
      </c>
      <c r="U23" s="16">
        <f>SUM(High_230MW_Lavender_1HR_SPIN!U29,High_230MW_Lavender_1HR_RTEO!U29)</f>
        <v>63669.255403916672</v>
      </c>
      <c r="V23" s="16">
        <f>SUM(High_230MW_Lavender_1HR_SPIN!V29,High_230MW_Lavender_1HR_RTEO!V29)</f>
        <v>62815.461944499992</v>
      </c>
      <c r="W23" s="16">
        <f>SUM(High_230MW_Lavender_1HR_SPIN!W29,High_230MW_Lavender_1HR_RTEO!W29)</f>
        <v>61212.084999666673</v>
      </c>
      <c r="X23" s="16">
        <f>SUM(High_230MW_Lavender_1HR_SPIN!X29,High_230MW_Lavender_1HR_RTEO!X29)</f>
        <v>59753.205467833337</v>
      </c>
      <c r="Y23" s="16">
        <f>SUM(High_230MW_Lavender_1HR_SPIN!Y29,High_230MW_Lavender_1HR_RTEO!Y29)</f>
        <v>58328.689570666669</v>
      </c>
      <c r="Z23" s="16">
        <f>SUM(High_230MW_Lavender_1HR_SPIN!Z29,High_230MW_Lavender_1HR_RTEO!Z29)</f>
        <v>57072.771534166663</v>
      </c>
    </row>
    <row r="24" spans="1:26" x14ac:dyDescent="0.25">
      <c r="A24" s="14" t="s">
        <v>79</v>
      </c>
      <c r="B24" s="16">
        <f>SUM(High_230MW_Lavender_1HR_SPIN!B30,High_230MW_Lavender_1HR_RTEO!B30)</f>
        <v>64573.517086416672</v>
      </c>
      <c r="C24" s="16">
        <f>SUM(High_230MW_Lavender_1HR_SPIN!C30,High_230MW_Lavender_1HR_RTEO!C30)</f>
        <v>96952.183519833328</v>
      </c>
      <c r="D24" s="16">
        <f>SUM(High_230MW_Lavender_1HR_SPIN!D30,High_230MW_Lavender_1HR_RTEO!D30)</f>
        <v>99799.238575166673</v>
      </c>
      <c r="E24" s="16">
        <f>SUM(High_230MW_Lavender_1HR_SPIN!E30,High_230MW_Lavender_1HR_RTEO!E30)</f>
        <v>96621.400056416664</v>
      </c>
      <c r="F24" s="16">
        <f>SUM(High_230MW_Lavender_1HR_SPIN!F30,High_230MW_Lavender_1HR_RTEO!F30)</f>
        <v>92462.236261750004</v>
      </c>
      <c r="G24" s="16">
        <f>SUM(High_230MW_Lavender_1HR_SPIN!G30,High_230MW_Lavender_1HR_RTEO!G30)</f>
        <v>91225.460753083331</v>
      </c>
      <c r="H24" s="16">
        <f>SUM(High_230MW_Lavender_1HR_SPIN!H30,High_230MW_Lavender_1HR_RTEO!H30)</f>
        <v>86489.734097999986</v>
      </c>
      <c r="I24" s="16">
        <f>SUM(High_230MW_Lavender_1HR_SPIN!I30,High_230MW_Lavender_1HR_RTEO!I30)</f>
        <v>88923.786664666666</v>
      </c>
      <c r="J24" s="16">
        <f>SUM(High_230MW_Lavender_1HR_SPIN!J30,High_230MW_Lavender_1HR_RTEO!J30)</f>
        <v>86559.488170666678</v>
      </c>
      <c r="K24" s="16">
        <f>SUM(High_230MW_Lavender_1HR_SPIN!K30,High_230MW_Lavender_1HR_RTEO!K30)</f>
        <v>85909.180408166678</v>
      </c>
      <c r="L24" s="16">
        <f>SUM(High_230MW_Lavender_1HR_SPIN!L30,High_230MW_Lavender_1HR_RTEO!L30)</f>
        <v>86035.550161333333</v>
      </c>
      <c r="M24" s="16">
        <f>SUM(High_230MW_Lavender_1HR_SPIN!M30,High_230MW_Lavender_1HR_RTEO!M30)</f>
        <v>85050.862816416688</v>
      </c>
      <c r="N24" s="16">
        <f>SUM(High_230MW_Lavender_1HR_SPIN!N30,High_230MW_Lavender_1HR_RTEO!N30)</f>
        <v>83890.350005</v>
      </c>
      <c r="O24" s="16">
        <f>SUM(High_230MW_Lavender_1HR_SPIN!O30,High_230MW_Lavender_1HR_RTEO!O30)</f>
        <v>82255.520539583347</v>
      </c>
      <c r="P24" s="16">
        <f>SUM(High_230MW_Lavender_1HR_SPIN!P30,High_230MW_Lavender_1HR_RTEO!P30)</f>
        <v>80874.073030083338</v>
      </c>
      <c r="Q24" s="16">
        <f>SUM(High_230MW_Lavender_1HR_SPIN!Q30,High_230MW_Lavender_1HR_RTEO!Q30)</f>
        <v>79475.81434966666</v>
      </c>
      <c r="R24" s="16">
        <f>SUM(High_230MW_Lavender_1HR_SPIN!R30,High_230MW_Lavender_1HR_RTEO!R30)</f>
        <v>78421.806713999991</v>
      </c>
      <c r="S24" s="16">
        <f>SUM(High_230MW_Lavender_1HR_SPIN!S30,High_230MW_Lavender_1HR_RTEO!S30)</f>
        <v>76895.678535916668</v>
      </c>
      <c r="T24" s="16">
        <f>SUM(High_230MW_Lavender_1HR_SPIN!T30,High_230MW_Lavender_1HR_RTEO!T30)</f>
        <v>75651.552480166662</v>
      </c>
      <c r="U24" s="16">
        <f>SUM(High_230MW_Lavender_1HR_SPIN!U30,High_230MW_Lavender_1HR_RTEO!U30)</f>
        <v>74429.469691749997</v>
      </c>
      <c r="V24" s="16">
        <f>SUM(High_230MW_Lavender_1HR_SPIN!V30,High_230MW_Lavender_1HR_RTEO!V30)</f>
        <v>73425.631976249992</v>
      </c>
      <c r="W24" s="16">
        <f>SUM(High_230MW_Lavender_1HR_SPIN!W30,High_230MW_Lavender_1HR_RTEO!W30)</f>
        <v>71539.303600166677</v>
      </c>
      <c r="X24" s="16">
        <f>SUM(High_230MW_Lavender_1HR_SPIN!X30,High_230MW_Lavender_1HR_RTEO!X30)</f>
        <v>69851.569483750005</v>
      </c>
      <c r="Y24" s="16">
        <f>SUM(High_230MW_Lavender_1HR_SPIN!Y30,High_230MW_Lavender_1HR_RTEO!Y30)</f>
        <v>68205.484633416665</v>
      </c>
      <c r="Z24" s="16">
        <f>SUM(High_230MW_Lavender_1HR_SPIN!Z30,High_230MW_Lavender_1HR_RTEO!Z30)</f>
        <v>66698.985005916649</v>
      </c>
    </row>
  </sheetData>
  <conditionalFormatting sqref="A14:Z14">
    <cfRule type="expression" dxfId="430" priority="6">
      <formula>TRUE</formula>
    </cfRule>
  </conditionalFormatting>
  <conditionalFormatting sqref="A16:Z16">
    <cfRule type="expression" dxfId="429" priority="9">
      <formula>TRUE</formula>
    </cfRule>
  </conditionalFormatting>
  <conditionalFormatting sqref="A17:Z20">
    <cfRule type="notContainsBlanks" dxfId="428" priority="1">
      <formula>LEN(TRIM(A17))&gt;0</formula>
    </cfRule>
  </conditionalFormatting>
  <conditionalFormatting sqref="A20:Z20">
    <cfRule type="expression" dxfId="427" priority="12">
      <formula>TRUE</formula>
    </cfRule>
  </conditionalFormatting>
  <conditionalFormatting sqref="A24:Z24">
    <cfRule type="expression" dxfId="426" priority="18">
      <formula>TRUE</formula>
    </cfRule>
  </conditionalFormatting>
  <conditionalFormatting sqref="B14">
    <cfRule type="expression" dxfId="425" priority="4">
      <formula>TRUE</formula>
    </cfRule>
  </conditionalFormatting>
  <conditionalFormatting sqref="B16">
    <cfRule type="expression" dxfId="424" priority="7">
      <formula>TRUE</formula>
    </cfRule>
  </conditionalFormatting>
  <conditionalFormatting sqref="B1">
    <cfRule type="expression" dxfId="423" priority="2">
      <formula>TRUE</formula>
    </cfRule>
  </conditionalFormatting>
  <conditionalFormatting sqref="B20">
    <cfRule type="expression" dxfId="422" priority="10">
      <formula>TRUE</formula>
    </cfRule>
  </conditionalFormatting>
  <conditionalFormatting sqref="B1:B24">
    <cfRule type="expression" dxfId="421" priority="20">
      <formula>TRUE</formula>
    </cfRule>
  </conditionalFormatting>
  <conditionalFormatting sqref="B24">
    <cfRule type="expression" dxfId="420" priority="16">
      <formula>TRUE</formula>
    </cfRule>
  </conditionalFormatting>
  <conditionalFormatting sqref="Z14">
    <cfRule type="expression" dxfId="419" priority="5">
      <formula>TRUE</formula>
    </cfRule>
  </conditionalFormatting>
  <conditionalFormatting sqref="Z16">
    <cfRule type="expression" dxfId="418" priority="8">
      <formula>TRUE</formula>
    </cfRule>
  </conditionalFormatting>
  <conditionalFormatting sqref="Z1">
    <cfRule type="expression" dxfId="417" priority="3">
      <formula>TRUE</formula>
    </cfRule>
  </conditionalFormatting>
  <conditionalFormatting sqref="Z20">
    <cfRule type="expression" dxfId="416" priority="11">
      <formula>TRUE</formula>
    </cfRule>
  </conditionalFormatting>
  <conditionalFormatting sqref="Z1:Z24">
    <cfRule type="expression" dxfId="415" priority="19">
      <formula>TRUE</formula>
    </cfRule>
  </conditionalFormatting>
  <conditionalFormatting sqref="Z24">
    <cfRule type="expression" dxfId="414" priority="17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BE03-F3D5-4E50-9E53-D1FF1857B5EA}">
  <dimension ref="A1:Z24"/>
  <sheetViews>
    <sheetView topLeftCell="A4"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75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4" t="s">
        <v>59</v>
      </c>
      <c r="B5" s="15">
        <f>SUM(Base_230MW_Lavender_2HR_REG!B5,Base_230MW_Lavender_2HR_SPIN!B5,Base_230MW_Lavender_2HR_RTEO!B5)</f>
        <v>-254816.96937999999</v>
      </c>
      <c r="C5" s="15">
        <f>SUM(Base_230MW_Lavender_2HR_REG!C5,Base_230MW_Lavender_2HR_SPIN!C5,Base_230MW_Lavender_2HR_RTEO!C5)</f>
        <v>390078.27557399997</v>
      </c>
      <c r="D5" s="15">
        <f>SUM(Base_230MW_Lavender_2HR_REG!D5,Base_230MW_Lavender_2HR_SPIN!D5,Base_230MW_Lavender_2HR_RTEO!D5)</f>
        <v>233169.29465</v>
      </c>
      <c r="E5" s="15">
        <f>SUM(Base_230MW_Lavender_2HR_REG!E5,Base_230MW_Lavender_2HR_SPIN!E5,Base_230MW_Lavender_2HR_RTEO!E5)</f>
        <v>6981.491274</v>
      </c>
      <c r="F5" s="15">
        <f>SUM(Base_230MW_Lavender_2HR_REG!F5,Base_230MW_Lavender_2HR_SPIN!F5,Base_230MW_Lavender_2HR_RTEO!F5)</f>
        <v>-164996.23993499999</v>
      </c>
      <c r="G5" s="15">
        <f>SUM(Base_230MW_Lavender_2HR_REG!G5,Base_230MW_Lavender_2HR_SPIN!G5,Base_230MW_Lavender_2HR_RTEO!G5)</f>
        <v>-243071.285126</v>
      </c>
      <c r="H5" s="15">
        <f>SUM(Base_230MW_Lavender_2HR_REG!H5,Base_230MW_Lavender_2HR_SPIN!H5,Base_230MW_Lavender_2HR_RTEO!H5)</f>
        <v>-381418.09625399997</v>
      </c>
      <c r="I5" s="15">
        <f>SUM(Base_230MW_Lavender_2HR_REG!I5,Base_230MW_Lavender_2HR_SPIN!I5,Base_230MW_Lavender_2HR_RTEO!I5)</f>
        <v>-299185.37057200016</v>
      </c>
      <c r="J5" s="15">
        <f>SUM(Base_230MW_Lavender_2HR_REG!J5,Base_230MW_Lavender_2HR_SPIN!J5,Base_230MW_Lavender_2HR_RTEO!J5)</f>
        <v>-310268.88929700002</v>
      </c>
      <c r="K5" s="15">
        <f>SUM(Base_230MW_Lavender_2HR_REG!K5,Base_230MW_Lavender_2HR_SPIN!K5,Base_230MW_Lavender_2HR_RTEO!K5)</f>
        <v>-293473.41368199984</v>
      </c>
      <c r="L5" s="15">
        <f>SUM(Base_230MW_Lavender_2HR_REG!L5,Base_230MW_Lavender_2HR_SPIN!L5,Base_230MW_Lavender_2HR_RTEO!L5)</f>
        <v>-230872.972351</v>
      </c>
      <c r="M5" s="15">
        <f>SUM(Base_230MW_Lavender_2HR_REG!M5,Base_230MW_Lavender_2HR_SPIN!M5,Base_230MW_Lavender_2HR_RTEO!M5)</f>
        <v>-176228.19381999999</v>
      </c>
      <c r="N5" s="15">
        <f>SUM(Base_230MW_Lavender_2HR_REG!N5,Base_230MW_Lavender_2HR_SPIN!N5,Base_230MW_Lavender_2HR_RTEO!N5)</f>
        <v>-141543.074861</v>
      </c>
      <c r="O5" s="15">
        <f>SUM(Base_230MW_Lavender_2HR_REG!O5,Base_230MW_Lavender_2HR_SPIN!O5,Base_230MW_Lavender_2HR_RTEO!O5)</f>
        <v>-73790.971978999994</v>
      </c>
      <c r="P5" s="15">
        <f>SUM(Base_230MW_Lavender_2HR_REG!P5,Base_230MW_Lavender_2HR_SPIN!P5,Base_230MW_Lavender_2HR_RTEO!P5)</f>
        <v>-93626.368847999998</v>
      </c>
      <c r="Q5" s="15">
        <f>SUM(Base_230MW_Lavender_2HR_REG!Q5,Base_230MW_Lavender_2HR_SPIN!Q5,Base_230MW_Lavender_2HR_RTEO!Q5)</f>
        <v>-74424.541293999995</v>
      </c>
      <c r="R5" s="15">
        <f>SUM(Base_230MW_Lavender_2HR_REG!R5,Base_230MW_Lavender_2HR_SPIN!R5,Base_230MW_Lavender_2HR_RTEO!R5)</f>
        <v>-29291.832201999998</v>
      </c>
      <c r="S5" s="15">
        <f>SUM(Base_230MW_Lavender_2HR_REG!S5,Base_230MW_Lavender_2HR_SPIN!S5,Base_230MW_Lavender_2HR_RTEO!S5)</f>
        <v>57702.721877000011</v>
      </c>
      <c r="T5" s="15">
        <f>SUM(Base_230MW_Lavender_2HR_REG!T5,Base_230MW_Lavender_2HR_SPIN!T5,Base_230MW_Lavender_2HR_RTEO!T5)</f>
        <v>155767.720501</v>
      </c>
      <c r="U5" s="15">
        <f>SUM(Base_230MW_Lavender_2HR_REG!U5,Base_230MW_Lavender_2HR_SPIN!U5,Base_230MW_Lavender_2HR_RTEO!U5)</f>
        <v>295479.48201700003</v>
      </c>
      <c r="V5" s="15">
        <f>SUM(Base_230MW_Lavender_2HR_REG!V5,Base_230MW_Lavender_2HR_SPIN!V5,Base_230MW_Lavender_2HR_RTEO!V5)</f>
        <v>321166.48747399997</v>
      </c>
      <c r="W5" s="15">
        <f>SUM(Base_230MW_Lavender_2HR_REG!W5,Base_230MW_Lavender_2HR_SPIN!W5,Base_230MW_Lavender_2HR_RTEO!W5)</f>
        <v>428444.73896300001</v>
      </c>
      <c r="X5" s="15">
        <f>SUM(Base_230MW_Lavender_2HR_REG!X5,Base_230MW_Lavender_2HR_SPIN!X5,Base_230MW_Lavender_2HR_RTEO!X5)</f>
        <v>402219.847541</v>
      </c>
      <c r="Y5" s="15">
        <f>SUM(Base_230MW_Lavender_2HR_REG!Y5,Base_230MW_Lavender_2HR_SPIN!Y5,Base_230MW_Lavender_2HR_RTEO!Y5)</f>
        <v>437926.79400600004</v>
      </c>
      <c r="Z5" s="15">
        <f>SUM(Base_230MW_Lavender_2HR_REG!Z5,Base_230MW_Lavender_2HR_SPIN!Z5,Base_230MW_Lavender_2HR_RTEO!Z5)</f>
        <v>345975.01681199996</v>
      </c>
    </row>
    <row r="6" spans="1:26" x14ac:dyDescent="0.25">
      <c r="A6" s="14" t="s">
        <v>60</v>
      </c>
      <c r="B6" s="15">
        <f>SUM(Base_230MW_Lavender_2HR_REG!B6,Base_230MW_Lavender_2HR_SPIN!B6,Base_230MW_Lavender_2HR_RTEO!B6)</f>
        <v>17432572.197390001</v>
      </c>
      <c r="C6" s="15">
        <f>SUM(Base_230MW_Lavender_2HR_REG!C6,Base_230MW_Lavender_2HR_SPIN!C6,Base_230MW_Lavender_2HR_RTEO!C6)</f>
        <v>24072954.210781999</v>
      </c>
      <c r="D6" s="15">
        <f>SUM(Base_230MW_Lavender_2HR_REG!D6,Base_230MW_Lavender_2HR_SPIN!D6,Base_230MW_Lavender_2HR_RTEO!D6)</f>
        <v>25410245.134532999</v>
      </c>
      <c r="E6" s="15">
        <f>SUM(Base_230MW_Lavender_2HR_REG!E6,Base_230MW_Lavender_2HR_SPIN!E6,Base_230MW_Lavender_2HR_RTEO!E6)</f>
        <v>24148249.078648001</v>
      </c>
      <c r="F6" s="15">
        <f>SUM(Base_230MW_Lavender_2HR_REG!F6,Base_230MW_Lavender_2HR_SPIN!F6,Base_230MW_Lavender_2HR_RTEO!F6)</f>
        <v>20881140.773465</v>
      </c>
      <c r="G6" s="15">
        <f>SUM(Base_230MW_Lavender_2HR_REG!G6,Base_230MW_Lavender_2HR_SPIN!G6,Base_230MW_Lavender_2HR_RTEO!G6)</f>
        <v>20803241.377472997</v>
      </c>
      <c r="H6" s="15">
        <f>SUM(Base_230MW_Lavender_2HR_REG!H6,Base_230MW_Lavender_2HR_SPIN!H6,Base_230MW_Lavender_2HR_RTEO!H6)</f>
        <v>18165813.34155</v>
      </c>
      <c r="I6" s="15">
        <f>SUM(Base_230MW_Lavender_2HR_REG!I6,Base_230MW_Lavender_2HR_SPIN!I6,Base_230MW_Lavender_2HR_RTEO!I6)</f>
        <v>18629963.399985999</v>
      </c>
      <c r="J6" s="15">
        <f>SUM(Base_230MW_Lavender_2HR_REG!J6,Base_230MW_Lavender_2HR_SPIN!J6,Base_230MW_Lavender_2HR_RTEO!J6)</f>
        <v>18106106.040539</v>
      </c>
      <c r="K6" s="15">
        <f>SUM(Base_230MW_Lavender_2HR_REG!K6,Base_230MW_Lavender_2HR_SPIN!K6,Base_230MW_Lavender_2HR_RTEO!K6)</f>
        <v>19200948.284438998</v>
      </c>
      <c r="L6" s="15">
        <f>SUM(Base_230MW_Lavender_2HR_REG!L6,Base_230MW_Lavender_2HR_SPIN!L6,Base_230MW_Lavender_2HR_RTEO!L6)</f>
        <v>20126920.460505001</v>
      </c>
      <c r="M6" s="15">
        <f>SUM(Base_230MW_Lavender_2HR_REG!M6,Base_230MW_Lavender_2HR_SPIN!M6,Base_230MW_Lavender_2HR_RTEO!M6)</f>
        <v>20846845.810787003</v>
      </c>
      <c r="N6" s="15">
        <f>SUM(Base_230MW_Lavender_2HR_REG!N6,Base_230MW_Lavender_2HR_SPIN!N6,Base_230MW_Lavender_2HR_RTEO!N6)</f>
        <v>21166572.798363</v>
      </c>
      <c r="O6" s="15">
        <f>SUM(Base_230MW_Lavender_2HR_REG!O6,Base_230MW_Lavender_2HR_SPIN!O6,Base_230MW_Lavender_2HR_RTEO!O6)</f>
        <v>20907289.405310996</v>
      </c>
      <c r="P6" s="15">
        <f>SUM(Base_230MW_Lavender_2HR_REG!P6,Base_230MW_Lavender_2HR_SPIN!P6,Base_230MW_Lavender_2HR_RTEO!P6)</f>
        <v>20732497.832014002</v>
      </c>
      <c r="Q6" s="15">
        <f>SUM(Base_230MW_Lavender_2HR_REG!Q6,Base_230MW_Lavender_2HR_SPIN!Q6,Base_230MW_Lavender_2HR_RTEO!Q6)</f>
        <v>22413589.222891998</v>
      </c>
      <c r="R6" s="15">
        <f>SUM(Base_230MW_Lavender_2HR_REG!R6,Base_230MW_Lavender_2HR_SPIN!R6,Base_230MW_Lavender_2HR_RTEO!R6)</f>
        <v>21180434.909899998</v>
      </c>
      <c r="S6" s="15">
        <f>SUM(Base_230MW_Lavender_2HR_REG!S6,Base_230MW_Lavender_2HR_SPIN!S6,Base_230MW_Lavender_2HR_RTEO!S6)</f>
        <v>21863466.349039003</v>
      </c>
      <c r="T6" s="15">
        <f>SUM(Base_230MW_Lavender_2HR_REG!T6,Base_230MW_Lavender_2HR_SPIN!T6,Base_230MW_Lavender_2HR_RTEO!T6)</f>
        <v>22250620.211381</v>
      </c>
      <c r="U6" s="15">
        <f>SUM(Base_230MW_Lavender_2HR_REG!U6,Base_230MW_Lavender_2HR_SPIN!U6,Base_230MW_Lavender_2HR_RTEO!U6)</f>
        <v>23011198.426238999</v>
      </c>
      <c r="V6" s="15">
        <f>SUM(Base_230MW_Lavender_2HR_REG!V6,Base_230MW_Lavender_2HR_SPIN!V6,Base_230MW_Lavender_2HR_RTEO!V6)</f>
        <v>22030916.337785002</v>
      </c>
      <c r="W6" s="15">
        <f>SUM(Base_230MW_Lavender_2HR_REG!W6,Base_230MW_Lavender_2HR_SPIN!W6,Base_230MW_Lavender_2HR_RTEO!W6)</f>
        <v>22607902.503245998</v>
      </c>
      <c r="X6" s="15">
        <f>SUM(Base_230MW_Lavender_2HR_REG!X6,Base_230MW_Lavender_2HR_SPIN!X6,Base_230MW_Lavender_2HR_RTEO!X6)</f>
        <v>23615339.168898001</v>
      </c>
      <c r="Y6" s="15">
        <f>SUM(Base_230MW_Lavender_2HR_REG!Y6,Base_230MW_Lavender_2HR_SPIN!Y6,Base_230MW_Lavender_2HR_RTEO!Y6)</f>
        <v>22715221.394123998</v>
      </c>
      <c r="Z6" s="15">
        <f>SUM(Base_230MW_Lavender_2HR_REG!Z6,Base_230MW_Lavender_2HR_SPIN!Z6,Base_230MW_Lavender_2HR_RTEO!Z6)</f>
        <v>22981814.231982995</v>
      </c>
    </row>
    <row r="7" spans="1:26" x14ac:dyDescent="0.25">
      <c r="A7" s="14" t="s">
        <v>61</v>
      </c>
      <c r="B7" s="15">
        <f>SUM(Base_230MW_Lavender_2HR_REG!B7,Base_230MW_Lavender_2HR_SPIN!B7,Base_230MW_Lavender_2HR_RTEO!B7)</f>
        <v>2271986.595216</v>
      </c>
      <c r="C7" s="15">
        <f>SUM(Base_230MW_Lavender_2HR_REG!C7,Base_230MW_Lavender_2HR_SPIN!C7,Base_230MW_Lavender_2HR_RTEO!C7)</f>
        <v>1488932.6037960011</v>
      </c>
      <c r="D7" s="15">
        <f>SUM(Base_230MW_Lavender_2HR_REG!D7,Base_230MW_Lavender_2HR_SPIN!D7,Base_230MW_Lavender_2HR_RTEO!D7)</f>
        <v>273631.53195600002</v>
      </c>
      <c r="E7" s="15">
        <f>SUM(Base_230MW_Lavender_2HR_REG!E7,Base_230MW_Lavender_2HR_SPIN!E7,Base_230MW_Lavender_2HR_RTEO!E7)</f>
        <v>271875.49411199999</v>
      </c>
      <c r="F7" s="15">
        <f>SUM(Base_230MW_Lavender_2HR_REG!F7,Base_230MW_Lavender_2HR_SPIN!F7,Base_230MW_Lavender_2HR_RTEO!F7)</f>
        <v>314795.85755999997</v>
      </c>
      <c r="G7" s="15">
        <f>SUM(Base_230MW_Lavender_2HR_REG!G7,Base_230MW_Lavender_2HR_SPIN!G7,Base_230MW_Lavender_2HR_RTEO!G7)</f>
        <v>276470.52697200002</v>
      </c>
      <c r="H7" s="15">
        <f>SUM(Base_230MW_Lavender_2HR_REG!H7,Base_230MW_Lavender_2HR_SPIN!H7,Base_230MW_Lavender_2HR_RTEO!H7)</f>
        <v>289318.06174799998</v>
      </c>
      <c r="I7" s="15">
        <f>SUM(Base_230MW_Lavender_2HR_REG!I7,Base_230MW_Lavender_2HR_SPIN!I7,Base_230MW_Lavender_2HR_RTEO!I7)</f>
        <v>279584.86953600001</v>
      </c>
      <c r="J7" s="15">
        <f>SUM(Base_230MW_Lavender_2HR_REG!J7,Base_230MW_Lavender_2HR_SPIN!J7,Base_230MW_Lavender_2HR_RTEO!J7)</f>
        <v>300340.478328</v>
      </c>
      <c r="K7" s="15">
        <f>SUM(Base_230MW_Lavender_2HR_REG!K7,Base_230MW_Lavender_2HR_SPIN!K7,Base_230MW_Lavender_2HR_RTEO!K7)</f>
        <v>273154.09783199988</v>
      </c>
      <c r="L7" s="15">
        <f>SUM(Base_230MW_Lavender_2HR_REG!L7,Base_230MW_Lavender_2HR_SPIN!L7,Base_230MW_Lavender_2HR_RTEO!L7)</f>
        <v>285352.54019999999</v>
      </c>
      <c r="M7" s="15">
        <f>SUM(Base_230MW_Lavender_2HR_REG!M7,Base_230MW_Lavender_2HR_SPIN!M7,Base_230MW_Lavender_2HR_RTEO!M7)</f>
        <v>270573.03639600001</v>
      </c>
      <c r="N7" s="15">
        <f>SUM(Base_230MW_Lavender_2HR_REG!N7,Base_230MW_Lavender_2HR_SPIN!N7,Base_230MW_Lavender_2HR_RTEO!N7)</f>
        <v>304905.44612400013</v>
      </c>
      <c r="O7" s="15">
        <f>SUM(Base_230MW_Lavender_2HR_REG!O7,Base_230MW_Lavender_2HR_SPIN!O7,Base_230MW_Lavender_2HR_RTEO!O7)</f>
        <v>291458.21241600002</v>
      </c>
      <c r="P7" s="15">
        <f>SUM(Base_230MW_Lavender_2HR_REG!P7,Base_230MW_Lavender_2HR_SPIN!P7,Base_230MW_Lavender_2HR_RTEO!P7)</f>
        <v>297548.73012000002</v>
      </c>
      <c r="Q7" s="15">
        <f>SUM(Base_230MW_Lavender_2HR_REG!Q7,Base_230MW_Lavender_2HR_SPIN!Q7,Base_230MW_Lavender_2HR_RTEO!Q7)</f>
        <v>243957.120888</v>
      </c>
      <c r="R7" s="15">
        <f>SUM(Base_230MW_Lavender_2HR_REG!R7,Base_230MW_Lavender_2HR_SPIN!R7,Base_230MW_Lavender_2HR_RTEO!R7)</f>
        <v>262092.474132</v>
      </c>
      <c r="S7" s="15">
        <f>SUM(Base_230MW_Lavender_2HR_REG!S7,Base_230MW_Lavender_2HR_SPIN!S7,Base_230MW_Lavender_2HR_RTEO!S7)</f>
        <v>249122.55480000001</v>
      </c>
      <c r="T7" s="15">
        <f>SUM(Base_230MW_Lavender_2HR_REG!T7,Base_230MW_Lavender_2HR_SPIN!T7,Base_230MW_Lavender_2HR_RTEO!T7)</f>
        <v>245351.81143199999</v>
      </c>
      <c r="U7" s="15">
        <f>SUM(Base_230MW_Lavender_2HR_REG!U7,Base_230MW_Lavender_2HR_SPIN!U7,Base_230MW_Lavender_2HR_RTEO!U7)</f>
        <v>232942.40298000001</v>
      </c>
      <c r="V7" s="15">
        <f>SUM(Base_230MW_Lavender_2HR_REG!V7,Base_230MW_Lavender_2HR_SPIN!V7,Base_230MW_Lavender_2HR_RTEO!V7)</f>
        <v>224048.86207199999</v>
      </c>
      <c r="W7" s="15">
        <f>SUM(Base_230MW_Lavender_2HR_REG!W7,Base_230MW_Lavender_2HR_SPIN!W7,Base_230MW_Lavender_2HR_RTEO!W7)</f>
        <v>215609.718708</v>
      </c>
      <c r="X7" s="15">
        <f>SUM(Base_230MW_Lavender_2HR_REG!X7,Base_230MW_Lavender_2HR_SPIN!X7,Base_230MW_Lavender_2HR_RTEO!X7)</f>
        <v>184330.03829999999</v>
      </c>
      <c r="Y7" s="15">
        <f>SUM(Base_230MW_Lavender_2HR_REG!Y7,Base_230MW_Lavender_2HR_SPIN!Y7,Base_230MW_Lavender_2HR_RTEO!Y7)</f>
        <v>187433.028708</v>
      </c>
      <c r="Z7" s="15">
        <f>SUM(Base_230MW_Lavender_2HR_REG!Z7,Base_230MW_Lavender_2HR_SPIN!Z7,Base_230MW_Lavender_2HR_RTEO!Z7)</f>
        <v>195745.772964</v>
      </c>
    </row>
    <row r="8" spans="1:26" x14ac:dyDescent="0.25">
      <c r="A8" s="14" t="s">
        <v>62</v>
      </c>
      <c r="B8" s="15">
        <f>SUM(Base_230MW_Lavender_2HR_REG!B8,Base_230MW_Lavender_2HR_SPIN!B8,Base_230MW_Lavender_2HR_RTEO!B8)</f>
        <v>2034038.0256360001</v>
      </c>
      <c r="C8" s="15">
        <f>SUM(Base_230MW_Lavender_2HR_REG!C8,Base_230MW_Lavender_2HR_SPIN!C8,Base_230MW_Lavender_2HR_RTEO!C8)</f>
        <v>302241.5326320001</v>
      </c>
      <c r="D8" s="15">
        <f>SUM(Base_230MW_Lavender_2HR_REG!D8,Base_230MW_Lavender_2HR_SPIN!D8,Base_230MW_Lavender_2HR_RTEO!D8)</f>
        <v>17026.822236</v>
      </c>
      <c r="E8" s="15">
        <f>SUM(Base_230MW_Lavender_2HR_REG!E8,Base_230MW_Lavender_2HR_SPIN!E8,Base_230MW_Lavender_2HR_RTEO!E8)</f>
        <v>15249.664128</v>
      </c>
      <c r="F8" s="15">
        <f>SUM(Base_230MW_Lavender_2HR_REG!F8,Base_230MW_Lavender_2HR_SPIN!F8,Base_230MW_Lavender_2HR_RTEO!F8)</f>
        <v>11980.126775999999</v>
      </c>
      <c r="G8" s="15">
        <f>SUM(Base_230MW_Lavender_2HR_REG!G8,Base_230MW_Lavender_2HR_SPIN!G8,Base_230MW_Lavender_2HR_RTEO!G8)</f>
        <v>12869.745360000001</v>
      </c>
      <c r="H8" s="15">
        <f>SUM(Base_230MW_Lavender_2HR_REG!H8,Base_230MW_Lavender_2HR_SPIN!H8,Base_230MW_Lavender_2HR_RTEO!H8)</f>
        <v>7813.9030799999991</v>
      </c>
      <c r="I8" s="15">
        <f>SUM(Base_230MW_Lavender_2HR_REG!I8,Base_230MW_Lavender_2HR_SPIN!I8,Base_230MW_Lavender_2HR_RTEO!I8)</f>
        <v>9555.8303999999989</v>
      </c>
      <c r="J8" s="15">
        <f>SUM(Base_230MW_Lavender_2HR_REG!J8,Base_230MW_Lavender_2HR_SPIN!J8,Base_230MW_Lavender_2HR_RTEO!J8)</f>
        <v>9975.2927279999985</v>
      </c>
      <c r="K8" s="15">
        <f>SUM(Base_230MW_Lavender_2HR_REG!K8,Base_230MW_Lavender_2HR_SPIN!K8,Base_230MW_Lavender_2HR_RTEO!K8)</f>
        <v>14451.686976000001</v>
      </c>
      <c r="L8" s="15">
        <f>SUM(Base_230MW_Lavender_2HR_REG!L8,Base_230MW_Lavender_2HR_SPIN!L8,Base_230MW_Lavender_2HR_RTEO!L8)</f>
        <v>9894.5462520000001</v>
      </c>
      <c r="M8" s="15">
        <f>SUM(Base_230MW_Lavender_2HR_REG!M8,Base_230MW_Lavender_2HR_SPIN!M8,Base_230MW_Lavender_2HR_RTEO!M8)</f>
        <v>8843.2984679999972</v>
      </c>
      <c r="N8" s="15">
        <f>SUM(Base_230MW_Lavender_2HR_REG!N8,Base_230MW_Lavender_2HR_SPIN!N8,Base_230MW_Lavender_2HR_RTEO!N8)</f>
        <v>13423.403759999999</v>
      </c>
      <c r="O8" s="15">
        <f>SUM(Base_230MW_Lavender_2HR_REG!O8,Base_230MW_Lavender_2HR_SPIN!O8,Base_230MW_Lavender_2HR_RTEO!O8)</f>
        <v>12067.991411999999</v>
      </c>
      <c r="P8" s="15">
        <f>SUM(Base_230MW_Lavender_2HR_REG!P8,Base_230MW_Lavender_2HR_SPIN!P8,Base_230MW_Lavender_2HR_RTEO!P8)</f>
        <v>10969.863888</v>
      </c>
      <c r="Q8" s="15">
        <f>SUM(Base_230MW_Lavender_2HR_REG!Q8,Base_230MW_Lavender_2HR_SPIN!Q8,Base_230MW_Lavender_2HR_RTEO!Q8)</f>
        <v>11742.003876000001</v>
      </c>
      <c r="R8" s="15">
        <f>SUM(Base_230MW_Lavender_2HR_REG!R8,Base_230MW_Lavender_2HR_SPIN!R8,Base_230MW_Lavender_2HR_RTEO!R8)</f>
        <v>13158.606216</v>
      </c>
      <c r="S8" s="15">
        <f>SUM(Base_230MW_Lavender_2HR_REG!S8,Base_230MW_Lavender_2HR_SPIN!S8,Base_230MW_Lavender_2HR_RTEO!S8)</f>
        <v>19705.708824000001</v>
      </c>
      <c r="T8" s="15">
        <f>SUM(Base_230MW_Lavender_2HR_REG!T8,Base_230MW_Lavender_2HR_SPIN!T8,Base_230MW_Lavender_2HR_RTEO!T8)</f>
        <v>18409.316340000001</v>
      </c>
      <c r="U8" s="15">
        <f>SUM(Base_230MW_Lavender_2HR_REG!U8,Base_230MW_Lavender_2HR_SPIN!U8,Base_230MW_Lavender_2HR_RTEO!U8)</f>
        <v>18449.167728</v>
      </c>
      <c r="V8" s="15">
        <f>SUM(Base_230MW_Lavender_2HR_REG!V8,Base_230MW_Lavender_2HR_SPIN!V8,Base_230MW_Lavender_2HR_RTEO!V8)</f>
        <v>22636.25162399999</v>
      </c>
      <c r="W8" s="15">
        <f>SUM(Base_230MW_Lavender_2HR_REG!W8,Base_230MW_Lavender_2HR_SPIN!W8,Base_230MW_Lavender_2HR_RTEO!W8)</f>
        <v>18034.227156000001</v>
      </c>
      <c r="X8" s="15">
        <f>SUM(Base_230MW_Lavender_2HR_REG!X8,Base_230MW_Lavender_2HR_SPIN!X8,Base_230MW_Lavender_2HR_RTEO!X8)</f>
        <v>15139.890095999999</v>
      </c>
      <c r="Y8" s="15">
        <f>SUM(Base_230MW_Lavender_2HR_REG!Y8,Base_230MW_Lavender_2HR_SPIN!Y8,Base_230MW_Lavender_2HR_RTEO!Y8)</f>
        <v>14867.603856</v>
      </c>
      <c r="Z8" s="15">
        <f>SUM(Base_230MW_Lavender_2HR_REG!Z8,Base_230MW_Lavender_2HR_SPIN!Z8,Base_230MW_Lavender_2HR_RTEO!Z8)</f>
        <v>15138.389687999999</v>
      </c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f>SUM(Base_230MW_Lavender_2HR_REG!B10,Base_230MW_Lavender_2HR_SPIN!B10,Base_230MW_Lavender_2HR_RTEO!B10)</f>
        <v>13117399.428948</v>
      </c>
      <c r="C10" s="15">
        <f>SUM(Base_230MW_Lavender_2HR_REG!C10,Base_230MW_Lavender_2HR_SPIN!C10,Base_230MW_Lavender_2HR_RTEO!C10)</f>
        <v>2000323.506324</v>
      </c>
      <c r="D10" s="15">
        <f>SUM(Base_230MW_Lavender_2HR_REG!D10,Base_230MW_Lavender_2HR_SPIN!D10,Base_230MW_Lavender_2HR_RTEO!D10)</f>
        <v>1494046.095397</v>
      </c>
      <c r="E10" s="15">
        <f>SUM(Base_230MW_Lavender_2HR_REG!E10,Base_230MW_Lavender_2HR_SPIN!E10,Base_230MW_Lavender_2HR_RTEO!E10)</f>
        <v>1388068.6827040003</v>
      </c>
      <c r="F10" s="15">
        <f>SUM(Base_230MW_Lavender_2HR_REG!F10,Base_230MW_Lavender_2HR_SPIN!F10,Base_230MW_Lavender_2HR_RTEO!F10)</f>
        <v>1311612.4994319999</v>
      </c>
      <c r="G10" s="15">
        <f>SUM(Base_230MW_Lavender_2HR_REG!G10,Base_230MW_Lavender_2HR_SPIN!G10,Base_230MW_Lavender_2HR_RTEO!G10)</f>
        <v>1249159.9392879999</v>
      </c>
      <c r="H10" s="15">
        <f>SUM(Base_230MW_Lavender_2HR_REG!H10,Base_230MW_Lavender_2HR_SPIN!H10,Base_230MW_Lavender_2HR_RTEO!H10)</f>
        <v>1093145.973217</v>
      </c>
      <c r="I10" s="15">
        <f>SUM(Base_230MW_Lavender_2HR_REG!I10,Base_230MW_Lavender_2HR_SPIN!I10,Base_230MW_Lavender_2HR_RTEO!I10)</f>
        <v>1133107.505169</v>
      </c>
      <c r="J10" s="15">
        <f>SUM(Base_230MW_Lavender_2HR_REG!J10,Base_230MW_Lavender_2HR_SPIN!J10,Base_230MW_Lavender_2HR_RTEO!J10)</f>
        <v>1144604.7809649999</v>
      </c>
      <c r="K10" s="15">
        <f>SUM(Base_230MW_Lavender_2HR_REG!K10,Base_230MW_Lavender_2HR_SPIN!K10,Base_230MW_Lavender_2HR_RTEO!K10)</f>
        <v>1181657.462569</v>
      </c>
      <c r="L10" s="15">
        <f>SUM(Base_230MW_Lavender_2HR_REG!L10,Base_230MW_Lavender_2HR_SPIN!L10,Base_230MW_Lavender_2HR_RTEO!L10)</f>
        <v>1248106.7280880001</v>
      </c>
      <c r="M10" s="15">
        <f>SUM(Base_230MW_Lavender_2HR_REG!M10,Base_230MW_Lavender_2HR_SPIN!M10,Base_230MW_Lavender_2HR_RTEO!M10)</f>
        <v>1227523.0396739999</v>
      </c>
      <c r="N10" s="15">
        <f>SUM(Base_230MW_Lavender_2HR_REG!N10,Base_230MW_Lavender_2HR_SPIN!N10,Base_230MW_Lavender_2HR_RTEO!N10)</f>
        <v>1340534.0268250001</v>
      </c>
      <c r="O10" s="15">
        <f>SUM(Base_230MW_Lavender_2HR_REG!O10,Base_230MW_Lavender_2HR_SPIN!O10,Base_230MW_Lavender_2HR_RTEO!O10)</f>
        <v>1259905.4963560002</v>
      </c>
      <c r="P10" s="15">
        <f>SUM(Base_230MW_Lavender_2HR_REG!P10,Base_230MW_Lavender_2HR_SPIN!P10,Base_230MW_Lavender_2HR_RTEO!P10)</f>
        <v>1318968.7963530002</v>
      </c>
      <c r="Q10" s="15">
        <f>SUM(Base_230MW_Lavender_2HR_REG!Q10,Base_230MW_Lavender_2HR_SPIN!Q10,Base_230MW_Lavender_2HR_RTEO!Q10)</f>
        <v>1352581.7323000003</v>
      </c>
      <c r="R10" s="15">
        <f>SUM(Base_230MW_Lavender_2HR_REG!R10,Base_230MW_Lavender_2HR_SPIN!R10,Base_230MW_Lavender_2HR_RTEO!R10)</f>
        <v>1280948.9848570002</v>
      </c>
      <c r="S10" s="15">
        <f>SUM(Base_230MW_Lavender_2HR_REG!S10,Base_230MW_Lavender_2HR_SPIN!S10,Base_230MW_Lavender_2HR_RTEO!S10)</f>
        <v>1345596.4401380001</v>
      </c>
      <c r="T10" s="15">
        <f>SUM(Base_230MW_Lavender_2HR_REG!T10,Base_230MW_Lavender_2HR_SPIN!T10,Base_230MW_Lavender_2HR_RTEO!T10)</f>
        <v>1292601.7508810002</v>
      </c>
      <c r="U10" s="15">
        <f>SUM(Base_230MW_Lavender_2HR_REG!U10,Base_230MW_Lavender_2HR_SPIN!U10,Base_230MW_Lavender_2HR_RTEO!U10)</f>
        <v>1307250.8983720001</v>
      </c>
      <c r="V10" s="15">
        <f>SUM(Base_230MW_Lavender_2HR_REG!V10,Base_230MW_Lavender_2HR_SPIN!V10,Base_230MW_Lavender_2HR_RTEO!V10)</f>
        <v>1284745.231618</v>
      </c>
      <c r="W10" s="15">
        <f>SUM(Base_230MW_Lavender_2HR_REG!W10,Base_230MW_Lavender_2HR_SPIN!W10,Base_230MW_Lavender_2HR_RTEO!W10)</f>
        <v>1301815.5962180002</v>
      </c>
      <c r="X10" s="15">
        <f>SUM(Base_230MW_Lavender_2HR_REG!X10,Base_230MW_Lavender_2HR_SPIN!X10,Base_230MW_Lavender_2HR_RTEO!X10)</f>
        <v>1307879.3902760001</v>
      </c>
      <c r="Y10" s="15">
        <f>SUM(Base_230MW_Lavender_2HR_REG!Y10,Base_230MW_Lavender_2HR_SPIN!Y10,Base_230MW_Lavender_2HR_RTEO!Y10)</f>
        <v>1327832.563478</v>
      </c>
      <c r="Z10" s="15">
        <f>SUM(Base_230MW_Lavender_2HR_REG!Z10,Base_230MW_Lavender_2HR_SPIN!Z10,Base_230MW_Lavender_2HR_RTEO!Z10)</f>
        <v>1300321.920128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>
        <f>SUM(Base_230MW_Lavender_2HR_REG!B12,Base_230MW_Lavender_2HR_SPIN!B12,Base_230MW_Lavender_2HR_RTEO!B12)</f>
        <v>1022610.504026</v>
      </c>
      <c r="C12" s="15">
        <f>SUM(Base_230MW_Lavender_2HR_REG!C12,Base_230MW_Lavender_2HR_SPIN!C12,Base_230MW_Lavender_2HR_RTEO!C12)</f>
        <v>695771.5598220001</v>
      </c>
      <c r="D12" s="15">
        <f>SUM(Base_230MW_Lavender_2HR_REG!D12,Base_230MW_Lavender_2HR_SPIN!D12,Base_230MW_Lavender_2HR_RTEO!D12)</f>
        <v>1954884.9458930001</v>
      </c>
      <c r="E12" s="15">
        <f>SUM(Base_230MW_Lavender_2HR_REG!E12,Base_230MW_Lavender_2HR_SPIN!E12,Base_230MW_Lavender_2HR_RTEO!E12)</f>
        <v>2089333.442114</v>
      </c>
      <c r="F12" s="15">
        <f>SUM(Base_230MW_Lavender_2HR_REG!F12,Base_230MW_Lavender_2HR_SPIN!F12,Base_230MW_Lavender_2HR_RTEO!F12)</f>
        <v>2316810.9219769998</v>
      </c>
      <c r="G12" s="15">
        <f>SUM(Base_230MW_Lavender_2HR_REG!G12,Base_230MW_Lavender_2HR_SPIN!G12,Base_230MW_Lavender_2HR_RTEO!G12)</f>
        <v>2221790.9822780001</v>
      </c>
      <c r="H12" s="15">
        <f>SUM(Base_230MW_Lavender_2HR_REG!H12,Base_230MW_Lavender_2HR_SPIN!H12,Base_230MW_Lavender_2HR_RTEO!H12)</f>
        <v>2543325.703253</v>
      </c>
      <c r="I12" s="15">
        <f>SUM(Base_230MW_Lavender_2HR_REG!I12,Base_230MW_Lavender_2HR_SPIN!I12,Base_230MW_Lavender_2HR_RTEO!I12)</f>
        <v>2524513.909641</v>
      </c>
      <c r="J12" s="15">
        <f>SUM(Base_230MW_Lavender_2HR_REG!J12,Base_230MW_Lavender_2HR_SPIN!J12,Base_230MW_Lavender_2HR_RTEO!J12)</f>
        <v>2376789.1938629998</v>
      </c>
      <c r="K12" s="15">
        <f>SUM(Base_230MW_Lavender_2HR_REG!K12,Base_230MW_Lavender_2HR_SPIN!K12,Base_230MW_Lavender_2HR_RTEO!K12)</f>
        <v>2347518.8715519998</v>
      </c>
      <c r="L12" s="15">
        <f>SUM(Base_230MW_Lavender_2HR_REG!L12,Base_230MW_Lavender_2HR_SPIN!L12,Base_230MW_Lavender_2HR_RTEO!L12)</f>
        <v>2221335.5752519998</v>
      </c>
      <c r="M12" s="15">
        <f>SUM(Base_230MW_Lavender_2HR_REG!M12,Base_230MW_Lavender_2HR_SPIN!M12,Base_230MW_Lavender_2HR_RTEO!M12)</f>
        <v>2140262.2823509998</v>
      </c>
      <c r="N12" s="15">
        <f>SUM(Base_230MW_Lavender_2HR_REG!N12,Base_230MW_Lavender_2HR_SPIN!N12,Base_230MW_Lavender_2HR_RTEO!N12)</f>
        <v>2219408.5692540002</v>
      </c>
      <c r="O12" s="15">
        <f>SUM(Base_230MW_Lavender_2HR_REG!O12,Base_230MW_Lavender_2HR_SPIN!O12,Base_230MW_Lavender_2HR_RTEO!O12)</f>
        <v>2168689.2021550001</v>
      </c>
      <c r="P12" s="15">
        <f>SUM(Base_230MW_Lavender_2HR_REG!P12,Base_230MW_Lavender_2HR_SPIN!P12,Base_230MW_Lavender_2HR_RTEO!P12)</f>
        <v>2180466.3114260002</v>
      </c>
      <c r="Q12" s="15">
        <f>SUM(Base_230MW_Lavender_2HR_REG!Q12,Base_230MW_Lavender_2HR_SPIN!Q12,Base_230MW_Lavender_2HR_RTEO!Q12)</f>
        <v>1934234.0839760001</v>
      </c>
      <c r="R12" s="15">
        <f>SUM(Base_230MW_Lavender_2HR_REG!R12,Base_230MW_Lavender_2HR_SPIN!R12,Base_230MW_Lavender_2HR_RTEO!R12)</f>
        <v>2079749.5377450001</v>
      </c>
      <c r="S12" s="15">
        <f>SUM(Base_230MW_Lavender_2HR_REG!S12,Base_230MW_Lavender_2HR_SPIN!S12,Base_230MW_Lavender_2HR_RTEO!S12)</f>
        <v>1727015.0412560001</v>
      </c>
      <c r="T12" s="15">
        <f>SUM(Base_230MW_Lavender_2HR_REG!T12,Base_230MW_Lavender_2HR_SPIN!T12,Base_230MW_Lavender_2HR_RTEO!T12)</f>
        <v>1604606.719204</v>
      </c>
      <c r="U12" s="15">
        <f>SUM(Base_230MW_Lavender_2HR_REG!U12,Base_230MW_Lavender_2HR_SPIN!U12,Base_230MW_Lavender_2HR_RTEO!U12)</f>
        <v>1463002.9365940001</v>
      </c>
      <c r="V12" s="15">
        <f>SUM(Base_230MW_Lavender_2HR_REG!V12,Base_230MW_Lavender_2HR_SPIN!V12,Base_230MW_Lavender_2HR_RTEO!V12)</f>
        <v>1403832.823901</v>
      </c>
      <c r="W12" s="15">
        <f>SUM(Base_230MW_Lavender_2HR_REG!W12,Base_230MW_Lavender_2HR_SPIN!W12,Base_230MW_Lavender_2HR_RTEO!W12)</f>
        <v>1303450.920807</v>
      </c>
      <c r="X12" s="15">
        <f>SUM(Base_230MW_Lavender_2HR_REG!X12,Base_230MW_Lavender_2HR_SPIN!X12,Base_230MW_Lavender_2HR_RTEO!X12)</f>
        <v>1153792.8870010001</v>
      </c>
      <c r="Y12" s="15">
        <f>SUM(Base_230MW_Lavender_2HR_REG!Y12,Base_230MW_Lavender_2HR_SPIN!Y12,Base_230MW_Lavender_2HR_RTEO!Y12)</f>
        <v>1129752.3431549999</v>
      </c>
      <c r="Z12" s="15">
        <f>SUM(Base_230MW_Lavender_2HR_REG!Z12,Base_230MW_Lavender_2HR_SPIN!Z12,Base_230MW_Lavender_2HR_RTEO!Z12)</f>
        <v>1162571.8768499999</v>
      </c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>SUM(Base_230MW_Lavender_2HR_REG!B15,Base_230MW_Lavender_2HR_SPIN!B15,Base_230MW_Lavender_2HR_RTEO!B15)</f>
        <v>961400</v>
      </c>
      <c r="C15" s="15">
        <f>SUM(Base_230MW_Lavender_2HR_REG!C15,Base_230MW_Lavender_2HR_SPIN!C15,Base_230MW_Lavender_2HR_RTEO!C15)</f>
        <v>1833657.7499999998</v>
      </c>
      <c r="D15" s="15">
        <f>SUM(Base_230MW_Lavender_2HR_REG!D15,Base_230MW_Lavender_2HR_SPIN!D15,Base_230MW_Lavender_2HR_RTEO!D15)</f>
        <v>2076779.0199999998</v>
      </c>
      <c r="E15" s="15">
        <f>SUM(Base_230MW_Lavender_2HR_REG!E15,Base_230MW_Lavender_2HR_SPIN!E15,Base_230MW_Lavender_2HR_RTEO!E15)</f>
        <v>2093630.9544000002</v>
      </c>
      <c r="F15" s="15">
        <f>SUM(Base_230MW_Lavender_2HR_REG!F15,Base_230MW_Lavender_2HR_SPIN!F15,Base_230MW_Lavender_2HR_RTEO!F15)</f>
        <v>2124427.2552000005</v>
      </c>
      <c r="G15" s="15">
        <f>SUM(Base_230MW_Lavender_2HR_REG!G15,Base_230MW_Lavender_2HR_SPIN!G15,Base_230MW_Lavender_2HR_RTEO!G15)</f>
        <v>2139748.6500000004</v>
      </c>
      <c r="H15" s="15">
        <f>SUM(Base_230MW_Lavender_2HR_REG!H15,Base_230MW_Lavender_2HR_SPIN!H15,Base_230MW_Lavender_2HR_RTEO!H15)</f>
        <v>1817561.66</v>
      </c>
      <c r="I15" s="15">
        <f>SUM(Base_230MW_Lavender_2HR_REG!I15,Base_230MW_Lavender_2HR_SPIN!I15,Base_230MW_Lavender_2HR_RTEO!I15)</f>
        <v>1543527.2952000001</v>
      </c>
      <c r="J15" s="15">
        <f>SUM(Base_230MW_Lavender_2HR_REG!J15,Base_230MW_Lavender_2HR_SPIN!J15,Base_230MW_Lavender_2HR_RTEO!J15)</f>
        <v>1281361.004</v>
      </c>
      <c r="K15" s="15">
        <f>SUM(Base_230MW_Lavender_2HR_REG!K15,Base_230MW_Lavender_2HR_SPIN!K15,Base_230MW_Lavender_2HR_RTEO!K15)</f>
        <v>1030213.1112000002</v>
      </c>
      <c r="L15" s="15">
        <f>SUM(Base_230MW_Lavender_2HR_REG!L15,Base_230MW_Lavender_2HR_SPIN!L15,Base_230MW_Lavender_2HR_RTEO!L15)</f>
        <v>789251.75280000013</v>
      </c>
      <c r="M15" s="15">
        <f>SUM(Base_230MW_Lavender_2HR_REG!M15,Base_230MW_Lavender_2HR_SPIN!M15,Base_230MW_Lavender_2HR_RTEO!M15)</f>
        <v>557745.98880000005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f>SUM(Base_230MW_Lavender_2HR_REG!B16,Base_230MW_Lavender_2HR_SPIN!B16,Base_230MW_Lavender_2HR_RTEO!B16)</f>
        <v>5370043.5392434448</v>
      </c>
      <c r="C16" s="15">
        <f>SUM(Base_230MW_Lavender_2HR_REG!C16,Base_230MW_Lavender_2HR_SPIN!C16,Base_230MW_Lavender_2HR_RTEO!C16)</f>
        <v>5845704.6210240126</v>
      </c>
      <c r="D16" s="15">
        <f>SUM(Base_230MW_Lavender_2HR_REG!D16,Base_230MW_Lavender_2HR_SPIN!D16,Base_230MW_Lavender_2HR_RTEO!D16)</f>
        <v>6220715.3469226882</v>
      </c>
      <c r="E16" s="15">
        <f>SUM(Base_230MW_Lavender_2HR_REG!E16,Base_230MW_Lavender_2HR_SPIN!E16,Base_230MW_Lavender_2HR_RTEO!E16)</f>
        <v>5891750.5538134072</v>
      </c>
      <c r="F16" s="15">
        <f>SUM(Base_230MW_Lavender_2HR_REG!F16,Base_230MW_Lavender_2HR_SPIN!F16,Base_230MW_Lavender_2HR_RTEO!F16)</f>
        <v>5152567.9684820026</v>
      </c>
      <c r="G16" s="15">
        <f>SUM(Base_230MW_Lavender_2HR_REG!G16,Base_230MW_Lavender_2HR_SPIN!G16,Base_230MW_Lavender_2HR_RTEO!G16)</f>
        <v>5067972.1698190169</v>
      </c>
      <c r="H16" s="15">
        <f>SUM(Base_230MW_Lavender_2HR_REG!H16,Base_230MW_Lavender_2HR_SPIN!H16,Base_230MW_Lavender_2HR_RTEO!H16)</f>
        <v>4525245.9754255442</v>
      </c>
      <c r="I16" s="15">
        <f>SUM(Base_230MW_Lavender_2HR_REG!I16,Base_230MW_Lavender_2HR_SPIN!I16,Base_230MW_Lavender_2HR_RTEO!I16)</f>
        <v>4622424.5432834802</v>
      </c>
      <c r="J16" s="15">
        <f>SUM(Base_230MW_Lavender_2HR_REG!J16,Base_230MW_Lavender_2HR_SPIN!J16,Base_230MW_Lavender_2HR_RTEO!J16)</f>
        <v>4472837.3996729758</v>
      </c>
      <c r="K16" s="15">
        <f>SUM(Base_230MW_Lavender_2HR_REG!K16,Base_230MW_Lavender_2HR_SPIN!K16,Base_230MW_Lavender_2HR_RTEO!K16)</f>
        <v>4729226.0237845965</v>
      </c>
      <c r="L16" s="15">
        <f>SUM(Base_230MW_Lavender_2HR_REG!L16,Base_230MW_Lavender_2HR_SPIN!L16,Base_230MW_Lavender_2HR_RTEO!L16)</f>
        <v>4957867.7932987204</v>
      </c>
      <c r="M16" s="15">
        <f>SUM(Base_230MW_Lavender_2HR_REG!M16,Base_230MW_Lavender_2HR_SPIN!M16,Base_230MW_Lavender_2HR_RTEO!M16)</f>
        <v>5130638.9366166517</v>
      </c>
      <c r="N16" s="15">
        <f>SUM(Base_230MW_Lavender_2HR_REG!N16,Base_230MW_Lavender_2HR_SPIN!N16,Base_230MW_Lavender_2HR_RTEO!N16)</f>
        <v>5294677.9651061352</v>
      </c>
      <c r="O16" s="15">
        <f>SUM(Base_230MW_Lavender_2HR_REG!O16,Base_230MW_Lavender_2HR_SPIN!O16,Base_230MW_Lavender_2HR_RTEO!O16)</f>
        <v>5233151.5633846689</v>
      </c>
      <c r="P16" s="15">
        <f>SUM(Base_230MW_Lavender_2HR_REG!P16,Base_230MW_Lavender_2HR_SPIN!P16,Base_230MW_Lavender_2HR_RTEO!P16)</f>
        <v>5207008.3625857159</v>
      </c>
      <c r="Q16" s="15">
        <f>SUM(Base_230MW_Lavender_2HR_REG!Q16,Base_230MW_Lavender_2HR_SPIN!Q16,Base_230MW_Lavender_2HR_RTEO!Q16)</f>
        <v>5544301.9811005695</v>
      </c>
      <c r="R16" s="15">
        <f>SUM(Base_230MW_Lavender_2HR_REG!R16,Base_230MW_Lavender_2HR_SPIN!R16,Base_230MW_Lavender_2HR_RTEO!R16)</f>
        <v>5348041.3975084778</v>
      </c>
      <c r="S16" s="15">
        <f>SUM(Base_230MW_Lavender_2HR_REG!S16,Base_230MW_Lavender_2HR_SPIN!S16,Base_230MW_Lavender_2HR_RTEO!S16)</f>
        <v>5438924.7149970252</v>
      </c>
      <c r="T16" s="15">
        <f>SUM(Base_230MW_Lavender_2HR_REG!T16,Base_230MW_Lavender_2HR_SPIN!T16,Base_230MW_Lavender_2HR_RTEO!T16)</f>
        <v>5560482.702638628</v>
      </c>
      <c r="U16" s="15">
        <f>SUM(Base_230MW_Lavender_2HR_REG!U16,Base_230MW_Lavender_2HR_SPIN!U16,Base_230MW_Lavender_2HR_RTEO!U16)</f>
        <v>5720180.5416284222</v>
      </c>
      <c r="V16" s="15">
        <f>SUM(Base_230MW_Lavender_2HR_REG!V16,Base_230MW_Lavender_2HR_SPIN!V16,Base_230MW_Lavender_2HR_RTEO!V16)</f>
        <v>5516946.3311724793</v>
      </c>
      <c r="W16" s="15">
        <f>SUM(Base_230MW_Lavender_2HR_REG!W16,Base_230MW_Lavender_2HR_SPIN!W16,Base_230MW_Lavender_2HR_RTEO!W16)</f>
        <v>5696401.4144498454</v>
      </c>
      <c r="X16" s="15">
        <f>SUM(Base_230MW_Lavender_2HR_REG!X16,Base_230MW_Lavender_2HR_SPIN!X16,Base_230MW_Lavender_2HR_RTEO!X16)</f>
        <v>5868935.3639029926</v>
      </c>
      <c r="Y16" s="15">
        <f>SUM(Base_230MW_Lavender_2HR_REG!Y16,Base_230MW_Lavender_2HR_SPIN!Y16,Base_230MW_Lavender_2HR_RTEO!Y16)</f>
        <v>5706081.3111237036</v>
      </c>
      <c r="Z16" s="15">
        <f>SUM(Base_230MW_Lavender_2HR_REG!Z16,Base_230MW_Lavender_2HR_SPIN!Z16,Base_230MW_Lavender_2HR_RTEO!Z16)</f>
        <v>5759541.4542623227</v>
      </c>
    </row>
    <row r="17" spans="1:26" x14ac:dyDescent="0.25">
      <c r="A17" s="14" t="s">
        <v>10</v>
      </c>
      <c r="B17" s="15">
        <f t="shared" ref="B17:Z17" si="0">SUM(B5:B16)</f>
        <v>41955233.321079448</v>
      </c>
      <c r="C17" s="15">
        <f t="shared" si="0"/>
        <v>36629664.059954017</v>
      </c>
      <c r="D17" s="15">
        <f t="shared" si="0"/>
        <v>37680498.191587687</v>
      </c>
      <c r="E17" s="15">
        <f t="shared" si="0"/>
        <v>35905139.361193411</v>
      </c>
      <c r="F17" s="15">
        <f t="shared" si="0"/>
        <v>31948339.162957005</v>
      </c>
      <c r="G17" s="15">
        <f t="shared" si="0"/>
        <v>31528182.10606401</v>
      </c>
      <c r="H17" s="15">
        <f t="shared" si="0"/>
        <v>28060806.52201955</v>
      </c>
      <c r="I17" s="15">
        <f t="shared" si="0"/>
        <v>28443491.982643485</v>
      </c>
      <c r="J17" s="15">
        <f t="shared" si="0"/>
        <v>27381745.300798975</v>
      </c>
      <c r="K17" s="15">
        <f t="shared" si="0"/>
        <v>28483696.124670595</v>
      </c>
      <c r="L17" s="15">
        <f t="shared" si="0"/>
        <v>29407856.424044721</v>
      </c>
      <c r="M17" s="15">
        <f t="shared" si="0"/>
        <v>30006204.199272655</v>
      </c>
      <c r="N17" s="15">
        <f t="shared" si="0"/>
        <v>30197979.134571135</v>
      </c>
      <c r="O17" s="15">
        <f t="shared" si="0"/>
        <v>29798770.899055667</v>
      </c>
      <c r="P17" s="15">
        <f t="shared" si="0"/>
        <v>29653833.527538717</v>
      </c>
      <c r="Q17" s="15">
        <f t="shared" si="0"/>
        <v>31425981.603738565</v>
      </c>
      <c r="R17" s="15">
        <f t="shared" si="0"/>
        <v>30135134.078156479</v>
      </c>
      <c r="S17" s="15">
        <f t="shared" si="0"/>
        <v>30701533.530931033</v>
      </c>
      <c r="T17" s="15">
        <f t="shared" si="0"/>
        <v>31127840.232377626</v>
      </c>
      <c r="U17" s="15">
        <f t="shared" si="0"/>
        <v>32048503.855558418</v>
      </c>
      <c r="V17" s="15">
        <f t="shared" si="0"/>
        <v>30804292.325646475</v>
      </c>
      <c r="W17" s="15">
        <f t="shared" si="0"/>
        <v>31571659.119547844</v>
      </c>
      <c r="X17" s="15">
        <f t="shared" si="0"/>
        <v>32547636.586014997</v>
      </c>
      <c r="Y17" s="15">
        <f t="shared" si="0"/>
        <v>31519115.038450703</v>
      </c>
      <c r="Z17" s="15">
        <f t="shared" si="0"/>
        <v>31761108.66268732</v>
      </c>
    </row>
    <row r="18" spans="1:26" x14ac:dyDescent="0.25">
      <c r="A18" s="14" t="s">
        <v>13</v>
      </c>
      <c r="B18" s="15">
        <f t="shared" ref="B18:Z18" si="1">B17/B3/1000</f>
        <v>182.41405791773673</v>
      </c>
      <c r="C18" s="15">
        <f t="shared" si="1"/>
        <v>159.25940895632181</v>
      </c>
      <c r="D18" s="15">
        <f t="shared" si="1"/>
        <v>163.828253006903</v>
      </c>
      <c r="E18" s="15">
        <f t="shared" si="1"/>
        <v>156.10930157040613</v>
      </c>
      <c r="F18" s="15">
        <f t="shared" si="1"/>
        <v>138.90582244763917</v>
      </c>
      <c r="G18" s="15">
        <f t="shared" si="1"/>
        <v>137.07905263506092</v>
      </c>
      <c r="H18" s="15">
        <f t="shared" si="1"/>
        <v>122.0035066174763</v>
      </c>
      <c r="I18" s="15">
        <f t="shared" si="1"/>
        <v>123.66735644627603</v>
      </c>
      <c r="J18" s="15">
        <f t="shared" si="1"/>
        <v>119.05106652521295</v>
      </c>
      <c r="K18" s="15">
        <f t="shared" si="1"/>
        <v>123.84215706378519</v>
      </c>
      <c r="L18" s="15">
        <f t="shared" si="1"/>
        <v>127.86024532193358</v>
      </c>
      <c r="M18" s="15">
        <f t="shared" si="1"/>
        <v>130.46175738814199</v>
      </c>
      <c r="N18" s="15">
        <f t="shared" si="1"/>
        <v>131.2955614546571</v>
      </c>
      <c r="O18" s="15">
        <f t="shared" si="1"/>
        <v>129.55987347415507</v>
      </c>
      <c r="P18" s="15">
        <f t="shared" si="1"/>
        <v>128.92971098929877</v>
      </c>
      <c r="Q18" s="15">
        <f t="shared" si="1"/>
        <v>136.63470262495031</v>
      </c>
      <c r="R18" s="15">
        <f t="shared" si="1"/>
        <v>131.02232207894122</v>
      </c>
      <c r="S18" s="15">
        <f t="shared" si="1"/>
        <v>133.48492839535231</v>
      </c>
      <c r="T18" s="15">
        <f t="shared" si="1"/>
        <v>135.3384357929462</v>
      </c>
      <c r="U18" s="15">
        <f t="shared" si="1"/>
        <v>139.34132111112353</v>
      </c>
      <c r="V18" s="15">
        <f t="shared" si="1"/>
        <v>133.93170576368033</v>
      </c>
      <c r="W18" s="15">
        <f t="shared" si="1"/>
        <v>137.2680831284689</v>
      </c>
      <c r="X18" s="15">
        <f t="shared" si="1"/>
        <v>141.51146341745653</v>
      </c>
      <c r="Y18" s="15">
        <f t="shared" si="1"/>
        <v>137.03963060195957</v>
      </c>
      <c r="Z18" s="15">
        <f t="shared" si="1"/>
        <v>138.09177679429271</v>
      </c>
    </row>
    <row r="19" spans="1:26" x14ac:dyDescent="0.25">
      <c r="A19" s="14" t="s">
        <v>14</v>
      </c>
      <c r="B19" s="15">
        <f>B18/B4</f>
        <v>91.207028958868364</v>
      </c>
      <c r="C19" s="15">
        <f>C18/B4</f>
        <v>79.629704478160903</v>
      </c>
      <c r="D19" s="15">
        <f>D18/B4</f>
        <v>81.914126503451499</v>
      </c>
      <c r="E19" s="15">
        <f>E18/B4</f>
        <v>78.054650785203066</v>
      </c>
      <c r="F19" s="15">
        <f>F18/B4</f>
        <v>69.452911223819584</v>
      </c>
      <c r="G19" s="15">
        <f>G18/B4</f>
        <v>68.539526317530459</v>
      </c>
      <c r="H19" s="15">
        <f>H18/B4</f>
        <v>61.001753308738152</v>
      </c>
      <c r="I19" s="15">
        <f>I18/B4</f>
        <v>61.833678223138016</v>
      </c>
      <c r="J19" s="15">
        <f>J18/B4</f>
        <v>59.525533262606473</v>
      </c>
      <c r="K19" s="15">
        <f>K18/B4</f>
        <v>61.921078531892597</v>
      </c>
      <c r="L19" s="15">
        <f>L18/B4</f>
        <v>63.930122660966788</v>
      </c>
      <c r="M19" s="15">
        <f>M18/B4</f>
        <v>65.230878694070995</v>
      </c>
      <c r="N19" s="15">
        <f>N18/B4</f>
        <v>65.647780727328552</v>
      </c>
      <c r="O19" s="15">
        <f>O18/B4</f>
        <v>64.779936737077534</v>
      </c>
      <c r="P19" s="15">
        <f>P18/B4</f>
        <v>64.464855494649385</v>
      </c>
      <c r="Q19" s="15">
        <f>Q18/B4</f>
        <v>68.317351312475154</v>
      </c>
      <c r="R19" s="15">
        <f>R18/B4</f>
        <v>65.511161039470608</v>
      </c>
      <c r="S19" s="15">
        <f>S18/B4</f>
        <v>66.742464197676156</v>
      </c>
      <c r="T19" s="15">
        <f>T18/B4</f>
        <v>67.6692178964731</v>
      </c>
      <c r="U19" s="15">
        <f>U18/B4</f>
        <v>69.670660555561767</v>
      </c>
      <c r="V19" s="15">
        <f>V18/B4</f>
        <v>66.965852881840163</v>
      </c>
      <c r="W19" s="15">
        <f>W18/B4</f>
        <v>68.634041564234451</v>
      </c>
      <c r="X19" s="15">
        <f>X18/B4</f>
        <v>70.755731708728263</v>
      </c>
      <c r="Y19" s="15">
        <f>Y18/B4</f>
        <v>68.519815300979786</v>
      </c>
      <c r="Z19" s="15">
        <f>Z18/B4</f>
        <v>69.045888397146356</v>
      </c>
    </row>
    <row r="20" spans="1:26" x14ac:dyDescent="0.25">
      <c r="A20" s="14" t="s">
        <v>15</v>
      </c>
      <c r="B20" s="16">
        <f>(10/23*Base_230MW_Lavender_2HR_REG!B20)+(10/23*Base_230MW_Lavender_2HR_SPIN!B20)+(3/23*Base_230MW_Lavender_2HR_RTEO!B20)</f>
        <v>197.67902184239125</v>
      </c>
      <c r="C20" s="16">
        <f>(10/23*Base_230MW_Lavender_2HR_REG!C20)+(10/23*Base_230MW_Lavender_2HR_SPIN!C20)+(3/23*Base_230MW_Lavender_2HR_RTEO!C20)</f>
        <v>146.26472339487995</v>
      </c>
      <c r="D20" s="16">
        <f>(10/23*Base_230MW_Lavender_2HR_REG!D20)+(10/23*Base_230MW_Lavender_2HR_SPIN!D20)+(3/23*Base_230MW_Lavender_2HR_RTEO!D20)</f>
        <v>218.2761161611873</v>
      </c>
      <c r="E20" s="16">
        <f>(10/23*Base_230MW_Lavender_2HR_REG!E20)+(10/23*Base_230MW_Lavender_2HR_SPIN!E20)+(3/23*Base_230MW_Lavender_2HR_RTEO!E20)</f>
        <v>216.17659187610596</v>
      </c>
      <c r="F20" s="16">
        <f>(10/23*Base_230MW_Lavender_2HR_REG!F20)+(10/23*Base_230MW_Lavender_2HR_SPIN!F20)+(3/23*Base_230MW_Lavender_2HR_RTEO!F20)</f>
        <v>210.12602390577507</v>
      </c>
      <c r="G20" s="16">
        <f>(10/23*Base_230MW_Lavender_2HR_REG!G20)+(10/23*Base_230MW_Lavender_2HR_SPIN!G20)+(3/23*Base_230MW_Lavender_2HR_RTEO!G20)</f>
        <v>208.60511340775335</v>
      </c>
      <c r="H20" s="16">
        <f>(10/23*Base_230MW_Lavender_2HR_REG!H20)+(10/23*Base_230MW_Lavender_2HR_SPIN!H20)+(3/23*Base_230MW_Lavender_2HR_RTEO!H20)</f>
        <v>205.19484906966693</v>
      </c>
      <c r="I20" s="16">
        <f>(10/23*Base_230MW_Lavender_2HR_REG!I20)+(10/23*Base_230MW_Lavender_2HR_SPIN!I20)+(3/23*Base_230MW_Lavender_2HR_RTEO!I20)</f>
        <v>206.13220519483207</v>
      </c>
      <c r="J20" s="16">
        <f>(10/23*Base_230MW_Lavender_2HR_REG!J20)+(10/23*Base_230MW_Lavender_2HR_SPIN!J20)+(3/23*Base_230MW_Lavender_2HR_RTEO!J20)</f>
        <v>205.94840240695436</v>
      </c>
      <c r="K20" s="16">
        <f>(10/23*Base_230MW_Lavender_2HR_REG!K20)+(10/23*Base_230MW_Lavender_2HR_SPIN!K20)+(3/23*Base_230MW_Lavender_2HR_RTEO!K20)</f>
        <v>207.06184259119672</v>
      </c>
      <c r="L20" s="16">
        <f>(10/23*Base_230MW_Lavender_2HR_REG!L20)+(10/23*Base_230MW_Lavender_2HR_SPIN!L20)+(3/23*Base_230MW_Lavender_2HR_RTEO!L20)</f>
        <v>210.18241751630114</v>
      </c>
      <c r="M20" s="16">
        <f>(10/23*Base_230MW_Lavender_2HR_REG!M20)+(10/23*Base_230MW_Lavender_2HR_SPIN!M20)+(3/23*Base_230MW_Lavender_2HR_RTEO!M20)</f>
        <v>211.74200415949753</v>
      </c>
      <c r="N20" s="16">
        <f>(10/23*Base_230MW_Lavender_2HR_REG!N20)+(10/23*Base_230MW_Lavender_2HR_SPIN!N20)+(3/23*Base_230MW_Lavender_2HR_RTEO!N20)</f>
        <v>214.5074222680058</v>
      </c>
      <c r="O20" s="16">
        <f>(10/23*Base_230MW_Lavender_2HR_REG!O20)+(10/23*Base_230MW_Lavender_2HR_SPIN!O20)+(3/23*Base_230MW_Lavender_2HR_RTEO!O20)</f>
        <v>216.4268228470155</v>
      </c>
      <c r="P20" s="16">
        <f>(10/23*Base_230MW_Lavender_2HR_REG!P20)+(10/23*Base_230MW_Lavender_2HR_SPIN!P20)+(3/23*Base_230MW_Lavender_2HR_RTEO!P20)</f>
        <v>216.31487819408491</v>
      </c>
      <c r="Q20" s="16">
        <f>(10/23*Base_230MW_Lavender_2HR_REG!Q20)+(10/23*Base_230MW_Lavender_2HR_SPIN!Q20)+(3/23*Base_230MW_Lavender_2HR_RTEO!Q20)</f>
        <v>219.85630620772616</v>
      </c>
      <c r="R20" s="16">
        <f>(10/23*Base_230MW_Lavender_2HR_REG!R20)+(10/23*Base_230MW_Lavender_2HR_SPIN!R20)+(3/23*Base_230MW_Lavender_2HR_RTEO!R20)</f>
        <v>219.05171616857712</v>
      </c>
      <c r="S20" s="16">
        <f>(10/23*Base_230MW_Lavender_2HR_REG!S20)+(10/23*Base_230MW_Lavender_2HR_SPIN!S20)+(3/23*Base_230MW_Lavender_2HR_RTEO!S20)</f>
        <v>220.04230148387745</v>
      </c>
      <c r="T20" s="16">
        <f>(10/23*Base_230MW_Lavender_2HR_REG!T20)+(10/23*Base_230MW_Lavender_2HR_SPIN!T20)+(3/23*Base_230MW_Lavender_2HR_RTEO!T20)</f>
        <v>222.27805400544386</v>
      </c>
      <c r="U20" s="16">
        <f>(10/23*Base_230MW_Lavender_2HR_REG!U20)+(10/23*Base_230MW_Lavender_2HR_SPIN!U20)+(3/23*Base_230MW_Lavender_2HR_RTEO!U20)</f>
        <v>223.61410288204883</v>
      </c>
      <c r="V20" s="16">
        <f>(10/23*Base_230MW_Lavender_2HR_REG!V20)+(10/23*Base_230MW_Lavender_2HR_SPIN!V20)+(3/23*Base_230MW_Lavender_2HR_RTEO!V20)</f>
        <v>222.497152274624</v>
      </c>
      <c r="W20" s="16">
        <f>(10/23*Base_230MW_Lavender_2HR_REG!W20)+(10/23*Base_230MW_Lavender_2HR_SPIN!W20)+(3/23*Base_230MW_Lavender_2HR_RTEO!W20)</f>
        <v>225.13214797157036</v>
      </c>
      <c r="X20" s="16">
        <f>(10/23*Base_230MW_Lavender_2HR_REG!X20)+(10/23*Base_230MW_Lavender_2HR_SPIN!X20)+(3/23*Base_230MW_Lavender_2HR_RTEO!X20)</f>
        <v>228.35370593986457</v>
      </c>
      <c r="Y20" s="16">
        <f>(10/23*Base_230MW_Lavender_2HR_REG!Y20)+(10/23*Base_230MW_Lavender_2HR_SPIN!Y20)+(3/23*Base_230MW_Lavender_2HR_RTEO!Y20)</f>
        <v>228.08605451615148</v>
      </c>
      <c r="Z20" s="16">
        <f>(10/23*Base_230MW_Lavender_2HR_REG!Z20)+(10/23*Base_230MW_Lavender_2HR_SPIN!Z20)+(3/23*Base_230MW_Lavender_2HR_RTEO!Z20)</f>
        <v>231.45116925447846</v>
      </c>
    </row>
    <row r="21" spans="1:26" x14ac:dyDescent="0.25">
      <c r="A21" s="14" t="s">
        <v>76</v>
      </c>
      <c r="B21" s="16">
        <f>SUM(Base_230MW_Lavender_2HR_REG!B27,Base_230MW_Lavender_2HR_SPIN!B27,Base_230MW_Lavender_2HR_RTEO!B27)</f>
        <v>90932.350047499975</v>
      </c>
      <c r="C21" s="16">
        <f>SUM(Base_230MW_Lavender_2HR_REG!C27,Base_230MW_Lavender_2HR_SPIN!C27,Base_230MW_Lavender_2HR_RTEO!C27)</f>
        <v>64085.88855546667</v>
      </c>
      <c r="D21" s="16">
        <f>SUM(Base_230MW_Lavender_2HR_REG!D27,Base_230MW_Lavender_2HR_SPIN!D27,Base_230MW_Lavender_2HR_RTEO!D27)</f>
        <v>93057.220050766671</v>
      </c>
      <c r="E21" s="16">
        <f>SUM(Base_230MW_Lavender_2HR_REG!E27,Base_230MW_Lavender_2HR_SPIN!E27,Base_230MW_Lavender_2HR_RTEO!E27)</f>
        <v>90073.868183833329</v>
      </c>
      <c r="F21" s="16">
        <f>SUM(Base_230MW_Lavender_2HR_REG!F27,Base_230MW_Lavender_2HR_SPIN!F27,Base_230MW_Lavender_2HR_RTEO!F27)</f>
        <v>85764.617665333339</v>
      </c>
      <c r="G21" s="16">
        <f>SUM(Base_230MW_Lavender_2HR_REG!G27,Base_230MW_Lavender_2HR_SPIN!G27,Base_230MW_Lavender_2HR_RTEO!G27)</f>
        <v>83531.745561866672</v>
      </c>
      <c r="H21" s="16">
        <f>SUM(Base_230MW_Lavender_2HR_REG!H27,Base_230MW_Lavender_2HR_SPIN!H27,Base_230MW_Lavender_2HR_RTEO!H27)</f>
        <v>80703.134139100002</v>
      </c>
      <c r="I21" s="16">
        <f>SUM(Base_230MW_Lavender_2HR_REG!I27,Base_230MW_Lavender_2HR_SPIN!I27,Base_230MW_Lavender_2HR_RTEO!I27)</f>
        <v>79677.9303316</v>
      </c>
      <c r="J21" s="16">
        <f>SUM(Base_230MW_Lavender_2HR_REG!J27,Base_230MW_Lavender_2HR_SPIN!J27,Base_230MW_Lavender_2HR_RTEO!J27)</f>
        <v>78299.523111100018</v>
      </c>
      <c r="K21" s="16">
        <f>SUM(Base_230MW_Lavender_2HR_REG!K27,Base_230MW_Lavender_2HR_SPIN!K27,Base_230MW_Lavender_2HR_RTEO!K27)</f>
        <v>77465.562426533332</v>
      </c>
      <c r="L21" s="16">
        <f>SUM(Base_230MW_Lavender_2HR_REG!L27,Base_230MW_Lavender_2HR_SPIN!L27,Base_230MW_Lavender_2HR_RTEO!L27)</f>
        <v>77405.13999323333</v>
      </c>
      <c r="M21" s="16">
        <f>SUM(Base_230MW_Lavender_2HR_REG!M27,Base_230MW_Lavender_2HR_SPIN!M27,Base_230MW_Lavender_2HR_RTEO!M27)</f>
        <v>76791.202196500002</v>
      </c>
      <c r="N21" s="16">
        <f>SUM(Base_230MW_Lavender_2HR_REG!N27,Base_230MW_Lavender_2HR_SPIN!N27,Base_230MW_Lavender_2HR_RTEO!N27)</f>
        <v>76629.773501333329</v>
      </c>
      <c r="O21" s="16">
        <f>SUM(Base_230MW_Lavender_2HR_REG!O27,Base_230MW_Lavender_2HR_SPIN!O27,Base_230MW_Lavender_2HR_RTEO!O27)</f>
        <v>76180.510227566672</v>
      </c>
      <c r="P21" s="16">
        <f>SUM(Base_230MW_Lavender_2HR_REG!P27,Base_230MW_Lavender_2HR_SPIN!P27,Base_230MW_Lavender_2HR_RTEO!P27)</f>
        <v>75036.602837233339</v>
      </c>
      <c r="Q21" s="16">
        <f>SUM(Base_230MW_Lavender_2HR_REG!Q27,Base_230MW_Lavender_2HR_SPIN!Q27,Base_230MW_Lavender_2HR_RTEO!Q27)</f>
        <v>75172.828505933328</v>
      </c>
      <c r="R21" s="16">
        <f>SUM(Base_230MW_Lavender_2HR_REG!R27,Base_230MW_Lavender_2HR_SPIN!R27,Base_230MW_Lavender_2HR_RTEO!R27)</f>
        <v>73839.704899833319</v>
      </c>
      <c r="S21" s="16">
        <f>SUM(Base_230MW_Lavender_2HR_REG!S27,Base_230MW_Lavender_2HR_SPIN!S27,Base_230MW_Lavender_2HR_RTEO!S27)</f>
        <v>73131.058898166666</v>
      </c>
      <c r="T21" s="16">
        <f>SUM(Base_230MW_Lavender_2HR_REG!T27,Base_230MW_Lavender_2HR_SPIN!T27,Base_230MW_Lavender_2HR_RTEO!T27)</f>
        <v>72841.407409799998</v>
      </c>
      <c r="U21" s="16">
        <f>SUM(Base_230MW_Lavender_2HR_REG!U27,Base_230MW_Lavender_2HR_SPIN!U27,Base_230MW_Lavender_2HR_RTEO!U27)</f>
        <v>72271.183595066672</v>
      </c>
      <c r="V21" s="16">
        <f>SUM(Base_230MW_Lavender_2HR_REG!V27,Base_230MW_Lavender_2HR_SPIN!V27,Base_230MW_Lavender_2HR_RTEO!V27)</f>
        <v>70917.407333099996</v>
      </c>
      <c r="W21" s="16">
        <f>SUM(Base_230MW_Lavender_2HR_REG!W27,Base_230MW_Lavender_2HR_SPIN!W27,Base_230MW_Lavender_2HR_RTEO!W27)</f>
        <v>70203.858230566664</v>
      </c>
      <c r="X21" s="16">
        <f>SUM(Base_230MW_Lavender_2HR_REG!X27,Base_230MW_Lavender_2HR_SPIN!X27,Base_230MW_Lavender_2HR_RTEO!X27)</f>
        <v>69632.808967066652</v>
      </c>
      <c r="Y21" s="16">
        <f>SUM(Base_230MW_Lavender_2HR_REG!Y27,Base_230MW_Lavender_2HR_SPIN!Y27,Base_230MW_Lavender_2HR_RTEO!Y27)</f>
        <v>67977.399171666679</v>
      </c>
      <c r="Z21" s="16">
        <f>SUM(Base_230MW_Lavender_2HR_REG!Z27,Base_230MW_Lavender_2HR_SPIN!Z27,Base_230MW_Lavender_2HR_RTEO!Z27)</f>
        <v>67383.304709733318</v>
      </c>
    </row>
    <row r="22" spans="1:26" x14ac:dyDescent="0.25">
      <c r="A22" s="14" t="s">
        <v>77</v>
      </c>
      <c r="B22" s="16">
        <f>SUM(Base_230MW_Lavender_2HR_REG!B28,Base_230MW_Lavender_2HR_SPIN!B28,Base_230MW_Lavender_2HR_RTEO!B28)</f>
        <v>62490.980497499993</v>
      </c>
      <c r="C22" s="16">
        <f>SUM(Base_230MW_Lavender_2HR_REG!C28,Base_230MW_Lavender_2HR_SPIN!C28,Base_230MW_Lavender_2HR_RTEO!C28)</f>
        <v>22677.704464800001</v>
      </c>
      <c r="D22" s="16">
        <f>SUM(Base_230MW_Lavender_2HR_REG!D28,Base_230MW_Lavender_2HR_SPIN!D28,Base_230MW_Lavender_2HR_RTEO!D28)</f>
        <v>52172.872232100002</v>
      </c>
      <c r="E22" s="16">
        <f>SUM(Base_230MW_Lavender_2HR_REG!E28,Base_230MW_Lavender_2HR_SPIN!E28,Base_230MW_Lavender_2HR_RTEO!E28)</f>
        <v>51245.207290499988</v>
      </c>
      <c r="F22" s="16">
        <f>SUM(Base_230MW_Lavender_2HR_REG!F28,Base_230MW_Lavender_2HR_SPIN!F28,Base_230MW_Lavender_2HR_RTEO!F28)</f>
        <v>52686.118332000013</v>
      </c>
      <c r="G22" s="16">
        <f>SUM(Base_230MW_Lavender_2HR_REG!G28,Base_230MW_Lavender_2HR_SPIN!G28,Base_230MW_Lavender_2HR_RTEO!G28)</f>
        <v>51259.1090472</v>
      </c>
      <c r="H22" s="16">
        <f>SUM(Base_230MW_Lavender_2HR_REG!H28,Base_230MW_Lavender_2HR_SPIN!H28,Base_230MW_Lavender_2HR_RTEO!H28)</f>
        <v>51900.173627099997</v>
      </c>
      <c r="I22" s="16">
        <f>SUM(Base_230MW_Lavender_2HR_REG!I28,Base_230MW_Lavender_2HR_SPIN!I28,Base_230MW_Lavender_2HR_RTEO!I28)</f>
        <v>50776.905831600008</v>
      </c>
      <c r="J22" s="16">
        <f>SUM(Base_230MW_Lavender_2HR_REG!J28,Base_230MW_Lavender_2HR_SPIN!J28,Base_230MW_Lavender_2HR_RTEO!J28)</f>
        <v>50043.543611100002</v>
      </c>
      <c r="K22" s="16">
        <f>SUM(Base_230MW_Lavender_2HR_REG!K28,Base_230MW_Lavender_2HR_SPIN!K28,Base_230MW_Lavender_2HR_RTEO!K28)</f>
        <v>48543.798553199988</v>
      </c>
      <c r="L22" s="16">
        <f>SUM(Base_230MW_Lavender_2HR_REG!L28,Base_230MW_Lavender_2HR_SPIN!L28,Base_230MW_Lavender_2HR_RTEO!L28)</f>
        <v>46858.816959900003</v>
      </c>
      <c r="M22" s="16">
        <f>SUM(Base_230MW_Lavender_2HR_REG!M28,Base_230MW_Lavender_2HR_SPIN!M28,Base_230MW_Lavender_2HR_RTEO!M28)</f>
        <v>45500.554096499996</v>
      </c>
      <c r="N22" s="16">
        <f>SUM(Base_230MW_Lavender_2HR_REG!N28,Base_230MW_Lavender_2HR_SPIN!N28,Base_230MW_Lavender_2HR_RTEO!N28)</f>
        <v>45146.79916799999</v>
      </c>
      <c r="O22" s="16">
        <f>SUM(Base_230MW_Lavender_2HR_REG!O28,Base_230MW_Lavender_2HR_SPIN!O28,Base_230MW_Lavender_2HR_RTEO!O28)</f>
        <v>43890.151560899998</v>
      </c>
      <c r="P22" s="16">
        <f>SUM(Base_230MW_Lavender_2HR_REG!P28,Base_230MW_Lavender_2HR_SPIN!P28,Base_230MW_Lavender_2HR_RTEO!P28)</f>
        <v>43156.911003899993</v>
      </c>
      <c r="Q22" s="16">
        <f>SUM(Base_230MW_Lavender_2HR_REG!Q28,Base_230MW_Lavender_2HR_SPIN!Q28,Base_230MW_Lavender_2HR_RTEO!Q28)</f>
        <v>41475.495072600002</v>
      </c>
      <c r="R22" s="16">
        <f>SUM(Base_230MW_Lavender_2HR_REG!R28,Base_230MW_Lavender_2HR_SPIN!R28,Base_230MW_Lavender_2HR_RTEO!R28)</f>
        <v>41662.079146499993</v>
      </c>
      <c r="S22" s="16">
        <f>SUM(Base_230MW_Lavender_2HR_REG!S28,Base_230MW_Lavender_2HR_SPIN!S28,Base_230MW_Lavender_2HR_RTEO!S28)</f>
        <v>40261.421431499999</v>
      </c>
      <c r="T22" s="16">
        <f>SUM(Base_230MW_Lavender_2HR_REG!T28,Base_230MW_Lavender_2HR_SPIN!T28,Base_230MW_Lavender_2HR_RTEO!T28)</f>
        <v>39150.2383338</v>
      </c>
      <c r="U22" s="16">
        <f>SUM(Base_230MW_Lavender_2HR_REG!U28,Base_230MW_Lavender_2HR_SPIN!U28,Base_230MW_Lavender_2HR_RTEO!U28)</f>
        <v>38130.391640399997</v>
      </c>
      <c r="V22" s="16">
        <f>SUM(Base_230MW_Lavender_2HR_REG!V28,Base_230MW_Lavender_2HR_SPIN!V28,Base_230MW_Lavender_2HR_RTEO!V28)</f>
        <v>37901.531381100001</v>
      </c>
      <c r="W22" s="16">
        <f>SUM(Base_230MW_Lavender_2HR_REG!W28,Base_230MW_Lavender_2HR_SPIN!W28,Base_230MW_Lavender_2HR_RTEO!W28)</f>
        <v>36802.890063900013</v>
      </c>
      <c r="X22" s="16">
        <f>SUM(Base_230MW_Lavender_2HR_REG!X28,Base_230MW_Lavender_2HR_SPIN!X28,Base_230MW_Lavender_2HR_RTEO!X28)</f>
        <v>34651.821800399986</v>
      </c>
      <c r="Y22" s="16">
        <f>SUM(Base_230MW_Lavender_2HR_REG!Y28,Base_230MW_Lavender_2HR_SPIN!Y28,Base_230MW_Lavender_2HR_RTEO!Y28)</f>
        <v>33934.133505000013</v>
      </c>
      <c r="Z22" s="16">
        <f>SUM(Base_230MW_Lavender_2HR_REG!Z28,Base_230MW_Lavender_2HR_SPIN!Z28,Base_230MW_Lavender_2HR_RTEO!Z28)</f>
        <v>33113.9356644</v>
      </c>
    </row>
    <row r="23" spans="1:26" x14ac:dyDescent="0.25">
      <c r="A23" s="14" t="s">
        <v>78</v>
      </c>
      <c r="B23" s="16">
        <f>SUM(Base_230MW_Lavender_2HR_REG!B29,Base_230MW_Lavender_2HR_SPIN!B29,Base_230MW_Lavender_2HR_RTEO!B29)</f>
        <v>28441.369549999999</v>
      </c>
      <c r="C23" s="16">
        <f>SUM(Base_230MW_Lavender_2HR_REG!C29,Base_230MW_Lavender_2HR_SPIN!C29,Base_230MW_Lavender_2HR_RTEO!C29)</f>
        <v>41408.184090666662</v>
      </c>
      <c r="D23" s="16">
        <f>SUM(Base_230MW_Lavender_2HR_REG!D29,Base_230MW_Lavender_2HR_SPIN!D29,Base_230MW_Lavender_2HR_RTEO!D29)</f>
        <v>40884.347818666676</v>
      </c>
      <c r="E23" s="16">
        <f>SUM(Base_230MW_Lavender_2HR_REG!E29,Base_230MW_Lavender_2HR_SPIN!E29,Base_230MW_Lavender_2HR_RTEO!E29)</f>
        <v>38828.660893333341</v>
      </c>
      <c r="F23" s="16">
        <f>SUM(Base_230MW_Lavender_2HR_REG!F29,Base_230MW_Lavender_2HR_SPIN!F29,Base_230MW_Lavender_2HR_RTEO!F29)</f>
        <v>33078.499333333333</v>
      </c>
      <c r="G23" s="16">
        <f>SUM(Base_230MW_Lavender_2HR_REG!G29,Base_230MW_Lavender_2HR_SPIN!G29,Base_230MW_Lavender_2HR_RTEO!G29)</f>
        <v>32272.636514666669</v>
      </c>
      <c r="H23" s="16">
        <f>SUM(Base_230MW_Lavender_2HR_REG!H29,Base_230MW_Lavender_2HR_SPIN!H29,Base_230MW_Lavender_2HR_RTEO!H29)</f>
        <v>28802.960512000001</v>
      </c>
      <c r="I23" s="16">
        <f>SUM(Base_230MW_Lavender_2HR_REG!I29,Base_230MW_Lavender_2HR_SPIN!I29,Base_230MW_Lavender_2HR_RTEO!I29)</f>
        <v>28901.0245</v>
      </c>
      <c r="J23" s="16">
        <f>SUM(Base_230MW_Lavender_2HR_REG!J29,Base_230MW_Lavender_2HR_SPIN!J29,Base_230MW_Lavender_2HR_RTEO!J29)</f>
        <v>28255.979499999998</v>
      </c>
      <c r="K23" s="16">
        <f>SUM(Base_230MW_Lavender_2HR_REG!K29,Base_230MW_Lavender_2HR_SPIN!K29,Base_230MW_Lavender_2HR_RTEO!K29)</f>
        <v>28921.76387333333</v>
      </c>
      <c r="L23" s="16">
        <f>SUM(Base_230MW_Lavender_2HR_REG!L29,Base_230MW_Lavender_2HR_SPIN!L29,Base_230MW_Lavender_2HR_RTEO!L29)</f>
        <v>30546.323033333341</v>
      </c>
      <c r="M23" s="16">
        <f>SUM(Base_230MW_Lavender_2HR_REG!M29,Base_230MW_Lavender_2HR_SPIN!M29,Base_230MW_Lavender_2HR_RTEO!M29)</f>
        <v>31290.648099999999</v>
      </c>
      <c r="N23" s="16">
        <f>SUM(Base_230MW_Lavender_2HR_REG!N29,Base_230MW_Lavender_2HR_SPIN!N29,Base_230MW_Lavender_2HR_RTEO!N29)</f>
        <v>31482.974333333332</v>
      </c>
      <c r="O23" s="16">
        <f>SUM(Base_230MW_Lavender_2HR_REG!O29,Base_230MW_Lavender_2HR_SPIN!O29,Base_230MW_Lavender_2HR_RTEO!O29)</f>
        <v>32290.35866666666</v>
      </c>
      <c r="P23" s="16">
        <f>SUM(Base_230MW_Lavender_2HR_REG!P29,Base_230MW_Lavender_2HR_SPIN!P29,Base_230MW_Lavender_2HR_RTEO!P29)</f>
        <v>31879.691833333331</v>
      </c>
      <c r="Q23" s="16">
        <f>SUM(Base_230MW_Lavender_2HR_REG!Q29,Base_230MW_Lavender_2HR_SPIN!Q29,Base_230MW_Lavender_2HR_RTEO!Q29)</f>
        <v>33697.333433333341</v>
      </c>
      <c r="R23" s="16">
        <f>SUM(Base_230MW_Lavender_2HR_REG!R29,Base_230MW_Lavender_2HR_SPIN!R29,Base_230MW_Lavender_2HR_RTEO!R29)</f>
        <v>32177.62575333333</v>
      </c>
      <c r="S23" s="16">
        <f>SUM(Base_230MW_Lavender_2HR_REG!S29,Base_230MW_Lavender_2HR_SPIN!S29,Base_230MW_Lavender_2HR_RTEO!S29)</f>
        <v>32869.63746666666</v>
      </c>
      <c r="T23" s="16">
        <f>SUM(Base_230MW_Lavender_2HR_REG!T29,Base_230MW_Lavender_2HR_SPIN!T29,Base_230MW_Lavender_2HR_RTEO!T29)</f>
        <v>33691.169076000006</v>
      </c>
      <c r="U23" s="16">
        <f>SUM(Base_230MW_Lavender_2HR_REG!U29,Base_230MW_Lavender_2HR_SPIN!U29,Base_230MW_Lavender_2HR_RTEO!U29)</f>
        <v>34140.791954666667</v>
      </c>
      <c r="V23" s="16">
        <f>SUM(Base_230MW_Lavender_2HR_REG!V29,Base_230MW_Lavender_2HR_SPIN!V29,Base_230MW_Lavender_2HR_RTEO!V29)</f>
        <v>33015.875951999988</v>
      </c>
      <c r="W23" s="16">
        <f>SUM(Base_230MW_Lavender_2HR_REG!W29,Base_230MW_Lavender_2HR_SPIN!W29,Base_230MW_Lavender_2HR_RTEO!W29)</f>
        <v>33400.968166666673</v>
      </c>
      <c r="X23" s="16">
        <f>SUM(Base_230MW_Lavender_2HR_REG!X29,Base_230MW_Lavender_2HR_SPIN!X29,Base_230MW_Lavender_2HR_RTEO!X29)</f>
        <v>34980.987166666659</v>
      </c>
      <c r="Y23" s="16">
        <f>SUM(Base_230MW_Lavender_2HR_REG!Y29,Base_230MW_Lavender_2HR_SPIN!Y29,Base_230MW_Lavender_2HR_RTEO!Y29)</f>
        <v>34043.265666666673</v>
      </c>
      <c r="Z23" s="16">
        <f>SUM(Base_230MW_Lavender_2HR_REG!Z29,Base_230MW_Lavender_2HR_SPIN!Z29,Base_230MW_Lavender_2HR_RTEO!Z29)</f>
        <v>34269.36904533334</v>
      </c>
    </row>
    <row r="24" spans="1:26" x14ac:dyDescent="0.25">
      <c r="A24" s="14" t="s">
        <v>79</v>
      </c>
      <c r="B24" s="16">
        <f>SUM(Base_230MW_Lavender_2HR_REG!B30,Base_230MW_Lavender_2HR_SPIN!B30,Base_230MW_Lavender_2HR_RTEO!B30)</f>
        <v>42086.256697583332</v>
      </c>
      <c r="C24" s="16">
        <f>SUM(Base_230MW_Lavender_2HR_REG!C30,Base_230MW_Lavender_2HR_SPIN!C30,Base_230MW_Lavender_2HR_RTEO!C30)</f>
        <v>68625.772230999995</v>
      </c>
      <c r="D24" s="16">
        <f>SUM(Base_230MW_Lavender_2HR_REG!D30,Base_230MW_Lavender_2HR_SPIN!D30,Base_230MW_Lavender_2HR_RTEO!D30)</f>
        <v>106653.68708033333</v>
      </c>
      <c r="E24" s="16">
        <f>SUM(Base_230MW_Lavender_2HR_REG!E30,Base_230MW_Lavender_2HR_SPIN!E30,Base_230MW_Lavender_2HR_RTEO!E30)</f>
        <v>102987.55705650001</v>
      </c>
      <c r="F24" s="16">
        <f>SUM(Base_230MW_Lavender_2HR_REG!F30,Base_230MW_Lavender_2HR_SPIN!F30,Base_230MW_Lavender_2HR_RTEO!F30)</f>
        <v>98087.297006749999</v>
      </c>
      <c r="G24" s="16">
        <f>SUM(Base_230MW_Lavender_2HR_REG!G30,Base_230MW_Lavender_2HR_SPIN!G30,Base_230MW_Lavender_2HR_RTEO!G30)</f>
        <v>95820.434304916678</v>
      </c>
      <c r="H24" s="16">
        <f>SUM(Base_230MW_Lavender_2HR_REG!H30,Base_230MW_Lavender_2HR_SPIN!H30,Base_230MW_Lavender_2HR_RTEO!H30)</f>
        <v>93126.789055500005</v>
      </c>
      <c r="I24" s="16">
        <f>SUM(Base_230MW_Lavender_2HR_REG!I30,Base_230MW_Lavender_2HR_SPIN!I30,Base_230MW_Lavender_2HR_RTEO!I30)</f>
        <v>91833.259387083337</v>
      </c>
      <c r="J24" s="16">
        <f>SUM(Base_230MW_Lavender_2HR_REG!J30,Base_230MW_Lavender_2HR_SPIN!J30,Base_230MW_Lavender_2HR_RTEO!J30)</f>
        <v>90004.540449083332</v>
      </c>
      <c r="K24" s="16">
        <f>SUM(Base_230MW_Lavender_2HR_REG!K30,Base_230MW_Lavender_2HR_SPIN!K30,Base_230MW_Lavender_2HR_RTEO!K30)</f>
        <v>88495.174999833325</v>
      </c>
      <c r="L24" s="16">
        <f>SUM(Base_230MW_Lavender_2HR_REG!L30,Base_230MW_Lavender_2HR_SPIN!L30,Base_230MW_Lavender_2HR_RTEO!L30)</f>
        <v>88773.072392666654</v>
      </c>
      <c r="M24" s="16">
        <f>SUM(Base_230MW_Lavender_2HR_REG!M30,Base_230MW_Lavender_2HR_SPIN!M30,Base_230MW_Lavender_2HR_RTEO!M30)</f>
        <v>88261.031267083337</v>
      </c>
      <c r="N24" s="16">
        <f>SUM(Base_230MW_Lavender_2HR_REG!N30,Base_230MW_Lavender_2HR_SPIN!N30,Base_230MW_Lavender_2HR_RTEO!N30)</f>
        <v>87598.123561999993</v>
      </c>
      <c r="O24" s="16">
        <f>SUM(Base_230MW_Lavender_2HR_REG!O30,Base_230MW_Lavender_2HR_SPIN!O30,Base_230MW_Lavender_2HR_RTEO!O30)</f>
        <v>87007.921444333333</v>
      </c>
      <c r="P24" s="16">
        <f>SUM(Base_230MW_Lavender_2HR_REG!P30,Base_230MW_Lavender_2HR_SPIN!P30,Base_230MW_Lavender_2HR_RTEO!P30)</f>
        <v>86056.372293416673</v>
      </c>
      <c r="Q24" s="16">
        <f>SUM(Base_230MW_Lavender_2HR_REG!Q30,Base_230MW_Lavender_2HR_SPIN!Q30,Base_230MW_Lavender_2HR_RTEO!Q30)</f>
        <v>85841.866915833336</v>
      </c>
      <c r="R24" s="16">
        <f>SUM(Base_230MW_Lavender_2HR_REG!R30,Base_230MW_Lavender_2HR_SPIN!R30,Base_230MW_Lavender_2HR_RTEO!R30)</f>
        <v>84516.970682583342</v>
      </c>
      <c r="S24" s="16">
        <f>SUM(Base_230MW_Lavender_2HR_REG!S30,Base_230MW_Lavender_2HR_SPIN!S30,Base_230MW_Lavender_2HR_RTEO!S30)</f>
        <v>82621.05621200001</v>
      </c>
      <c r="T24" s="16">
        <f>SUM(Base_230MW_Lavender_2HR_REG!T30,Base_230MW_Lavender_2HR_SPIN!T30,Base_230MW_Lavender_2HR_RTEO!T30)</f>
        <v>81949.410768833317</v>
      </c>
      <c r="U24" s="16">
        <f>SUM(Base_230MW_Lavender_2HR_REG!U30,Base_230MW_Lavender_2HR_SPIN!U30,Base_230MW_Lavender_2HR_RTEO!U30)</f>
        <v>81531.368071333331</v>
      </c>
      <c r="V24" s="16">
        <f>SUM(Base_230MW_Lavender_2HR_REG!V30,Base_230MW_Lavender_2HR_SPIN!V30,Base_230MW_Lavender_2HR_RTEO!V30)</f>
        <v>79299.566449666672</v>
      </c>
      <c r="W24" s="16">
        <f>SUM(Base_230MW_Lavender_2HR_REG!W30,Base_230MW_Lavender_2HR_SPIN!W30,Base_230MW_Lavender_2HR_RTEO!W30)</f>
        <v>78711.95835783334</v>
      </c>
      <c r="X24" s="16">
        <f>SUM(Base_230MW_Lavender_2HR_REG!X30,Base_230MW_Lavender_2HR_SPIN!X30,Base_230MW_Lavender_2HR_RTEO!X30)</f>
        <v>78817.445769500016</v>
      </c>
      <c r="Y24" s="16">
        <f>SUM(Base_230MW_Lavender_2HR_REG!Y30,Base_230MW_Lavender_2HR_SPIN!Y30,Base_230MW_Lavender_2HR_RTEO!Y30)</f>
        <v>76592.659572833334</v>
      </c>
      <c r="Z24" s="16">
        <f>SUM(Base_230MW_Lavender_2HR_REG!Z30,Base_230MW_Lavender_2HR_SPIN!Z30,Base_230MW_Lavender_2HR_RTEO!Z30)</f>
        <v>75735.084728000002</v>
      </c>
    </row>
  </sheetData>
  <conditionalFormatting sqref="A14:Z14">
    <cfRule type="expression" dxfId="413" priority="6">
      <formula>TRUE</formula>
    </cfRule>
  </conditionalFormatting>
  <conditionalFormatting sqref="A16:Z16">
    <cfRule type="expression" dxfId="412" priority="9">
      <formula>TRUE</formula>
    </cfRule>
  </conditionalFormatting>
  <conditionalFormatting sqref="A17:Z20">
    <cfRule type="notContainsBlanks" dxfId="411" priority="1">
      <formula>LEN(TRIM(A17))&gt;0</formula>
    </cfRule>
  </conditionalFormatting>
  <conditionalFormatting sqref="A20:Z20">
    <cfRule type="expression" dxfId="410" priority="12">
      <formula>TRUE</formula>
    </cfRule>
  </conditionalFormatting>
  <conditionalFormatting sqref="A24:Z24">
    <cfRule type="expression" dxfId="409" priority="18">
      <formula>TRUE</formula>
    </cfRule>
  </conditionalFormatting>
  <conditionalFormatting sqref="B14">
    <cfRule type="expression" dxfId="408" priority="4">
      <formula>TRUE</formula>
    </cfRule>
  </conditionalFormatting>
  <conditionalFormatting sqref="B16">
    <cfRule type="expression" dxfId="407" priority="7">
      <formula>TRUE</formula>
    </cfRule>
  </conditionalFormatting>
  <conditionalFormatting sqref="B1">
    <cfRule type="expression" dxfId="406" priority="2">
      <formula>TRUE</formula>
    </cfRule>
  </conditionalFormatting>
  <conditionalFormatting sqref="B20">
    <cfRule type="expression" dxfId="405" priority="10">
      <formula>TRUE</formula>
    </cfRule>
  </conditionalFormatting>
  <conditionalFormatting sqref="B1:B24">
    <cfRule type="expression" dxfId="404" priority="20">
      <formula>TRUE</formula>
    </cfRule>
  </conditionalFormatting>
  <conditionalFormatting sqref="B24">
    <cfRule type="expression" dxfId="403" priority="16">
      <formula>TRUE</formula>
    </cfRule>
  </conditionalFormatting>
  <conditionalFormatting sqref="Z14">
    <cfRule type="expression" dxfId="402" priority="5">
      <formula>TRUE</formula>
    </cfRule>
  </conditionalFormatting>
  <conditionalFormatting sqref="Z16">
    <cfRule type="expression" dxfId="401" priority="8">
      <formula>TRUE</formula>
    </cfRule>
  </conditionalFormatting>
  <conditionalFormatting sqref="Z1">
    <cfRule type="expression" dxfId="400" priority="3">
      <formula>TRUE</formula>
    </cfRule>
  </conditionalFormatting>
  <conditionalFormatting sqref="Z20">
    <cfRule type="expression" dxfId="399" priority="11">
      <formula>TRUE</formula>
    </cfRule>
  </conditionalFormatting>
  <conditionalFormatting sqref="Z1:Z24">
    <cfRule type="expression" dxfId="398" priority="19">
      <formula>TRUE</formula>
    </cfRule>
  </conditionalFormatting>
  <conditionalFormatting sqref="Z24">
    <cfRule type="expression" dxfId="397" priority="17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4D42-58C7-4655-88B8-085370827A46}">
  <dimension ref="A1:Z24"/>
  <sheetViews>
    <sheetView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75" x14ac:dyDescent="0.25">
      <c r="A1" s="3" t="s">
        <v>56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ht="30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4" t="s">
        <v>59</v>
      </c>
      <c r="B5" s="15">
        <f>SUM(High_230MW_Lavender_2HR_REG!B5,High_230MW_Lavender_2HR_SPIN!B5,High_230MW_Lavender_2HR_RTEO!B5)</f>
        <v>-363679.14467099996</v>
      </c>
      <c r="C5" s="15">
        <f>SUM(High_230MW_Lavender_2HR_REG!C5,High_230MW_Lavender_2HR_SPIN!C5,High_230MW_Lavender_2HR_RTEO!C5)</f>
        <v>-70846.918142000068</v>
      </c>
      <c r="D5" s="15">
        <f>SUM(High_230MW_Lavender_2HR_REG!D5,High_230MW_Lavender_2HR_SPIN!D5,High_230MW_Lavender_2HR_RTEO!D5)</f>
        <v>-92740.496663000085</v>
      </c>
      <c r="E5" s="15">
        <f>SUM(High_230MW_Lavender_2HR_REG!E5,High_230MW_Lavender_2HR_SPIN!E5,High_230MW_Lavender_2HR_RTEO!E5)</f>
        <v>-347549.33523100003</v>
      </c>
      <c r="F5" s="15">
        <f>SUM(High_230MW_Lavender_2HR_REG!F5,High_230MW_Lavender_2HR_SPIN!F5,High_230MW_Lavender_2HR_RTEO!F5)</f>
        <v>-732216.34439300001</v>
      </c>
      <c r="G5" s="15">
        <f>SUM(High_230MW_Lavender_2HR_REG!G5,High_230MW_Lavender_2HR_SPIN!G5,High_230MW_Lavender_2HR_RTEO!G5)</f>
        <v>-838164.63302499999</v>
      </c>
      <c r="H5" s="15">
        <f>SUM(High_230MW_Lavender_2HR_REG!H5,High_230MW_Lavender_2HR_SPIN!H5,High_230MW_Lavender_2HR_RTEO!H5)</f>
        <v>-1047042.371774</v>
      </c>
      <c r="I5" s="15">
        <f>SUM(High_230MW_Lavender_2HR_REG!I5,High_230MW_Lavender_2HR_SPIN!I5,High_230MW_Lavender_2HR_RTEO!I5)</f>
        <v>-930460.79978200002</v>
      </c>
      <c r="J5" s="15">
        <f>SUM(High_230MW_Lavender_2HR_REG!J5,High_230MW_Lavender_2HR_SPIN!J5,High_230MW_Lavender_2HR_RTEO!J5)</f>
        <v>-997923.09362299985</v>
      </c>
      <c r="K5" s="15">
        <f>SUM(High_230MW_Lavender_2HR_REG!K5,High_230MW_Lavender_2HR_SPIN!K5,High_230MW_Lavender_2HR_RTEO!K5)</f>
        <v>-1017540.7259529999</v>
      </c>
      <c r="L5" s="15">
        <f>SUM(High_230MW_Lavender_2HR_REG!L5,High_230MW_Lavender_2HR_SPIN!L5,High_230MW_Lavender_2HR_RTEO!L5)</f>
        <v>-878469.69596100005</v>
      </c>
      <c r="M5" s="15">
        <f>SUM(High_230MW_Lavender_2HR_REG!M5,High_230MW_Lavender_2HR_SPIN!M5,High_230MW_Lavender_2HR_RTEO!M5)</f>
        <v>-764255.65203200001</v>
      </c>
      <c r="N5" s="15">
        <f>SUM(High_230MW_Lavender_2HR_REG!N5,High_230MW_Lavender_2HR_SPIN!N5,High_230MW_Lavender_2HR_RTEO!N5)</f>
        <v>-698361.19708900014</v>
      </c>
      <c r="O5" s="15">
        <f>SUM(High_230MW_Lavender_2HR_REG!O5,High_230MW_Lavender_2HR_SPIN!O5,High_230MW_Lavender_2HR_RTEO!O5)</f>
        <v>-583465.25127400004</v>
      </c>
      <c r="P5" s="15">
        <f>SUM(High_230MW_Lavender_2HR_REG!P5,High_230MW_Lavender_2HR_SPIN!P5,High_230MW_Lavender_2HR_RTEO!P5)</f>
        <v>-599819.90047900006</v>
      </c>
      <c r="Q5" s="15">
        <f>SUM(High_230MW_Lavender_2HR_REG!Q5,High_230MW_Lavender_2HR_SPIN!Q5,High_230MW_Lavender_2HR_RTEO!Q5)</f>
        <v>-490858.93997200002</v>
      </c>
      <c r="R5" s="15">
        <f>SUM(High_230MW_Lavender_2HR_REG!R5,High_230MW_Lavender_2HR_SPIN!R5,High_230MW_Lavender_2HR_RTEO!R5)</f>
        <v>-446737.679932</v>
      </c>
      <c r="S5" s="15">
        <f>SUM(High_230MW_Lavender_2HR_REG!S5,High_230MW_Lavender_2HR_SPIN!S5,High_230MW_Lavender_2HR_RTEO!S5)</f>
        <v>-297949.99298600003</v>
      </c>
      <c r="T5" s="15">
        <f>SUM(High_230MW_Lavender_2HR_REG!T5,High_230MW_Lavender_2HR_SPIN!T5,High_230MW_Lavender_2HR_RTEO!T5)</f>
        <v>-110203.26252799998</v>
      </c>
      <c r="U5" s="15">
        <f>SUM(High_230MW_Lavender_2HR_REG!U5,High_230MW_Lavender_2HR_SPIN!U5,High_230MW_Lavender_2HR_RTEO!U5)</f>
        <v>151659.49528599999</v>
      </c>
      <c r="V5" s="15">
        <f>SUM(High_230MW_Lavender_2HR_REG!V5,High_230MW_Lavender_2HR_SPIN!V5,High_230MW_Lavender_2HR_RTEO!V5)</f>
        <v>219225.10845600002</v>
      </c>
      <c r="W5" s="15">
        <f>SUM(High_230MW_Lavender_2HR_REG!W5,High_230MW_Lavender_2HR_SPIN!W5,High_230MW_Lavender_2HR_RTEO!W5)</f>
        <v>374159.92752899998</v>
      </c>
      <c r="X5" s="15">
        <f>SUM(High_230MW_Lavender_2HR_REG!X5,High_230MW_Lavender_2HR_SPIN!X5,High_230MW_Lavender_2HR_RTEO!X5)</f>
        <v>348969.30514100002</v>
      </c>
      <c r="Y5" s="15">
        <f>SUM(High_230MW_Lavender_2HR_REG!Y5,High_230MW_Lavender_2HR_SPIN!Y5,High_230MW_Lavender_2HR_RTEO!Y5)</f>
        <v>426945.35547600006</v>
      </c>
      <c r="Z5" s="15">
        <f>SUM(High_230MW_Lavender_2HR_REG!Z5,High_230MW_Lavender_2HR_SPIN!Z5,High_230MW_Lavender_2HR_RTEO!Z5)</f>
        <v>266318.55819300003</v>
      </c>
    </row>
    <row r="6" spans="1:26" x14ac:dyDescent="0.25">
      <c r="A6" s="14" t="s">
        <v>60</v>
      </c>
      <c r="B6" s="15">
        <f>SUM(High_230MW_Lavender_2HR_REG!B6,High_230MW_Lavender_2HR_SPIN!B6,High_230MW_Lavender_2HR_RTEO!B6)</f>
        <v>24065651.905414004</v>
      </c>
      <c r="C6" s="15">
        <f>SUM(High_230MW_Lavender_2HR_REG!C6,High_230MW_Lavender_2HR_SPIN!C6,High_230MW_Lavender_2HR_RTEO!C6)</f>
        <v>29545667.796613</v>
      </c>
      <c r="D6" s="15">
        <f>SUM(High_230MW_Lavender_2HR_REG!D6,High_230MW_Lavender_2HR_SPIN!D6,High_230MW_Lavender_2HR_RTEO!D6)</f>
        <v>31718312.876304999</v>
      </c>
      <c r="E6" s="15">
        <f>SUM(High_230MW_Lavender_2HR_REG!E6,High_230MW_Lavender_2HR_SPIN!E6,High_230MW_Lavender_2HR_RTEO!E6)</f>
        <v>30491782.277166001</v>
      </c>
      <c r="F6" s="15">
        <f>SUM(High_230MW_Lavender_2HR_REG!F6,High_230MW_Lavender_2HR_SPIN!F6,High_230MW_Lavender_2HR_RTEO!F6)</f>
        <v>27619255.889873002</v>
      </c>
      <c r="G6" s="15">
        <f>SUM(High_230MW_Lavender_2HR_REG!G6,High_230MW_Lavender_2HR_SPIN!G6,High_230MW_Lavender_2HR_RTEO!G6)</f>
        <v>27262210.344357003</v>
      </c>
      <c r="H6" s="15">
        <f>SUM(High_230MW_Lavender_2HR_REG!H6,High_230MW_Lavender_2HR_SPIN!H6,High_230MW_Lavender_2HR_RTEO!H6)</f>
        <v>25039760.897900999</v>
      </c>
      <c r="I6" s="15">
        <f>SUM(High_230MW_Lavender_2HR_REG!I6,High_230MW_Lavender_2HR_SPIN!I6,High_230MW_Lavender_2HR_RTEO!I6)</f>
        <v>25572031.133435003</v>
      </c>
      <c r="J6" s="15">
        <f>SUM(High_230MW_Lavender_2HR_REG!J6,High_230MW_Lavender_2HR_SPIN!J6,High_230MW_Lavender_2HR_RTEO!J6)</f>
        <v>24775773.428082</v>
      </c>
      <c r="K6" s="15">
        <f>SUM(High_230MW_Lavender_2HR_REG!K6,High_230MW_Lavender_2HR_SPIN!K6,High_230MW_Lavender_2HR_RTEO!K6)</f>
        <v>26077124.872612998</v>
      </c>
      <c r="L6" s="15">
        <f>SUM(High_230MW_Lavender_2HR_REG!L6,High_230MW_Lavender_2HR_SPIN!L6,High_230MW_Lavender_2HR_RTEO!L6)</f>
        <v>26699130.127171002</v>
      </c>
      <c r="M6" s="15">
        <f>SUM(High_230MW_Lavender_2HR_REG!M6,High_230MW_Lavender_2HR_SPIN!M6,High_230MW_Lavender_2HR_RTEO!M6)</f>
        <v>27312245.061310999</v>
      </c>
      <c r="N6" s="15">
        <f>SUM(High_230MW_Lavender_2HR_REG!N6,High_230MW_Lavender_2HR_SPIN!N6,High_230MW_Lavender_2HR_RTEO!N6)</f>
        <v>28103349.765207004</v>
      </c>
      <c r="O6" s="15">
        <f>SUM(High_230MW_Lavender_2HR_REG!O6,High_230MW_Lavender_2HR_SPIN!O6,High_230MW_Lavender_2HR_RTEO!O6)</f>
        <v>27646828.103363</v>
      </c>
      <c r="P6" s="15">
        <f>SUM(High_230MW_Lavender_2HR_REG!P6,High_230MW_Lavender_2HR_SPIN!P6,High_230MW_Lavender_2HR_RTEO!P6)</f>
        <v>27570459.742309</v>
      </c>
      <c r="Q6" s="15">
        <f>SUM(High_230MW_Lavender_2HR_REG!Q6,High_230MW_Lavender_2HR_SPIN!Q6,High_230MW_Lavender_2HR_RTEO!Q6)</f>
        <v>28769842.966243997</v>
      </c>
      <c r="R6" s="15">
        <f>SUM(High_230MW_Lavender_2HR_REG!R6,High_230MW_Lavender_2HR_SPIN!R6,High_230MW_Lavender_2HR_RTEO!R6)</f>
        <v>27650048.219738998</v>
      </c>
      <c r="S6" s="15">
        <f>SUM(High_230MW_Lavender_2HR_REG!S6,High_230MW_Lavender_2HR_SPIN!S6,High_230MW_Lavender_2HR_RTEO!S6)</f>
        <v>27877239.314146001</v>
      </c>
      <c r="T6" s="15">
        <f>SUM(High_230MW_Lavender_2HR_REG!T6,High_230MW_Lavender_2HR_SPIN!T6,High_230MW_Lavender_2HR_RTEO!T6)</f>
        <v>27845609.659274999</v>
      </c>
      <c r="U6" s="15">
        <f>SUM(High_230MW_Lavender_2HR_REG!U6,High_230MW_Lavender_2HR_SPIN!U6,High_230MW_Lavender_2HR_RTEO!U6)</f>
        <v>28407831.439608</v>
      </c>
      <c r="V6" s="15">
        <f>SUM(High_230MW_Lavender_2HR_REG!V6,High_230MW_Lavender_2HR_SPIN!V6,High_230MW_Lavender_2HR_RTEO!V6)</f>
        <v>27499013.601448003</v>
      </c>
      <c r="W6" s="15">
        <f>SUM(High_230MW_Lavender_2HR_REG!W6,High_230MW_Lavender_2HR_SPIN!W6,High_230MW_Lavender_2HR_RTEO!W6)</f>
        <v>27844510.479137998</v>
      </c>
      <c r="X6" s="15">
        <f>SUM(High_230MW_Lavender_2HR_REG!X6,High_230MW_Lavender_2HR_SPIN!X6,High_230MW_Lavender_2HR_RTEO!X6)</f>
        <v>28508605.370525002</v>
      </c>
      <c r="Y6" s="15">
        <f>SUM(High_230MW_Lavender_2HR_REG!Y6,High_230MW_Lavender_2HR_SPIN!Y6,High_230MW_Lavender_2HR_RTEO!Y6)</f>
        <v>27667435.606605999</v>
      </c>
      <c r="Z6" s="15">
        <f>SUM(High_230MW_Lavender_2HR_REG!Z6,High_230MW_Lavender_2HR_SPIN!Z6,High_230MW_Lavender_2HR_RTEO!Z6)</f>
        <v>27980201.452594001</v>
      </c>
    </row>
    <row r="7" spans="1:26" x14ac:dyDescent="0.25">
      <c r="A7" s="14" t="s">
        <v>61</v>
      </c>
      <c r="B7" s="15">
        <f>SUM(High_230MW_Lavender_2HR_REG!B7,High_230MW_Lavender_2HR_SPIN!B7,High_230MW_Lavender_2HR_RTEO!B7)</f>
        <v>2598320.162424</v>
      </c>
      <c r="C7" s="15">
        <f>SUM(High_230MW_Lavender_2HR_REG!C7,High_230MW_Lavender_2HR_SPIN!C7,High_230MW_Lavender_2HR_RTEO!C7)</f>
        <v>1580259.3712800001</v>
      </c>
      <c r="D7" s="15">
        <f>SUM(High_230MW_Lavender_2HR_REG!D7,High_230MW_Lavender_2HR_SPIN!D7,High_230MW_Lavender_2HR_RTEO!D7)</f>
        <v>151008.463896</v>
      </c>
      <c r="E7" s="15">
        <f>SUM(High_230MW_Lavender_2HR_REG!E7,High_230MW_Lavender_2HR_SPIN!E7,High_230MW_Lavender_2HR_RTEO!E7)</f>
        <v>188694.84892799999</v>
      </c>
      <c r="F7" s="15">
        <f>SUM(High_230MW_Lavender_2HR_REG!F7,High_230MW_Lavender_2HR_SPIN!F7,High_230MW_Lavender_2HR_RTEO!F7)</f>
        <v>209226.11960400001</v>
      </c>
      <c r="G7" s="15">
        <f>SUM(High_230MW_Lavender_2HR_REG!G7,High_230MW_Lavender_2HR_SPIN!G7,High_230MW_Lavender_2HR_RTEO!G7)</f>
        <v>179318.54852400001</v>
      </c>
      <c r="H7" s="15">
        <f>SUM(High_230MW_Lavender_2HR_REG!H7,High_230MW_Lavender_2HR_SPIN!H7,High_230MW_Lavender_2HR_RTEO!H7)</f>
        <v>178936.00091999999</v>
      </c>
      <c r="I7" s="15">
        <f>SUM(High_230MW_Lavender_2HR_REG!I7,High_230MW_Lavender_2HR_SPIN!I7,High_230MW_Lavender_2HR_RTEO!I7)</f>
        <v>179775.832008</v>
      </c>
      <c r="J7" s="15">
        <f>SUM(High_230MW_Lavender_2HR_REG!J7,High_230MW_Lavender_2HR_SPIN!J7,High_230MW_Lavender_2HR_RTEO!J7)</f>
        <v>197934.88691999999</v>
      </c>
      <c r="K7" s="15">
        <f>SUM(High_230MW_Lavender_2HR_REG!K7,High_230MW_Lavender_2HR_SPIN!K7,High_230MW_Lavender_2HR_RTEO!K7)</f>
        <v>168695.29473600001</v>
      </c>
      <c r="L7" s="15">
        <f>SUM(High_230MW_Lavender_2HR_REG!L7,High_230MW_Lavender_2HR_SPIN!L7,High_230MW_Lavender_2HR_RTEO!L7)</f>
        <v>179546.150952</v>
      </c>
      <c r="M7" s="15">
        <f>SUM(High_230MW_Lavender_2HR_REG!M7,High_230MW_Lavender_2HR_SPIN!M7,High_230MW_Lavender_2HR_RTEO!M7)</f>
        <v>178835.768484</v>
      </c>
      <c r="N7" s="15">
        <f>SUM(High_230MW_Lavender_2HR_REG!N7,High_230MW_Lavender_2HR_SPIN!N7,High_230MW_Lavender_2HR_RTEO!N7)</f>
        <v>158135.77236</v>
      </c>
      <c r="O7" s="15">
        <f>SUM(High_230MW_Lavender_2HR_REG!O7,High_230MW_Lavender_2HR_SPIN!O7,High_230MW_Lavender_2HR_RTEO!O7)</f>
        <v>175332.93686399999</v>
      </c>
      <c r="P7" s="15">
        <f>SUM(High_230MW_Lavender_2HR_REG!P7,High_230MW_Lavender_2HR_SPIN!P7,High_230MW_Lavender_2HR_RTEO!P7)</f>
        <v>159802.96530000001</v>
      </c>
      <c r="Q7" s="15">
        <f>SUM(High_230MW_Lavender_2HR_REG!Q7,High_230MW_Lavender_2HR_SPIN!Q7,High_230MW_Lavender_2HR_RTEO!Q7)</f>
        <v>129554.09273999999</v>
      </c>
      <c r="R7" s="15">
        <f>SUM(High_230MW_Lavender_2HR_REG!R7,High_230MW_Lavender_2HR_SPIN!R7,High_230MW_Lavender_2HR_RTEO!R7)</f>
        <v>147634.99468800001</v>
      </c>
      <c r="S7" s="15">
        <f>SUM(High_230MW_Lavender_2HR_REG!S7,High_230MW_Lavender_2HR_SPIN!S7,High_230MW_Lavender_2HR_RTEO!S7)</f>
        <v>136415.82494399999</v>
      </c>
      <c r="T7" s="15">
        <f>SUM(High_230MW_Lavender_2HR_REG!T7,High_230MW_Lavender_2HR_SPIN!T7,High_230MW_Lavender_2HR_RTEO!T7)</f>
        <v>133558.43618399999</v>
      </c>
      <c r="U7" s="15">
        <f>SUM(High_230MW_Lavender_2HR_REG!U7,High_230MW_Lavender_2HR_SPIN!U7,High_230MW_Lavender_2HR_RTEO!U7)</f>
        <v>118988.228172</v>
      </c>
      <c r="V7" s="15">
        <f>SUM(High_230MW_Lavender_2HR_REG!V7,High_230MW_Lavender_2HR_SPIN!V7,High_230MW_Lavender_2HR_RTEO!V7)</f>
        <v>109454.261076</v>
      </c>
      <c r="W7" s="15">
        <f>SUM(High_230MW_Lavender_2HR_REG!W7,High_230MW_Lavender_2HR_SPIN!W7,High_230MW_Lavender_2HR_RTEO!W7)</f>
        <v>103058.64543600001</v>
      </c>
      <c r="X7" s="15">
        <f>SUM(High_230MW_Lavender_2HR_REG!X7,High_230MW_Lavender_2HR_SPIN!X7,High_230MW_Lavender_2HR_RTEO!X7)</f>
        <v>88661.566523999994</v>
      </c>
      <c r="Y7" s="15">
        <f>SUM(High_230MW_Lavender_2HR_REG!Y7,High_230MW_Lavender_2HR_SPIN!Y7,High_230MW_Lavender_2HR_RTEO!Y7)</f>
        <v>93958.321007999999</v>
      </c>
      <c r="Z7" s="15">
        <f>SUM(High_230MW_Lavender_2HR_REG!Z7,High_230MW_Lavender_2HR_SPIN!Z7,High_230MW_Lavender_2HR_RTEO!Z7)</f>
        <v>81026.741064000002</v>
      </c>
    </row>
    <row r="8" spans="1:26" x14ac:dyDescent="0.25">
      <c r="A8" s="14" t="s">
        <v>62</v>
      </c>
      <c r="B8" s="15">
        <f>SUM(High_230MW_Lavender_2HR_REG!B8,High_230MW_Lavender_2HR_SPIN!B8,High_230MW_Lavender_2HR_RTEO!B8)</f>
        <v>2463516.9236880001</v>
      </c>
      <c r="C8" s="15">
        <f>SUM(High_230MW_Lavender_2HR_REG!C8,High_230MW_Lavender_2HR_SPIN!C8,High_230MW_Lavender_2HR_RTEO!C8)</f>
        <v>325808.78100000002</v>
      </c>
      <c r="D8" s="15">
        <f>SUM(High_230MW_Lavender_2HR_REG!D8,High_230MW_Lavender_2HR_SPIN!D8,High_230MW_Lavender_2HR_RTEO!D8)</f>
        <v>14015.173188000001</v>
      </c>
      <c r="E8" s="15">
        <f>SUM(High_230MW_Lavender_2HR_REG!E8,High_230MW_Lavender_2HR_SPIN!E8,High_230MW_Lavender_2HR_RTEO!E8)</f>
        <v>18630.414072</v>
      </c>
      <c r="F8" s="15">
        <f>SUM(High_230MW_Lavender_2HR_REG!F8,High_230MW_Lavender_2HR_SPIN!F8,High_230MW_Lavender_2HR_RTEO!F8)</f>
        <v>14856.11004</v>
      </c>
      <c r="G8" s="15">
        <f>SUM(High_230MW_Lavender_2HR_REG!G8,High_230MW_Lavender_2HR_SPIN!G8,High_230MW_Lavender_2HR_RTEO!G8)</f>
        <v>16294.708188000001</v>
      </c>
      <c r="H8" s="15">
        <f>SUM(High_230MW_Lavender_2HR_REG!H8,High_230MW_Lavender_2HR_SPIN!H8,High_230MW_Lavender_2HR_RTEO!H8)</f>
        <v>11469.417455999999</v>
      </c>
      <c r="I8" s="15">
        <f>SUM(High_230MW_Lavender_2HR_REG!I8,High_230MW_Lavender_2HR_SPIN!I8,High_230MW_Lavender_2HR_RTEO!I8)</f>
        <v>9895.8700079999999</v>
      </c>
      <c r="J8" s="15">
        <f>SUM(High_230MW_Lavender_2HR_REG!J8,High_230MW_Lavender_2HR_SPIN!J8,High_230MW_Lavender_2HR_RTEO!J8)</f>
        <v>11947.107335999999</v>
      </c>
      <c r="K8" s="15">
        <f>SUM(High_230MW_Lavender_2HR_REG!K8,High_230MW_Lavender_2HR_SPIN!K8,High_230MW_Lavender_2HR_RTEO!K8)</f>
        <v>15397.576056</v>
      </c>
      <c r="L8" s="15">
        <f>SUM(High_230MW_Lavender_2HR_REG!L8,High_230MW_Lavender_2HR_SPIN!L8,High_230MW_Lavender_2HR_RTEO!L8)</f>
        <v>11791.137024</v>
      </c>
      <c r="M8" s="15">
        <f>SUM(High_230MW_Lavender_2HR_REG!M8,High_230MW_Lavender_2HR_SPIN!M8,High_230MW_Lavender_2HR_RTEO!M8)</f>
        <v>9516.9365760000001</v>
      </c>
      <c r="N8" s="15">
        <f>SUM(High_230MW_Lavender_2HR_REG!N8,High_230MW_Lavender_2HR_SPIN!N8,High_230MW_Lavender_2HR_RTEO!N8)</f>
        <v>18071.177051999999</v>
      </c>
      <c r="O8" s="15">
        <f>SUM(High_230MW_Lavender_2HR_REG!O8,High_230MW_Lavender_2HR_SPIN!O8,High_230MW_Lavender_2HR_RTEO!O8)</f>
        <v>13695.58122</v>
      </c>
      <c r="P8" s="15">
        <f>SUM(High_230MW_Lavender_2HR_REG!P8,High_230MW_Lavender_2HR_SPIN!P8,High_230MW_Lavender_2HR_RTEO!P8)</f>
        <v>13071.788399999999</v>
      </c>
      <c r="Q8" s="15">
        <f>SUM(High_230MW_Lavender_2HR_REG!Q8,High_230MW_Lavender_2HR_SPIN!Q8,High_230MW_Lavender_2HR_RTEO!Q8)</f>
        <v>13244.094996</v>
      </c>
      <c r="R8" s="15">
        <f>SUM(High_230MW_Lavender_2HR_REG!R8,High_230MW_Lavender_2HR_SPIN!R8,High_230MW_Lavender_2HR_RTEO!R8)</f>
        <v>16461.601859999999</v>
      </c>
      <c r="S8" s="15">
        <f>SUM(High_230MW_Lavender_2HR_REG!S8,High_230MW_Lavender_2HR_SPIN!S8,High_230MW_Lavender_2HR_RTEO!S8)</f>
        <v>20992.461203999999</v>
      </c>
      <c r="T8" s="15">
        <f>SUM(High_230MW_Lavender_2HR_REG!T8,High_230MW_Lavender_2HR_SPIN!T8,High_230MW_Lavender_2HR_RTEO!T8)</f>
        <v>18481.426847999999</v>
      </c>
      <c r="U8" s="15">
        <f>SUM(High_230MW_Lavender_2HR_REG!U8,High_230MW_Lavender_2HR_SPIN!U8,High_230MW_Lavender_2HR_RTEO!U8)</f>
        <v>19863.510635999999</v>
      </c>
      <c r="V8" s="15">
        <f>SUM(High_230MW_Lavender_2HR_REG!V8,High_230MW_Lavender_2HR_SPIN!V8,High_230MW_Lavender_2HR_RTEO!V8)</f>
        <v>23236.140983999991</v>
      </c>
      <c r="W8" s="15">
        <f>SUM(High_230MW_Lavender_2HR_REG!W8,High_230MW_Lavender_2HR_SPIN!W8,High_230MW_Lavender_2HR_RTEO!W8)</f>
        <v>22173.393408</v>
      </c>
      <c r="X8" s="15">
        <f>SUM(High_230MW_Lavender_2HR_REG!X8,High_230MW_Lavender_2HR_SPIN!X8,High_230MW_Lavender_2HR_RTEO!X8)</f>
        <v>16216.220604</v>
      </c>
      <c r="Y8" s="15">
        <f>SUM(High_230MW_Lavender_2HR_REG!Y8,High_230MW_Lavender_2HR_SPIN!Y8,High_230MW_Lavender_2HR_RTEO!Y8)</f>
        <v>15894.028248000001</v>
      </c>
      <c r="Z8" s="15">
        <f>SUM(High_230MW_Lavender_2HR_REG!Z8,High_230MW_Lavender_2HR_SPIN!Z8,High_230MW_Lavender_2HR_RTEO!Z8)</f>
        <v>17650.673220000001</v>
      </c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f>SUM(High_230MW_Lavender_2HR_REG!B10,High_230MW_Lavender_2HR_SPIN!B10,High_230MW_Lavender_2HR_RTEO!B10)</f>
        <v>15825732.930167999</v>
      </c>
      <c r="C10" s="15">
        <f>SUM(High_230MW_Lavender_2HR_REG!C10,High_230MW_Lavender_2HR_SPIN!C10,High_230MW_Lavender_2HR_RTEO!C10)</f>
        <v>2404132.457136</v>
      </c>
      <c r="D10" s="15">
        <f>SUM(High_230MW_Lavender_2HR_REG!D10,High_230MW_Lavender_2HR_SPIN!D10,High_230MW_Lavender_2HR_RTEO!D10)</f>
        <v>1395763.8364890001</v>
      </c>
      <c r="E10" s="15">
        <f>SUM(High_230MW_Lavender_2HR_REG!E10,High_230MW_Lavender_2HR_SPIN!E10,High_230MW_Lavender_2HR_RTEO!E10)</f>
        <v>1262982.7328010001</v>
      </c>
      <c r="F10" s="15">
        <f>SUM(High_230MW_Lavender_2HR_REG!F10,High_230MW_Lavender_2HR_SPIN!F10,High_230MW_Lavender_2HR_RTEO!F10)</f>
        <v>1169566.4496040002</v>
      </c>
      <c r="G10" s="15">
        <f>SUM(High_230MW_Lavender_2HR_REG!G10,High_230MW_Lavender_2HR_SPIN!G10,High_230MW_Lavender_2HR_RTEO!G10)</f>
        <v>1157792.354392</v>
      </c>
      <c r="H10" s="15">
        <f>SUM(High_230MW_Lavender_2HR_REG!H10,High_230MW_Lavender_2HR_SPIN!H10,High_230MW_Lavender_2HR_RTEO!H10)</f>
        <v>995980.20434900001</v>
      </c>
      <c r="I10" s="15">
        <f>SUM(High_230MW_Lavender_2HR_REG!I10,High_230MW_Lavender_2HR_SPIN!I10,High_230MW_Lavender_2HR_RTEO!I10)</f>
        <v>974995.61963900039</v>
      </c>
      <c r="J10" s="15">
        <f>SUM(High_230MW_Lavender_2HR_REG!J10,High_230MW_Lavender_2HR_SPIN!J10,High_230MW_Lavender_2HR_RTEO!J10)</f>
        <v>1014063.492765</v>
      </c>
      <c r="K10" s="15">
        <f>SUM(High_230MW_Lavender_2HR_REG!K10,High_230MW_Lavender_2HR_SPIN!K10,High_230MW_Lavender_2HR_RTEO!K10)</f>
        <v>1080998.2642500002</v>
      </c>
      <c r="L10" s="15">
        <f>SUM(High_230MW_Lavender_2HR_REG!L10,High_230MW_Lavender_2HR_SPIN!L10,High_230MW_Lavender_2HR_RTEO!L10)</f>
        <v>1130814.2254400002</v>
      </c>
      <c r="M10" s="15">
        <f>SUM(High_230MW_Lavender_2HR_REG!M10,High_230MW_Lavender_2HR_SPIN!M10,High_230MW_Lavender_2HR_RTEO!M10)</f>
        <v>1119460.750126</v>
      </c>
      <c r="N10" s="15">
        <f>SUM(High_230MW_Lavender_2HR_REG!N10,High_230MW_Lavender_2HR_SPIN!N10,High_230MW_Lavender_2HR_RTEO!N10)</f>
        <v>1224919.3836119999</v>
      </c>
      <c r="O10" s="15">
        <f>SUM(High_230MW_Lavender_2HR_REG!O10,High_230MW_Lavender_2HR_SPIN!O10,High_230MW_Lavender_2HR_RTEO!O10)</f>
        <v>1143569.544768</v>
      </c>
      <c r="P10" s="15">
        <f>SUM(High_230MW_Lavender_2HR_REG!P10,High_230MW_Lavender_2HR_SPIN!P10,High_230MW_Lavender_2HR_RTEO!P10)</f>
        <v>1217416.4553269998</v>
      </c>
      <c r="Q10" s="15">
        <f>SUM(High_230MW_Lavender_2HR_REG!Q10,High_230MW_Lavender_2HR_SPIN!Q10,High_230MW_Lavender_2HR_RTEO!Q10)</f>
        <v>1268720.200007</v>
      </c>
      <c r="R10" s="15">
        <f>SUM(High_230MW_Lavender_2HR_REG!R10,High_230MW_Lavender_2HR_SPIN!R10,High_230MW_Lavender_2HR_RTEO!R10)</f>
        <v>1118691.0971249999</v>
      </c>
      <c r="S10" s="15">
        <f>SUM(High_230MW_Lavender_2HR_REG!S10,High_230MW_Lavender_2HR_SPIN!S10,High_230MW_Lavender_2HR_RTEO!S10)</f>
        <v>1257279.9017880003</v>
      </c>
      <c r="T10" s="15">
        <f>SUM(High_230MW_Lavender_2HR_REG!T10,High_230MW_Lavender_2HR_SPIN!T10,High_230MW_Lavender_2HR_RTEO!T10)</f>
        <v>1232328.305432</v>
      </c>
      <c r="U10" s="15">
        <f>SUM(High_230MW_Lavender_2HR_REG!U10,High_230MW_Lavender_2HR_SPIN!U10,High_230MW_Lavender_2HR_RTEO!U10)</f>
        <v>1244750.344215</v>
      </c>
      <c r="V10" s="15">
        <f>SUM(High_230MW_Lavender_2HR_REG!V10,High_230MW_Lavender_2HR_SPIN!V10,High_230MW_Lavender_2HR_RTEO!V10)</f>
        <v>1212823.5499359998</v>
      </c>
      <c r="W10" s="15">
        <f>SUM(High_230MW_Lavender_2HR_REG!W10,High_230MW_Lavender_2HR_SPIN!W10,High_230MW_Lavender_2HR_RTEO!W10)</f>
        <v>1186364.2277520001</v>
      </c>
      <c r="X10" s="15">
        <f>SUM(High_230MW_Lavender_2HR_REG!X10,High_230MW_Lavender_2HR_SPIN!X10,High_230MW_Lavender_2HR_RTEO!X10)</f>
        <v>1193120.7114709998</v>
      </c>
      <c r="Y10" s="15">
        <f>SUM(High_230MW_Lavender_2HR_REG!Y10,High_230MW_Lavender_2HR_SPIN!Y10,High_230MW_Lavender_2HR_RTEO!Y10)</f>
        <v>1187755.8651259998</v>
      </c>
      <c r="Z10" s="15">
        <f>SUM(High_230MW_Lavender_2HR_REG!Z10,High_230MW_Lavender_2HR_SPIN!Z10,High_230MW_Lavender_2HR_RTEO!Z10)</f>
        <v>1218867.3438570001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>
        <f>SUM(High_230MW_Lavender_2HR_REG!B12,High_230MW_Lavender_2HR_SPIN!B12,High_230MW_Lavender_2HR_RTEO!B12)</f>
        <v>196167.44502399999</v>
      </c>
      <c r="C12" s="15">
        <f>SUM(High_230MW_Lavender_2HR_REG!C12,High_230MW_Lavender_2HR_SPIN!C12,High_230MW_Lavender_2HR_RTEO!C12)</f>
        <v>1254776.3546730001</v>
      </c>
      <c r="D12" s="15">
        <f>SUM(High_230MW_Lavender_2HR_REG!D12,High_230MW_Lavender_2HR_SPIN!D12,High_230MW_Lavender_2HR_RTEO!D12)</f>
        <v>1148648.9387129999</v>
      </c>
      <c r="E12" s="15">
        <f>SUM(High_230MW_Lavender_2HR_REG!E12,High_230MW_Lavender_2HR_SPIN!E12,High_230MW_Lavender_2HR_RTEO!E12)</f>
        <v>1252368.4351339999</v>
      </c>
      <c r="F12" s="15">
        <f>SUM(High_230MW_Lavender_2HR_REG!F12,High_230MW_Lavender_2HR_SPIN!F12,High_230MW_Lavender_2HR_RTEO!F12)</f>
        <v>1336002.476969</v>
      </c>
      <c r="G12" s="15">
        <f>SUM(High_230MW_Lavender_2HR_REG!G12,High_230MW_Lavender_2HR_SPIN!G12,High_230MW_Lavender_2HR_RTEO!G12)</f>
        <v>1327468.593046</v>
      </c>
      <c r="H12" s="15">
        <f>SUM(High_230MW_Lavender_2HR_REG!H12,High_230MW_Lavender_2HR_SPIN!H12,High_230MW_Lavender_2HR_RTEO!H12)</f>
        <v>1431636.08552</v>
      </c>
      <c r="I12" s="15">
        <f>SUM(High_230MW_Lavender_2HR_REG!I12,High_230MW_Lavender_2HR_SPIN!I12,High_230MW_Lavender_2HR_RTEO!I12)</f>
        <v>1455293.296717</v>
      </c>
      <c r="J12" s="15">
        <f>SUM(High_230MW_Lavender_2HR_REG!J12,High_230MW_Lavender_2HR_SPIN!J12,High_230MW_Lavender_2HR_RTEO!J12)</f>
        <v>1367380.5641439999</v>
      </c>
      <c r="K12" s="15">
        <f>SUM(High_230MW_Lavender_2HR_REG!K12,High_230MW_Lavender_2HR_SPIN!K12,High_230MW_Lavender_2HR_RTEO!K12)</f>
        <v>1300588.509848</v>
      </c>
      <c r="L12" s="15">
        <f>SUM(High_230MW_Lavender_2HR_REG!L12,High_230MW_Lavender_2HR_SPIN!L12,High_230MW_Lavender_2HR_RTEO!L12)</f>
        <v>1219596.541466</v>
      </c>
      <c r="M12" s="15">
        <f>SUM(High_230MW_Lavender_2HR_REG!M12,High_230MW_Lavender_2HR_SPIN!M12,High_230MW_Lavender_2HR_RTEO!M12)</f>
        <v>1167653.4281939999</v>
      </c>
      <c r="N12" s="15">
        <f>SUM(High_230MW_Lavender_2HR_REG!N12,High_230MW_Lavender_2HR_SPIN!N12,High_230MW_Lavender_2HR_RTEO!N12)</f>
        <v>1134837.1231279999</v>
      </c>
      <c r="O12" s="15">
        <f>SUM(High_230MW_Lavender_2HR_REG!O12,High_230MW_Lavender_2HR_SPIN!O12,High_230MW_Lavender_2HR_RTEO!O12)</f>
        <v>1105145.3468810001</v>
      </c>
      <c r="P12" s="15">
        <f>SUM(High_230MW_Lavender_2HR_REG!P12,High_230MW_Lavender_2HR_SPIN!P12,High_230MW_Lavender_2HR_RTEO!P12)</f>
        <v>1073253.4774130001</v>
      </c>
      <c r="Q12" s="15">
        <f>SUM(High_230MW_Lavender_2HR_REG!Q12,High_230MW_Lavender_2HR_SPIN!Q12,High_230MW_Lavender_2HR_RTEO!Q12)</f>
        <v>949881.40098300017</v>
      </c>
      <c r="R12" s="15">
        <f>SUM(High_230MW_Lavender_2HR_REG!R12,High_230MW_Lavender_2HR_SPIN!R12,High_230MW_Lavender_2HR_RTEO!R12)</f>
        <v>1049984.747642</v>
      </c>
      <c r="S12" s="15">
        <f>SUM(High_230MW_Lavender_2HR_REG!S12,High_230MW_Lavender_2HR_SPIN!S12,High_230MW_Lavender_2HR_RTEO!S12)</f>
        <v>836180.93489100004</v>
      </c>
      <c r="T12" s="15">
        <f>SUM(High_230MW_Lavender_2HR_REG!T12,High_230MW_Lavender_2HR_SPIN!T12,High_230MW_Lavender_2HR_RTEO!T12)</f>
        <v>762877.45817999984</v>
      </c>
      <c r="U12" s="15">
        <f>SUM(High_230MW_Lavender_2HR_REG!U12,High_230MW_Lavender_2HR_SPIN!U12,High_230MW_Lavender_2HR_RTEO!U12)</f>
        <v>712506.32891699998</v>
      </c>
      <c r="V12" s="15">
        <f>SUM(High_230MW_Lavender_2HR_REG!V12,High_230MW_Lavender_2HR_SPIN!V12,High_230MW_Lavender_2HR_RTEO!V12)</f>
        <v>601007.88126699999</v>
      </c>
      <c r="W12" s="15">
        <f>SUM(High_230MW_Lavender_2HR_REG!W12,High_230MW_Lavender_2HR_SPIN!W12,High_230MW_Lavender_2HR_RTEO!W12)</f>
        <v>562554.68335600011</v>
      </c>
      <c r="X12" s="15">
        <f>SUM(High_230MW_Lavender_2HR_REG!X12,High_230MW_Lavender_2HR_SPIN!X12,High_230MW_Lavender_2HR_RTEO!X12)</f>
        <v>499125.62819800002</v>
      </c>
      <c r="Y12" s="15">
        <f>SUM(High_230MW_Lavender_2HR_REG!Y12,High_230MW_Lavender_2HR_SPIN!Y12,High_230MW_Lavender_2HR_RTEO!Y12)</f>
        <v>486291.86040100001</v>
      </c>
      <c r="Z12" s="15">
        <f>SUM(High_230MW_Lavender_2HR_REG!Z12,High_230MW_Lavender_2HR_SPIN!Z12,High_230MW_Lavender_2HR_RTEO!Z12)</f>
        <v>450481.70683600003</v>
      </c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>SUM(High_230MW_Lavender_2HR_REG!B15,High_230MW_Lavender_2HR_SPIN!B15,High_230MW_Lavender_2HR_RTEO!B15)</f>
        <v>961400</v>
      </c>
      <c r="C15" s="15">
        <f>SUM(High_230MW_Lavender_2HR_REG!C15,High_230MW_Lavender_2HR_SPIN!C15,High_230MW_Lavender_2HR_RTEO!C15)</f>
        <v>1825957.3499999994</v>
      </c>
      <c r="D15" s="15">
        <f>SUM(High_230MW_Lavender_2HR_REG!D15,High_230MW_Lavender_2HR_SPIN!D15,High_230MW_Lavender_2HR_RTEO!D15)</f>
        <v>2057093.0899999999</v>
      </c>
      <c r="E15" s="15">
        <f>SUM(High_230MW_Lavender_2HR_REG!E15,High_230MW_Lavender_2HR_SPIN!E15,High_230MW_Lavender_2HR_RTEO!E15)</f>
        <v>2052356.8104000001</v>
      </c>
      <c r="F15" s="15">
        <f>SUM(High_230MW_Lavender_2HR_REG!F15,High_230MW_Lavender_2HR_SPIN!F15,High_230MW_Lavender_2HR_RTEO!F15)</f>
        <v>2072317.6272000002</v>
      </c>
      <c r="G15" s="15">
        <f>SUM(High_230MW_Lavender_2HR_REG!G15,High_230MW_Lavender_2HR_SPIN!G15,High_230MW_Lavender_2HR_RTEO!G15)</f>
        <v>2076220.3500000003</v>
      </c>
      <c r="H15" s="15">
        <f>SUM(High_230MW_Lavender_2HR_REG!H15,High_230MW_Lavender_2HR_SPIN!H15,High_230MW_Lavender_2HR_RTEO!H15)</f>
        <v>1754074.9992</v>
      </c>
      <c r="I15" s="15">
        <f>SUM(High_230MW_Lavender_2HR_REG!I15,High_230MW_Lavender_2HR_SPIN!I15,High_230MW_Lavender_2HR_RTEO!I15)</f>
        <v>1482294.2111999998</v>
      </c>
      <c r="J15" s="15">
        <f>SUM(High_230MW_Lavender_2HR_REG!J15,High_230MW_Lavender_2HR_SPIN!J15,High_230MW_Lavender_2HR_RTEO!J15)</f>
        <v>1223277.8711999997</v>
      </c>
      <c r="K15" s="15">
        <f>SUM(High_230MW_Lavender_2HR_REG!K15,High_230MW_Lavender_2HR_SPIN!K15,High_230MW_Lavender_2HR_RTEO!K15)</f>
        <v>977929.71360000013</v>
      </c>
      <c r="L15" s="15">
        <f>SUM(High_230MW_Lavender_2HR_REG!L15,High_230MW_Lavender_2HR_SPIN!L15,High_230MW_Lavender_2HR_RTEO!L15)</f>
        <v>744879.31559999997</v>
      </c>
      <c r="M15" s="15">
        <f>SUM(High_230MW_Lavender_2HR_REG!M15,High_230MW_Lavender_2HR_SPIN!M15,High_230MW_Lavender_2HR_RTEO!M15)</f>
        <v>522935.21279999998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f>SUM(High_230MW_Lavender_2HR_REG!B16,High_230MW_Lavender_2HR_SPIN!B16,High_230MW_Lavender_2HR_RTEO!B16)</f>
        <v>5370043.5392434448</v>
      </c>
      <c r="C16" s="15">
        <f>SUM(High_230MW_Lavender_2HR_REG!C16,High_230MW_Lavender_2HR_SPIN!C16,High_230MW_Lavender_2HR_RTEO!C16)</f>
        <v>5845704.6210240126</v>
      </c>
      <c r="D16" s="15">
        <f>SUM(High_230MW_Lavender_2HR_REG!D16,High_230MW_Lavender_2HR_SPIN!D16,High_230MW_Lavender_2HR_RTEO!D16)</f>
        <v>6220715.3469226882</v>
      </c>
      <c r="E16" s="15">
        <f>SUM(High_230MW_Lavender_2HR_REG!E16,High_230MW_Lavender_2HR_SPIN!E16,High_230MW_Lavender_2HR_RTEO!E16)</f>
        <v>5891750.5538134072</v>
      </c>
      <c r="F16" s="15">
        <f>SUM(High_230MW_Lavender_2HR_REG!F16,High_230MW_Lavender_2HR_SPIN!F16,High_230MW_Lavender_2HR_RTEO!F16)</f>
        <v>5152567.9684820026</v>
      </c>
      <c r="G16" s="15">
        <f>SUM(High_230MW_Lavender_2HR_REG!G16,High_230MW_Lavender_2HR_SPIN!G16,High_230MW_Lavender_2HR_RTEO!G16)</f>
        <v>5067972.1698190169</v>
      </c>
      <c r="H16" s="15">
        <f>SUM(High_230MW_Lavender_2HR_REG!H16,High_230MW_Lavender_2HR_SPIN!H16,High_230MW_Lavender_2HR_RTEO!H16)</f>
        <v>4525245.9754255442</v>
      </c>
      <c r="I16" s="15">
        <f>SUM(High_230MW_Lavender_2HR_REG!I16,High_230MW_Lavender_2HR_SPIN!I16,High_230MW_Lavender_2HR_RTEO!I16)</f>
        <v>4622424.5432834802</v>
      </c>
      <c r="J16" s="15">
        <f>SUM(High_230MW_Lavender_2HR_REG!J16,High_230MW_Lavender_2HR_SPIN!J16,High_230MW_Lavender_2HR_RTEO!J16)</f>
        <v>4472837.3996729758</v>
      </c>
      <c r="K16" s="15">
        <f>SUM(High_230MW_Lavender_2HR_REG!K16,High_230MW_Lavender_2HR_SPIN!K16,High_230MW_Lavender_2HR_RTEO!K16)</f>
        <v>4729226.0237845965</v>
      </c>
      <c r="L16" s="15">
        <f>SUM(High_230MW_Lavender_2HR_REG!L16,High_230MW_Lavender_2HR_SPIN!L16,High_230MW_Lavender_2HR_RTEO!L16)</f>
        <v>4957867.7932987204</v>
      </c>
      <c r="M16" s="15">
        <f>SUM(High_230MW_Lavender_2HR_REG!M16,High_230MW_Lavender_2HR_SPIN!M16,High_230MW_Lavender_2HR_RTEO!M16)</f>
        <v>5130638.9366166517</v>
      </c>
      <c r="N16" s="15">
        <f>SUM(High_230MW_Lavender_2HR_REG!N16,High_230MW_Lavender_2HR_SPIN!N16,High_230MW_Lavender_2HR_RTEO!N16)</f>
        <v>5294677.9651061352</v>
      </c>
      <c r="O16" s="15">
        <f>SUM(High_230MW_Lavender_2HR_REG!O16,High_230MW_Lavender_2HR_SPIN!O16,High_230MW_Lavender_2HR_RTEO!O16)</f>
        <v>5233151.5633846689</v>
      </c>
      <c r="P16" s="15">
        <f>SUM(High_230MW_Lavender_2HR_REG!P16,High_230MW_Lavender_2HR_SPIN!P16,High_230MW_Lavender_2HR_RTEO!P16)</f>
        <v>5207008.3625857159</v>
      </c>
      <c r="Q16" s="15">
        <f>SUM(High_230MW_Lavender_2HR_REG!Q16,High_230MW_Lavender_2HR_SPIN!Q16,High_230MW_Lavender_2HR_RTEO!Q16)</f>
        <v>5544301.9811005695</v>
      </c>
      <c r="R16" s="15">
        <f>SUM(High_230MW_Lavender_2HR_REG!R16,High_230MW_Lavender_2HR_SPIN!R16,High_230MW_Lavender_2HR_RTEO!R16)</f>
        <v>5348041.3975084778</v>
      </c>
      <c r="S16" s="15">
        <f>SUM(High_230MW_Lavender_2HR_REG!S16,High_230MW_Lavender_2HR_SPIN!S16,High_230MW_Lavender_2HR_RTEO!S16)</f>
        <v>5438924.7149970252</v>
      </c>
      <c r="T16" s="15">
        <f>SUM(High_230MW_Lavender_2HR_REG!T16,High_230MW_Lavender_2HR_SPIN!T16,High_230MW_Lavender_2HR_RTEO!T16)</f>
        <v>5560482.702638628</v>
      </c>
      <c r="U16" s="15">
        <f>SUM(High_230MW_Lavender_2HR_REG!U16,High_230MW_Lavender_2HR_SPIN!U16,High_230MW_Lavender_2HR_RTEO!U16)</f>
        <v>5720180.5416284222</v>
      </c>
      <c r="V16" s="15">
        <f>SUM(High_230MW_Lavender_2HR_REG!V16,High_230MW_Lavender_2HR_SPIN!V16,High_230MW_Lavender_2HR_RTEO!V16)</f>
        <v>5516946.3311724793</v>
      </c>
      <c r="W16" s="15">
        <f>SUM(High_230MW_Lavender_2HR_REG!W16,High_230MW_Lavender_2HR_SPIN!W16,High_230MW_Lavender_2HR_RTEO!W16)</f>
        <v>5696401.4144498454</v>
      </c>
      <c r="X16" s="15">
        <f>SUM(High_230MW_Lavender_2HR_REG!X16,High_230MW_Lavender_2HR_SPIN!X16,High_230MW_Lavender_2HR_RTEO!X16)</f>
        <v>5868935.3639029926</v>
      </c>
      <c r="Y16" s="15">
        <f>SUM(High_230MW_Lavender_2HR_REG!Y16,High_230MW_Lavender_2HR_SPIN!Y16,High_230MW_Lavender_2HR_RTEO!Y16)</f>
        <v>5706081.3111237036</v>
      </c>
      <c r="Z16" s="15">
        <f>SUM(High_230MW_Lavender_2HR_REG!Z16,High_230MW_Lavender_2HR_SPIN!Z16,High_230MW_Lavender_2HR_RTEO!Z16)</f>
        <v>5759541.4542623227</v>
      </c>
    </row>
    <row r="17" spans="1:26" x14ac:dyDescent="0.25">
      <c r="A17" s="14" t="s">
        <v>10</v>
      </c>
      <c r="B17" s="15">
        <f t="shared" ref="B17:Z17" si="0">SUM(B5:B16)</f>
        <v>51117153.761290446</v>
      </c>
      <c r="C17" s="15">
        <f t="shared" si="0"/>
        <v>42711459.813584015</v>
      </c>
      <c r="D17" s="15">
        <f t="shared" si="0"/>
        <v>42612817.228850685</v>
      </c>
      <c r="E17" s="15">
        <f t="shared" si="0"/>
        <v>40811016.737083413</v>
      </c>
      <c r="F17" s="15">
        <f t="shared" si="0"/>
        <v>36841576.297379002</v>
      </c>
      <c r="G17" s="15">
        <f t="shared" si="0"/>
        <v>36249112.435301021</v>
      </c>
      <c r="H17" s="15">
        <f t="shared" si="0"/>
        <v>32890061.208997548</v>
      </c>
      <c r="I17" s="15">
        <f t="shared" si="0"/>
        <v>33366249.706508484</v>
      </c>
      <c r="J17" s="15">
        <f t="shared" si="0"/>
        <v>32065291.656496972</v>
      </c>
      <c r="K17" s="15">
        <f t="shared" si="0"/>
        <v>33332419.528934591</v>
      </c>
      <c r="L17" s="15">
        <f t="shared" si="0"/>
        <v>34065155.594990723</v>
      </c>
      <c r="M17" s="15">
        <f t="shared" si="0"/>
        <v>34677030.442075655</v>
      </c>
      <c r="N17" s="15">
        <f t="shared" si="0"/>
        <v>35235629.989376135</v>
      </c>
      <c r="O17" s="15">
        <f t="shared" si="0"/>
        <v>34734257.825206667</v>
      </c>
      <c r="P17" s="15">
        <f t="shared" si="0"/>
        <v>34641192.890855715</v>
      </c>
      <c r="Q17" s="15">
        <f t="shared" si="0"/>
        <v>36184685.796098568</v>
      </c>
      <c r="R17" s="15">
        <f t="shared" si="0"/>
        <v>34884124.378630482</v>
      </c>
      <c r="S17" s="15">
        <f t="shared" si="0"/>
        <v>35269083.158984028</v>
      </c>
      <c r="T17" s="15">
        <f t="shared" si="0"/>
        <v>35443134.726029627</v>
      </c>
      <c r="U17" s="15">
        <f t="shared" si="0"/>
        <v>36375779.888462424</v>
      </c>
      <c r="V17" s="15">
        <f t="shared" si="0"/>
        <v>35181706.874339484</v>
      </c>
      <c r="W17" s="15">
        <f t="shared" si="0"/>
        <v>35789222.771068849</v>
      </c>
      <c r="X17" s="15">
        <f t="shared" si="0"/>
        <v>36523634.166365989</v>
      </c>
      <c r="Y17" s="15">
        <f t="shared" si="0"/>
        <v>35584362.347988702</v>
      </c>
      <c r="Z17" s="15">
        <f t="shared" si="0"/>
        <v>35774087.93002633</v>
      </c>
    </row>
    <row r="18" spans="1:26" x14ac:dyDescent="0.25">
      <c r="A18" s="14" t="s">
        <v>13</v>
      </c>
      <c r="B18" s="15">
        <f t="shared" ref="B18:Z18" si="1">B17/B3/1000</f>
        <v>222.24849461430628</v>
      </c>
      <c r="C18" s="15">
        <f t="shared" si="1"/>
        <v>185.70199918949572</v>
      </c>
      <c r="D18" s="15">
        <f t="shared" si="1"/>
        <v>185.27311838630732</v>
      </c>
      <c r="E18" s="15">
        <f t="shared" si="1"/>
        <v>177.43920320471051</v>
      </c>
      <c r="F18" s="15">
        <f t="shared" si="1"/>
        <v>160.18076651034349</v>
      </c>
      <c r="G18" s="15">
        <f t="shared" si="1"/>
        <v>157.60483667522183</v>
      </c>
      <c r="H18" s="15">
        <f t="shared" si="1"/>
        <v>143.00026612607627</v>
      </c>
      <c r="I18" s="15">
        <f t="shared" si="1"/>
        <v>145.07065089786298</v>
      </c>
      <c r="J18" s="15">
        <f t="shared" si="1"/>
        <v>139.41431154998682</v>
      </c>
      <c r="K18" s="15">
        <f t="shared" si="1"/>
        <v>144.92356316928081</v>
      </c>
      <c r="L18" s="15">
        <f t="shared" si="1"/>
        <v>148.10937215213357</v>
      </c>
      <c r="M18" s="15">
        <f t="shared" si="1"/>
        <v>150.769697574242</v>
      </c>
      <c r="N18" s="15">
        <f t="shared" si="1"/>
        <v>153.19839125815713</v>
      </c>
      <c r="O18" s="15">
        <f t="shared" si="1"/>
        <v>151.01851228350725</v>
      </c>
      <c r="P18" s="15">
        <f t="shared" si="1"/>
        <v>150.61388213415529</v>
      </c>
      <c r="Q18" s="15">
        <f t="shared" si="1"/>
        <v>157.32472085260247</v>
      </c>
      <c r="R18" s="15">
        <f t="shared" si="1"/>
        <v>151.67010599404557</v>
      </c>
      <c r="S18" s="15">
        <f t="shared" si="1"/>
        <v>153.34383982166969</v>
      </c>
      <c r="T18" s="15">
        <f t="shared" si="1"/>
        <v>154.10058576534621</v>
      </c>
      <c r="U18" s="15">
        <f t="shared" si="1"/>
        <v>158.15556473244533</v>
      </c>
      <c r="V18" s="15">
        <f t="shared" si="1"/>
        <v>152.96394293191079</v>
      </c>
      <c r="W18" s="15">
        <f t="shared" si="1"/>
        <v>155.60531639595152</v>
      </c>
      <c r="X18" s="15">
        <f t="shared" si="1"/>
        <v>158.79840941898257</v>
      </c>
      <c r="Y18" s="15">
        <f t="shared" si="1"/>
        <v>154.7146189042987</v>
      </c>
      <c r="Z18" s="15">
        <f t="shared" si="1"/>
        <v>155.53951273924491</v>
      </c>
    </row>
    <row r="19" spans="1:26" x14ac:dyDescent="0.25">
      <c r="A19" s="14" t="s">
        <v>14</v>
      </c>
      <c r="B19" s="15">
        <f>B18/B4</f>
        <v>111.12424730715314</v>
      </c>
      <c r="C19" s="15">
        <f>C18/B4</f>
        <v>92.850999594747861</v>
      </c>
      <c r="D19" s="15">
        <f>D18/B4</f>
        <v>92.636559193153658</v>
      </c>
      <c r="E19" s="15">
        <f>E18/B4</f>
        <v>88.719601602355254</v>
      </c>
      <c r="F19" s="15">
        <f>F18/B4</f>
        <v>80.090383255171744</v>
      </c>
      <c r="G19" s="15">
        <f>G18/B4</f>
        <v>78.802418337610916</v>
      </c>
      <c r="H19" s="15">
        <f>H18/B4</f>
        <v>71.500133063038135</v>
      </c>
      <c r="I19" s="15">
        <f>I18/B4</f>
        <v>72.535325448931488</v>
      </c>
      <c r="J19" s="15">
        <f>J18/B4</f>
        <v>69.70715577499341</v>
      </c>
      <c r="K19" s="15">
        <f>K18/B4</f>
        <v>72.461781584640406</v>
      </c>
      <c r="L19" s="15">
        <f>L18/B4</f>
        <v>74.054686076066787</v>
      </c>
      <c r="M19" s="15">
        <f>M18/B4</f>
        <v>75.384848787121001</v>
      </c>
      <c r="N19" s="15">
        <f>N18/B4</f>
        <v>76.599195629078565</v>
      </c>
      <c r="O19" s="15">
        <f>O18/B4</f>
        <v>75.509256141753625</v>
      </c>
      <c r="P19" s="15">
        <f>P18/B4</f>
        <v>75.306941067077645</v>
      </c>
      <c r="Q19" s="15">
        <f>Q18/B4</f>
        <v>78.662360426301234</v>
      </c>
      <c r="R19" s="15">
        <f>R18/B4</f>
        <v>75.835052997022785</v>
      </c>
      <c r="S19" s="15">
        <f>S18/B4</f>
        <v>76.671919910834845</v>
      </c>
      <c r="T19" s="15">
        <f>T18/B4</f>
        <v>77.050292882673105</v>
      </c>
      <c r="U19" s="15">
        <f>U18/B4</f>
        <v>79.077782366222664</v>
      </c>
      <c r="V19" s="15">
        <f>V18/B4</f>
        <v>76.481971465955397</v>
      </c>
      <c r="W19" s="15">
        <f>W18/B4</f>
        <v>77.802658197975759</v>
      </c>
      <c r="X19" s="15">
        <f>X18/B4</f>
        <v>79.399204709491286</v>
      </c>
      <c r="Y19" s="15">
        <f>Y18/B4</f>
        <v>77.357309452149352</v>
      </c>
      <c r="Z19" s="15">
        <f>Z18/B4</f>
        <v>77.769756369622456</v>
      </c>
    </row>
    <row r="20" spans="1:26" x14ac:dyDescent="0.25">
      <c r="A20" s="14" t="s">
        <v>15</v>
      </c>
      <c r="B20" s="16">
        <f>(10/23*High_230MW_Lavender_2HR_REG!B20)+(10/23*High_230MW_Lavender_2HR_SPIN!B20)+(3/23*High_230MW_Lavender_2HR_RTEO!B20)</f>
        <v>275.25879124525358</v>
      </c>
      <c r="C20" s="16">
        <f>(10/23*High_230MW_Lavender_2HR_REG!C20)+(10/23*High_230MW_Lavender_2HR_SPIN!C20)+(3/23*High_230MW_Lavender_2HR_RTEO!C20)</f>
        <v>334.25532619288265</v>
      </c>
      <c r="D20" s="16">
        <f>(10/23*High_230MW_Lavender_2HR_REG!D20)+(10/23*High_230MW_Lavender_2HR_SPIN!D20)+(3/23*High_230MW_Lavender_2HR_RTEO!D20)</f>
        <v>345.05057527966949</v>
      </c>
      <c r="E20" s="16">
        <f>(10/23*High_230MW_Lavender_2HR_REG!E20)+(10/23*High_230MW_Lavender_2HR_SPIN!E20)+(3/23*High_230MW_Lavender_2HR_RTEO!E20)</f>
        <v>344.70429576016733</v>
      </c>
      <c r="F20" s="16">
        <f>(10/23*High_230MW_Lavender_2HR_REG!F20)+(10/23*High_230MW_Lavender_2HR_SPIN!F20)+(3/23*High_230MW_Lavender_2HR_RTEO!F20)</f>
        <v>344.06476899358898</v>
      </c>
      <c r="G20" s="16">
        <f>(10/23*High_230MW_Lavender_2HR_REG!G20)+(10/23*High_230MW_Lavender_2HR_SPIN!G20)+(3/23*High_230MW_Lavender_2HR_RTEO!G20)</f>
        <v>342.44139591142476</v>
      </c>
      <c r="H20" s="16">
        <f>(10/23*High_230MW_Lavender_2HR_REG!H20)+(10/23*High_230MW_Lavender_2HR_SPIN!H20)+(3/23*High_230MW_Lavender_2HR_RTEO!H20)</f>
        <v>341.50548700025291</v>
      </c>
      <c r="I20" s="16">
        <f>(10/23*High_230MW_Lavender_2HR_REG!I20)+(10/23*High_230MW_Lavender_2HR_SPIN!I20)+(3/23*High_230MW_Lavender_2HR_RTEO!I20)</f>
        <v>351.99079749080613</v>
      </c>
      <c r="J20" s="16">
        <f>(10/23*High_230MW_Lavender_2HR_REG!J20)+(10/23*High_230MW_Lavender_2HR_SPIN!J20)+(3/23*High_230MW_Lavender_2HR_RTEO!J20)</f>
        <v>348.69688481702389</v>
      </c>
      <c r="K20" s="16">
        <f>(10/23*High_230MW_Lavender_2HR_REG!K20)+(10/23*High_230MW_Lavender_2HR_SPIN!K20)+(3/23*High_230MW_Lavender_2HR_RTEO!K20)</f>
        <v>353.07443409332143</v>
      </c>
      <c r="L20" s="16">
        <f>(10/23*High_230MW_Lavender_2HR_REG!L20)+(10/23*High_230MW_Lavender_2HR_SPIN!L20)+(3/23*High_230MW_Lavender_2HR_RTEO!L20)</f>
        <v>353.20906230686666</v>
      </c>
      <c r="M20" s="16">
        <f>(10/23*High_230MW_Lavender_2HR_REG!M20)+(10/23*High_230MW_Lavender_2HR_SPIN!M20)+(3/23*High_230MW_Lavender_2HR_RTEO!M20)</f>
        <v>355.99839107550008</v>
      </c>
      <c r="N20" s="16">
        <f>(10/23*High_230MW_Lavender_2HR_REG!N20)+(10/23*High_230MW_Lavender_2HR_SPIN!N20)+(3/23*High_230MW_Lavender_2HR_RTEO!N20)</f>
        <v>363.8010465824571</v>
      </c>
      <c r="O20" s="16">
        <f>(10/23*High_230MW_Lavender_2HR_REG!O20)+(10/23*High_230MW_Lavender_2HR_SPIN!O20)+(3/23*High_230MW_Lavender_2HR_RTEO!O20)</f>
        <v>365.51574868666717</v>
      </c>
      <c r="P20" s="16">
        <f>(10/23*High_230MW_Lavender_2HR_REG!P20)+(10/23*High_230MW_Lavender_2HR_SPIN!P20)+(3/23*High_230MW_Lavender_2HR_RTEO!P20)</f>
        <v>366.15984857706343</v>
      </c>
      <c r="Q20" s="16">
        <f>(10/23*High_230MW_Lavender_2HR_REG!Q20)+(10/23*High_230MW_Lavender_2HR_SPIN!Q20)+(3/23*High_230MW_Lavender_2HR_RTEO!Q20)</f>
        <v>365.37906242319241</v>
      </c>
      <c r="R20" s="16">
        <f>(10/23*High_230MW_Lavender_2HR_REG!R20)+(10/23*High_230MW_Lavender_2HR_SPIN!R20)+(3/23*High_230MW_Lavender_2HR_RTEO!R20)</f>
        <v>367.92804416534528</v>
      </c>
      <c r="S20" s="16">
        <f>(10/23*High_230MW_Lavender_2HR_REG!S20)+(10/23*High_230MW_Lavender_2HR_SPIN!S20)+(3/23*High_230MW_Lavender_2HR_RTEO!S20)</f>
        <v>361.55912090992894</v>
      </c>
      <c r="T20" s="16">
        <f>(10/23*High_230MW_Lavender_2HR_REG!T20)+(10/23*High_230MW_Lavender_2HR_SPIN!T20)+(3/23*High_230MW_Lavender_2HR_RTEO!T20)</f>
        <v>350.22647177441445</v>
      </c>
      <c r="U20" s="16">
        <f>(10/23*High_230MW_Lavender_2HR_REG!U20)+(10/23*High_230MW_Lavender_2HR_SPIN!U20)+(3/23*High_230MW_Lavender_2HR_RTEO!U20)</f>
        <v>356.68810442036471</v>
      </c>
      <c r="V20" s="16">
        <f>(10/23*High_230MW_Lavender_2HR_REG!V20)+(10/23*High_230MW_Lavender_2HR_SPIN!V20)+(3/23*High_230MW_Lavender_2HR_RTEO!V20)</f>
        <v>353.34886654044186</v>
      </c>
      <c r="W20" s="16">
        <f>(10/23*High_230MW_Lavender_2HR_REG!W20)+(10/23*High_230MW_Lavender_2HR_SPIN!W20)+(3/23*High_230MW_Lavender_2HR_RTEO!W20)</f>
        <v>346.334629150046</v>
      </c>
      <c r="X20" s="16">
        <f>(10/23*High_230MW_Lavender_2HR_REG!X20)+(10/23*High_230MW_Lavender_2HR_SPIN!X20)+(3/23*High_230MW_Lavender_2HR_RTEO!X20)</f>
        <v>347.89071608808308</v>
      </c>
      <c r="Y20" s="16">
        <f>(10/23*High_230MW_Lavender_2HR_REG!Y20)+(10/23*High_230MW_Lavender_2HR_SPIN!Y20)+(3/23*High_230MW_Lavender_2HR_RTEO!Y20)</f>
        <v>352.32958766216359</v>
      </c>
      <c r="Z20" s="16">
        <f>(10/23*High_230MW_Lavender_2HR_REG!Z20)+(10/23*High_230MW_Lavender_2HR_SPIN!Z20)+(3/23*High_230MW_Lavender_2HR_RTEO!Z20)</f>
        <v>347.65141569727865</v>
      </c>
    </row>
    <row r="21" spans="1:26" x14ac:dyDescent="0.25">
      <c r="A21" s="14" t="s">
        <v>76</v>
      </c>
      <c r="B21" s="16">
        <f>SUM(High_230MW_Lavender_2HR_REG!B27,High_230MW_Lavender_2HR_SPIN!B27,High_230MW_Lavender_2HR_RTEO!B27)</f>
        <v>126619.04397281668</v>
      </c>
      <c r="C21" s="16">
        <f>SUM(High_230MW_Lavender_2HR_REG!C27,High_230MW_Lavender_2HR_SPIN!C27,High_230MW_Lavender_2HR_RTEO!C27)</f>
        <v>145838.94137121664</v>
      </c>
      <c r="D21" s="16">
        <f>SUM(High_230MW_Lavender_2HR_REG!D27,High_230MW_Lavender_2HR_SPIN!D27,High_230MW_Lavender_2HR_RTEO!D27)</f>
        <v>146120.63741713332</v>
      </c>
      <c r="E21" s="16">
        <f>SUM(High_230MW_Lavender_2HR_REG!E27,High_230MW_Lavender_2HR_SPIN!E27,High_230MW_Lavender_2HR_RTEO!E27)</f>
        <v>142358.73769740001</v>
      </c>
      <c r="F21" s="16">
        <f>SUM(High_230MW_Lavender_2HR_REG!F27,High_230MW_Lavender_2HR_SPIN!F27,High_230MW_Lavender_2HR_RTEO!F27)</f>
        <v>138929.22494238333</v>
      </c>
      <c r="G21" s="16">
        <f>SUM(High_230MW_Lavender_2HR_REG!G27,High_230MW_Lavender_2HR_SPIN!G27,High_230MW_Lavender_2HR_RTEO!G27)</f>
        <v>135391.05470150002</v>
      </c>
      <c r="H21" s="16">
        <f>SUM(High_230MW_Lavender_2HR_REG!H27,High_230MW_Lavender_2HR_SPIN!H27,High_230MW_Lavender_2HR_RTEO!H27)</f>
        <v>132366.16073935002</v>
      </c>
      <c r="I21" s="16">
        <f>SUM(High_230MW_Lavender_2HR_REG!I27,High_230MW_Lavender_2HR_SPIN!I27,High_230MW_Lavender_2HR_RTEO!I27)</f>
        <v>133871.95602808334</v>
      </c>
      <c r="J21" s="16">
        <f>SUM(High_230MW_Lavender_2HR_REG!J27,High_230MW_Lavender_2HR_SPIN!J27,High_230MW_Lavender_2HR_RTEO!J27)</f>
        <v>130197.14024675</v>
      </c>
      <c r="K21" s="16">
        <f>SUM(High_230MW_Lavender_2HR_REG!K27,High_230MW_Lavender_2HR_SPIN!K27,High_230MW_Lavender_2HR_RTEO!K27)</f>
        <v>129509.1147231667</v>
      </c>
      <c r="L21" s="16">
        <f>SUM(High_230MW_Lavender_2HR_REG!L27,High_230MW_Lavender_2HR_SPIN!L27,High_230MW_Lavender_2HR_RTEO!L27)</f>
        <v>127332.57337975</v>
      </c>
      <c r="M21" s="16">
        <f>SUM(High_230MW_Lavender_2HR_REG!M27,High_230MW_Lavender_2HR_SPIN!M27,High_230MW_Lavender_2HR_RTEO!M27)</f>
        <v>126160.13382290001</v>
      </c>
      <c r="N21" s="16">
        <f>SUM(High_230MW_Lavender_2HR_REG!N27,High_230MW_Lavender_2HR_SPIN!N27,High_230MW_Lavender_2HR_RTEO!N27)</f>
        <v>126783.20952980001</v>
      </c>
      <c r="O21" s="16">
        <f>SUM(High_230MW_Lavender_2HR_REG!O27,High_230MW_Lavender_2HR_SPIN!O27,High_230MW_Lavender_2HR_RTEO!O27)</f>
        <v>125295.87452380001</v>
      </c>
      <c r="P21" s="16">
        <f>SUM(High_230MW_Lavender_2HR_REG!P27,High_230MW_Lavender_2HR_SPIN!P27,High_230MW_Lavender_2HR_RTEO!P27)</f>
        <v>123495.46444928333</v>
      </c>
      <c r="Q21" s="16">
        <f>SUM(High_230MW_Lavender_2HR_REG!Q27,High_230MW_Lavender_2HR_SPIN!Q27,High_230MW_Lavender_2HR_RTEO!Q27)</f>
        <v>121265.65702763334</v>
      </c>
      <c r="R21" s="16">
        <f>SUM(High_230MW_Lavender_2HR_REG!R27,High_230MW_Lavender_2HR_SPIN!R27,High_230MW_Lavender_2HR_RTEO!R27)</f>
        <v>120182.22391443334</v>
      </c>
      <c r="S21" s="16">
        <f>SUM(High_230MW_Lavender_2HR_REG!S27,High_230MW_Lavender_2HR_SPIN!S27,High_230MW_Lavender_2HR_RTEO!S27)</f>
        <v>116239.08801781667</v>
      </c>
      <c r="T21" s="16">
        <f>SUM(High_230MW_Lavender_2HR_REG!T27,High_230MW_Lavender_2HR_SPIN!T27,High_230MW_Lavender_2HR_RTEO!T27)</f>
        <v>110839.67378716666</v>
      </c>
      <c r="U21" s="16">
        <f>SUM(High_230MW_Lavender_2HR_REG!U27,High_230MW_Lavender_2HR_SPIN!U27,High_230MW_Lavender_2HR_RTEO!U27)</f>
        <v>111129.032437</v>
      </c>
      <c r="V21" s="16">
        <f>SUM(High_230MW_Lavender_2HR_REG!V27,High_230MW_Lavender_2HR_SPIN!V27,High_230MW_Lavender_2HR_RTEO!V27)</f>
        <v>108381.99113621667</v>
      </c>
      <c r="W21" s="16">
        <f>SUM(High_230MW_Lavender_2HR_REG!W27,High_230MW_Lavender_2HR_SPIN!W27,High_230MW_Lavender_2HR_RTEO!W27)</f>
        <v>103840.81918880001</v>
      </c>
      <c r="X21" s="16">
        <f>SUM(High_230MW_Lavender_2HR_REG!X27,High_230MW_Lavender_2HR_SPIN!X27,High_230MW_Lavender_2HR_RTEO!X27)</f>
        <v>101906.93168225</v>
      </c>
      <c r="Y21" s="16">
        <f>SUM(High_230MW_Lavender_2HR_REG!Y27,High_230MW_Lavender_2HR_SPIN!Y27,High_230MW_Lavender_2HR_RTEO!Y27)</f>
        <v>100776.12729983333</v>
      </c>
      <c r="Z21" s="16">
        <f>SUM(High_230MW_Lavender_2HR_REG!Z27,High_230MW_Lavender_2HR_SPIN!Z27,High_230MW_Lavender_2HR_RTEO!Z27)</f>
        <v>97039.244360750003</v>
      </c>
    </row>
    <row r="22" spans="1:26" x14ac:dyDescent="0.25">
      <c r="A22" s="14" t="s">
        <v>77</v>
      </c>
      <c r="B22" s="16">
        <f>SUM(High_230MW_Lavender_2HR_REG!B28,High_230MW_Lavender_2HR_SPIN!B28,High_230MW_Lavender_2HR_RTEO!B28)</f>
        <v>63375.271589400007</v>
      </c>
      <c r="C22" s="16">
        <f>SUM(High_230MW_Lavender_2HR_REG!C28,High_230MW_Lavender_2HR_SPIN!C28,High_230MW_Lavender_2HR_RTEO!C28)</f>
        <v>46260.797545800007</v>
      </c>
      <c r="D22" s="16">
        <f>SUM(High_230MW_Lavender_2HR_REG!D28,High_230MW_Lavender_2HR_SPIN!D28,High_230MW_Lavender_2HR_RTEO!D28)</f>
        <v>41014.7597733</v>
      </c>
      <c r="E22" s="16">
        <f>SUM(High_230MW_Lavender_2HR_REG!E28,High_230MW_Lavender_2HR_SPIN!E28,High_230MW_Lavender_2HR_RTEO!E28)</f>
        <v>40830.5571939</v>
      </c>
      <c r="F22" s="16">
        <f>SUM(High_230MW_Lavender_2HR_REG!F28,High_230MW_Lavender_2HR_SPIN!F28,High_230MW_Lavender_2HR_RTEO!F28)</f>
        <v>40835.263677299998</v>
      </c>
      <c r="G22" s="16">
        <f>SUM(High_230MW_Lavender_2HR_REG!G28,High_230MW_Lavender_2HR_SPIN!G28,High_230MW_Lavender_2HR_RTEO!G28)</f>
        <v>39910.681198500002</v>
      </c>
      <c r="H22" s="16">
        <f>SUM(High_230MW_Lavender_2HR_REG!H28,High_230MW_Lavender_2HR_SPIN!H28,High_230MW_Lavender_2HR_RTEO!H28)</f>
        <v>39667.316166600001</v>
      </c>
      <c r="I22" s="16">
        <f>SUM(High_230MW_Lavender_2HR_REG!I28,High_230MW_Lavender_2HR_SPIN!I28,High_230MW_Lavender_2HR_RTEO!I28)</f>
        <v>38425.195492500003</v>
      </c>
      <c r="J22" s="16">
        <f>SUM(High_230MW_Lavender_2HR_REG!J28,High_230MW_Lavender_2HR_SPIN!J28,High_230MW_Lavender_2HR_RTEO!J28)</f>
        <v>37753.041341999997</v>
      </c>
      <c r="K22" s="16">
        <f>SUM(High_230MW_Lavender_2HR_REG!K28,High_230MW_Lavender_2HR_SPIN!K28,High_230MW_Lavender_2HR_RTEO!K28)</f>
        <v>35502.212137500013</v>
      </c>
      <c r="L22" s="16">
        <f>SUM(High_230MW_Lavender_2HR_REG!L28,High_230MW_Lavender_2HR_SPIN!L28,High_230MW_Lavender_2HR_RTEO!L28)</f>
        <v>34165.515333000003</v>
      </c>
      <c r="M22" s="16">
        <f>SUM(High_230MW_Lavender_2HR_REG!M28,High_230MW_Lavender_2HR_SPIN!M28,High_230MW_Lavender_2HR_RTEO!M28)</f>
        <v>33283.459448399997</v>
      </c>
      <c r="N22" s="16">
        <f>SUM(High_230MW_Lavender_2HR_REG!N28,High_230MW_Lavender_2HR_SPIN!N28,High_230MW_Lavender_2HR_RTEO!N28)</f>
        <v>31771.7621163</v>
      </c>
      <c r="O22" s="16">
        <f>SUM(High_230MW_Lavender_2HR_REG!O28,High_230MW_Lavender_2HR_SPIN!O28,High_230MW_Lavender_2HR_RTEO!O28)</f>
        <v>30429.3130968</v>
      </c>
      <c r="P22" s="16">
        <f>SUM(High_230MW_Lavender_2HR_REG!P28,High_230MW_Lavender_2HR_SPIN!P28,High_230MW_Lavender_2HR_RTEO!P28)</f>
        <v>29539.362097199999</v>
      </c>
      <c r="Q22" s="16">
        <f>SUM(High_230MW_Lavender_2HR_REG!Q28,High_230MW_Lavender_2HR_SPIN!Q28,High_230MW_Lavender_2HR_RTEO!Q28)</f>
        <v>28683.219424800001</v>
      </c>
      <c r="R22" s="16">
        <f>SUM(High_230MW_Lavender_2HR_REG!R28,High_230MW_Lavender_2HR_SPIN!R28,High_230MW_Lavender_2HR_RTEO!R28)</f>
        <v>29437.950038100011</v>
      </c>
      <c r="S22" s="16">
        <f>SUM(High_230MW_Lavender_2HR_REG!S28,High_230MW_Lavender_2HR_SPIN!S28,High_230MW_Lavender_2HR_RTEO!S28)</f>
        <v>27908.491418400001</v>
      </c>
      <c r="T22" s="16">
        <f>SUM(High_230MW_Lavender_2HR_REG!T28,High_230MW_Lavender_2HR_SPIN!T28,High_230MW_Lavender_2HR_RTEO!T28)</f>
        <v>27718.066460999991</v>
      </c>
      <c r="U22" s="16">
        <f>SUM(High_230MW_Lavender_2HR_REG!U28,High_230MW_Lavender_2HR_SPIN!U28,High_230MW_Lavender_2HR_RTEO!U28)</f>
        <v>27045.233688</v>
      </c>
      <c r="V22" s="16">
        <f>SUM(High_230MW_Lavender_2HR_REG!V28,High_230MW_Lavender_2HR_SPIN!V28,High_230MW_Lavender_2HR_RTEO!V28)</f>
        <v>26123.654251799999</v>
      </c>
      <c r="W22" s="16">
        <f>SUM(High_230MW_Lavender_2HR_REG!W28,High_230MW_Lavender_2HR_SPIN!W28,High_230MW_Lavender_2HR_RTEO!W28)</f>
        <v>25697.700276299998</v>
      </c>
      <c r="X22" s="16">
        <f>SUM(High_230MW_Lavender_2HR_REG!X28,High_230MW_Lavender_2HR_SPIN!X28,High_230MW_Lavender_2HR_RTEO!X28)</f>
        <v>24333.074308499999</v>
      </c>
      <c r="Y22" s="16">
        <f>SUM(High_230MW_Lavender_2HR_REG!Y28,High_230MW_Lavender_2HR_SPIN!Y28,High_230MW_Lavender_2HR_RTEO!Y28)</f>
        <v>23280.047525999991</v>
      </c>
      <c r="Z22" s="16">
        <f>SUM(High_230MW_Lavender_2HR_REG!Z28,High_230MW_Lavender_2HR_SPIN!Z28,High_230MW_Lavender_2HR_RTEO!Z28)</f>
        <v>21880.154858999998</v>
      </c>
    </row>
    <row r="23" spans="1:26" x14ac:dyDescent="0.25">
      <c r="A23" s="14" t="s">
        <v>78</v>
      </c>
      <c r="B23" s="16">
        <f>SUM(High_230MW_Lavender_2HR_REG!B29,High_230MW_Lavender_2HR_SPIN!B29,High_230MW_Lavender_2HR_RTEO!B29)</f>
        <v>63243.772383416668</v>
      </c>
      <c r="C23" s="16">
        <f>SUM(High_230MW_Lavender_2HR_REG!C29,High_230MW_Lavender_2HR_SPIN!C29,High_230MW_Lavender_2HR_RTEO!C29)</f>
        <v>99578.143825416657</v>
      </c>
      <c r="D23" s="16">
        <f>SUM(High_230MW_Lavender_2HR_REG!D29,High_230MW_Lavender_2HR_SPIN!D29,High_230MW_Lavender_2HR_RTEO!D29)</f>
        <v>105105.87764383334</v>
      </c>
      <c r="E23" s="16">
        <f>SUM(High_230MW_Lavender_2HR_REG!E29,High_230MW_Lavender_2HR_SPIN!E29,High_230MW_Lavender_2HR_RTEO!E29)</f>
        <v>101528.1805035</v>
      </c>
      <c r="F23" s="16">
        <f>SUM(High_230MW_Lavender_2HR_REG!F29,High_230MW_Lavender_2HR_SPIN!F29,High_230MW_Lavender_2HR_RTEO!F29)</f>
        <v>98093.96126508333</v>
      </c>
      <c r="G23" s="16">
        <f>SUM(High_230MW_Lavender_2HR_REG!G29,High_230MW_Lavender_2HR_SPIN!G29,High_230MW_Lavender_2HR_RTEO!G29)</f>
        <v>95480.37350300001</v>
      </c>
      <c r="H23" s="16">
        <f>SUM(High_230MW_Lavender_2HR_REG!H29,High_230MW_Lavender_2HR_SPIN!H29,High_230MW_Lavender_2HR_RTEO!H29)</f>
        <v>92698.844572749993</v>
      </c>
      <c r="I23" s="16">
        <f>SUM(High_230MW_Lavender_2HR_REG!I29,High_230MW_Lavender_2HR_SPIN!I29,High_230MW_Lavender_2HR_RTEO!I29)</f>
        <v>95446.760535583337</v>
      </c>
      <c r="J23" s="16">
        <f>SUM(High_230MW_Lavender_2HR_REG!J29,High_230MW_Lavender_2HR_SPIN!J29,High_230MW_Lavender_2HR_RTEO!J29)</f>
        <v>92444.098904750004</v>
      </c>
      <c r="K23" s="16">
        <f>SUM(High_230MW_Lavender_2HR_REG!K29,High_230MW_Lavender_2HR_SPIN!K29,High_230MW_Lavender_2HR_RTEO!K29)</f>
        <v>94006.90258566667</v>
      </c>
      <c r="L23" s="16">
        <f>SUM(High_230MW_Lavender_2HR_REG!L29,High_230MW_Lavender_2HR_SPIN!L29,High_230MW_Lavender_2HR_RTEO!L29)</f>
        <v>93167.058046749997</v>
      </c>
      <c r="M23" s="16">
        <f>SUM(High_230MW_Lavender_2HR_REG!M29,High_230MW_Lavender_2HR_SPIN!M29,High_230MW_Lavender_2HR_RTEO!M29)</f>
        <v>92876.674374500013</v>
      </c>
      <c r="N23" s="16">
        <f>SUM(High_230MW_Lavender_2HR_REG!N29,High_230MW_Lavender_2HR_SPIN!N29,High_230MW_Lavender_2HR_RTEO!N29)</f>
        <v>95011.447413500005</v>
      </c>
      <c r="O23" s="16">
        <f>SUM(High_230MW_Lavender_2HR_REG!O29,High_230MW_Lavender_2HR_SPIN!O29,High_230MW_Lavender_2HR_RTEO!O29)</f>
        <v>94866.561427000008</v>
      </c>
      <c r="P23" s="16">
        <f>SUM(High_230MW_Lavender_2HR_REG!P29,High_230MW_Lavender_2HR_SPIN!P29,High_230MW_Lavender_2HR_RTEO!P29)</f>
        <v>93956.102352083326</v>
      </c>
      <c r="Q23" s="16">
        <f>SUM(High_230MW_Lavender_2HR_REG!Q29,High_230MW_Lavender_2HR_SPIN!Q29,High_230MW_Lavender_2HR_RTEO!Q29)</f>
        <v>92582.43760283335</v>
      </c>
      <c r="R23" s="16">
        <f>SUM(High_230MW_Lavender_2HR_REG!R29,High_230MW_Lavender_2HR_SPIN!R29,High_230MW_Lavender_2HR_RTEO!R29)</f>
        <v>90744.273876333333</v>
      </c>
      <c r="S23" s="16">
        <f>SUM(High_230MW_Lavender_2HR_REG!S29,High_230MW_Lavender_2HR_SPIN!S29,High_230MW_Lavender_2HR_RTEO!S29)</f>
        <v>88330.596599416691</v>
      </c>
      <c r="T23" s="16">
        <f>SUM(High_230MW_Lavender_2HR_REG!T29,High_230MW_Lavender_2HR_SPIN!T29,High_230MW_Lavender_2HR_RTEO!T29)</f>
        <v>83121.607326166661</v>
      </c>
      <c r="U23" s="16">
        <f>SUM(High_230MW_Lavender_2HR_REG!U29,High_230MW_Lavender_2HR_SPIN!U29,High_230MW_Lavender_2HR_RTEO!U29)</f>
        <v>84083.798749000009</v>
      </c>
      <c r="V23" s="16">
        <f>SUM(High_230MW_Lavender_2HR_REG!V29,High_230MW_Lavender_2HR_SPIN!V29,High_230MW_Lavender_2HR_RTEO!V29)</f>
        <v>82258.336884416669</v>
      </c>
      <c r="W23" s="16">
        <f>SUM(High_230MW_Lavender_2HR_REG!W29,High_230MW_Lavender_2HR_SPIN!W29,High_230MW_Lavender_2HR_RTEO!W29)</f>
        <v>78143.118912499995</v>
      </c>
      <c r="X23" s="16">
        <f>SUM(High_230MW_Lavender_2HR_REG!X29,High_230MW_Lavender_2HR_SPIN!X29,High_230MW_Lavender_2HR_RTEO!X29)</f>
        <v>77573.857373750012</v>
      </c>
      <c r="Y23" s="16">
        <f>SUM(High_230MW_Lavender_2HR_REG!Y29,High_230MW_Lavender_2HR_SPIN!Y29,High_230MW_Lavender_2HR_RTEO!Y29)</f>
        <v>77496.079773833335</v>
      </c>
      <c r="Z23" s="16">
        <f>SUM(High_230MW_Lavender_2HR_REG!Z29,High_230MW_Lavender_2HR_SPIN!Z29,High_230MW_Lavender_2HR_RTEO!Z29)</f>
        <v>75159.089501750001</v>
      </c>
    </row>
    <row r="24" spans="1:26" x14ac:dyDescent="0.25">
      <c r="A24" s="14" t="s">
        <v>79</v>
      </c>
      <c r="B24" s="16">
        <f>SUM(High_230MW_Lavender_2HR_REG!B30,High_230MW_Lavender_2HR_SPIN!B30,High_230MW_Lavender_2HR_RTEO!B30)</f>
        <v>74665.342664583324</v>
      </c>
      <c r="C24" s="16">
        <f>SUM(High_230MW_Lavender_2HR_REG!C30,High_230MW_Lavender_2HR_SPIN!C30,High_230MW_Lavender_2HR_RTEO!C30)</f>
        <v>166007.38182741666</v>
      </c>
      <c r="D24" s="16">
        <f>SUM(High_230MW_Lavender_2HR_REG!D30,High_230MW_Lavender_2HR_SPIN!D30,High_230MW_Lavender_2HR_RTEO!D30)</f>
        <v>168017.18330141666</v>
      </c>
      <c r="E24" s="16">
        <f>SUM(High_230MW_Lavender_2HR_REG!E30,High_230MW_Lavender_2HR_SPIN!E30,High_230MW_Lavender_2HR_RTEO!E30)</f>
        <v>163049.45358691667</v>
      </c>
      <c r="F24" s="16">
        <f>SUM(High_230MW_Lavender_2HR_REG!F30,High_230MW_Lavender_2HR_SPIN!F30,High_230MW_Lavender_2HR_RTEO!F30)</f>
        <v>159437.63311291669</v>
      </c>
      <c r="G24" s="16">
        <f>SUM(High_230MW_Lavender_2HR_REG!G30,High_230MW_Lavender_2HR_SPIN!G30,High_230MW_Lavender_2HR_RTEO!G30)</f>
        <v>155689.28041941667</v>
      </c>
      <c r="H24" s="16">
        <f>SUM(High_230MW_Lavender_2HR_REG!H30,High_230MW_Lavender_2HR_SPIN!H30,High_230MW_Lavender_2HR_RTEO!H30)</f>
        <v>152517.07826191667</v>
      </c>
      <c r="I24" s="16">
        <f>SUM(High_230MW_Lavender_2HR_REG!I30,High_230MW_Lavender_2HR_SPIN!I30,High_230MW_Lavender_2HR_RTEO!I30)</f>
        <v>154670.32943808334</v>
      </c>
      <c r="J24" s="16">
        <f>SUM(High_230MW_Lavender_2HR_REG!J30,High_230MW_Lavender_2HR_SPIN!J30,High_230MW_Lavender_2HR_RTEO!J30)</f>
        <v>150106.40149074999</v>
      </c>
      <c r="K24" s="16">
        <f>SUM(High_230MW_Lavender_2HR_REG!K30,High_230MW_Lavender_2HR_SPIN!K30,High_230MW_Lavender_2HR_RTEO!K30)</f>
        <v>148528.83912650001</v>
      </c>
      <c r="L24" s="16">
        <f>SUM(High_230MW_Lavender_2HR_REG!L30,High_230MW_Lavender_2HR_SPIN!L30,High_230MW_Lavender_2HR_RTEO!L30)</f>
        <v>146440.92287866666</v>
      </c>
      <c r="M24" s="16">
        <f>SUM(High_230MW_Lavender_2HR_REG!M30,High_230MW_Lavender_2HR_SPIN!M30,High_230MW_Lavender_2HR_RTEO!M30)</f>
        <v>145375.95672866664</v>
      </c>
      <c r="N24" s="16">
        <f>SUM(High_230MW_Lavender_2HR_REG!N30,High_230MW_Lavender_2HR_SPIN!N30,High_230MW_Lavender_2HR_RTEO!N30)</f>
        <v>145666.57786941668</v>
      </c>
      <c r="O24" s="16">
        <f>SUM(High_230MW_Lavender_2HR_REG!O30,High_230MW_Lavender_2HR_SPIN!O30,High_230MW_Lavender_2HR_RTEO!O30)</f>
        <v>143854.22744808334</v>
      </c>
      <c r="P24" s="16">
        <f>SUM(High_230MW_Lavender_2HR_REG!P30,High_230MW_Lavender_2HR_SPIN!P30,High_230MW_Lavender_2HR_RTEO!P30)</f>
        <v>141885.10578899999</v>
      </c>
      <c r="Q24" s="16">
        <f>SUM(High_230MW_Lavender_2HR_REG!Q30,High_230MW_Lavender_2HR_SPIN!Q30,High_230MW_Lavender_2HR_RTEO!Q30)</f>
        <v>138772.17274641665</v>
      </c>
      <c r="R24" s="16">
        <f>SUM(High_230MW_Lavender_2HR_REG!R30,High_230MW_Lavender_2HR_SPIN!R30,High_230MW_Lavender_2HR_RTEO!R30)</f>
        <v>137783.57608375</v>
      </c>
      <c r="S24" s="16">
        <f>SUM(High_230MW_Lavender_2HR_REG!S30,High_230MW_Lavender_2HR_SPIN!S30,High_230MW_Lavender_2HR_RTEO!S30)</f>
        <v>132210.74954483332</v>
      </c>
      <c r="T24" s="16">
        <f>SUM(High_230MW_Lavender_2HR_REG!T30,High_230MW_Lavender_2HR_SPIN!T30,High_230MW_Lavender_2HR_RTEO!T30)</f>
        <v>125904.15647633336</v>
      </c>
      <c r="U24" s="16">
        <f>SUM(High_230MW_Lavender_2HR_REG!U30,High_230MW_Lavender_2HR_SPIN!U30,High_230MW_Lavender_2HR_RTEO!U30)</f>
        <v>126486.10939691667</v>
      </c>
      <c r="V24" s="16">
        <f>SUM(High_230MW_Lavender_2HR_REG!V30,High_230MW_Lavender_2HR_SPIN!V30,High_230MW_Lavender_2HR_RTEO!V30)</f>
        <v>122460.56115308333</v>
      </c>
      <c r="W24" s="16">
        <f>SUM(High_230MW_Lavender_2HR_REG!W30,High_230MW_Lavender_2HR_SPIN!W30,High_230MW_Lavender_2HR_RTEO!W30)</f>
        <v>117032.09769883334</v>
      </c>
      <c r="X24" s="16">
        <f>SUM(High_230MW_Lavender_2HR_REG!X30,High_230MW_Lavender_2HR_SPIN!X30,High_230MW_Lavender_2HR_RTEO!X30)</f>
        <v>115836.99235108335</v>
      </c>
      <c r="Y24" s="16">
        <f>SUM(High_230MW_Lavender_2HR_REG!Y30,High_230MW_Lavender_2HR_SPIN!Y30,High_230MW_Lavender_2HR_RTEO!Y30)</f>
        <v>114508.43447108334</v>
      </c>
      <c r="Z24" s="16">
        <f>SUM(High_230MW_Lavender_2HR_REG!Z30,High_230MW_Lavender_2HR_SPIN!Z30,High_230MW_Lavender_2HR_RTEO!Z30)</f>
        <v>109610.80187566667</v>
      </c>
    </row>
  </sheetData>
  <conditionalFormatting sqref="A14:Z14">
    <cfRule type="expression" dxfId="396" priority="6">
      <formula>TRUE</formula>
    </cfRule>
  </conditionalFormatting>
  <conditionalFormatting sqref="A16:Z16">
    <cfRule type="expression" dxfId="395" priority="9">
      <formula>TRUE</formula>
    </cfRule>
  </conditionalFormatting>
  <conditionalFormatting sqref="A17:Z20">
    <cfRule type="notContainsBlanks" dxfId="394" priority="1">
      <formula>LEN(TRIM(A17))&gt;0</formula>
    </cfRule>
  </conditionalFormatting>
  <conditionalFormatting sqref="A20:Z20">
    <cfRule type="expression" dxfId="393" priority="12">
      <formula>TRUE</formula>
    </cfRule>
  </conditionalFormatting>
  <conditionalFormatting sqref="A24:Z24">
    <cfRule type="expression" dxfId="392" priority="18">
      <formula>TRUE</formula>
    </cfRule>
  </conditionalFormatting>
  <conditionalFormatting sqref="B14">
    <cfRule type="expression" dxfId="391" priority="4">
      <formula>TRUE</formula>
    </cfRule>
  </conditionalFormatting>
  <conditionalFormatting sqref="B16">
    <cfRule type="expression" dxfId="390" priority="7">
      <formula>TRUE</formula>
    </cfRule>
  </conditionalFormatting>
  <conditionalFormatting sqref="B1">
    <cfRule type="expression" dxfId="389" priority="2">
      <formula>TRUE</formula>
    </cfRule>
  </conditionalFormatting>
  <conditionalFormatting sqref="B20">
    <cfRule type="expression" dxfId="388" priority="10">
      <formula>TRUE</formula>
    </cfRule>
  </conditionalFormatting>
  <conditionalFormatting sqref="B1:B24">
    <cfRule type="expression" dxfId="387" priority="20">
      <formula>TRUE</formula>
    </cfRule>
  </conditionalFormatting>
  <conditionalFormatting sqref="B24">
    <cfRule type="expression" dxfId="386" priority="16">
      <formula>TRUE</formula>
    </cfRule>
  </conditionalFormatting>
  <conditionalFormatting sqref="Z14">
    <cfRule type="expression" dxfId="385" priority="5">
      <formula>TRUE</formula>
    </cfRule>
  </conditionalFormatting>
  <conditionalFormatting sqref="Z16">
    <cfRule type="expression" dxfId="384" priority="8">
      <formula>TRUE</formula>
    </cfRule>
  </conditionalFormatting>
  <conditionalFormatting sqref="Z1">
    <cfRule type="expression" dxfId="383" priority="3">
      <formula>TRUE</formula>
    </cfRule>
  </conditionalFormatting>
  <conditionalFormatting sqref="Z20">
    <cfRule type="expression" dxfId="382" priority="11">
      <formula>TRUE</formula>
    </cfRule>
  </conditionalFormatting>
  <conditionalFormatting sqref="Z1:Z24">
    <cfRule type="expression" dxfId="381" priority="19">
      <formula>TRUE</formula>
    </cfRule>
  </conditionalFormatting>
  <conditionalFormatting sqref="Z24">
    <cfRule type="expression" dxfId="380" priority="17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4" t="s">
        <v>59</v>
      </c>
      <c r="B5" s="15">
        <v>-202275.85035699999</v>
      </c>
      <c r="C5" s="15">
        <v>375555.154821</v>
      </c>
      <c r="D5" s="15">
        <v>374467.14543199999</v>
      </c>
      <c r="E5" s="15">
        <v>250008.794995</v>
      </c>
      <c r="F5" s="15">
        <v>210120.535233</v>
      </c>
      <c r="G5" s="15">
        <v>172202.64369200001</v>
      </c>
      <c r="H5" s="15">
        <v>136065.24144400001</v>
      </c>
      <c r="I5" s="15">
        <v>143345.31307900001</v>
      </c>
      <c r="J5" s="15">
        <v>169453.48657499999</v>
      </c>
      <c r="K5" s="15">
        <v>164282.64925799999</v>
      </c>
      <c r="L5" s="15">
        <v>190431.16822299999</v>
      </c>
      <c r="M5" s="15">
        <v>179715.87796499999</v>
      </c>
      <c r="N5" s="15">
        <v>191105.718506</v>
      </c>
      <c r="O5" s="15">
        <v>225677.923205</v>
      </c>
      <c r="P5" s="15">
        <v>193347.491985</v>
      </c>
      <c r="Q5" s="15">
        <v>159587.44833300001</v>
      </c>
      <c r="R5" s="15">
        <v>202814.737028</v>
      </c>
      <c r="S5" s="15">
        <v>235940.522451</v>
      </c>
      <c r="T5" s="15">
        <v>259161.67980499999</v>
      </c>
      <c r="U5" s="15">
        <v>310794.298381</v>
      </c>
      <c r="V5" s="15">
        <v>310371.42472499999</v>
      </c>
      <c r="W5" s="15">
        <v>351316.01601800002</v>
      </c>
      <c r="X5" s="15">
        <v>320295.90943599999</v>
      </c>
      <c r="Y5" s="15">
        <v>341136.37426000001</v>
      </c>
      <c r="Z5" s="15">
        <v>298873.98123500001</v>
      </c>
    </row>
    <row r="6" spans="1:26" x14ac:dyDescent="0.25">
      <c r="A6" s="14" t="s">
        <v>60</v>
      </c>
      <c r="B6" s="15">
        <v>14505250.103138</v>
      </c>
      <c r="C6" s="15">
        <v>19811906.316565</v>
      </c>
      <c r="D6" s="15">
        <v>21345702.397684</v>
      </c>
      <c r="E6" s="15">
        <v>20465439.352439001</v>
      </c>
      <c r="F6" s="15">
        <v>17922920.606493998</v>
      </c>
      <c r="G6" s="15">
        <v>17774400.549963001</v>
      </c>
      <c r="H6" s="15">
        <v>15628831.271955</v>
      </c>
      <c r="I6" s="15">
        <v>16111653.551501</v>
      </c>
      <c r="J6" s="15">
        <v>15573297.728154</v>
      </c>
      <c r="K6" s="15">
        <v>16591989.166425001</v>
      </c>
      <c r="L6" s="15">
        <v>17232429.532876998</v>
      </c>
      <c r="M6" s="15">
        <v>17907434.283842999</v>
      </c>
      <c r="N6" s="15">
        <v>18347798.548037</v>
      </c>
      <c r="O6" s="15">
        <v>17997626.582858</v>
      </c>
      <c r="P6" s="15">
        <v>17826830.146770999</v>
      </c>
      <c r="Q6" s="15">
        <v>19207988.18431</v>
      </c>
      <c r="R6" s="15">
        <v>18303003.619931001</v>
      </c>
      <c r="S6" s="15">
        <v>18572879.492687002</v>
      </c>
      <c r="T6" s="15">
        <v>19015690.302363001</v>
      </c>
      <c r="U6" s="15">
        <v>19633017.159033</v>
      </c>
      <c r="V6" s="15">
        <v>18824753.898471002</v>
      </c>
      <c r="W6" s="15">
        <v>19320664.916574001</v>
      </c>
      <c r="X6" s="15">
        <v>19979485.483778998</v>
      </c>
      <c r="Y6" s="15">
        <v>19225498.376010001</v>
      </c>
      <c r="Z6" s="15">
        <v>19394927.001959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14961176.29716</v>
      </c>
      <c r="C10" s="15">
        <v>3498115.6378319999</v>
      </c>
      <c r="D10" s="15">
        <v>1775100.3955359999</v>
      </c>
      <c r="E10" s="15">
        <v>1662589.7594369999</v>
      </c>
      <c r="F10" s="15">
        <v>1629490.2073679999</v>
      </c>
      <c r="G10" s="15">
        <v>1517804.0175340001</v>
      </c>
      <c r="H10" s="15">
        <v>1382694.137172</v>
      </c>
      <c r="I10" s="15">
        <v>1419541.688602</v>
      </c>
      <c r="J10" s="15">
        <v>1444196.7471100001</v>
      </c>
      <c r="K10" s="15">
        <v>1449336.011656</v>
      </c>
      <c r="L10" s="15">
        <v>1517940.2174480001</v>
      </c>
      <c r="M10" s="15">
        <v>1507580.542838</v>
      </c>
      <c r="N10" s="15">
        <v>1632420.8219949999</v>
      </c>
      <c r="O10" s="15">
        <v>1539958.6488429999</v>
      </c>
      <c r="P10" s="15">
        <v>1604846.7899430001</v>
      </c>
      <c r="Q10" s="15">
        <v>1564855.5879889999</v>
      </c>
      <c r="R10" s="15">
        <v>1527948.986736</v>
      </c>
      <c r="S10" s="15">
        <v>1570784.5627599999</v>
      </c>
      <c r="T10" s="15">
        <v>1520052.446124</v>
      </c>
      <c r="U10" s="15">
        <v>1466276.106721</v>
      </c>
      <c r="V10" s="15">
        <v>1482685.1967249999</v>
      </c>
      <c r="W10" s="15">
        <v>1494646.117598</v>
      </c>
      <c r="X10" s="15">
        <v>1470440.6314079999</v>
      </c>
      <c r="Y10" s="15">
        <v>1456119.9676600001</v>
      </c>
      <c r="Z10" s="15">
        <v>1462083.961933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795986.99999999988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580123.75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4669603.0776029956</v>
      </c>
      <c r="C16" s="15">
        <v>5083221.409586098</v>
      </c>
      <c r="D16" s="15">
        <v>5409317.6929762494</v>
      </c>
      <c r="E16" s="15">
        <v>5123261.3511420935</v>
      </c>
      <c r="F16" s="15">
        <v>4480493.8856365243</v>
      </c>
      <c r="G16" s="15">
        <v>4406932.3215817539</v>
      </c>
      <c r="H16" s="15">
        <v>3934996.5003700382</v>
      </c>
      <c r="I16" s="15">
        <v>4019499.602855199</v>
      </c>
      <c r="J16" s="15">
        <v>3889423.8258025879</v>
      </c>
      <c r="K16" s="15">
        <v>4112370.4554648669</v>
      </c>
      <c r="L16" s="15">
        <v>4311189.3854771471</v>
      </c>
      <c r="M16" s="15">
        <v>4461425.1622753497</v>
      </c>
      <c r="N16" s="15">
        <v>4604067.7957444666</v>
      </c>
      <c r="O16" s="15">
        <v>4550566.5768562332</v>
      </c>
      <c r="P16" s="15">
        <v>4527833.358770187</v>
      </c>
      <c r="Q16" s="15">
        <v>4821132.1574787553</v>
      </c>
      <c r="R16" s="15">
        <v>4650470.780442155</v>
      </c>
      <c r="S16" s="15">
        <v>4729499.7521713264</v>
      </c>
      <c r="T16" s="15">
        <v>4835202.3501205463</v>
      </c>
      <c r="U16" s="15">
        <v>4974070.0361986281</v>
      </c>
      <c r="V16" s="15">
        <v>4797344.6358021554</v>
      </c>
      <c r="W16" s="15">
        <v>4953392.5343042137</v>
      </c>
      <c r="X16" s="15">
        <v>5103422.0555678206</v>
      </c>
      <c r="Y16" s="15">
        <v>4961809.8357597413</v>
      </c>
      <c r="Z16" s="15">
        <v>5008296.9167498462</v>
      </c>
    </row>
    <row r="17" spans="1:26" x14ac:dyDescent="0.25">
      <c r="A17" s="14" t="s">
        <v>10</v>
      </c>
      <c r="B17" s="15">
        <f t="shared" ref="B17:Z17" si="0">SUM(B5:B16)</f>
        <v>34769753.627543993</v>
      </c>
      <c r="C17" s="15">
        <f t="shared" si="0"/>
        <v>29564785.518804099</v>
      </c>
      <c r="D17" s="15">
        <f t="shared" si="0"/>
        <v>29484711.381628253</v>
      </c>
      <c r="E17" s="15">
        <f t="shared" si="0"/>
        <v>27501299.258013092</v>
      </c>
      <c r="F17" s="15">
        <f t="shared" si="0"/>
        <v>24243025.234731521</v>
      </c>
      <c r="G17" s="15">
        <f t="shared" si="0"/>
        <v>23871339.532770757</v>
      </c>
      <c r="H17" s="15">
        <f t="shared" si="0"/>
        <v>21082587.150941037</v>
      </c>
      <c r="I17" s="15">
        <f t="shared" si="0"/>
        <v>21694040.156037197</v>
      </c>
      <c r="J17" s="15">
        <f t="shared" si="0"/>
        <v>21076371.787641589</v>
      </c>
      <c r="K17" s="15">
        <f t="shared" si="0"/>
        <v>22317978.282803867</v>
      </c>
      <c r="L17" s="15">
        <f t="shared" si="0"/>
        <v>23251990.304025147</v>
      </c>
      <c r="M17" s="15">
        <f t="shared" si="0"/>
        <v>24056155.86692135</v>
      </c>
      <c r="N17" s="15">
        <f t="shared" si="0"/>
        <v>24775392.88428247</v>
      </c>
      <c r="O17" s="15">
        <f t="shared" si="0"/>
        <v>24313829.731762234</v>
      </c>
      <c r="P17" s="15">
        <f t="shared" si="0"/>
        <v>24152857.787469186</v>
      </c>
      <c r="Q17" s="15">
        <f t="shared" si="0"/>
        <v>25753563.378110752</v>
      </c>
      <c r="R17" s="15">
        <f t="shared" si="0"/>
        <v>24684238.124137156</v>
      </c>
      <c r="S17" s="15">
        <f t="shared" si="0"/>
        <v>25109104.330069326</v>
      </c>
      <c r="T17" s="15">
        <f t="shared" si="0"/>
        <v>25630106.778412543</v>
      </c>
      <c r="U17" s="15">
        <f t="shared" si="0"/>
        <v>26384157.600333627</v>
      </c>
      <c r="V17" s="15">
        <f t="shared" si="0"/>
        <v>25415155.155723155</v>
      </c>
      <c r="W17" s="15">
        <f t="shared" si="0"/>
        <v>26120019.584494215</v>
      </c>
      <c r="X17" s="15">
        <f t="shared" si="0"/>
        <v>26873644.080190815</v>
      </c>
      <c r="Y17" s="15">
        <f t="shared" si="0"/>
        <v>25984564.553689741</v>
      </c>
      <c r="Z17" s="15">
        <f t="shared" si="0"/>
        <v>26164181.861876849</v>
      </c>
    </row>
    <row r="18" spans="1:26" x14ac:dyDescent="0.25">
      <c r="A18" s="14" t="s">
        <v>13</v>
      </c>
      <c r="B18" s="15">
        <f t="shared" ref="B18:Z18" si="1">B17/B3/1000</f>
        <v>173.84876813771999</v>
      </c>
      <c r="C18" s="15">
        <f t="shared" si="1"/>
        <v>147.82392759402049</v>
      </c>
      <c r="D18" s="15">
        <f t="shared" si="1"/>
        <v>147.42355690814128</v>
      </c>
      <c r="E18" s="15">
        <f t="shared" si="1"/>
        <v>137.50649629006546</v>
      </c>
      <c r="F18" s="15">
        <f t="shared" si="1"/>
        <v>121.21512617365761</v>
      </c>
      <c r="G18" s="15">
        <f t="shared" si="1"/>
        <v>119.35669766385379</v>
      </c>
      <c r="H18" s="15">
        <f t="shared" si="1"/>
        <v>105.41293575470517</v>
      </c>
      <c r="I18" s="15">
        <f t="shared" si="1"/>
        <v>108.47020078018599</v>
      </c>
      <c r="J18" s="15">
        <f t="shared" si="1"/>
        <v>105.38185893820794</v>
      </c>
      <c r="K18" s="15">
        <f t="shared" si="1"/>
        <v>111.58989141401933</v>
      </c>
      <c r="L18" s="15">
        <f t="shared" si="1"/>
        <v>116.25995152012572</v>
      </c>
      <c r="M18" s="15">
        <f t="shared" si="1"/>
        <v>120.28077933460675</v>
      </c>
      <c r="N18" s="15">
        <f t="shared" si="1"/>
        <v>123.87696442141235</v>
      </c>
      <c r="O18" s="15">
        <f t="shared" si="1"/>
        <v>121.56914865881117</v>
      </c>
      <c r="P18" s="15">
        <f t="shared" si="1"/>
        <v>120.76428893734594</v>
      </c>
      <c r="Q18" s="15">
        <f t="shared" si="1"/>
        <v>128.76781689055377</v>
      </c>
      <c r="R18" s="15">
        <f t="shared" si="1"/>
        <v>123.42119062068578</v>
      </c>
      <c r="S18" s="15">
        <f t="shared" si="1"/>
        <v>125.54552165034664</v>
      </c>
      <c r="T18" s="15">
        <f t="shared" si="1"/>
        <v>128.1505338920627</v>
      </c>
      <c r="U18" s="15">
        <f t="shared" si="1"/>
        <v>131.92078800166814</v>
      </c>
      <c r="V18" s="15">
        <f t="shared" si="1"/>
        <v>127.07577577861578</v>
      </c>
      <c r="W18" s="15">
        <f t="shared" si="1"/>
        <v>130.60009792247106</v>
      </c>
      <c r="X18" s="15">
        <f t="shared" si="1"/>
        <v>134.36822040095407</v>
      </c>
      <c r="Y18" s="15">
        <f t="shared" si="1"/>
        <v>129.9228227684487</v>
      </c>
      <c r="Z18" s="15">
        <f t="shared" si="1"/>
        <v>130.82090930938423</v>
      </c>
    </row>
    <row r="19" spans="1:26" x14ac:dyDescent="0.25">
      <c r="A19" s="14" t="s">
        <v>14</v>
      </c>
      <c r="B19" s="15">
        <f>B18/B4</f>
        <v>173.84876813771999</v>
      </c>
      <c r="C19" s="15">
        <f>C18/B4</f>
        <v>147.82392759402049</v>
      </c>
      <c r="D19" s="15">
        <f>D18/B4</f>
        <v>147.42355690814128</v>
      </c>
      <c r="E19" s="15">
        <f>E18/B4</f>
        <v>137.50649629006546</v>
      </c>
      <c r="F19" s="15">
        <f>F18/B4</f>
        <v>121.21512617365761</v>
      </c>
      <c r="G19" s="15">
        <f>G18/B4</f>
        <v>119.35669766385379</v>
      </c>
      <c r="H19" s="15">
        <f>H18/B4</f>
        <v>105.41293575470517</v>
      </c>
      <c r="I19" s="15">
        <f>I18/B4</f>
        <v>108.47020078018599</v>
      </c>
      <c r="J19" s="15">
        <f>J18/B4</f>
        <v>105.38185893820794</v>
      </c>
      <c r="K19" s="15">
        <f>K18/B4</f>
        <v>111.58989141401933</v>
      </c>
      <c r="L19" s="15">
        <f>L18/B4</f>
        <v>116.25995152012572</v>
      </c>
      <c r="M19" s="15">
        <f>M18/B4</f>
        <v>120.28077933460675</v>
      </c>
      <c r="N19" s="15">
        <f>N18/B4</f>
        <v>123.87696442141235</v>
      </c>
      <c r="O19" s="15">
        <f>O18/B4</f>
        <v>121.56914865881117</v>
      </c>
      <c r="P19" s="15">
        <f>P18/B4</f>
        <v>120.76428893734594</v>
      </c>
      <c r="Q19" s="15">
        <f>Q18/B4</f>
        <v>128.76781689055377</v>
      </c>
      <c r="R19" s="15">
        <f>R18/B4</f>
        <v>123.42119062068578</v>
      </c>
      <c r="S19" s="15">
        <f>S18/B4</f>
        <v>125.54552165034664</v>
      </c>
      <c r="T19" s="15">
        <f>T18/B4</f>
        <v>128.1505338920627</v>
      </c>
      <c r="U19" s="15">
        <f>U18/B4</f>
        <v>131.92078800166814</v>
      </c>
      <c r="V19" s="15">
        <f>V18/B4</f>
        <v>127.07577577861578</v>
      </c>
      <c r="W19" s="15">
        <f>W18/B4</f>
        <v>130.60009792247106</v>
      </c>
      <c r="X19" s="15">
        <f>X18/B4</f>
        <v>134.36822040095407</v>
      </c>
      <c r="Y19" s="15">
        <f>Y18/B4</f>
        <v>129.9228227684487</v>
      </c>
      <c r="Z19" s="15">
        <f>Z18/B4</f>
        <v>130.82090930938423</v>
      </c>
    </row>
    <row r="20" spans="1:26" x14ac:dyDescent="0.25">
      <c r="A20" s="14" t="s">
        <v>15</v>
      </c>
      <c r="B20" s="16">
        <v>107.1062666666667</v>
      </c>
      <c r="C20" s="16">
        <v>161.21296880476689</v>
      </c>
      <c r="D20" s="16">
        <v>172.28075987020009</v>
      </c>
      <c r="E20" s="16">
        <v>171.81454203123269</v>
      </c>
      <c r="F20" s="16">
        <v>153.26130063362751</v>
      </c>
      <c r="G20" s="16">
        <v>151.25789666051091</v>
      </c>
      <c r="H20" s="16">
        <v>138.82043682188771</v>
      </c>
      <c r="I20" s="16">
        <v>144.3235663833353</v>
      </c>
      <c r="J20" s="16">
        <v>141.5828105968331</v>
      </c>
      <c r="K20" s="16">
        <v>149.22227726859879</v>
      </c>
      <c r="L20" s="16">
        <v>157.34827311259389</v>
      </c>
      <c r="M20" s="16">
        <v>165.6880889940727</v>
      </c>
      <c r="N20" s="16">
        <v>172.10740427927931</v>
      </c>
      <c r="O20" s="16">
        <v>176.51000153954431</v>
      </c>
      <c r="P20" s="16">
        <v>177.3126147909968</v>
      </c>
      <c r="Q20" s="16">
        <v>188.71437477330431</v>
      </c>
      <c r="R20" s="16">
        <v>185.5176896037554</v>
      </c>
      <c r="S20" s="16">
        <v>186.5600567465321</v>
      </c>
      <c r="T20" s="16">
        <v>195.36994716140649</v>
      </c>
      <c r="U20" s="16">
        <v>200.71068955568381</v>
      </c>
      <c r="V20" s="16">
        <v>198.00390841139739</v>
      </c>
      <c r="W20" s="16">
        <v>204.55465554225279</v>
      </c>
      <c r="X20" s="16">
        <v>216.1694159522352</v>
      </c>
      <c r="Y20" s="16">
        <v>216.00289877781259</v>
      </c>
      <c r="Z20" s="16">
        <v>220.90677150192559</v>
      </c>
    </row>
    <row r="21" spans="1:26" x14ac:dyDescent="0.25">
      <c r="A21" s="14" t="s">
        <v>70</v>
      </c>
      <c r="B21" s="17">
        <v>8.0867735669029717</v>
      </c>
      <c r="C21" s="17">
        <v>-10.432288874048931</v>
      </c>
      <c r="D21" s="17">
        <v>-10.01480895418244</v>
      </c>
      <c r="E21" s="17">
        <v>-6.8647535089511944</v>
      </c>
      <c r="F21" s="17">
        <v>-6.6175677128580093</v>
      </c>
      <c r="G21" s="17">
        <v>-5.5955321461780896</v>
      </c>
      <c r="H21" s="17">
        <v>-4.907652575376126</v>
      </c>
      <c r="I21" s="17">
        <v>-5.0728114810361893</v>
      </c>
      <c r="J21" s="17">
        <v>-6.2077268196976831</v>
      </c>
      <c r="K21" s="17">
        <v>-5.8113648206417583</v>
      </c>
      <c r="L21" s="17">
        <v>-6.4903927945180504</v>
      </c>
      <c r="M21" s="17">
        <v>-5.9153186915878093</v>
      </c>
      <c r="N21" s="17">
        <v>-6.1574910834369163</v>
      </c>
      <c r="O21" s="17">
        <v>-7.1938425498972052</v>
      </c>
      <c r="P21" s="17">
        <v>-6.2257894816197519</v>
      </c>
      <c r="Q21" s="17">
        <v>-4.9072017448333138</v>
      </c>
      <c r="R21" s="17">
        <v>-6.4352564123589371</v>
      </c>
      <c r="S21" s="17">
        <v>-7.5560984397114712</v>
      </c>
      <c r="T21" s="17">
        <v>-8.0381610860996435</v>
      </c>
      <c r="U21" s="17">
        <v>-9.5190735734450005</v>
      </c>
      <c r="V21" s="17">
        <v>-9.7863003673179314</v>
      </c>
      <c r="W21" s="17">
        <v>-10.95350442285606</v>
      </c>
      <c r="X21" s="17">
        <v>-9.6950390489003233</v>
      </c>
      <c r="Y21" s="17">
        <v>-10.56102695182644</v>
      </c>
      <c r="Z21" s="17">
        <v>-9.2589849878412007</v>
      </c>
    </row>
    <row r="22" spans="1:26" x14ac:dyDescent="0.25">
      <c r="A22" s="14" t="s">
        <v>71</v>
      </c>
      <c r="B22" s="17">
        <v>677.14292331189461</v>
      </c>
      <c r="C22" s="17">
        <v>646.12385762090798</v>
      </c>
      <c r="D22" s="17">
        <v>670.09559096425687</v>
      </c>
      <c r="E22" s="17">
        <v>659.61649120048912</v>
      </c>
      <c r="F22" s="17">
        <v>661.5951019115488</v>
      </c>
      <c r="G22" s="17">
        <v>678.15421689609059</v>
      </c>
      <c r="H22" s="17">
        <v>661.94186426930401</v>
      </c>
      <c r="I22" s="17">
        <v>668.23679497836952</v>
      </c>
      <c r="J22" s="17">
        <v>669.8798344303608</v>
      </c>
      <c r="K22" s="17">
        <v>688.56675625964544</v>
      </c>
      <c r="L22" s="17">
        <v>689.39792533190177</v>
      </c>
      <c r="M22" s="17">
        <v>691.30861577565702</v>
      </c>
      <c r="N22" s="17">
        <v>692.61095067019244</v>
      </c>
      <c r="O22" s="17">
        <v>672.76179622770712</v>
      </c>
      <c r="P22" s="17">
        <v>673.49265829243893</v>
      </c>
      <c r="Q22" s="17">
        <v>692.21563319384063</v>
      </c>
      <c r="R22" s="17">
        <v>681.06499257729195</v>
      </c>
      <c r="S22" s="17">
        <v>697.45289820773576</v>
      </c>
      <c r="T22" s="17">
        <v>691.86598112939009</v>
      </c>
      <c r="U22" s="17">
        <v>705.55032046873976</v>
      </c>
      <c r="V22" s="17">
        <v>695.78921221469795</v>
      </c>
      <c r="W22" s="17">
        <v>706.76695091399915</v>
      </c>
      <c r="X22" s="17">
        <v>707.47953072428493</v>
      </c>
      <c r="Y22" s="17">
        <v>697.31857133411256</v>
      </c>
      <c r="Z22" s="17">
        <v>704.40378421733703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12.109070952503821</v>
      </c>
      <c r="C26" s="17">
        <v>70.329752896850138</v>
      </c>
      <c r="D26" s="17">
        <v>1.198411573301021</v>
      </c>
      <c r="E26" s="17">
        <v>1.133387292254121</v>
      </c>
      <c r="F26" s="17">
        <v>1.082420166407744</v>
      </c>
      <c r="G26" s="17">
        <v>0.99935180678852142</v>
      </c>
      <c r="H26" s="17">
        <v>0.93586594319613869</v>
      </c>
      <c r="I26" s="17">
        <v>0.94459508885995125</v>
      </c>
      <c r="J26" s="17">
        <v>0.95879979925753067</v>
      </c>
      <c r="K26" s="17">
        <v>0.94570719191483021</v>
      </c>
      <c r="L26" s="17">
        <v>1.037250633774107</v>
      </c>
      <c r="M26" s="17">
        <v>1.031981598143308</v>
      </c>
      <c r="N26" s="17">
        <v>1.1057710090974799</v>
      </c>
      <c r="O26" s="17">
        <v>1.0766713599647451</v>
      </c>
      <c r="P26" s="17">
        <v>1.080343088105497</v>
      </c>
      <c r="Q26" s="17">
        <v>1.068406622245001</v>
      </c>
      <c r="R26" s="17">
        <v>1.0758113349999341</v>
      </c>
      <c r="S26" s="17">
        <v>1.0730494007711571</v>
      </c>
      <c r="T26" s="17">
        <v>1.058509660688175</v>
      </c>
      <c r="U26" s="17">
        <v>1.0283770574153901</v>
      </c>
      <c r="V26" s="17">
        <v>1.044169930527151</v>
      </c>
      <c r="W26" s="17">
        <v>1.049240696834965</v>
      </c>
      <c r="X26" s="17">
        <v>1.043448177174646</v>
      </c>
      <c r="Y26" s="17">
        <v>1.0274016628887681</v>
      </c>
      <c r="Z26" s="17">
        <v>1.048034081298294</v>
      </c>
    </row>
    <row r="27" spans="1:26" x14ac:dyDescent="0.25">
      <c r="A27" s="14" t="s">
        <v>76</v>
      </c>
      <c r="B27" s="16">
        <v>21421.25333333333</v>
      </c>
      <c r="C27" s="16">
        <v>30662.706666666669</v>
      </c>
      <c r="D27" s="16">
        <v>31854.712500000001</v>
      </c>
      <c r="E27" s="16">
        <v>31026.27</v>
      </c>
      <c r="F27" s="16">
        <v>27090.467499999999</v>
      </c>
      <c r="G27" s="16">
        <v>26209.968333333331</v>
      </c>
      <c r="H27" s="16">
        <v>23610.579894666669</v>
      </c>
      <c r="I27" s="16">
        <v>24110.695</v>
      </c>
      <c r="J27" s="16">
        <v>23247.897499999999</v>
      </c>
      <c r="K27" s="16">
        <v>24096.41333333333</v>
      </c>
      <c r="L27" s="16">
        <v>24996.346666666672</v>
      </c>
      <c r="M27" s="16">
        <v>25903.675833333331</v>
      </c>
      <c r="N27" s="16">
        <v>26490.771666666671</v>
      </c>
      <c r="O27" s="16">
        <v>26751.855833333331</v>
      </c>
      <c r="P27" s="16">
        <v>26469.227136000001</v>
      </c>
      <c r="Q27" s="16">
        <v>27748.561666666661</v>
      </c>
      <c r="R27" s="16">
        <v>26874.092516000001</v>
      </c>
      <c r="S27" s="16">
        <v>26629.5825</v>
      </c>
      <c r="T27" s="16">
        <v>27484.644166666669</v>
      </c>
      <c r="U27" s="16">
        <v>27826.53</v>
      </c>
      <c r="V27" s="16">
        <v>27055.254045333331</v>
      </c>
      <c r="W27" s="16">
        <v>27336.68416666667</v>
      </c>
      <c r="X27" s="16">
        <v>28240.372500000001</v>
      </c>
      <c r="Y27" s="16">
        <v>27570.61</v>
      </c>
      <c r="Z27" s="16">
        <v>27533.82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21421.25333333333</v>
      </c>
      <c r="C29" s="16">
        <v>30662.706666666669</v>
      </c>
      <c r="D29" s="16">
        <v>31854.712500000001</v>
      </c>
      <c r="E29" s="16">
        <v>31026.27</v>
      </c>
      <c r="F29" s="16">
        <v>27090.467499999999</v>
      </c>
      <c r="G29" s="16">
        <v>26209.968333333331</v>
      </c>
      <c r="H29" s="16">
        <v>23610.579894666669</v>
      </c>
      <c r="I29" s="16">
        <v>24110.695</v>
      </c>
      <c r="J29" s="16">
        <v>23247.897499999999</v>
      </c>
      <c r="K29" s="16">
        <v>24096.41333333333</v>
      </c>
      <c r="L29" s="16">
        <v>24996.346666666672</v>
      </c>
      <c r="M29" s="16">
        <v>25903.675833333331</v>
      </c>
      <c r="N29" s="16">
        <v>26490.771666666671</v>
      </c>
      <c r="O29" s="16">
        <v>26751.855833333331</v>
      </c>
      <c r="P29" s="16">
        <v>26469.227136000001</v>
      </c>
      <c r="Q29" s="16">
        <v>27748.561666666661</v>
      </c>
      <c r="R29" s="16">
        <v>26874.092516000001</v>
      </c>
      <c r="S29" s="16">
        <v>26629.5825</v>
      </c>
      <c r="T29" s="16">
        <v>27484.644166666669</v>
      </c>
      <c r="U29" s="16">
        <v>27826.53</v>
      </c>
      <c r="V29" s="16">
        <v>27055.254045333331</v>
      </c>
      <c r="W29" s="16">
        <v>27336.68416666667</v>
      </c>
      <c r="X29" s="16">
        <v>28240.372500000001</v>
      </c>
      <c r="Y29" s="16">
        <v>27570.61</v>
      </c>
      <c r="Z29" s="16">
        <v>27533.82</v>
      </c>
    </row>
    <row r="30" spans="1:26" x14ac:dyDescent="0.25">
      <c r="A30" s="14" t="s">
        <v>79</v>
      </c>
      <c r="B30" s="16">
        <v>25013.171035833329</v>
      </c>
      <c r="C30" s="16">
        <v>35999.305555583327</v>
      </c>
      <c r="D30" s="16">
        <v>37391.341876333332</v>
      </c>
      <c r="E30" s="16">
        <v>36419.194756083343</v>
      </c>
      <c r="F30" s="16">
        <v>31751.92825375</v>
      </c>
      <c r="G30" s="16">
        <v>30775.025358333329</v>
      </c>
      <c r="H30" s="16">
        <v>27725.116917750001</v>
      </c>
      <c r="I30" s="16">
        <v>28257.567547083341</v>
      </c>
      <c r="J30" s="16">
        <v>27297.188084583329</v>
      </c>
      <c r="K30" s="16">
        <v>28269.202558833331</v>
      </c>
      <c r="L30" s="16">
        <v>29340.468944166671</v>
      </c>
      <c r="M30" s="16">
        <v>30381.43629025</v>
      </c>
      <c r="N30" s="16">
        <v>31036.296426000001</v>
      </c>
      <c r="O30" s="16">
        <v>31370.984510666669</v>
      </c>
      <c r="P30" s="16">
        <v>31055.899425416661</v>
      </c>
      <c r="Q30" s="16">
        <v>32521.06936524999</v>
      </c>
      <c r="R30" s="16">
        <v>31516.185841250001</v>
      </c>
      <c r="S30" s="16">
        <v>31225.178487749999</v>
      </c>
      <c r="T30" s="16">
        <v>32241.414053416669</v>
      </c>
      <c r="U30" s="16">
        <v>32649.637171416671</v>
      </c>
      <c r="V30" s="16">
        <v>31714.888474250001</v>
      </c>
      <c r="W30" s="16">
        <v>32073.38970758333</v>
      </c>
      <c r="X30" s="16">
        <v>33037.093282499998</v>
      </c>
      <c r="Y30" s="16">
        <v>32301.43960583333</v>
      </c>
      <c r="Z30" s="16">
        <v>32279.346130000002</v>
      </c>
    </row>
    <row r="31" spans="1:26" x14ac:dyDescent="0.25">
      <c r="A31" s="14" t="s">
        <v>80</v>
      </c>
      <c r="B31" s="15">
        <v>14302974.252781</v>
      </c>
      <c r="C31" s="15">
        <v>20187461.471386001</v>
      </c>
      <c r="D31" s="15">
        <v>21720169.543116</v>
      </c>
      <c r="E31" s="15">
        <v>20715448.147434</v>
      </c>
      <c r="F31" s="15">
        <v>18133041.141727</v>
      </c>
      <c r="G31" s="15">
        <v>17946603.193654999</v>
      </c>
      <c r="H31" s="15">
        <v>15764896.513398999</v>
      </c>
      <c r="I31" s="15">
        <v>16254998.86458</v>
      </c>
      <c r="J31" s="15">
        <v>15742751.214729</v>
      </c>
      <c r="K31" s="15">
        <v>16756271.815683</v>
      </c>
      <c r="L31" s="15">
        <v>17422860.701099999</v>
      </c>
      <c r="M31" s="15">
        <v>18087150.161807999</v>
      </c>
      <c r="N31" s="15">
        <v>18538904.266543001</v>
      </c>
      <c r="O31" s="15">
        <v>18223304.506062999</v>
      </c>
      <c r="P31" s="15">
        <v>18020177.638756</v>
      </c>
      <c r="Q31" s="15">
        <v>19367575.632642999</v>
      </c>
      <c r="R31" s="15">
        <v>18505818.356959</v>
      </c>
      <c r="S31" s="15">
        <v>18808820.015138</v>
      </c>
      <c r="T31" s="15">
        <v>19274851.982168</v>
      </c>
      <c r="U31" s="15">
        <v>19943811.457414001</v>
      </c>
      <c r="V31" s="15">
        <v>19135125.323196001</v>
      </c>
      <c r="W31" s="15">
        <v>19671980.932592001</v>
      </c>
      <c r="X31" s="15">
        <v>20299781.393215001</v>
      </c>
      <c r="Y31" s="15">
        <v>19566634.750270002</v>
      </c>
      <c r="Z31" s="15">
        <v>19693800.983194001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244</v>
      </c>
      <c r="C33" s="16">
        <v>345.83333333333331</v>
      </c>
      <c r="D33" s="16">
        <v>380.75</v>
      </c>
      <c r="E33" s="16">
        <v>366.25</v>
      </c>
      <c r="F33" s="16">
        <v>314.58333333333331</v>
      </c>
      <c r="G33" s="16">
        <v>303.33333333333331</v>
      </c>
      <c r="H33" s="16">
        <v>270.16666666666669</v>
      </c>
      <c r="I33" s="16">
        <v>277.75</v>
      </c>
      <c r="J33" s="16">
        <v>265.58333333333331</v>
      </c>
      <c r="K33" s="16">
        <v>280.58333333333331</v>
      </c>
      <c r="L33" s="16">
        <v>287.25</v>
      </c>
      <c r="M33" s="16">
        <v>303.91666666666669</v>
      </c>
      <c r="N33" s="16">
        <v>312.33333333333331</v>
      </c>
      <c r="O33" s="16">
        <v>316.33333333333331</v>
      </c>
      <c r="P33" s="16">
        <v>312.16666666666669</v>
      </c>
      <c r="Q33" s="16">
        <v>337.5</v>
      </c>
      <c r="R33" s="16">
        <v>329</v>
      </c>
      <c r="S33" s="16">
        <v>320.66666666666669</v>
      </c>
      <c r="T33" s="16">
        <v>335.08333333333331</v>
      </c>
      <c r="U33" s="16">
        <v>344.66666666666669</v>
      </c>
      <c r="V33" s="16">
        <v>355.75</v>
      </c>
      <c r="W33" s="16">
        <v>339.58333333333331</v>
      </c>
      <c r="X33" s="16">
        <v>350.83333333333331</v>
      </c>
      <c r="Y33" s="16">
        <v>343.41666666666669</v>
      </c>
      <c r="Z33" s="16">
        <v>345.75</v>
      </c>
    </row>
    <row r="34" spans="1:26" x14ac:dyDescent="0.25">
      <c r="A34" s="14" t="s">
        <v>83</v>
      </c>
      <c r="B34" s="16">
        <v>6208</v>
      </c>
      <c r="C34" s="16">
        <v>256</v>
      </c>
      <c r="D34" s="16">
        <v>7665.5</v>
      </c>
      <c r="E34" s="16">
        <v>7647.416666666667</v>
      </c>
      <c r="F34" s="16">
        <v>7756.75</v>
      </c>
      <c r="G34" s="16">
        <v>7673</v>
      </c>
      <c r="H34" s="16">
        <v>7778.75</v>
      </c>
      <c r="I34" s="16">
        <v>7787.166666666667</v>
      </c>
      <c r="J34" s="16">
        <v>7805.416666666667</v>
      </c>
      <c r="K34" s="16">
        <v>7817.5</v>
      </c>
      <c r="L34" s="16">
        <v>7629.5</v>
      </c>
      <c r="M34" s="16">
        <v>7729.083333333333</v>
      </c>
      <c r="N34" s="16">
        <v>7687.583333333333</v>
      </c>
      <c r="O34" s="16">
        <v>7709.416666666667</v>
      </c>
      <c r="P34" s="16">
        <v>7667</v>
      </c>
      <c r="Q34" s="16">
        <v>7579.666666666667</v>
      </c>
      <c r="R34" s="16">
        <v>7628.583333333333</v>
      </c>
      <c r="S34" s="16">
        <v>7559.5</v>
      </c>
      <c r="T34" s="16">
        <v>7617.333333333333</v>
      </c>
      <c r="U34" s="16">
        <v>7489.5</v>
      </c>
      <c r="V34" s="16">
        <v>7554.5</v>
      </c>
      <c r="W34" s="16">
        <v>7530.25</v>
      </c>
      <c r="X34" s="16">
        <v>7486.833333333333</v>
      </c>
      <c r="Y34" s="16">
        <v>7541.166666666667</v>
      </c>
      <c r="Z34" s="16">
        <v>7523.583333333333</v>
      </c>
    </row>
    <row r="35" spans="1:26" x14ac:dyDescent="0.25">
      <c r="A35" s="14" t="s">
        <v>84</v>
      </c>
      <c r="B35" s="16">
        <v>2332</v>
      </c>
      <c r="C35" s="16">
        <v>8158.166666666667</v>
      </c>
      <c r="D35" s="16">
        <v>713.75</v>
      </c>
      <c r="E35" s="16">
        <v>746.33333333333337</v>
      </c>
      <c r="F35" s="16">
        <v>712.66666666666663</v>
      </c>
      <c r="G35" s="16">
        <v>783.66666666666663</v>
      </c>
      <c r="H35" s="16">
        <v>711.08333333333337</v>
      </c>
      <c r="I35" s="16">
        <v>695.08333333333337</v>
      </c>
      <c r="J35" s="16">
        <v>713</v>
      </c>
      <c r="K35" s="16">
        <v>661.91666666666663</v>
      </c>
      <c r="L35" s="16">
        <v>843.25</v>
      </c>
      <c r="M35" s="16">
        <v>727</v>
      </c>
      <c r="N35" s="16">
        <v>784.08333333333337</v>
      </c>
      <c r="O35" s="16">
        <v>734.25</v>
      </c>
      <c r="P35" s="16">
        <v>780.83333333333337</v>
      </c>
      <c r="Q35" s="16">
        <v>842.83333333333337</v>
      </c>
      <c r="R35" s="16">
        <v>826.41666666666663</v>
      </c>
      <c r="S35" s="16">
        <v>879.83333333333337</v>
      </c>
      <c r="T35" s="16">
        <v>807.58333333333337</v>
      </c>
      <c r="U35" s="16">
        <v>925.83333333333337</v>
      </c>
      <c r="V35" s="16">
        <v>873.75</v>
      </c>
      <c r="W35" s="16">
        <v>890.16666666666663</v>
      </c>
      <c r="X35" s="16">
        <v>922.33333333333337</v>
      </c>
      <c r="Y35" s="16">
        <v>875.41666666666663</v>
      </c>
      <c r="Z35" s="16">
        <v>914.66666666666663</v>
      </c>
    </row>
    <row r="36" spans="1:26" x14ac:dyDescent="0.25">
      <c r="A36" s="14" t="s">
        <v>85</v>
      </c>
      <c r="B36" s="16">
        <v>101.4369613888794</v>
      </c>
      <c r="C36" s="16">
        <v>121.63531548593041</v>
      </c>
      <c r="D36" s="16">
        <v>119.06392227093799</v>
      </c>
      <c r="E36" s="16">
        <v>112.23648813230589</v>
      </c>
      <c r="F36" s="16">
        <v>111.3703679285633</v>
      </c>
      <c r="G36" s="16">
        <v>110.9341583469368</v>
      </c>
      <c r="H36" s="16">
        <v>109.5695923059551</v>
      </c>
      <c r="I36" s="16">
        <v>108.68571260559359</v>
      </c>
      <c r="J36" s="16">
        <v>106.1581496038726</v>
      </c>
      <c r="K36" s="16">
        <v>105.6614554355213</v>
      </c>
      <c r="L36" s="16">
        <v>103.3968024337329</v>
      </c>
      <c r="M36" s="16">
        <v>99.058302246556309</v>
      </c>
      <c r="N36" s="16">
        <v>98.038679562452572</v>
      </c>
      <c r="O36" s="16">
        <v>95.870693364345499</v>
      </c>
      <c r="P36" s="16">
        <v>95.785126645110367</v>
      </c>
      <c r="Q36" s="16">
        <v>93.041572324248463</v>
      </c>
      <c r="R36" s="16">
        <v>92.687326803174329</v>
      </c>
      <c r="S36" s="16">
        <v>91.472207853320015</v>
      </c>
      <c r="T36" s="16">
        <v>88.475591001027396</v>
      </c>
      <c r="U36" s="16">
        <v>86.563885222773976</v>
      </c>
      <c r="V36" s="16">
        <v>87.492439287520881</v>
      </c>
      <c r="W36" s="16">
        <v>84.263398818521694</v>
      </c>
      <c r="X36" s="16">
        <v>81.477944797745437</v>
      </c>
      <c r="Y36" s="16">
        <v>80.890704227054798</v>
      </c>
      <c r="Z36" s="16">
        <v>77.648196303430495</v>
      </c>
    </row>
    <row r="37" spans="1:26" x14ac:dyDescent="0.25">
      <c r="A37" s="14" t="s">
        <v>86</v>
      </c>
      <c r="B37" s="18">
        <v>0.53279248851651151</v>
      </c>
      <c r="C37" s="18">
        <v>0.58613947964552982</v>
      </c>
      <c r="D37" s="18">
        <v>0.62033128435477924</v>
      </c>
      <c r="E37" s="18">
        <v>0.62127640918513161</v>
      </c>
      <c r="F37" s="18">
        <v>0.57213510068819551</v>
      </c>
      <c r="G37" s="18">
        <v>0.56117092007302816</v>
      </c>
      <c r="H37" s="18">
        <v>0.538598526797614</v>
      </c>
      <c r="I37" s="18">
        <v>0.55227633073143845</v>
      </c>
      <c r="J37" s="18">
        <v>0.53567428902493397</v>
      </c>
      <c r="K37" s="18">
        <v>0.54659171803460804</v>
      </c>
      <c r="L37" s="18">
        <v>0.58662551030560262</v>
      </c>
      <c r="M37" s="18">
        <v>0.58015039998136564</v>
      </c>
      <c r="N37" s="18">
        <v>0.60955029106653247</v>
      </c>
      <c r="O37" s="18">
        <v>0.61709455595960039</v>
      </c>
      <c r="P37" s="18">
        <v>0.61946184504602841</v>
      </c>
      <c r="Q37" s="18">
        <v>0.63693709387942765</v>
      </c>
      <c r="R37" s="18">
        <v>0.65557722510117666</v>
      </c>
      <c r="S37" s="18">
        <v>0.64138588230288907</v>
      </c>
      <c r="T37" s="18">
        <v>0.65890805160138222</v>
      </c>
      <c r="U37" s="18">
        <v>0.66140409103198694</v>
      </c>
      <c r="V37" s="18">
        <v>0.65484451954882972</v>
      </c>
      <c r="W37" s="18">
        <v>0.6837739706246343</v>
      </c>
      <c r="X37" s="18">
        <v>0.70078993571783466</v>
      </c>
      <c r="Y37" s="18">
        <v>0.69747496796697783</v>
      </c>
      <c r="Z37" s="18">
        <v>0.70830676883436383</v>
      </c>
    </row>
    <row r="38" spans="1:26" x14ac:dyDescent="0.25">
      <c r="A38" s="14" t="s">
        <v>87</v>
      </c>
      <c r="B38" s="18">
        <v>0.14535898603521549</v>
      </c>
      <c r="C38" s="18">
        <v>0.35574581430745822</v>
      </c>
      <c r="D38" s="18">
        <v>0.32501902587519033</v>
      </c>
      <c r="E38" s="18">
        <v>0.28152587519025868</v>
      </c>
      <c r="F38" s="18">
        <v>0.29546144505160898</v>
      </c>
      <c r="G38" s="18">
        <v>0.30092275494672749</v>
      </c>
      <c r="H38" s="18">
        <v>0.31458333333333333</v>
      </c>
      <c r="I38" s="18">
        <v>0.32482876712328768</v>
      </c>
      <c r="J38" s="18">
        <v>0.29496812386156651</v>
      </c>
      <c r="K38" s="18">
        <v>0.30847602739726032</v>
      </c>
      <c r="L38" s="18">
        <v>0.30477549467275489</v>
      </c>
      <c r="M38" s="18">
        <v>0.26523972602739732</v>
      </c>
      <c r="N38" s="18">
        <v>0.28816598360655737</v>
      </c>
      <c r="O38" s="18">
        <v>0.26880707762557082</v>
      </c>
      <c r="P38" s="18">
        <v>0.30251141552511418</v>
      </c>
      <c r="Q38" s="18">
        <v>0.2880422374429224</v>
      </c>
      <c r="R38" s="18">
        <v>0.31202565270188221</v>
      </c>
      <c r="S38" s="18">
        <v>0.30860920852359208</v>
      </c>
      <c r="T38" s="18">
        <v>0.27808219178082189</v>
      </c>
      <c r="U38" s="18">
        <v>0.27174657534246582</v>
      </c>
      <c r="V38" s="18">
        <v>0.28746394960534299</v>
      </c>
      <c r="W38" s="18">
        <v>0.30151255707762559</v>
      </c>
      <c r="X38" s="18">
        <v>0.26984398782343988</v>
      </c>
      <c r="Y38" s="18">
        <v>0.28963089802130898</v>
      </c>
      <c r="Z38" s="18">
        <v>0.28994952944748031</v>
      </c>
    </row>
    <row r="39" spans="1:26" x14ac:dyDescent="0.25">
      <c r="A39" s="14" t="s">
        <v>88</v>
      </c>
      <c r="B39" s="16">
        <v>109.0833333333333</v>
      </c>
      <c r="C39" s="16">
        <v>154.91666666666671</v>
      </c>
      <c r="D39" s="16">
        <v>162.08333333333329</v>
      </c>
      <c r="E39" s="16">
        <v>157.16666666666671</v>
      </c>
      <c r="F39" s="16">
        <v>136.83333333333329</v>
      </c>
      <c r="G39" s="16">
        <v>132</v>
      </c>
      <c r="H39" s="16">
        <v>118.9166666666667</v>
      </c>
      <c r="I39" s="16">
        <v>121.5833333333333</v>
      </c>
      <c r="J39" s="16">
        <v>117.6666666666667</v>
      </c>
      <c r="K39" s="16">
        <v>121.3333333333333</v>
      </c>
      <c r="L39" s="16">
        <v>126.5833333333333</v>
      </c>
      <c r="M39" s="16">
        <v>130.41666666666671</v>
      </c>
      <c r="N39" s="16">
        <v>133.25</v>
      </c>
      <c r="O39" s="16">
        <v>135.5</v>
      </c>
      <c r="P39" s="16">
        <v>133.83333333333329</v>
      </c>
      <c r="Q39" s="16">
        <v>140.25</v>
      </c>
      <c r="R39" s="16">
        <v>135.91666666666671</v>
      </c>
      <c r="S39" s="16">
        <v>135.75</v>
      </c>
      <c r="T39" s="16">
        <v>140.33333333333329</v>
      </c>
      <c r="U39" s="16">
        <v>141.5</v>
      </c>
      <c r="V39" s="16">
        <v>137.75</v>
      </c>
      <c r="W39" s="16">
        <v>139.41666666666671</v>
      </c>
      <c r="X39" s="16">
        <v>143.66666666666671</v>
      </c>
      <c r="Y39" s="16">
        <v>140.16666666666671</v>
      </c>
      <c r="Z39" s="16">
        <v>141.41666666666671</v>
      </c>
    </row>
    <row r="40" spans="1:26" x14ac:dyDescent="0.25">
      <c r="A40" s="14" t="s">
        <v>89</v>
      </c>
      <c r="B40" s="16">
        <v>134.91666666666671</v>
      </c>
      <c r="C40" s="16">
        <v>190.91666666666671</v>
      </c>
      <c r="D40" s="16">
        <v>218.66666666666671</v>
      </c>
      <c r="E40" s="16">
        <v>209.08333333333329</v>
      </c>
      <c r="F40" s="16">
        <v>177.75</v>
      </c>
      <c r="G40" s="16">
        <v>171.33333333333329</v>
      </c>
      <c r="H40" s="16">
        <v>151.25</v>
      </c>
      <c r="I40" s="16">
        <v>156.16666666666671</v>
      </c>
      <c r="J40" s="16">
        <v>147.91666666666671</v>
      </c>
      <c r="K40" s="16">
        <v>159.25</v>
      </c>
      <c r="L40" s="16">
        <v>160.66666666666671</v>
      </c>
      <c r="M40" s="16">
        <v>173.5</v>
      </c>
      <c r="N40" s="16">
        <v>179.08333333333329</v>
      </c>
      <c r="O40" s="16">
        <v>180.83333333333329</v>
      </c>
      <c r="P40" s="16">
        <v>178.33333333333329</v>
      </c>
      <c r="Q40" s="16">
        <v>197.25</v>
      </c>
      <c r="R40" s="16">
        <v>193.08333333333329</v>
      </c>
      <c r="S40" s="16">
        <v>184.91666666666671</v>
      </c>
      <c r="T40" s="16">
        <v>194.75</v>
      </c>
      <c r="U40" s="16">
        <v>203.16666666666671</v>
      </c>
      <c r="V40" s="16">
        <v>218</v>
      </c>
      <c r="W40" s="16">
        <v>200.16666666666671</v>
      </c>
      <c r="X40" s="16">
        <v>207.16666666666671</v>
      </c>
      <c r="Y40" s="16">
        <v>203.25</v>
      </c>
      <c r="Z40" s="16">
        <v>204.33333333333329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6208</v>
      </c>
      <c r="C44" s="16">
        <v>256</v>
      </c>
      <c r="D44" s="16">
        <v>7665.5</v>
      </c>
      <c r="E44" s="16">
        <v>7647.416666666667</v>
      </c>
      <c r="F44" s="16">
        <v>7756.75</v>
      </c>
      <c r="G44" s="16">
        <v>7673</v>
      </c>
      <c r="H44" s="16">
        <v>7778.75</v>
      </c>
      <c r="I44" s="16">
        <v>7787.166666666667</v>
      </c>
      <c r="J44" s="16">
        <v>7805.416666666667</v>
      </c>
      <c r="K44" s="16">
        <v>7817.5</v>
      </c>
      <c r="L44" s="16">
        <v>7629.5</v>
      </c>
      <c r="M44" s="16">
        <v>7729.083333333333</v>
      </c>
      <c r="N44" s="16">
        <v>7687.583333333333</v>
      </c>
      <c r="O44" s="16">
        <v>7709.416666666667</v>
      </c>
      <c r="P44" s="16">
        <v>7667</v>
      </c>
      <c r="Q44" s="16">
        <v>7579.666666666667</v>
      </c>
      <c r="R44" s="16">
        <v>7628.583333333333</v>
      </c>
      <c r="S44" s="16">
        <v>7559.5</v>
      </c>
      <c r="T44" s="16">
        <v>7617.333333333333</v>
      </c>
      <c r="U44" s="16">
        <v>7489.5</v>
      </c>
      <c r="V44" s="16">
        <v>7554.5</v>
      </c>
      <c r="W44" s="16">
        <v>7530.25</v>
      </c>
      <c r="X44" s="16">
        <v>7486.833333333333</v>
      </c>
      <c r="Y44" s="16">
        <v>7541.166666666667</v>
      </c>
      <c r="Z44" s="16">
        <v>7523.583333333333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379" priority="10">
      <formula>TRUE</formula>
    </cfRule>
  </conditionalFormatting>
  <conditionalFormatting sqref="A16:Z16">
    <cfRule type="expression" dxfId="378" priority="13">
      <formula>TRUE</formula>
    </cfRule>
  </conditionalFormatting>
  <conditionalFormatting sqref="A17:Z20">
    <cfRule type="notContainsBlanks" dxfId="377" priority="1">
      <formula>LEN(TRIM(A17))&gt;0</formula>
    </cfRule>
  </conditionalFormatting>
  <conditionalFormatting sqref="A20:Z20">
    <cfRule type="expression" dxfId="376" priority="16">
      <formula>TRUE</formula>
    </cfRule>
  </conditionalFormatting>
  <conditionalFormatting sqref="A26:Z26">
    <cfRule type="expression" dxfId="375" priority="19">
      <formula>TRUE</formula>
    </cfRule>
  </conditionalFormatting>
  <conditionalFormatting sqref="A30:Z30">
    <cfRule type="expression" dxfId="374" priority="22">
      <formula>TRUE</formula>
    </cfRule>
  </conditionalFormatting>
  <conditionalFormatting sqref="A32:Z32">
    <cfRule type="expression" dxfId="373" priority="25">
      <formula>TRUE</formula>
    </cfRule>
  </conditionalFormatting>
  <conditionalFormatting sqref="A35:Z35">
    <cfRule type="expression" dxfId="372" priority="28">
      <formula>TRUE</formula>
    </cfRule>
  </conditionalFormatting>
  <conditionalFormatting sqref="A38:Z38">
    <cfRule type="expression" dxfId="371" priority="31">
      <formula>TRUE</formula>
    </cfRule>
  </conditionalFormatting>
  <conditionalFormatting sqref="A45:Z45">
    <cfRule type="expression" dxfId="370" priority="34">
      <formula>TRUE</formula>
    </cfRule>
  </conditionalFormatting>
  <conditionalFormatting sqref="A55:Z55">
    <cfRule type="expression" dxfId="369" priority="37">
      <formula>TRUE</formula>
    </cfRule>
  </conditionalFormatting>
  <conditionalFormatting sqref="A60:Z60">
    <cfRule type="expression" dxfId="368" priority="40">
      <formula>TRUE</formula>
    </cfRule>
  </conditionalFormatting>
  <conditionalFormatting sqref="B14">
    <cfRule type="expression" dxfId="367" priority="8">
      <formula>TRUE</formula>
    </cfRule>
  </conditionalFormatting>
  <conditionalFormatting sqref="B16">
    <cfRule type="expression" dxfId="366" priority="11">
      <formula>TRUE</formula>
    </cfRule>
  </conditionalFormatting>
  <conditionalFormatting sqref="B1">
    <cfRule type="expression" dxfId="365" priority="3">
      <formula>TRUE</formula>
    </cfRule>
  </conditionalFormatting>
  <conditionalFormatting sqref="B20">
    <cfRule type="expression" dxfId="364" priority="14">
      <formula>TRUE</formula>
    </cfRule>
  </conditionalFormatting>
  <conditionalFormatting sqref="B26">
    <cfRule type="expression" dxfId="363" priority="17">
      <formula>TRUE</formula>
    </cfRule>
  </conditionalFormatting>
  <conditionalFormatting sqref="B1:B60">
    <cfRule type="expression" dxfId="362" priority="42">
      <formula>TRUE</formula>
    </cfRule>
  </conditionalFormatting>
  <conditionalFormatting sqref="B30">
    <cfRule type="expression" dxfId="361" priority="20">
      <formula>TRUE</formula>
    </cfRule>
  </conditionalFormatting>
  <conditionalFormatting sqref="B32">
    <cfRule type="expression" dxfId="360" priority="23">
      <formula>TRUE</formula>
    </cfRule>
  </conditionalFormatting>
  <conditionalFormatting sqref="B35">
    <cfRule type="expression" dxfId="359" priority="26">
      <formula>TRUE</formula>
    </cfRule>
  </conditionalFormatting>
  <conditionalFormatting sqref="B38">
    <cfRule type="expression" dxfId="358" priority="29">
      <formula>TRUE</formula>
    </cfRule>
  </conditionalFormatting>
  <conditionalFormatting sqref="B45">
    <cfRule type="expression" dxfId="357" priority="32">
      <formula>TRUE</formula>
    </cfRule>
  </conditionalFormatting>
  <conditionalFormatting sqref="B55">
    <cfRule type="expression" dxfId="356" priority="35">
      <formula>TRUE</formula>
    </cfRule>
  </conditionalFormatting>
  <conditionalFormatting sqref="B60">
    <cfRule type="expression" dxfId="355" priority="38">
      <formula>TRUE</formula>
    </cfRule>
  </conditionalFormatting>
  <conditionalFormatting sqref="Z14">
    <cfRule type="expression" dxfId="354" priority="9">
      <formula>TRUE</formula>
    </cfRule>
  </conditionalFormatting>
  <conditionalFormatting sqref="Z16">
    <cfRule type="expression" dxfId="353" priority="12">
      <formula>TRUE</formula>
    </cfRule>
  </conditionalFormatting>
  <conditionalFormatting sqref="Z1">
    <cfRule type="expression" dxfId="352" priority="4">
      <formula>TRUE</formula>
    </cfRule>
  </conditionalFormatting>
  <conditionalFormatting sqref="Z20">
    <cfRule type="expression" dxfId="351" priority="15">
      <formula>TRUE</formula>
    </cfRule>
  </conditionalFormatting>
  <conditionalFormatting sqref="Z26">
    <cfRule type="expression" dxfId="350" priority="18">
      <formula>TRUE</formula>
    </cfRule>
  </conditionalFormatting>
  <conditionalFormatting sqref="Z1:Z60">
    <cfRule type="expression" dxfId="349" priority="41">
      <formula>TRUE</formula>
    </cfRule>
  </conditionalFormatting>
  <conditionalFormatting sqref="Z30">
    <cfRule type="expression" dxfId="348" priority="21">
      <formula>TRUE</formula>
    </cfRule>
  </conditionalFormatting>
  <conditionalFormatting sqref="Z32">
    <cfRule type="expression" dxfId="347" priority="24">
      <formula>TRUE</formula>
    </cfRule>
  </conditionalFormatting>
  <conditionalFormatting sqref="Z35">
    <cfRule type="expression" dxfId="346" priority="27">
      <formula>TRUE</formula>
    </cfRule>
  </conditionalFormatting>
  <conditionalFormatting sqref="Z38">
    <cfRule type="expression" dxfId="345" priority="30">
      <formula>TRUE</formula>
    </cfRule>
  </conditionalFormatting>
  <conditionalFormatting sqref="Z45">
    <cfRule type="expression" dxfId="344" priority="33">
      <formula>TRUE</formula>
    </cfRule>
  </conditionalFormatting>
  <conditionalFormatting sqref="Z55">
    <cfRule type="expression" dxfId="343" priority="36">
      <formula>TRUE</formula>
    </cfRule>
  </conditionalFormatting>
  <conditionalFormatting sqref="Z60">
    <cfRule type="expression" dxfId="342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4" t="s">
        <v>59</v>
      </c>
      <c r="B5" s="15">
        <v>33935.344861999998</v>
      </c>
      <c r="C5" s="15">
        <v>56655.298236000002</v>
      </c>
      <c r="D5" s="15">
        <v>59314.822901</v>
      </c>
      <c r="E5" s="15">
        <v>39862.021432000009</v>
      </c>
      <c r="F5" s="15">
        <v>34151.068657000003</v>
      </c>
      <c r="G5" s="15">
        <v>27210.329197999999</v>
      </c>
      <c r="H5" s="15">
        <v>22538.084664000002</v>
      </c>
      <c r="I5" s="15">
        <v>24259.300339000001</v>
      </c>
      <c r="J5" s="15">
        <v>27158.905505999999</v>
      </c>
      <c r="K5" s="15">
        <v>27064.479592</v>
      </c>
      <c r="L5" s="15">
        <v>29965.452011000001</v>
      </c>
      <c r="M5" s="15">
        <v>28547.522328999999</v>
      </c>
      <c r="N5" s="15">
        <v>30227.537314000001</v>
      </c>
      <c r="O5" s="15">
        <v>34293.536459000003</v>
      </c>
      <c r="P5" s="15">
        <v>30678.72134</v>
      </c>
      <c r="Q5" s="15">
        <v>26679.646575999999</v>
      </c>
      <c r="R5" s="15">
        <v>32459.569317999991</v>
      </c>
      <c r="S5" s="15">
        <v>38076.993740000013</v>
      </c>
      <c r="T5" s="15">
        <v>41331.817088999996</v>
      </c>
      <c r="U5" s="15">
        <v>49404.844224999993</v>
      </c>
      <c r="V5" s="15">
        <v>50278.790418999997</v>
      </c>
      <c r="W5" s="15">
        <v>55873.313601999987</v>
      </c>
      <c r="X5" s="15">
        <v>52835.401349</v>
      </c>
      <c r="Y5" s="15">
        <v>55579.064220999993</v>
      </c>
      <c r="Z5" s="15">
        <v>48670.675921000002</v>
      </c>
    </row>
    <row r="6" spans="1:26" x14ac:dyDescent="0.25">
      <c r="A6" s="14" t="s">
        <v>60</v>
      </c>
      <c r="B6" s="15">
        <v>2877326.4465319999</v>
      </c>
      <c r="C6" s="15">
        <v>3103112.0644530002</v>
      </c>
      <c r="D6" s="15">
        <v>3263234.08855</v>
      </c>
      <c r="E6" s="15">
        <v>3114279.0263880002</v>
      </c>
      <c r="F6" s="15">
        <v>2735600.5993189998</v>
      </c>
      <c r="G6" s="15">
        <v>2716255.5082720001</v>
      </c>
      <c r="H6" s="15">
        <v>2383453.3848000001</v>
      </c>
      <c r="I6" s="15">
        <v>2452560.0925500002</v>
      </c>
      <c r="J6" s="15">
        <v>2379322.007826</v>
      </c>
      <c r="K6" s="15">
        <v>2525186.6496839998</v>
      </c>
      <c r="L6" s="15">
        <v>2625752.7862450001</v>
      </c>
      <c r="M6" s="15">
        <v>2735159.95573</v>
      </c>
      <c r="N6" s="15">
        <v>2810380.0137399998</v>
      </c>
      <c r="O6" s="15">
        <v>2759317.322007</v>
      </c>
      <c r="P6" s="15">
        <v>2736419.951409</v>
      </c>
      <c r="Q6" s="15">
        <v>2931006.7548170001</v>
      </c>
      <c r="R6" s="15">
        <v>2796027.3512180001</v>
      </c>
      <c r="S6" s="15">
        <v>2846470.4689130001</v>
      </c>
      <c r="T6" s="15">
        <v>2910632.6042459998</v>
      </c>
      <c r="U6" s="15">
        <v>3006558.2780940002</v>
      </c>
      <c r="V6" s="15">
        <v>2888510.718502</v>
      </c>
      <c r="W6" s="15">
        <v>2966998.4905829998</v>
      </c>
      <c r="X6" s="15">
        <v>3049288.3875310002</v>
      </c>
      <c r="Y6" s="15">
        <v>2935403.9921240001</v>
      </c>
      <c r="Z6" s="15">
        <v>2971871.2175870002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119398.04999999997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87018.5625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700440.46164044947</v>
      </c>
      <c r="C16" s="15">
        <v>762483.21143791475</v>
      </c>
      <c r="D16" s="15">
        <v>811397.65394643741</v>
      </c>
      <c r="E16" s="15">
        <v>768489.20267131412</v>
      </c>
      <c r="F16" s="15">
        <v>672074.08284547878</v>
      </c>
      <c r="G16" s="15">
        <v>661039.84823726304</v>
      </c>
      <c r="H16" s="15">
        <v>590249.47505550564</v>
      </c>
      <c r="I16" s="15">
        <v>602924.94042827992</v>
      </c>
      <c r="J16" s="15">
        <v>583413.57387038821</v>
      </c>
      <c r="K16" s="15">
        <v>616855.56831972999</v>
      </c>
      <c r="L16" s="15">
        <v>646678.40782157204</v>
      </c>
      <c r="M16" s="15">
        <v>669213.77434130246</v>
      </c>
      <c r="N16" s="15">
        <v>690610.16936167004</v>
      </c>
      <c r="O16" s="15">
        <v>682584.98652843502</v>
      </c>
      <c r="P16" s="15">
        <v>679175.00381552812</v>
      </c>
      <c r="Q16" s="15">
        <v>723169.82362181321</v>
      </c>
      <c r="R16" s="15">
        <v>697570.61706632341</v>
      </c>
      <c r="S16" s="15">
        <v>709424.96282569889</v>
      </c>
      <c r="T16" s="15">
        <v>725280.35251808201</v>
      </c>
      <c r="U16" s="15">
        <v>746110.5054297942</v>
      </c>
      <c r="V16" s="15">
        <v>719601.69537032337</v>
      </c>
      <c r="W16" s="15">
        <v>743008.88014563208</v>
      </c>
      <c r="X16" s="15">
        <v>765513.30833517318</v>
      </c>
      <c r="Y16" s="15">
        <v>744271.47536396119</v>
      </c>
      <c r="Z16" s="15">
        <v>751244.53751247691</v>
      </c>
    </row>
    <row r="17" spans="1:26" x14ac:dyDescent="0.25">
      <c r="A17" s="14" t="s">
        <v>10</v>
      </c>
      <c r="B17" s="15">
        <f t="shared" ref="B17:Z17" si="0">SUM(B5:B16)</f>
        <v>3737102.2530344492</v>
      </c>
      <c r="C17" s="15">
        <f t="shared" si="0"/>
        <v>4041648.6241269149</v>
      </c>
      <c r="D17" s="15">
        <f t="shared" si="0"/>
        <v>4220965.1278974377</v>
      </c>
      <c r="E17" s="15">
        <f t="shared" si="0"/>
        <v>3922630.2504913146</v>
      </c>
      <c r="F17" s="15">
        <f t="shared" si="0"/>
        <v>3441825.7508214787</v>
      </c>
      <c r="G17" s="15">
        <f t="shared" si="0"/>
        <v>3404505.6857072632</v>
      </c>
      <c r="H17" s="15">
        <f t="shared" si="0"/>
        <v>2996240.9445195058</v>
      </c>
      <c r="I17" s="15">
        <f t="shared" si="0"/>
        <v>3079744.3333172798</v>
      </c>
      <c r="J17" s="15">
        <f t="shared" si="0"/>
        <v>2989894.4872023882</v>
      </c>
      <c r="K17" s="15">
        <f t="shared" si="0"/>
        <v>3169106.69759573</v>
      </c>
      <c r="L17" s="15">
        <f t="shared" si="0"/>
        <v>3302396.6460775719</v>
      </c>
      <c r="M17" s="15">
        <f t="shared" si="0"/>
        <v>3432921.2524003023</v>
      </c>
      <c r="N17" s="15">
        <f t="shared" si="0"/>
        <v>3531217.72041567</v>
      </c>
      <c r="O17" s="15">
        <f t="shared" si="0"/>
        <v>3476195.8449944351</v>
      </c>
      <c r="P17" s="15">
        <f t="shared" si="0"/>
        <v>3446273.6765645281</v>
      </c>
      <c r="Q17" s="15">
        <f t="shared" si="0"/>
        <v>3680856.2250148132</v>
      </c>
      <c r="R17" s="15">
        <f t="shared" si="0"/>
        <v>3526057.5376023231</v>
      </c>
      <c r="S17" s="15">
        <f t="shared" si="0"/>
        <v>3593972.4254786987</v>
      </c>
      <c r="T17" s="15">
        <f t="shared" si="0"/>
        <v>3677244.7738530817</v>
      </c>
      <c r="U17" s="15">
        <f t="shared" si="0"/>
        <v>3802073.6277487944</v>
      </c>
      <c r="V17" s="15">
        <f t="shared" si="0"/>
        <v>3658391.2042913237</v>
      </c>
      <c r="W17" s="15">
        <f t="shared" si="0"/>
        <v>3765880.684330632</v>
      </c>
      <c r="X17" s="15">
        <f t="shared" si="0"/>
        <v>3867637.0972151738</v>
      </c>
      <c r="Y17" s="15">
        <f t="shared" si="0"/>
        <v>3735254.5317089614</v>
      </c>
      <c r="Z17" s="15">
        <f t="shared" si="0"/>
        <v>3771786.4310204773</v>
      </c>
    </row>
    <row r="18" spans="1:26" x14ac:dyDescent="0.25">
      <c r="A18" s="14" t="s">
        <v>13</v>
      </c>
      <c r="B18" s="15">
        <f t="shared" ref="B18:Z18" si="1">B17/B3/1000</f>
        <v>124.5700751011483</v>
      </c>
      <c r="C18" s="15">
        <f t="shared" si="1"/>
        <v>134.7216208042305</v>
      </c>
      <c r="D18" s="15">
        <f t="shared" si="1"/>
        <v>140.69883759658126</v>
      </c>
      <c r="E18" s="15">
        <f t="shared" si="1"/>
        <v>130.75434168304383</v>
      </c>
      <c r="F18" s="15">
        <f t="shared" si="1"/>
        <v>114.72752502738263</v>
      </c>
      <c r="G18" s="15">
        <f t="shared" si="1"/>
        <v>113.48352285690878</v>
      </c>
      <c r="H18" s="15">
        <f t="shared" si="1"/>
        <v>99.87469815065019</v>
      </c>
      <c r="I18" s="15">
        <f t="shared" si="1"/>
        <v>102.65814444390934</v>
      </c>
      <c r="J18" s="15">
        <f t="shared" si="1"/>
        <v>99.663149573412937</v>
      </c>
      <c r="K18" s="15">
        <f t="shared" si="1"/>
        <v>105.63688991985767</v>
      </c>
      <c r="L18" s="15">
        <f t="shared" si="1"/>
        <v>110.07988820258574</v>
      </c>
      <c r="M18" s="15">
        <f t="shared" si="1"/>
        <v>114.43070841334341</v>
      </c>
      <c r="N18" s="15">
        <f t="shared" si="1"/>
        <v>117.70725734718899</v>
      </c>
      <c r="O18" s="15">
        <f t="shared" si="1"/>
        <v>115.87319483314783</v>
      </c>
      <c r="P18" s="15">
        <f t="shared" si="1"/>
        <v>114.8757892188176</v>
      </c>
      <c r="Q18" s="15">
        <f t="shared" si="1"/>
        <v>122.69520750049378</v>
      </c>
      <c r="R18" s="15">
        <f t="shared" si="1"/>
        <v>117.53525125341076</v>
      </c>
      <c r="S18" s="15">
        <f t="shared" si="1"/>
        <v>119.79908084928995</v>
      </c>
      <c r="T18" s="15">
        <f t="shared" si="1"/>
        <v>122.57482579510273</v>
      </c>
      <c r="U18" s="15">
        <f t="shared" si="1"/>
        <v>126.73578759162648</v>
      </c>
      <c r="V18" s="15">
        <f t="shared" si="1"/>
        <v>121.94637347637746</v>
      </c>
      <c r="W18" s="15">
        <f t="shared" si="1"/>
        <v>125.52935614435441</v>
      </c>
      <c r="X18" s="15">
        <f t="shared" si="1"/>
        <v>128.92123657383911</v>
      </c>
      <c r="Y18" s="15">
        <f t="shared" si="1"/>
        <v>124.5084843902987</v>
      </c>
      <c r="Z18" s="15">
        <f t="shared" si="1"/>
        <v>125.72621436734924</v>
      </c>
    </row>
    <row r="19" spans="1:26" x14ac:dyDescent="0.25">
      <c r="A19" s="14" t="s">
        <v>14</v>
      </c>
      <c r="B19" s="15">
        <f>B18/B4</f>
        <v>124.5700751011483</v>
      </c>
      <c r="C19" s="15">
        <f>C18/B4</f>
        <v>134.7216208042305</v>
      </c>
      <c r="D19" s="15">
        <f>D18/B4</f>
        <v>140.69883759658126</v>
      </c>
      <c r="E19" s="15">
        <f>E18/B4</f>
        <v>130.75434168304383</v>
      </c>
      <c r="F19" s="15">
        <f>F18/B4</f>
        <v>114.72752502738263</v>
      </c>
      <c r="G19" s="15">
        <f>G18/B4</f>
        <v>113.48352285690878</v>
      </c>
      <c r="H19" s="15">
        <f>H18/B4</f>
        <v>99.87469815065019</v>
      </c>
      <c r="I19" s="15">
        <f>I18/B4</f>
        <v>102.65814444390934</v>
      </c>
      <c r="J19" s="15">
        <f>J18/B4</f>
        <v>99.663149573412937</v>
      </c>
      <c r="K19" s="15">
        <f>K18/B4</f>
        <v>105.63688991985767</v>
      </c>
      <c r="L19" s="15">
        <f>L18/B4</f>
        <v>110.07988820258574</v>
      </c>
      <c r="M19" s="15">
        <f>M18/B4</f>
        <v>114.43070841334341</v>
      </c>
      <c r="N19" s="15">
        <f>N18/B4</f>
        <v>117.70725734718899</v>
      </c>
      <c r="O19" s="15">
        <f>O18/B4</f>
        <v>115.87319483314783</v>
      </c>
      <c r="P19" s="15">
        <f>P18/B4</f>
        <v>114.8757892188176</v>
      </c>
      <c r="Q19" s="15">
        <f>Q18/B4</f>
        <v>122.69520750049378</v>
      </c>
      <c r="R19" s="15">
        <f>R18/B4</f>
        <v>117.53525125341076</v>
      </c>
      <c r="S19" s="15">
        <f>S18/B4</f>
        <v>119.79908084928995</v>
      </c>
      <c r="T19" s="15">
        <f>T18/B4</f>
        <v>122.57482579510273</v>
      </c>
      <c r="U19" s="15">
        <f>U18/B4</f>
        <v>126.73578759162648</v>
      </c>
      <c r="V19" s="15">
        <f>V18/B4</f>
        <v>121.94637347637746</v>
      </c>
      <c r="W19" s="15">
        <f>W18/B4</f>
        <v>125.52935614435441</v>
      </c>
      <c r="X19" s="15">
        <f>X18/B4</f>
        <v>128.92123657383911</v>
      </c>
      <c r="Y19" s="15">
        <f>Y18/B4</f>
        <v>124.5084843902987</v>
      </c>
      <c r="Z19" s="15">
        <f>Z18/B4</f>
        <v>125.72621436734924</v>
      </c>
    </row>
    <row r="20" spans="1:26" x14ac:dyDescent="0.25">
      <c r="A20" s="14" t="s">
        <v>15</v>
      </c>
      <c r="B20" s="16">
        <v>150.25093333333331</v>
      </c>
      <c r="C20" s="16">
        <v>168.95015772870661</v>
      </c>
      <c r="D20" s="16">
        <v>180.9680340364161</v>
      </c>
      <c r="E20" s="16">
        <v>178.28301399195189</v>
      </c>
      <c r="F20" s="16">
        <v>160.499886852229</v>
      </c>
      <c r="G20" s="16">
        <v>158.57802400738689</v>
      </c>
      <c r="H20" s="16">
        <v>144.81138287864539</v>
      </c>
      <c r="I20" s="16">
        <v>149.8218604094337</v>
      </c>
      <c r="J20" s="16">
        <v>148.6362159967519</v>
      </c>
      <c r="K20" s="16">
        <v>155.05218396499049</v>
      </c>
      <c r="L20" s="16">
        <v>164.1154895295648</v>
      </c>
      <c r="M20" s="16">
        <v>173.76649183403691</v>
      </c>
      <c r="N20" s="16">
        <v>181.53378378378369</v>
      </c>
      <c r="O20" s="16">
        <v>186.58608251957421</v>
      </c>
      <c r="P20" s="16">
        <v>187.46480886030719</v>
      </c>
      <c r="Q20" s="16">
        <v>197.2811026478056</v>
      </c>
      <c r="R20" s="16">
        <v>194.15035206406179</v>
      </c>
      <c r="S20" s="16">
        <v>196.59959833730321</v>
      </c>
      <c r="T20" s="16">
        <v>206.0803162417464</v>
      </c>
      <c r="U20" s="16">
        <v>212.3583782137591</v>
      </c>
      <c r="V20" s="16">
        <v>210.21530217278169</v>
      </c>
      <c r="W20" s="16">
        <v>217.52050284346001</v>
      </c>
      <c r="X20" s="16">
        <v>226.66564605021429</v>
      </c>
      <c r="Y20" s="16">
        <v>226.70030293533901</v>
      </c>
      <c r="Z20" s="16">
        <v>233.30594779632011</v>
      </c>
    </row>
    <row r="21" spans="1:26" x14ac:dyDescent="0.25">
      <c r="A21" s="14" t="s">
        <v>70</v>
      </c>
      <c r="B21" s="17">
        <v>-6.4146413793322257</v>
      </c>
      <c r="C21" s="17">
        <v>-10.012857157152229</v>
      </c>
      <c r="D21" s="17">
        <v>-10.06922796326668</v>
      </c>
      <c r="E21" s="17">
        <v>-7.0328830525224673</v>
      </c>
      <c r="F21" s="17">
        <v>-6.8474429355558346</v>
      </c>
      <c r="G21" s="17">
        <v>-5.6231981054241817</v>
      </c>
      <c r="H21" s="17">
        <v>-5.1948946894471799</v>
      </c>
      <c r="I21" s="17">
        <v>-5.5029504329039556</v>
      </c>
      <c r="J21" s="17">
        <v>-6.317219571806219</v>
      </c>
      <c r="K21" s="17">
        <v>-6.1378570006095856</v>
      </c>
      <c r="L21" s="17">
        <v>-6.5268789429899021</v>
      </c>
      <c r="M21" s="17">
        <v>-5.9756627484979301</v>
      </c>
      <c r="N21" s="17">
        <v>-6.152906795477846</v>
      </c>
      <c r="O21" s="17">
        <v>-6.8930515317142387</v>
      </c>
      <c r="P21" s="17">
        <v>-6.2277197574005134</v>
      </c>
      <c r="Q21" s="17">
        <v>-5.2315193557124289</v>
      </c>
      <c r="R21" s="17">
        <v>-6.5576228712792766</v>
      </c>
      <c r="S21" s="17">
        <v>-7.7090560177808616</v>
      </c>
      <c r="T21" s="17">
        <v>-8.1008983362918272</v>
      </c>
      <c r="U21" s="17">
        <v>-9.5358676809341389</v>
      </c>
      <c r="V21" s="17">
        <v>-9.9525035740958554</v>
      </c>
      <c r="W21" s="17">
        <v>-10.92296657851587</v>
      </c>
      <c r="X21" s="17">
        <v>-10.15883858908871</v>
      </c>
      <c r="Y21" s="17">
        <v>-10.91837980953062</v>
      </c>
      <c r="Z21" s="17">
        <v>-9.5185942775091252</v>
      </c>
    </row>
    <row r="22" spans="1:26" x14ac:dyDescent="0.25">
      <c r="A22" s="14" t="s">
        <v>71</v>
      </c>
      <c r="B22" s="17">
        <v>638.33800844542725</v>
      </c>
      <c r="C22" s="17">
        <v>643.77941599573296</v>
      </c>
      <c r="D22" s="17">
        <v>650.15692162962023</v>
      </c>
      <c r="E22" s="17">
        <v>644.89148951782829</v>
      </c>
      <c r="F22" s="17">
        <v>642.83972655560081</v>
      </c>
      <c r="G22" s="17">
        <v>659.00380135476109</v>
      </c>
      <c r="H22" s="17">
        <v>645.14814872559441</v>
      </c>
      <c r="I22" s="17">
        <v>653.25198116283195</v>
      </c>
      <c r="J22" s="17">
        <v>649.92638656126485</v>
      </c>
      <c r="K22" s="17">
        <v>672.36577234445792</v>
      </c>
      <c r="L22" s="17">
        <v>671.42644918643884</v>
      </c>
      <c r="M22" s="17">
        <v>671.20522653753449</v>
      </c>
      <c r="N22" s="17">
        <v>670.53472655426117</v>
      </c>
      <c r="O22" s="17">
        <v>650.49886794788495</v>
      </c>
      <c r="P22" s="17">
        <v>651.88368125516945</v>
      </c>
      <c r="Q22" s="17">
        <v>673.60387927304271</v>
      </c>
      <c r="R22" s="17">
        <v>662.7709935797651</v>
      </c>
      <c r="S22" s="17">
        <v>676.21858845073655</v>
      </c>
      <c r="T22" s="17">
        <v>669.30991575142991</v>
      </c>
      <c r="U22" s="17">
        <v>680.80136487343646</v>
      </c>
      <c r="V22" s="17">
        <v>670.41009406989645</v>
      </c>
      <c r="W22" s="17">
        <v>680.43931830884947</v>
      </c>
      <c r="X22" s="17">
        <v>686.50762708555669</v>
      </c>
      <c r="Y22" s="17">
        <v>676.2974119745536</v>
      </c>
      <c r="Z22" s="17">
        <v>681.32680563714609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4" t="s">
        <v>76</v>
      </c>
      <c r="B27" s="16">
        <v>4507.5280000000002</v>
      </c>
      <c r="C27" s="16">
        <v>4820.1480000000001</v>
      </c>
      <c r="D27" s="16">
        <v>5019.148424</v>
      </c>
      <c r="E27" s="16">
        <v>4829.152</v>
      </c>
      <c r="F27" s="16">
        <v>4255.4939999999997</v>
      </c>
      <c r="G27" s="16">
        <v>4121.7599999999993</v>
      </c>
      <c r="H27" s="16">
        <v>3694.4279999999999</v>
      </c>
      <c r="I27" s="16">
        <v>3754.386</v>
      </c>
      <c r="J27" s="16">
        <v>3660.91</v>
      </c>
      <c r="K27" s="16">
        <v>3755.674</v>
      </c>
      <c r="L27" s="16">
        <v>3910.7080000000001</v>
      </c>
      <c r="M27" s="16">
        <v>4074.998</v>
      </c>
      <c r="N27" s="16">
        <v>4191.2519999999986</v>
      </c>
      <c r="O27" s="16">
        <v>4241.848</v>
      </c>
      <c r="P27" s="16">
        <v>4197.7120000000004</v>
      </c>
      <c r="Q27" s="16">
        <v>4351.232</v>
      </c>
      <c r="R27" s="16">
        <v>4218.6930000000002</v>
      </c>
      <c r="S27" s="16">
        <v>4209.3940000000002</v>
      </c>
      <c r="T27" s="16">
        <v>4348.7068333333327</v>
      </c>
      <c r="U27" s="16">
        <v>4416.2048333333332</v>
      </c>
      <c r="V27" s="16">
        <v>4308.5728333333327</v>
      </c>
      <c r="W27" s="16">
        <v>4360.4160000000002</v>
      </c>
      <c r="X27" s="16">
        <v>4441.74</v>
      </c>
      <c r="Y27" s="16">
        <v>4340.4040000000005</v>
      </c>
      <c r="Z27" s="16">
        <v>4361.8879999999999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4507.5280000000002</v>
      </c>
      <c r="C29" s="16">
        <v>4820.1480000000001</v>
      </c>
      <c r="D29" s="16">
        <v>5019.148424</v>
      </c>
      <c r="E29" s="16">
        <v>4829.152</v>
      </c>
      <c r="F29" s="16">
        <v>4255.4939999999997</v>
      </c>
      <c r="G29" s="16">
        <v>4121.7599999999993</v>
      </c>
      <c r="H29" s="16">
        <v>3694.4279999999999</v>
      </c>
      <c r="I29" s="16">
        <v>3754.386</v>
      </c>
      <c r="J29" s="16">
        <v>3660.91</v>
      </c>
      <c r="K29" s="16">
        <v>3755.674</v>
      </c>
      <c r="L29" s="16">
        <v>3910.7080000000001</v>
      </c>
      <c r="M29" s="16">
        <v>4074.998</v>
      </c>
      <c r="N29" s="16">
        <v>4191.2519999999986</v>
      </c>
      <c r="O29" s="16">
        <v>4241.848</v>
      </c>
      <c r="P29" s="16">
        <v>4197.7120000000004</v>
      </c>
      <c r="Q29" s="16">
        <v>4351.232</v>
      </c>
      <c r="R29" s="16">
        <v>4218.6930000000002</v>
      </c>
      <c r="S29" s="16">
        <v>4209.3940000000002</v>
      </c>
      <c r="T29" s="16">
        <v>4348.7068333333327</v>
      </c>
      <c r="U29" s="16">
        <v>4416.2048333333332</v>
      </c>
      <c r="V29" s="16">
        <v>4308.5728333333327</v>
      </c>
      <c r="W29" s="16">
        <v>4360.4160000000002</v>
      </c>
      <c r="X29" s="16">
        <v>4441.74</v>
      </c>
      <c r="Y29" s="16">
        <v>4340.4040000000005</v>
      </c>
      <c r="Z29" s="16">
        <v>4361.8879999999999</v>
      </c>
    </row>
    <row r="30" spans="1:26" x14ac:dyDescent="0.25">
      <c r="A30" s="14" t="s">
        <v>79</v>
      </c>
      <c r="B30" s="16">
        <v>5290.2949448333338</v>
      </c>
      <c r="C30" s="16">
        <v>5658.2549163333324</v>
      </c>
      <c r="D30" s="16">
        <v>5890.7021588333337</v>
      </c>
      <c r="E30" s="16">
        <v>5667.9488531666684</v>
      </c>
      <c r="F30" s="16">
        <v>4987.41924225</v>
      </c>
      <c r="G30" s="16">
        <v>4838.9419486666666</v>
      </c>
      <c r="H30" s="16">
        <v>4338.50655525</v>
      </c>
      <c r="I30" s="16">
        <v>4408.4170182499993</v>
      </c>
      <c r="J30" s="16">
        <v>4299.1865641666664</v>
      </c>
      <c r="K30" s="16">
        <v>4409.4346918333331</v>
      </c>
      <c r="L30" s="16">
        <v>4591.0843869999999</v>
      </c>
      <c r="M30" s="16">
        <v>4777.2981057500001</v>
      </c>
      <c r="N30" s="16">
        <v>4912.7247200000002</v>
      </c>
      <c r="O30" s="16">
        <v>4975.0877824166664</v>
      </c>
      <c r="P30" s="16">
        <v>4926.1563678333332</v>
      </c>
      <c r="Q30" s="16">
        <v>5099.7893273333329</v>
      </c>
      <c r="R30" s="16">
        <v>4949.8987598333333</v>
      </c>
      <c r="S30" s="16">
        <v>4939.255033583333</v>
      </c>
      <c r="T30" s="16">
        <v>5102.1276126666671</v>
      </c>
      <c r="U30" s="16">
        <v>5180.9490104166662</v>
      </c>
      <c r="V30" s="16">
        <v>5051.8736360833336</v>
      </c>
      <c r="W30" s="16">
        <v>5115.2141865833337</v>
      </c>
      <c r="X30" s="16">
        <v>5200.9293075833339</v>
      </c>
      <c r="Y30" s="16">
        <v>5090.4131556666671</v>
      </c>
      <c r="Z30" s="16">
        <v>5113.2209759166662</v>
      </c>
    </row>
    <row r="31" spans="1:26" x14ac:dyDescent="0.25">
      <c r="A31" s="14" t="s">
        <v>80</v>
      </c>
      <c r="B31" s="15">
        <v>2911261.7913939999</v>
      </c>
      <c r="C31" s="15">
        <v>3159767.3626890001</v>
      </c>
      <c r="D31" s="15">
        <v>3322548.9114509998</v>
      </c>
      <c r="E31" s="15">
        <v>3154141.04782</v>
      </c>
      <c r="F31" s="15">
        <v>2769751.6679759999</v>
      </c>
      <c r="G31" s="15">
        <v>2743465.8374700001</v>
      </c>
      <c r="H31" s="15">
        <v>2405991.4694639998</v>
      </c>
      <c r="I31" s="15">
        <v>2476819.392889</v>
      </c>
      <c r="J31" s="15">
        <v>2406480.9133319999</v>
      </c>
      <c r="K31" s="15">
        <v>2552251.129276</v>
      </c>
      <c r="L31" s="15">
        <v>2655718.238256</v>
      </c>
      <c r="M31" s="15">
        <v>2763707.4780589999</v>
      </c>
      <c r="N31" s="15">
        <v>2840607.5510539999</v>
      </c>
      <c r="O31" s="15">
        <v>2793610.8584659998</v>
      </c>
      <c r="P31" s="15">
        <v>2767098.6727490011</v>
      </c>
      <c r="Q31" s="15">
        <v>2957686.401393</v>
      </c>
      <c r="R31" s="15">
        <v>2828486.9205359998</v>
      </c>
      <c r="S31" s="15">
        <v>2884547.4626529999</v>
      </c>
      <c r="T31" s="15">
        <v>2951964.421335001</v>
      </c>
      <c r="U31" s="15">
        <v>3055963.1223189998</v>
      </c>
      <c r="V31" s="15">
        <v>2938789.5089210002</v>
      </c>
      <c r="W31" s="15">
        <v>3022871.8041849998</v>
      </c>
      <c r="X31" s="15">
        <v>3102123.7888799999</v>
      </c>
      <c r="Y31" s="15">
        <v>2990983.056344999</v>
      </c>
      <c r="Z31" s="15">
        <v>3020541.8935079998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338.33333333333331</v>
      </c>
      <c r="C33" s="16">
        <v>361.33333333333331</v>
      </c>
      <c r="D33" s="16">
        <v>378.58333333333331</v>
      </c>
      <c r="E33" s="16">
        <v>361.5</v>
      </c>
      <c r="F33" s="16">
        <v>318.41666666666669</v>
      </c>
      <c r="G33" s="16">
        <v>310.16666666666669</v>
      </c>
      <c r="H33" s="16">
        <v>277.41666666666669</v>
      </c>
      <c r="I33" s="16">
        <v>283.16666666666669</v>
      </c>
      <c r="J33" s="16">
        <v>274.75</v>
      </c>
      <c r="K33" s="16">
        <v>281.91666666666669</v>
      </c>
      <c r="L33" s="16">
        <v>295</v>
      </c>
      <c r="M33" s="16">
        <v>306.5</v>
      </c>
      <c r="N33" s="16">
        <v>313</v>
      </c>
      <c r="O33" s="16">
        <v>319.41666666666669</v>
      </c>
      <c r="P33" s="16">
        <v>318.33333333333331</v>
      </c>
      <c r="Q33" s="16">
        <v>330.25</v>
      </c>
      <c r="R33" s="16">
        <v>319.58333333333331</v>
      </c>
      <c r="S33" s="16">
        <v>319.83333333333331</v>
      </c>
      <c r="T33" s="16">
        <v>326.75</v>
      </c>
      <c r="U33" s="16">
        <v>332.83333333333331</v>
      </c>
      <c r="V33" s="16">
        <v>325.25</v>
      </c>
      <c r="W33" s="16">
        <v>332.75</v>
      </c>
      <c r="X33" s="16">
        <v>340.91666666666669</v>
      </c>
      <c r="Y33" s="16">
        <v>329.33333333333331</v>
      </c>
      <c r="Z33" s="16">
        <v>331</v>
      </c>
    </row>
    <row r="34" spans="1:26" x14ac:dyDescent="0.25">
      <c r="A34" s="14" t="s">
        <v>83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 t="s">
        <v>84</v>
      </c>
      <c r="B35" s="16">
        <v>8445.6666666666661</v>
      </c>
      <c r="C35" s="16">
        <v>8398.6666666666661</v>
      </c>
      <c r="D35" s="16">
        <v>8381.4166666666661</v>
      </c>
      <c r="E35" s="16">
        <v>8398.5</v>
      </c>
      <c r="F35" s="16">
        <v>8465.5833333333339</v>
      </c>
      <c r="G35" s="16">
        <v>8449.8333333333339</v>
      </c>
      <c r="H35" s="16">
        <v>8482.5833333333339</v>
      </c>
      <c r="I35" s="16">
        <v>8476.8333333333339</v>
      </c>
      <c r="J35" s="16">
        <v>8509.25</v>
      </c>
      <c r="K35" s="16">
        <v>8478.0833333333339</v>
      </c>
      <c r="L35" s="16">
        <v>8465</v>
      </c>
      <c r="M35" s="16">
        <v>8453.5</v>
      </c>
      <c r="N35" s="16">
        <v>8471</v>
      </c>
      <c r="O35" s="16">
        <v>8440.5833333333339</v>
      </c>
      <c r="P35" s="16">
        <v>8441.6666666666661</v>
      </c>
      <c r="Q35" s="16">
        <v>8429.75</v>
      </c>
      <c r="R35" s="16">
        <v>8464.4166666666661</v>
      </c>
      <c r="S35" s="16">
        <v>8440.1666666666661</v>
      </c>
      <c r="T35" s="16">
        <v>8433.25</v>
      </c>
      <c r="U35" s="16">
        <v>8427.1666666666661</v>
      </c>
      <c r="V35" s="16">
        <v>8458.75</v>
      </c>
      <c r="W35" s="16">
        <v>8427.25</v>
      </c>
      <c r="X35" s="16">
        <v>8419.0833333333339</v>
      </c>
      <c r="Y35" s="16">
        <v>8430.6666666666661</v>
      </c>
      <c r="Z35" s="16">
        <v>8453</v>
      </c>
    </row>
    <row r="36" spans="1:26" x14ac:dyDescent="0.25">
      <c r="A36" s="14" t="s">
        <v>85</v>
      </c>
      <c r="B36" s="16">
        <v>18.77675087737174</v>
      </c>
      <c r="C36" s="16">
        <v>17.68279977928082</v>
      </c>
      <c r="D36" s="16">
        <v>16.781745872793</v>
      </c>
      <c r="E36" s="16">
        <v>15.798465221413631</v>
      </c>
      <c r="F36" s="16">
        <v>15.97625407621813</v>
      </c>
      <c r="G36" s="16">
        <v>15.69743303327625</v>
      </c>
      <c r="H36" s="16">
        <v>15.69214124391172</v>
      </c>
      <c r="I36" s="16">
        <v>15.39492544965754</v>
      </c>
      <c r="J36" s="16">
        <v>15.131933623330299</v>
      </c>
      <c r="K36" s="16">
        <v>14.95187293892694</v>
      </c>
      <c r="L36" s="16">
        <v>14.37717770795282</v>
      </c>
      <c r="M36" s="16">
        <v>13.78536326986301</v>
      </c>
      <c r="N36" s="16">
        <v>13.52896477036848</v>
      </c>
      <c r="O36" s="16">
        <v>13.456119341010281</v>
      </c>
      <c r="P36" s="16">
        <v>13.417823062347789</v>
      </c>
      <c r="Q36" s="16">
        <v>12.9599099524258</v>
      </c>
      <c r="R36" s="16">
        <v>12.900327364592821</v>
      </c>
      <c r="S36" s="16">
        <v>12.24789367402968</v>
      </c>
      <c r="T36" s="16">
        <v>12.14918011785578</v>
      </c>
      <c r="U36" s="16">
        <v>11.853269989887741</v>
      </c>
      <c r="V36" s="16">
        <v>11.70622131601966</v>
      </c>
      <c r="W36" s="16">
        <v>11.301769496765599</v>
      </c>
      <c r="X36" s="16">
        <v>10.974493644577629</v>
      </c>
      <c r="Y36" s="16">
        <v>10.99647258261035</v>
      </c>
      <c r="Z36" s="16">
        <v>10.258056028365971</v>
      </c>
    </row>
    <row r="37" spans="1:26" x14ac:dyDescent="0.25">
      <c r="A37" s="14" t="s">
        <v>86</v>
      </c>
      <c r="B37" s="18">
        <v>0.57410226365020178</v>
      </c>
      <c r="C37" s="18">
        <v>0.60268933984045248</v>
      </c>
      <c r="D37" s="18">
        <v>0.63416155828279397</v>
      </c>
      <c r="E37" s="18">
        <v>0.63300239020567572</v>
      </c>
      <c r="F37" s="18">
        <v>0.57943179604830763</v>
      </c>
      <c r="G37" s="18">
        <v>0.57929713518645698</v>
      </c>
      <c r="H37" s="18">
        <v>0.55464784210999118</v>
      </c>
      <c r="I37" s="18">
        <v>0.57212109356879171</v>
      </c>
      <c r="J37" s="18">
        <v>0.5578900785564862</v>
      </c>
      <c r="K37" s="18">
        <v>0.57210045785699326</v>
      </c>
      <c r="L37" s="18">
        <v>0.59782003214602053</v>
      </c>
      <c r="M37" s="18">
        <v>0.60083796642159026</v>
      </c>
      <c r="N37" s="18">
        <v>0.61903481467086807</v>
      </c>
      <c r="O37" s="18">
        <v>0.63583208569234717</v>
      </c>
      <c r="P37" s="18">
        <v>0.64285965218980456</v>
      </c>
      <c r="Q37" s="18">
        <v>0.66137994696876146</v>
      </c>
      <c r="R37" s="18">
        <v>0.67252717812165286</v>
      </c>
      <c r="S37" s="18">
        <v>0.65978668088372883</v>
      </c>
      <c r="T37" s="18">
        <v>0.66825842421852732</v>
      </c>
      <c r="U37" s="18">
        <v>0.6796582673777849</v>
      </c>
      <c r="V37" s="18">
        <v>0.67256361902671502</v>
      </c>
      <c r="W37" s="18">
        <v>0.70726546709862925</v>
      </c>
      <c r="X37" s="18">
        <v>0.7210142365658897</v>
      </c>
      <c r="Y37" s="18">
        <v>0.7196466427121615</v>
      </c>
      <c r="Z37" s="18">
        <v>0.73675201646542698</v>
      </c>
    </row>
    <row r="38" spans="1:26" x14ac:dyDescent="0.25">
      <c r="A38" s="14" t="s">
        <v>87</v>
      </c>
      <c r="B38" s="18">
        <v>0.34764913479052822</v>
      </c>
      <c r="C38" s="18">
        <v>0.33930745814307461</v>
      </c>
      <c r="D38" s="18">
        <v>0.3307553272450533</v>
      </c>
      <c r="E38" s="18">
        <v>0.28623477929984781</v>
      </c>
      <c r="F38" s="18">
        <v>0.29937955373406189</v>
      </c>
      <c r="G38" s="18">
        <v>0.31712328767123288</v>
      </c>
      <c r="H38" s="18">
        <v>0.33464611872146122</v>
      </c>
      <c r="I38" s="18">
        <v>0.35515601217656012</v>
      </c>
      <c r="J38" s="18">
        <v>0.31733834244080139</v>
      </c>
      <c r="K38" s="18">
        <v>0.3004185692541857</v>
      </c>
      <c r="L38" s="18">
        <v>0.28529299847792999</v>
      </c>
      <c r="M38" s="18">
        <v>0.27421042617960428</v>
      </c>
      <c r="N38" s="18">
        <v>0.2772180479659988</v>
      </c>
      <c r="O38" s="18">
        <v>0.27694063926940637</v>
      </c>
      <c r="P38" s="18">
        <v>0.29279870624048698</v>
      </c>
      <c r="Q38" s="18">
        <v>0.29069634703196351</v>
      </c>
      <c r="R38" s="18">
        <v>0.32021288706739531</v>
      </c>
      <c r="S38" s="18">
        <v>0.26426940639269408</v>
      </c>
      <c r="T38" s="18">
        <v>0.25054223744292242</v>
      </c>
      <c r="U38" s="18">
        <v>0.25621194824961951</v>
      </c>
      <c r="V38" s="18">
        <v>0.2537947783849423</v>
      </c>
      <c r="W38" s="18">
        <v>0.27563736681887369</v>
      </c>
      <c r="X38" s="18">
        <v>0.25876141552511422</v>
      </c>
      <c r="Y38" s="18">
        <v>0.26657153729071542</v>
      </c>
      <c r="Z38" s="18">
        <v>0.24944027018822101</v>
      </c>
    </row>
    <row r="39" spans="1:26" x14ac:dyDescent="0.25">
      <c r="A39" s="14" t="s">
        <v>88</v>
      </c>
      <c r="B39" s="16">
        <v>150.91666666666671</v>
      </c>
      <c r="C39" s="16">
        <v>162.33333333333329</v>
      </c>
      <c r="D39" s="16">
        <v>169.66666666666671</v>
      </c>
      <c r="E39" s="16">
        <v>162.41666666666671</v>
      </c>
      <c r="F39" s="16">
        <v>142.75</v>
      </c>
      <c r="G39" s="16">
        <v>138.08333333333329</v>
      </c>
      <c r="H39" s="16">
        <v>124</v>
      </c>
      <c r="I39" s="16">
        <v>125.5</v>
      </c>
      <c r="J39" s="16">
        <v>122.6666666666667</v>
      </c>
      <c r="K39" s="16">
        <v>125.5833333333333</v>
      </c>
      <c r="L39" s="16">
        <v>131.25</v>
      </c>
      <c r="M39" s="16">
        <v>136.5</v>
      </c>
      <c r="N39" s="16">
        <v>140.83333333333329</v>
      </c>
      <c r="O39" s="16">
        <v>142.83333333333329</v>
      </c>
      <c r="P39" s="16">
        <v>140.83333333333329</v>
      </c>
      <c r="Q39" s="16">
        <v>145.58333333333329</v>
      </c>
      <c r="R39" s="16">
        <v>141.5</v>
      </c>
      <c r="S39" s="16">
        <v>141.83333333333329</v>
      </c>
      <c r="T39" s="16">
        <v>146.16666666666671</v>
      </c>
      <c r="U39" s="16">
        <v>148.5</v>
      </c>
      <c r="V39" s="16">
        <v>145</v>
      </c>
      <c r="W39" s="16">
        <v>146.91666666666671</v>
      </c>
      <c r="X39" s="16">
        <v>149.33333333333329</v>
      </c>
      <c r="Y39" s="16">
        <v>145.83333333333329</v>
      </c>
      <c r="Z39" s="16">
        <v>147.08333333333329</v>
      </c>
    </row>
    <row r="40" spans="1:26" x14ac:dyDescent="0.25">
      <c r="A40" s="14" t="s">
        <v>89</v>
      </c>
      <c r="B40" s="16">
        <v>187.41666666666671</v>
      </c>
      <c r="C40" s="16">
        <v>199</v>
      </c>
      <c r="D40" s="16">
        <v>208.91666666666671</v>
      </c>
      <c r="E40" s="16">
        <v>199.08333333333329</v>
      </c>
      <c r="F40" s="16">
        <v>175.66666666666671</v>
      </c>
      <c r="G40" s="16">
        <v>172.08333333333329</v>
      </c>
      <c r="H40" s="16">
        <v>153.41666666666671</v>
      </c>
      <c r="I40" s="16">
        <v>157.66666666666671</v>
      </c>
      <c r="J40" s="16">
        <v>152.08333333333329</v>
      </c>
      <c r="K40" s="16">
        <v>156.33333333333329</v>
      </c>
      <c r="L40" s="16">
        <v>163.75</v>
      </c>
      <c r="M40" s="16">
        <v>170</v>
      </c>
      <c r="N40" s="16">
        <v>172.16666666666671</v>
      </c>
      <c r="O40" s="16">
        <v>176.58333333333329</v>
      </c>
      <c r="P40" s="16">
        <v>177.5</v>
      </c>
      <c r="Q40" s="16">
        <v>184.66666666666671</v>
      </c>
      <c r="R40" s="16">
        <v>178.08333333333329</v>
      </c>
      <c r="S40" s="16">
        <v>178</v>
      </c>
      <c r="T40" s="16">
        <v>180.58333333333329</v>
      </c>
      <c r="U40" s="16">
        <v>184.33333333333329</v>
      </c>
      <c r="V40" s="16">
        <v>180.25</v>
      </c>
      <c r="W40" s="16">
        <v>185.83333333333329</v>
      </c>
      <c r="X40" s="16">
        <v>191.58333333333329</v>
      </c>
      <c r="Y40" s="16">
        <v>183.5</v>
      </c>
      <c r="Z40" s="16">
        <v>183.91666666666671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341" priority="10">
      <formula>TRUE</formula>
    </cfRule>
  </conditionalFormatting>
  <conditionalFormatting sqref="A16:Z16">
    <cfRule type="expression" dxfId="340" priority="13">
      <formula>TRUE</formula>
    </cfRule>
  </conditionalFormatting>
  <conditionalFormatting sqref="A17:Z20">
    <cfRule type="notContainsBlanks" dxfId="339" priority="1">
      <formula>LEN(TRIM(A17))&gt;0</formula>
    </cfRule>
  </conditionalFormatting>
  <conditionalFormatting sqref="A20:Z20">
    <cfRule type="expression" dxfId="338" priority="16">
      <formula>TRUE</formula>
    </cfRule>
  </conditionalFormatting>
  <conditionalFormatting sqref="A26:Z26">
    <cfRule type="expression" dxfId="337" priority="19">
      <formula>TRUE</formula>
    </cfRule>
  </conditionalFormatting>
  <conditionalFormatting sqref="A30:Z30">
    <cfRule type="expression" dxfId="336" priority="22">
      <formula>TRUE</formula>
    </cfRule>
  </conditionalFormatting>
  <conditionalFormatting sqref="A32:Z32">
    <cfRule type="expression" dxfId="335" priority="25">
      <formula>TRUE</formula>
    </cfRule>
  </conditionalFormatting>
  <conditionalFormatting sqref="A35:Z35">
    <cfRule type="expression" dxfId="334" priority="28">
      <formula>TRUE</formula>
    </cfRule>
  </conditionalFormatting>
  <conditionalFormatting sqref="A38:Z38">
    <cfRule type="expression" dxfId="333" priority="31">
      <formula>TRUE</formula>
    </cfRule>
  </conditionalFormatting>
  <conditionalFormatting sqref="A45:Z45">
    <cfRule type="expression" dxfId="332" priority="34">
      <formula>TRUE</formula>
    </cfRule>
  </conditionalFormatting>
  <conditionalFormatting sqref="A55:Z55">
    <cfRule type="expression" dxfId="331" priority="37">
      <formula>TRUE</formula>
    </cfRule>
  </conditionalFormatting>
  <conditionalFormatting sqref="A60:Z60">
    <cfRule type="expression" dxfId="330" priority="40">
      <formula>TRUE</formula>
    </cfRule>
  </conditionalFormatting>
  <conditionalFormatting sqref="B14">
    <cfRule type="expression" dxfId="329" priority="8">
      <formula>TRUE</formula>
    </cfRule>
  </conditionalFormatting>
  <conditionalFormatting sqref="B16">
    <cfRule type="expression" dxfId="328" priority="11">
      <formula>TRUE</formula>
    </cfRule>
  </conditionalFormatting>
  <conditionalFormatting sqref="B1">
    <cfRule type="expression" dxfId="327" priority="3">
      <formula>TRUE</formula>
    </cfRule>
  </conditionalFormatting>
  <conditionalFormatting sqref="B20">
    <cfRule type="expression" dxfId="326" priority="14">
      <formula>TRUE</formula>
    </cfRule>
  </conditionalFormatting>
  <conditionalFormatting sqref="B26">
    <cfRule type="expression" dxfId="325" priority="17">
      <formula>TRUE</formula>
    </cfRule>
  </conditionalFormatting>
  <conditionalFormatting sqref="B1:B60">
    <cfRule type="expression" dxfId="324" priority="42">
      <formula>TRUE</formula>
    </cfRule>
  </conditionalFormatting>
  <conditionalFormatting sqref="B30">
    <cfRule type="expression" dxfId="323" priority="20">
      <formula>TRUE</formula>
    </cfRule>
  </conditionalFormatting>
  <conditionalFormatting sqref="B32">
    <cfRule type="expression" dxfId="322" priority="23">
      <formula>TRUE</formula>
    </cfRule>
  </conditionalFormatting>
  <conditionalFormatting sqref="B35">
    <cfRule type="expression" dxfId="321" priority="26">
      <formula>TRUE</formula>
    </cfRule>
  </conditionalFormatting>
  <conditionalFormatting sqref="B38">
    <cfRule type="expression" dxfId="320" priority="29">
      <formula>TRUE</formula>
    </cfRule>
  </conditionalFormatting>
  <conditionalFormatting sqref="B45">
    <cfRule type="expression" dxfId="319" priority="32">
      <formula>TRUE</formula>
    </cfRule>
  </conditionalFormatting>
  <conditionalFormatting sqref="B55">
    <cfRule type="expression" dxfId="318" priority="35">
      <formula>TRUE</formula>
    </cfRule>
  </conditionalFormatting>
  <conditionalFormatting sqref="B60">
    <cfRule type="expression" dxfId="317" priority="38">
      <formula>TRUE</formula>
    </cfRule>
  </conditionalFormatting>
  <conditionalFormatting sqref="Z14">
    <cfRule type="expression" dxfId="316" priority="9">
      <formula>TRUE</formula>
    </cfRule>
  </conditionalFormatting>
  <conditionalFormatting sqref="Z16">
    <cfRule type="expression" dxfId="315" priority="12">
      <formula>TRUE</formula>
    </cfRule>
  </conditionalFormatting>
  <conditionalFormatting sqref="Z1">
    <cfRule type="expression" dxfId="314" priority="4">
      <formula>TRUE</formula>
    </cfRule>
  </conditionalFormatting>
  <conditionalFormatting sqref="Z20">
    <cfRule type="expression" dxfId="313" priority="15">
      <formula>TRUE</formula>
    </cfRule>
  </conditionalFormatting>
  <conditionalFormatting sqref="Z26">
    <cfRule type="expression" dxfId="312" priority="18">
      <formula>TRUE</formula>
    </cfRule>
  </conditionalFormatting>
  <conditionalFormatting sqref="Z1:Z60">
    <cfRule type="expression" dxfId="311" priority="41">
      <formula>TRUE</formula>
    </cfRule>
  </conditionalFormatting>
  <conditionalFormatting sqref="Z30">
    <cfRule type="expression" dxfId="310" priority="21">
      <formula>TRUE</formula>
    </cfRule>
  </conditionalFormatting>
  <conditionalFormatting sqref="Z32">
    <cfRule type="expression" dxfId="309" priority="24">
      <formula>TRUE</formula>
    </cfRule>
  </conditionalFormatting>
  <conditionalFormatting sqref="Z35">
    <cfRule type="expression" dxfId="308" priority="27">
      <formula>TRUE</formula>
    </cfRule>
  </conditionalFormatting>
  <conditionalFormatting sqref="Z38">
    <cfRule type="expression" dxfId="307" priority="30">
      <formula>TRUE</formula>
    </cfRule>
  </conditionalFormatting>
  <conditionalFormatting sqref="Z45">
    <cfRule type="expression" dxfId="306" priority="33">
      <formula>TRUE</formula>
    </cfRule>
  </conditionalFormatting>
  <conditionalFormatting sqref="Z55">
    <cfRule type="expression" dxfId="305" priority="36">
      <formula>TRUE</formula>
    </cfRule>
  </conditionalFormatting>
  <conditionalFormatting sqref="Z60">
    <cfRule type="expression" dxfId="304" priority="3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4" t="s">
        <v>59</v>
      </c>
      <c r="B5" s="15">
        <v>-252820.263546</v>
      </c>
      <c r="C5" s="15">
        <v>331943.25021000003</v>
      </c>
      <c r="D5" s="15">
        <v>361605.57531999989</v>
      </c>
      <c r="E5" s="15">
        <v>153855.96325</v>
      </c>
      <c r="F5" s="15">
        <v>-22303.27580900001</v>
      </c>
      <c r="G5" s="15">
        <v>-98084.425997999977</v>
      </c>
      <c r="H5" s="15">
        <v>-191832.36910900011</v>
      </c>
      <c r="I5" s="15">
        <v>-163061.752939</v>
      </c>
      <c r="J5" s="15">
        <v>-170006.56219</v>
      </c>
      <c r="K5" s="15">
        <v>-146613.22875000001</v>
      </c>
      <c r="L5" s="15">
        <v>-167802.482548</v>
      </c>
      <c r="M5" s="15">
        <v>-116060.324513</v>
      </c>
      <c r="N5" s="15">
        <v>-72175.000024999987</v>
      </c>
      <c r="O5" s="15">
        <v>-5209.5639500000107</v>
      </c>
      <c r="P5" s="15">
        <v>-11470.29309700002</v>
      </c>
      <c r="Q5" s="15">
        <v>6679.1698069999693</v>
      </c>
      <c r="R5" s="15">
        <v>49650.251643000032</v>
      </c>
      <c r="S5" s="15">
        <v>119531.988975</v>
      </c>
      <c r="T5" s="15">
        <v>154453.84735900001</v>
      </c>
      <c r="U5" s="15">
        <v>268107.33953200001</v>
      </c>
      <c r="V5" s="15">
        <v>255782.59167200001</v>
      </c>
      <c r="W5" s="15">
        <v>294080.59566899989</v>
      </c>
      <c r="X5" s="15">
        <v>345699.45528800011</v>
      </c>
      <c r="Y5" s="15">
        <v>350363.00090500002</v>
      </c>
      <c r="Z5" s="15">
        <v>273752.85210100003</v>
      </c>
    </row>
    <row r="6" spans="1:26" x14ac:dyDescent="0.25">
      <c r="A6" s="14" t="s">
        <v>60</v>
      </c>
      <c r="B6" s="15">
        <v>19800342.810782999</v>
      </c>
      <c r="C6" s="15">
        <v>24187323.509300001</v>
      </c>
      <c r="D6" s="15">
        <v>25697249.325606</v>
      </c>
      <c r="E6" s="15">
        <v>24632290.451680001</v>
      </c>
      <c r="F6" s="15">
        <v>22251356.855926</v>
      </c>
      <c r="G6" s="15">
        <v>22078271.435832001</v>
      </c>
      <c r="H6" s="15">
        <v>19837278.625927001</v>
      </c>
      <c r="I6" s="15">
        <v>20374455.778608002</v>
      </c>
      <c r="J6" s="15">
        <v>19891450.608261999</v>
      </c>
      <c r="K6" s="15">
        <v>20809732.142214</v>
      </c>
      <c r="L6" s="15">
        <v>21434942.173331</v>
      </c>
      <c r="M6" s="15">
        <v>21960148.295148998</v>
      </c>
      <c r="N6" s="15">
        <v>22322976.904307999</v>
      </c>
      <c r="O6" s="15">
        <v>21876603.635458998</v>
      </c>
      <c r="P6" s="15">
        <v>21692169.500599001</v>
      </c>
      <c r="Q6" s="15">
        <v>22755336.249786001</v>
      </c>
      <c r="R6" s="15">
        <v>21796742.836387999</v>
      </c>
      <c r="S6" s="15">
        <v>22040493.520822</v>
      </c>
      <c r="T6" s="15">
        <v>22353455.561407998</v>
      </c>
      <c r="U6" s="15">
        <v>22797039.706677999</v>
      </c>
      <c r="V6" s="15">
        <v>22122886.732698001</v>
      </c>
      <c r="W6" s="15">
        <v>22548605.402679</v>
      </c>
      <c r="X6" s="15">
        <v>22775080.063078001</v>
      </c>
      <c r="Y6" s="15">
        <v>22008540.190590002</v>
      </c>
      <c r="Z6" s="15">
        <v>22168686.768722001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18536758.907556001</v>
      </c>
      <c r="C10" s="15">
        <v>4010525.1998280012</v>
      </c>
      <c r="D10" s="15">
        <v>1554837.5188529999</v>
      </c>
      <c r="E10" s="15">
        <v>1440845.0154260001</v>
      </c>
      <c r="F10" s="15">
        <v>1389869.926548</v>
      </c>
      <c r="G10" s="15">
        <v>1315113.792838</v>
      </c>
      <c r="H10" s="15">
        <v>1202136.925423</v>
      </c>
      <c r="I10" s="15">
        <v>1209578.6361459999</v>
      </c>
      <c r="J10" s="15">
        <v>1231703.084456</v>
      </c>
      <c r="K10" s="15">
        <v>1272428.8853849999</v>
      </c>
      <c r="L10" s="15">
        <v>1306658.0286010001</v>
      </c>
      <c r="M10" s="15">
        <v>1272033.1957710001</v>
      </c>
      <c r="N10" s="15">
        <v>1378643.621117</v>
      </c>
      <c r="O10" s="15">
        <v>1343977.5146840001</v>
      </c>
      <c r="P10" s="15">
        <v>1377813.109063</v>
      </c>
      <c r="Q10" s="15">
        <v>1390775.1696870001</v>
      </c>
      <c r="R10" s="15">
        <v>1290912.986546</v>
      </c>
      <c r="S10" s="15">
        <v>1400418.185485</v>
      </c>
      <c r="T10" s="15">
        <v>1336992.5173470001</v>
      </c>
      <c r="U10" s="15">
        <v>1300127.2855489999</v>
      </c>
      <c r="V10" s="15">
        <v>1323762.734035</v>
      </c>
      <c r="W10" s="15">
        <v>1286114.786018</v>
      </c>
      <c r="X10" s="15">
        <v>1295878.542378</v>
      </c>
      <c r="Y10" s="15">
        <v>1264039.982015</v>
      </c>
      <c r="Z10" s="15">
        <v>1271051.041431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792471.59999999986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576107.75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4669603.0776029956</v>
      </c>
      <c r="C16" s="15">
        <v>5083221.409586098</v>
      </c>
      <c r="D16" s="15">
        <v>5409317.6929762494</v>
      </c>
      <c r="E16" s="15">
        <v>5123261.3511420935</v>
      </c>
      <c r="F16" s="15">
        <v>4480493.8856365243</v>
      </c>
      <c r="G16" s="15">
        <v>4406932.3215817539</v>
      </c>
      <c r="H16" s="15">
        <v>3934996.5003700382</v>
      </c>
      <c r="I16" s="15">
        <v>4019499.602855199</v>
      </c>
      <c r="J16" s="15">
        <v>3889423.8258025879</v>
      </c>
      <c r="K16" s="15">
        <v>4112370.4554648669</v>
      </c>
      <c r="L16" s="15">
        <v>4311189.3854771471</v>
      </c>
      <c r="M16" s="15">
        <v>4461425.1622753497</v>
      </c>
      <c r="N16" s="15">
        <v>4604067.7957444666</v>
      </c>
      <c r="O16" s="15">
        <v>4550566.5768562332</v>
      </c>
      <c r="P16" s="15">
        <v>4527833.358770187</v>
      </c>
      <c r="Q16" s="15">
        <v>4821132.1574787553</v>
      </c>
      <c r="R16" s="15">
        <v>4650470.780442155</v>
      </c>
      <c r="S16" s="15">
        <v>4729499.7521713264</v>
      </c>
      <c r="T16" s="15">
        <v>4835202.3501205463</v>
      </c>
      <c r="U16" s="15">
        <v>4974070.0361986281</v>
      </c>
      <c r="V16" s="15">
        <v>4797344.6358021554</v>
      </c>
      <c r="W16" s="15">
        <v>4953392.5343042137</v>
      </c>
      <c r="X16" s="15">
        <v>5103422.0555678206</v>
      </c>
      <c r="Y16" s="15">
        <v>4961809.8357597413</v>
      </c>
      <c r="Z16" s="15">
        <v>5008296.9167498462</v>
      </c>
    </row>
    <row r="17" spans="1:26" x14ac:dyDescent="0.25">
      <c r="A17" s="14" t="s">
        <v>10</v>
      </c>
      <c r="B17" s="15">
        <f t="shared" ref="B17:Z17" si="0">SUM(B5:B16)</f>
        <v>43589884.532395996</v>
      </c>
      <c r="C17" s="15">
        <f t="shared" si="0"/>
        <v>34405484.968924105</v>
      </c>
      <c r="D17" s="15">
        <f t="shared" si="0"/>
        <v>33599117.862755254</v>
      </c>
      <c r="E17" s="15">
        <f t="shared" si="0"/>
        <v>31350252.781498093</v>
      </c>
      <c r="F17" s="15">
        <f t="shared" si="0"/>
        <v>28099417.392301522</v>
      </c>
      <c r="G17" s="15">
        <f t="shared" si="0"/>
        <v>27702233.124253757</v>
      </c>
      <c r="H17" s="15">
        <f t="shared" si="0"/>
        <v>24782579.682611037</v>
      </c>
      <c r="I17" s="15">
        <f t="shared" si="0"/>
        <v>25440472.264670201</v>
      </c>
      <c r="J17" s="15">
        <f t="shared" si="0"/>
        <v>24842570.956330586</v>
      </c>
      <c r="K17" s="15">
        <f t="shared" si="0"/>
        <v>26047918.254313864</v>
      </c>
      <c r="L17" s="15">
        <f t="shared" si="0"/>
        <v>26884987.104861148</v>
      </c>
      <c r="M17" s="15">
        <f t="shared" si="0"/>
        <v>27577546.328682348</v>
      </c>
      <c r="N17" s="15">
        <f t="shared" si="0"/>
        <v>28233513.321144465</v>
      </c>
      <c r="O17" s="15">
        <f t="shared" si="0"/>
        <v>27765938.163049232</v>
      </c>
      <c r="P17" s="15">
        <f t="shared" si="0"/>
        <v>27586345.675335187</v>
      </c>
      <c r="Q17" s="15">
        <f t="shared" si="0"/>
        <v>28973922.746758752</v>
      </c>
      <c r="R17" s="15">
        <f t="shared" si="0"/>
        <v>27787776.855019152</v>
      </c>
      <c r="S17" s="15">
        <f t="shared" si="0"/>
        <v>28289943.447453327</v>
      </c>
      <c r="T17" s="15">
        <f t="shared" si="0"/>
        <v>28680104.276234545</v>
      </c>
      <c r="U17" s="15">
        <f t="shared" si="0"/>
        <v>29339344.367957626</v>
      </c>
      <c r="V17" s="15">
        <f t="shared" si="0"/>
        <v>28499776.694207154</v>
      </c>
      <c r="W17" s="15">
        <f t="shared" si="0"/>
        <v>29082193.318670213</v>
      </c>
      <c r="X17" s="15">
        <f t="shared" si="0"/>
        <v>29520080.116311822</v>
      </c>
      <c r="Y17" s="15">
        <f t="shared" si="0"/>
        <v>28584753.00926974</v>
      </c>
      <c r="Z17" s="15">
        <f t="shared" si="0"/>
        <v>28721787.579003848</v>
      </c>
    </row>
    <row r="18" spans="1:26" x14ac:dyDescent="0.25">
      <c r="A18" s="14" t="s">
        <v>13</v>
      </c>
      <c r="B18" s="15">
        <f t="shared" ref="B18:Z18" si="1">B17/B3/1000</f>
        <v>217.94942266197998</v>
      </c>
      <c r="C18" s="15">
        <f t="shared" si="1"/>
        <v>172.02742484462053</v>
      </c>
      <c r="D18" s="15">
        <f t="shared" si="1"/>
        <v>167.99558931377626</v>
      </c>
      <c r="E18" s="15">
        <f t="shared" si="1"/>
        <v>156.75126390749048</v>
      </c>
      <c r="F18" s="15">
        <f t="shared" si="1"/>
        <v>140.49708696150762</v>
      </c>
      <c r="G18" s="15">
        <f t="shared" si="1"/>
        <v>138.51116562126879</v>
      </c>
      <c r="H18" s="15">
        <f t="shared" si="1"/>
        <v>123.91289841305519</v>
      </c>
      <c r="I18" s="15">
        <f t="shared" si="1"/>
        <v>127.202361323351</v>
      </c>
      <c r="J18" s="15">
        <f t="shared" si="1"/>
        <v>124.21285478165294</v>
      </c>
      <c r="K18" s="15">
        <f t="shared" si="1"/>
        <v>130.23959127156931</v>
      </c>
      <c r="L18" s="15">
        <f t="shared" si="1"/>
        <v>134.42493552430574</v>
      </c>
      <c r="M18" s="15">
        <f t="shared" si="1"/>
        <v>137.88773164341174</v>
      </c>
      <c r="N18" s="15">
        <f t="shared" si="1"/>
        <v>141.16756660572233</v>
      </c>
      <c r="O18" s="15">
        <f t="shared" si="1"/>
        <v>138.82969081524618</v>
      </c>
      <c r="P18" s="15">
        <f t="shared" si="1"/>
        <v>137.93172837667595</v>
      </c>
      <c r="Q18" s="15">
        <f t="shared" si="1"/>
        <v>144.86961373379376</v>
      </c>
      <c r="R18" s="15">
        <f t="shared" si="1"/>
        <v>138.93888427509577</v>
      </c>
      <c r="S18" s="15">
        <f t="shared" si="1"/>
        <v>141.44971723726661</v>
      </c>
      <c r="T18" s="15">
        <f t="shared" si="1"/>
        <v>143.40052138117272</v>
      </c>
      <c r="U18" s="15">
        <f t="shared" si="1"/>
        <v>146.69672183978813</v>
      </c>
      <c r="V18" s="15">
        <f t="shared" si="1"/>
        <v>142.49888347103578</v>
      </c>
      <c r="W18" s="15">
        <f t="shared" si="1"/>
        <v>145.41096659335108</v>
      </c>
      <c r="X18" s="15">
        <f t="shared" si="1"/>
        <v>147.60040058155911</v>
      </c>
      <c r="Y18" s="15">
        <f t="shared" si="1"/>
        <v>142.92376504634871</v>
      </c>
      <c r="Z18" s="15">
        <f t="shared" si="1"/>
        <v>143.60893789501924</v>
      </c>
    </row>
    <row r="19" spans="1:26" x14ac:dyDescent="0.25">
      <c r="A19" s="14" t="s">
        <v>14</v>
      </c>
      <c r="B19" s="15">
        <f>B18/B4</f>
        <v>217.94942266197998</v>
      </c>
      <c r="C19" s="15">
        <f>C18/B4</f>
        <v>172.02742484462053</v>
      </c>
      <c r="D19" s="15">
        <f>D18/B4</f>
        <v>167.99558931377626</v>
      </c>
      <c r="E19" s="15">
        <f>E18/B4</f>
        <v>156.75126390749048</v>
      </c>
      <c r="F19" s="15">
        <f>F18/B4</f>
        <v>140.49708696150762</v>
      </c>
      <c r="G19" s="15">
        <f>G18/B4</f>
        <v>138.51116562126879</v>
      </c>
      <c r="H19" s="15">
        <f>H18/B4</f>
        <v>123.91289841305519</v>
      </c>
      <c r="I19" s="15">
        <f>I18/B4</f>
        <v>127.202361323351</v>
      </c>
      <c r="J19" s="15">
        <f>J18/B4</f>
        <v>124.21285478165294</v>
      </c>
      <c r="K19" s="15">
        <f>K18/B4</f>
        <v>130.23959127156931</v>
      </c>
      <c r="L19" s="15">
        <f>L18/B4</f>
        <v>134.42493552430574</v>
      </c>
      <c r="M19" s="15">
        <f>M18/B4</f>
        <v>137.88773164341174</v>
      </c>
      <c r="N19" s="15">
        <f>N18/B4</f>
        <v>141.16756660572233</v>
      </c>
      <c r="O19" s="15">
        <f>O18/B4</f>
        <v>138.82969081524618</v>
      </c>
      <c r="P19" s="15">
        <f>P18/B4</f>
        <v>137.93172837667595</v>
      </c>
      <c r="Q19" s="15">
        <f>Q18/B4</f>
        <v>144.86961373379376</v>
      </c>
      <c r="R19" s="15">
        <f>R18/B4</f>
        <v>138.93888427509577</v>
      </c>
      <c r="S19" s="15">
        <f>S18/B4</f>
        <v>141.44971723726661</v>
      </c>
      <c r="T19" s="15">
        <f>T18/B4</f>
        <v>143.40052138117272</v>
      </c>
      <c r="U19" s="15">
        <f>U18/B4</f>
        <v>146.69672183978813</v>
      </c>
      <c r="V19" s="15">
        <f>V18/B4</f>
        <v>142.49888347103578</v>
      </c>
      <c r="W19" s="15">
        <f>W18/B4</f>
        <v>145.41096659335108</v>
      </c>
      <c r="X19" s="15">
        <f>X18/B4</f>
        <v>147.60040058155911</v>
      </c>
      <c r="Y19" s="15">
        <f>Y18/B4</f>
        <v>142.92376504634871</v>
      </c>
      <c r="Z19" s="15">
        <f>Z18/B4</f>
        <v>143.60893789501924</v>
      </c>
    </row>
    <row r="20" spans="1:26" x14ac:dyDescent="0.25">
      <c r="A20" s="14" t="s">
        <v>15</v>
      </c>
      <c r="B20" s="16">
        <v>220.3960202275</v>
      </c>
      <c r="C20" s="16">
        <v>377.7354467729017</v>
      </c>
      <c r="D20" s="16">
        <v>402.99952816641252</v>
      </c>
      <c r="E20" s="16">
        <v>399.87627446577608</v>
      </c>
      <c r="F20" s="16">
        <v>390.1497298904336</v>
      </c>
      <c r="G20" s="16">
        <v>394.18037929823038</v>
      </c>
      <c r="H20" s="16">
        <v>380.14148720206128</v>
      </c>
      <c r="I20" s="16">
        <v>400.98493731381132</v>
      </c>
      <c r="J20" s="16">
        <v>397.17167012441058</v>
      </c>
      <c r="K20" s="16">
        <v>402.21348545564689</v>
      </c>
      <c r="L20" s="16">
        <v>411.58350103415722</v>
      </c>
      <c r="M20" s="16">
        <v>414.39584864386791</v>
      </c>
      <c r="N20" s="16">
        <v>416.11111111111109</v>
      </c>
      <c r="O20" s="16">
        <v>414.99914301297702</v>
      </c>
      <c r="P20" s="16">
        <v>415.00000000114971</v>
      </c>
      <c r="Q20" s="16">
        <v>414.82845478754501</v>
      </c>
      <c r="R20" s="16">
        <v>416.1369863015409</v>
      </c>
      <c r="S20" s="16">
        <v>414.97233515254823</v>
      </c>
      <c r="T20" s="16">
        <v>414.92641526385</v>
      </c>
      <c r="U20" s="16">
        <v>414.9630446547244</v>
      </c>
      <c r="V20" s="16">
        <v>416.13698630009139</v>
      </c>
      <c r="W20" s="16">
        <v>414.99999999935028</v>
      </c>
      <c r="X20" s="16">
        <v>414.7939337318378</v>
      </c>
      <c r="Y20" s="16">
        <v>414.84737743538358</v>
      </c>
      <c r="Z20" s="16">
        <v>416.13698630163782</v>
      </c>
    </row>
    <row r="21" spans="1:26" x14ac:dyDescent="0.25">
      <c r="A21" s="14" t="s">
        <v>70</v>
      </c>
      <c r="B21" s="17">
        <v>4.9134933071819944</v>
      </c>
      <c r="C21" s="17">
        <v>-3.9703093136783738</v>
      </c>
      <c r="D21" s="17">
        <v>-4.1803341594788561</v>
      </c>
      <c r="E21" s="17">
        <v>-1.8400758695769459</v>
      </c>
      <c r="F21" s="17">
        <v>0.27981035352285022</v>
      </c>
      <c r="G21" s="17">
        <v>1.244717002748936</v>
      </c>
      <c r="H21" s="17">
        <v>2.5768607638916361</v>
      </c>
      <c r="I21" s="17">
        <v>2.118387408920043</v>
      </c>
      <c r="J21" s="17">
        <v>2.2727502903433421</v>
      </c>
      <c r="K21" s="17">
        <v>1.970671338665982</v>
      </c>
      <c r="L21" s="17">
        <v>2.2454516699715841</v>
      </c>
      <c r="M21" s="17">
        <v>1.5695876497298631</v>
      </c>
      <c r="N21" s="17">
        <v>0.98943152863264561</v>
      </c>
      <c r="O21" s="17">
        <v>7.283223780674089E-2</v>
      </c>
      <c r="P21" s="17">
        <v>0.16310340962460429</v>
      </c>
      <c r="Q21" s="17">
        <v>-9.6655102971228077E-2</v>
      </c>
      <c r="R21" s="17">
        <v>-0.72808561527350812</v>
      </c>
      <c r="S21" s="17">
        <v>-1.787620146948476</v>
      </c>
      <c r="T21" s="17">
        <v>-2.3479496624731149</v>
      </c>
      <c r="U21" s="17">
        <v>-4.1425064517776686</v>
      </c>
      <c r="V21" s="17">
        <v>-4.005959483858839</v>
      </c>
      <c r="W21" s="17">
        <v>-4.7273689593343038</v>
      </c>
      <c r="X21" s="17">
        <v>-5.6916600575152936</v>
      </c>
      <c r="Y21" s="17">
        <v>-5.9075639049567439</v>
      </c>
      <c r="Z21" s="17">
        <v>-4.7199212127428076</v>
      </c>
    </row>
    <row r="22" spans="1:26" x14ac:dyDescent="0.25">
      <c r="A22" s="14" t="s">
        <v>71</v>
      </c>
      <c r="B22" s="17">
        <v>449.1991913089999</v>
      </c>
      <c r="C22" s="17">
        <v>338.15189648515258</v>
      </c>
      <c r="D22" s="17">
        <v>347.26588236705891</v>
      </c>
      <c r="E22" s="17">
        <v>344.28671916698812</v>
      </c>
      <c r="F22" s="17">
        <v>326.31230662584773</v>
      </c>
      <c r="G22" s="17">
        <v>327.5089428615658</v>
      </c>
      <c r="H22" s="17">
        <v>311.47149882484621</v>
      </c>
      <c r="I22" s="17">
        <v>309.33291890717032</v>
      </c>
      <c r="J22" s="17">
        <v>310.76416534037543</v>
      </c>
      <c r="K22" s="17">
        <v>327.041889571745</v>
      </c>
      <c r="L22" s="17">
        <v>335.21631420745791</v>
      </c>
      <c r="M22" s="17">
        <v>347.17745492486392</v>
      </c>
      <c r="N22" s="17">
        <v>357.64448978864618</v>
      </c>
      <c r="O22" s="17">
        <v>357.53402341932969</v>
      </c>
      <c r="P22" s="17">
        <v>360.58421601204321</v>
      </c>
      <c r="Q22" s="17">
        <v>384.8380134241919</v>
      </c>
      <c r="R22" s="17">
        <v>373.65364830765162</v>
      </c>
      <c r="S22" s="17">
        <v>385.21296479897489</v>
      </c>
      <c r="T22" s="17">
        <v>397.23713874574622</v>
      </c>
      <c r="U22" s="17">
        <v>411.76373805740258</v>
      </c>
      <c r="V22" s="17">
        <v>405.01683749255187</v>
      </c>
      <c r="W22" s="17">
        <v>423.6238026056692</v>
      </c>
      <c r="X22" s="17">
        <v>438.34404272307552</v>
      </c>
      <c r="Y22" s="17">
        <v>433.92882133284132</v>
      </c>
      <c r="Z22" s="17">
        <v>446.69268897719797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13.818331114240349</v>
      </c>
      <c r="C26" s="17">
        <v>5.6197344811526984</v>
      </c>
      <c r="D26" s="17">
        <v>1.235494992781351</v>
      </c>
      <c r="E26" s="17">
        <v>1.19166520217891</v>
      </c>
      <c r="F26" s="17">
        <v>1.1631158193529181</v>
      </c>
      <c r="G26" s="17">
        <v>1.067647067848843</v>
      </c>
      <c r="H26" s="17">
        <v>1.002907159707493</v>
      </c>
      <c r="I26" s="17">
        <v>1.031644818289017</v>
      </c>
      <c r="J26" s="17">
        <v>1.03440146486163</v>
      </c>
      <c r="K26" s="17">
        <v>1.0263858646861099</v>
      </c>
      <c r="L26" s="17">
        <v>1.093827282009322</v>
      </c>
      <c r="M26" s="17">
        <v>1.1002535148188961</v>
      </c>
      <c r="N26" s="17">
        <v>1.179062598220612</v>
      </c>
      <c r="O26" s="17">
        <v>1.1609480530239671</v>
      </c>
      <c r="P26" s="17">
        <v>1.1534853899275279</v>
      </c>
      <c r="Q26" s="17">
        <v>1.150286594805465</v>
      </c>
      <c r="R26" s="17">
        <v>1.1377481391251449</v>
      </c>
      <c r="S26" s="17">
        <v>1.1503026874813529</v>
      </c>
      <c r="T26" s="17">
        <v>1.117740179237583</v>
      </c>
      <c r="U26" s="17">
        <v>1.0762463035789831</v>
      </c>
      <c r="V26" s="17">
        <v>1.0884467697679301</v>
      </c>
      <c r="W26" s="17">
        <v>1.0738744636154181</v>
      </c>
      <c r="X26" s="17">
        <v>1.067981391506724</v>
      </c>
      <c r="Y26" s="17">
        <v>1.0376903133768429</v>
      </c>
      <c r="Z26" s="17">
        <v>1.06537514983267</v>
      </c>
    </row>
    <row r="27" spans="1:26" x14ac:dyDescent="0.25">
      <c r="A27" s="14" t="s">
        <v>76</v>
      </c>
      <c r="B27" s="16">
        <v>44079.204045500002</v>
      </c>
      <c r="C27" s="16">
        <v>71527.98420091666</v>
      </c>
      <c r="D27" s="16">
        <v>73998.773361916668</v>
      </c>
      <c r="E27" s="16">
        <v>71545.863027416664</v>
      </c>
      <c r="F27" s="16">
        <v>68190.369790249999</v>
      </c>
      <c r="G27" s="16">
        <v>67412.728467583336</v>
      </c>
      <c r="H27" s="16">
        <v>63688.904765833337</v>
      </c>
      <c r="I27" s="16">
        <v>65865.785803166669</v>
      </c>
      <c r="J27" s="16">
        <v>64008.186357250001</v>
      </c>
      <c r="K27" s="16">
        <v>63630.173399083338</v>
      </c>
      <c r="L27" s="16">
        <v>63943.612720666657</v>
      </c>
      <c r="M27" s="16">
        <v>63253.382337000003</v>
      </c>
      <c r="N27" s="16">
        <v>62416.666666666657</v>
      </c>
      <c r="O27" s="16">
        <v>61187.473645833343</v>
      </c>
      <c r="P27" s="16">
        <v>60158.400000166672</v>
      </c>
      <c r="Q27" s="16">
        <v>59129.647945416662</v>
      </c>
      <c r="R27" s="16">
        <v>58334.082739750003</v>
      </c>
      <c r="S27" s="16">
        <v>57216.385570833343</v>
      </c>
      <c r="T27" s="16">
        <v>56272.320438083341</v>
      </c>
      <c r="U27" s="16">
        <v>55364.369417833339</v>
      </c>
      <c r="V27" s="16">
        <v>54622.140821749992</v>
      </c>
      <c r="W27" s="16">
        <v>53227.89999991667</v>
      </c>
      <c r="X27" s="16">
        <v>51957.088139250001</v>
      </c>
      <c r="Y27" s="16">
        <v>50719.24036525</v>
      </c>
      <c r="Z27" s="16">
        <v>49628.496986333332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44079.204045500002</v>
      </c>
      <c r="C29" s="16">
        <v>71527.98420091666</v>
      </c>
      <c r="D29" s="16">
        <v>73998.773361916668</v>
      </c>
      <c r="E29" s="16">
        <v>71545.863027416664</v>
      </c>
      <c r="F29" s="16">
        <v>68190.369790249999</v>
      </c>
      <c r="G29" s="16">
        <v>67412.728467583336</v>
      </c>
      <c r="H29" s="16">
        <v>63688.904765833337</v>
      </c>
      <c r="I29" s="16">
        <v>65865.785803166669</v>
      </c>
      <c r="J29" s="16">
        <v>64008.186357250001</v>
      </c>
      <c r="K29" s="16">
        <v>63630.173399083338</v>
      </c>
      <c r="L29" s="16">
        <v>63943.612720666657</v>
      </c>
      <c r="M29" s="16">
        <v>63253.382337000003</v>
      </c>
      <c r="N29" s="16">
        <v>62416.666666666657</v>
      </c>
      <c r="O29" s="16">
        <v>61187.473645833343</v>
      </c>
      <c r="P29" s="16">
        <v>60158.400000166672</v>
      </c>
      <c r="Q29" s="16">
        <v>59129.647945416662</v>
      </c>
      <c r="R29" s="16">
        <v>58334.082739750003</v>
      </c>
      <c r="S29" s="16">
        <v>57216.385570833343</v>
      </c>
      <c r="T29" s="16">
        <v>56272.320438083341</v>
      </c>
      <c r="U29" s="16">
        <v>55364.369417833339</v>
      </c>
      <c r="V29" s="16">
        <v>54622.140821749992</v>
      </c>
      <c r="W29" s="16">
        <v>53227.89999991667</v>
      </c>
      <c r="X29" s="16">
        <v>51957.088139250001</v>
      </c>
      <c r="Y29" s="16">
        <v>50719.24036525</v>
      </c>
      <c r="Z29" s="16">
        <v>49628.496986333332</v>
      </c>
    </row>
    <row r="30" spans="1:26" x14ac:dyDescent="0.25">
      <c r="A30" s="14" t="s">
        <v>79</v>
      </c>
      <c r="B30" s="16">
        <v>51454.280639083343</v>
      </c>
      <c r="C30" s="16">
        <v>83606.395367333331</v>
      </c>
      <c r="D30" s="16">
        <v>86501.59569183334</v>
      </c>
      <c r="E30" s="16">
        <v>83613.923639666667</v>
      </c>
      <c r="F30" s="16">
        <v>79708.543762583329</v>
      </c>
      <c r="G30" s="16">
        <v>78800.583410833337</v>
      </c>
      <c r="H30" s="16">
        <v>74444.212041666658</v>
      </c>
      <c r="I30" s="16">
        <v>76974.472304916664</v>
      </c>
      <c r="J30" s="16">
        <v>74802.129786250007</v>
      </c>
      <c r="K30" s="16">
        <v>74397.605462333348</v>
      </c>
      <c r="L30" s="16">
        <v>74729.946225083331</v>
      </c>
      <c r="M30" s="16">
        <v>73943.194273333342</v>
      </c>
      <c r="N30" s="16">
        <v>72945.926965499995</v>
      </c>
      <c r="O30" s="16">
        <v>71528.269717916672</v>
      </c>
      <c r="P30" s="16">
        <v>70325.280896333337</v>
      </c>
      <c r="Q30" s="16">
        <v>69103.126494916665</v>
      </c>
      <c r="R30" s="16">
        <v>68192.875400166668</v>
      </c>
      <c r="S30" s="16">
        <v>66866.548343083341</v>
      </c>
      <c r="T30" s="16">
        <v>65782.435555416669</v>
      </c>
      <c r="U30" s="16">
        <v>64721.043323166668</v>
      </c>
      <c r="V30" s="16">
        <v>63850.518883833327</v>
      </c>
      <c r="W30" s="16">
        <v>62208.090419583343</v>
      </c>
      <c r="X30" s="16">
        <v>60737.895762333334</v>
      </c>
      <c r="Y30" s="16">
        <v>59307.526171833328</v>
      </c>
      <c r="Z30" s="16">
        <v>57999.453753999987</v>
      </c>
    </row>
    <row r="31" spans="1:26" x14ac:dyDescent="0.25">
      <c r="A31" s="14" t="s">
        <v>80</v>
      </c>
      <c r="B31" s="15">
        <v>19547522.547237001</v>
      </c>
      <c r="C31" s="15">
        <v>24519266.759509999</v>
      </c>
      <c r="D31" s="15">
        <v>26058854.90092599</v>
      </c>
      <c r="E31" s="15">
        <v>24786146.414930001</v>
      </c>
      <c r="F31" s="15">
        <v>22229053.580116998</v>
      </c>
      <c r="G31" s="15">
        <v>21980187.009833999</v>
      </c>
      <c r="H31" s="15">
        <v>19645446.256818</v>
      </c>
      <c r="I31" s="15">
        <v>20211394.025669001</v>
      </c>
      <c r="J31" s="15">
        <v>19721444.046071999</v>
      </c>
      <c r="K31" s="15">
        <v>20663118.913463999</v>
      </c>
      <c r="L31" s="15">
        <v>21267139.690783001</v>
      </c>
      <c r="M31" s="15">
        <v>21844087.970635999</v>
      </c>
      <c r="N31" s="15">
        <v>22250801.904282998</v>
      </c>
      <c r="O31" s="15">
        <v>21871394.071509</v>
      </c>
      <c r="P31" s="15">
        <v>21680699.207502</v>
      </c>
      <c r="Q31" s="15">
        <v>22762015.419592999</v>
      </c>
      <c r="R31" s="15">
        <v>21846393.088031001</v>
      </c>
      <c r="S31" s="15">
        <v>22160025.509796999</v>
      </c>
      <c r="T31" s="15">
        <v>22507909.408767</v>
      </c>
      <c r="U31" s="15">
        <v>23065147.046209998</v>
      </c>
      <c r="V31" s="15">
        <v>22378669.324370001</v>
      </c>
      <c r="W31" s="15">
        <v>22842685.998348001</v>
      </c>
      <c r="X31" s="15">
        <v>23120779.518366002</v>
      </c>
      <c r="Y31" s="15">
        <v>22358903.191495009</v>
      </c>
      <c r="Z31" s="15">
        <v>22442439.620823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575.08333333333337</v>
      </c>
      <c r="C33" s="16">
        <v>832.5</v>
      </c>
      <c r="D33" s="16">
        <v>861</v>
      </c>
      <c r="E33" s="16">
        <v>831.41666666666663</v>
      </c>
      <c r="F33" s="16">
        <v>796.16666666666663</v>
      </c>
      <c r="G33" s="16">
        <v>791.33333333333337</v>
      </c>
      <c r="H33" s="16">
        <v>740.83333333333337</v>
      </c>
      <c r="I33" s="16">
        <v>770.66666666666663</v>
      </c>
      <c r="J33" s="16">
        <v>759.91666666666663</v>
      </c>
      <c r="K33" s="16">
        <v>752.5</v>
      </c>
      <c r="L33" s="16">
        <v>752.33333333333337</v>
      </c>
      <c r="M33" s="16">
        <v>749.25</v>
      </c>
      <c r="N33" s="16">
        <v>740.83333333333337</v>
      </c>
      <c r="O33" s="16">
        <v>717.5</v>
      </c>
      <c r="P33" s="16">
        <v>710.08333333333337</v>
      </c>
      <c r="Q33" s="16">
        <v>696.25</v>
      </c>
      <c r="R33" s="16">
        <v>693.33333333333337</v>
      </c>
      <c r="S33" s="16">
        <v>677.25</v>
      </c>
      <c r="T33" s="16">
        <v>669.91666666666663</v>
      </c>
      <c r="U33" s="16">
        <v>662.25</v>
      </c>
      <c r="V33" s="16">
        <v>655.16666666666663</v>
      </c>
      <c r="W33" s="16">
        <v>635.33333333333337</v>
      </c>
      <c r="X33" s="16">
        <v>620.83333333333337</v>
      </c>
      <c r="Y33" s="16">
        <v>611.41666666666663</v>
      </c>
      <c r="Z33" s="16">
        <v>598.16666666666663</v>
      </c>
    </row>
    <row r="34" spans="1:26" x14ac:dyDescent="0.25">
      <c r="A34" s="14" t="s">
        <v>83</v>
      </c>
      <c r="B34" s="16">
        <v>6718</v>
      </c>
      <c r="C34" s="16">
        <v>3772</v>
      </c>
      <c r="D34" s="16">
        <v>6950.666666666667</v>
      </c>
      <c r="E34" s="16">
        <v>6868.666666666667</v>
      </c>
      <c r="F34" s="16">
        <v>6842.916666666667</v>
      </c>
      <c r="G34" s="16">
        <v>6762.833333333333</v>
      </c>
      <c r="H34" s="16">
        <v>6885.166666666667</v>
      </c>
      <c r="I34" s="16">
        <v>6813.583333333333</v>
      </c>
      <c r="J34" s="16">
        <v>6810.833333333333</v>
      </c>
      <c r="K34" s="16">
        <v>6819.833333333333</v>
      </c>
      <c r="L34" s="16">
        <v>6786.5</v>
      </c>
      <c r="M34" s="16">
        <v>6808.416666666667</v>
      </c>
      <c r="N34" s="16">
        <v>6820.416666666667</v>
      </c>
      <c r="O34" s="16">
        <v>6865.916666666667</v>
      </c>
      <c r="P34" s="16">
        <v>6873.166666666667</v>
      </c>
      <c r="Q34" s="16">
        <v>6881.416666666667</v>
      </c>
      <c r="R34" s="16">
        <v>6851.25</v>
      </c>
      <c r="S34" s="16">
        <v>6829</v>
      </c>
      <c r="T34" s="16">
        <v>6948</v>
      </c>
      <c r="U34" s="16">
        <v>6940.25</v>
      </c>
      <c r="V34" s="16">
        <v>6932.5</v>
      </c>
      <c r="W34" s="16">
        <v>6946.25</v>
      </c>
      <c r="X34" s="16">
        <v>6992.833333333333</v>
      </c>
      <c r="Y34" s="16">
        <v>7058.083333333333</v>
      </c>
      <c r="Z34" s="16">
        <v>6979.583333333333</v>
      </c>
    </row>
    <row r="35" spans="1:26" x14ac:dyDescent="0.25">
      <c r="A35" s="14" t="s">
        <v>84</v>
      </c>
      <c r="B35" s="16">
        <v>1490.916666666667</v>
      </c>
      <c r="C35" s="16">
        <v>4155.5</v>
      </c>
      <c r="D35" s="16">
        <v>948.33333333333337</v>
      </c>
      <c r="E35" s="16">
        <v>1059.916666666667</v>
      </c>
      <c r="F35" s="16">
        <v>1144.916666666667</v>
      </c>
      <c r="G35" s="16">
        <v>1205.833333333333</v>
      </c>
      <c r="H35" s="16">
        <v>1134</v>
      </c>
      <c r="I35" s="16">
        <v>1175.75</v>
      </c>
      <c r="J35" s="16">
        <v>1213.25</v>
      </c>
      <c r="K35" s="16">
        <v>1187.666666666667</v>
      </c>
      <c r="L35" s="16">
        <v>1221.166666666667</v>
      </c>
      <c r="M35" s="16">
        <v>1202.333333333333</v>
      </c>
      <c r="N35" s="16">
        <v>1222.75</v>
      </c>
      <c r="O35" s="16">
        <v>1176.583333333333</v>
      </c>
      <c r="P35" s="16">
        <v>1176.75</v>
      </c>
      <c r="Q35" s="16">
        <v>1182.333333333333</v>
      </c>
      <c r="R35" s="16">
        <v>1239.416666666667</v>
      </c>
      <c r="S35" s="16">
        <v>1253.75</v>
      </c>
      <c r="T35" s="16">
        <v>1142.083333333333</v>
      </c>
      <c r="U35" s="16">
        <v>1157.5</v>
      </c>
      <c r="V35" s="16">
        <v>1196.333333333333</v>
      </c>
      <c r="W35" s="16">
        <v>1178.416666666667</v>
      </c>
      <c r="X35" s="16">
        <v>1146.333333333333</v>
      </c>
      <c r="Y35" s="16">
        <v>1090.5</v>
      </c>
      <c r="Z35" s="16">
        <v>1206.25</v>
      </c>
    </row>
    <row r="36" spans="1:26" x14ac:dyDescent="0.25">
      <c r="A36" s="14" t="s">
        <v>85</v>
      </c>
      <c r="B36" s="16">
        <v>117.0650212647332</v>
      </c>
      <c r="C36" s="16">
        <v>103.44088533245809</v>
      </c>
      <c r="D36" s="16">
        <v>98.519530108476005</v>
      </c>
      <c r="E36" s="16">
        <v>91.001003658038428</v>
      </c>
      <c r="F36" s="16">
        <v>88.961973573808422</v>
      </c>
      <c r="G36" s="16">
        <v>86.269791897507616</v>
      </c>
      <c r="H36" s="16">
        <v>87.816807602682644</v>
      </c>
      <c r="I36" s="16">
        <v>84.123341446565803</v>
      </c>
      <c r="J36" s="16">
        <v>82.526028386545619</v>
      </c>
      <c r="K36" s="16">
        <v>81.907219043283874</v>
      </c>
      <c r="L36" s="16">
        <v>79.921809464469163</v>
      </c>
      <c r="M36" s="16">
        <v>79.363465637804396</v>
      </c>
      <c r="N36" s="16">
        <v>77.36980481146594</v>
      </c>
      <c r="O36" s="16">
        <v>76.205408156972993</v>
      </c>
      <c r="P36" s="16">
        <v>75.948495016381273</v>
      </c>
      <c r="Q36" s="16">
        <v>74.41255294407344</v>
      </c>
      <c r="R36" s="16">
        <v>74.503206539996981</v>
      </c>
      <c r="S36" s="16">
        <v>73.095145108770936</v>
      </c>
      <c r="T36" s="16">
        <v>70.770880419872526</v>
      </c>
      <c r="U36" s="16">
        <v>70.328772423934552</v>
      </c>
      <c r="V36" s="16">
        <v>71.121969717194133</v>
      </c>
      <c r="W36" s="16">
        <v>71.441593208847024</v>
      </c>
      <c r="X36" s="16">
        <v>68.126990684921992</v>
      </c>
      <c r="Y36" s="16">
        <v>68.49263651782725</v>
      </c>
      <c r="Z36" s="16">
        <v>65.996430335278163</v>
      </c>
    </row>
    <row r="37" spans="1:26" x14ac:dyDescent="0.25">
      <c r="A37" s="14" t="s">
        <v>86</v>
      </c>
      <c r="B37" s="18">
        <v>0.7439442013147568</v>
      </c>
      <c r="C37" s="18">
        <v>0.87493980299208174</v>
      </c>
      <c r="D37" s="18">
        <v>0.88483087814473071</v>
      </c>
      <c r="E37" s="18">
        <v>0.88507048774944741</v>
      </c>
      <c r="F37" s="18">
        <v>0.87845561803489947</v>
      </c>
      <c r="G37" s="18">
        <v>0.88187293594445249</v>
      </c>
      <c r="H37" s="18">
        <v>0.87307119324017657</v>
      </c>
      <c r="I37" s="18">
        <v>0.88469271446219055</v>
      </c>
      <c r="J37" s="18">
        <v>0.88381170300078404</v>
      </c>
      <c r="K37" s="18">
        <v>0.88822532048739</v>
      </c>
      <c r="L37" s="18">
        <v>0.89447235360195443</v>
      </c>
      <c r="M37" s="18">
        <v>0.88717443941341423</v>
      </c>
      <c r="N37" s="18">
        <v>0.89705438945949567</v>
      </c>
      <c r="O37" s="18">
        <v>0.88873184737322286</v>
      </c>
      <c r="P37" s="18">
        <v>0.89062950051766621</v>
      </c>
      <c r="Q37" s="18">
        <v>0.88243548456697207</v>
      </c>
      <c r="R37" s="18">
        <v>0.89692269346997588</v>
      </c>
      <c r="S37" s="18">
        <v>0.89266730276306694</v>
      </c>
      <c r="T37" s="18">
        <v>0.88729618751257555</v>
      </c>
      <c r="U37" s="18">
        <v>0.87914724746472961</v>
      </c>
      <c r="V37" s="18">
        <v>0.87933443316940862</v>
      </c>
      <c r="W37" s="18">
        <v>0.89555506528428319</v>
      </c>
      <c r="X37" s="18">
        <v>0.88436071229657109</v>
      </c>
      <c r="Y37" s="18">
        <v>0.87829535298059147</v>
      </c>
      <c r="Z37" s="18">
        <v>0.87894787076775149</v>
      </c>
    </row>
    <row r="38" spans="1:26" x14ac:dyDescent="0.25">
      <c r="A38" s="14" t="s">
        <v>87</v>
      </c>
      <c r="B38" s="18">
        <v>0.27174408014571949</v>
      </c>
      <c r="C38" s="18">
        <v>0.25774353120243532</v>
      </c>
      <c r="D38" s="18">
        <v>0.25199771689497719</v>
      </c>
      <c r="E38" s="18">
        <v>0.22792047184170469</v>
      </c>
      <c r="F38" s="18">
        <v>0.23270529751062541</v>
      </c>
      <c r="G38" s="18">
        <v>0.22694063926940641</v>
      </c>
      <c r="H38" s="18">
        <v>0.24924847792998481</v>
      </c>
      <c r="I38" s="18">
        <v>0.22548515981735159</v>
      </c>
      <c r="J38" s="18">
        <v>0.2148508652094718</v>
      </c>
      <c r="K38" s="18">
        <v>0.23195395738203961</v>
      </c>
      <c r="L38" s="18">
        <v>0.22668378995433791</v>
      </c>
      <c r="M38" s="18">
        <v>0.23474124809741251</v>
      </c>
      <c r="N38" s="18">
        <v>0.22140634486945959</v>
      </c>
      <c r="O38" s="18">
        <v>0.2340658295281583</v>
      </c>
      <c r="P38" s="18">
        <v>0.24679414003044139</v>
      </c>
      <c r="Q38" s="18">
        <v>0.24315068493150679</v>
      </c>
      <c r="R38" s="18">
        <v>0.2475049332119004</v>
      </c>
      <c r="S38" s="18">
        <v>0.24070585996955859</v>
      </c>
      <c r="T38" s="18">
        <v>0.22953767123287669</v>
      </c>
      <c r="U38" s="18">
        <v>0.22533295281582949</v>
      </c>
      <c r="V38" s="18">
        <v>0.2337583485124469</v>
      </c>
      <c r="W38" s="18">
        <v>0.2395452815829528</v>
      </c>
      <c r="X38" s="18">
        <v>0.2277777777777778</v>
      </c>
      <c r="Y38" s="18">
        <v>0.26605783866057842</v>
      </c>
      <c r="Z38" s="18">
        <v>0.25352914389799641</v>
      </c>
    </row>
    <row r="39" spans="1:26" x14ac:dyDescent="0.25">
      <c r="A39" s="14" t="s">
        <v>88</v>
      </c>
      <c r="B39" s="16">
        <v>231.75</v>
      </c>
      <c r="C39" s="16">
        <v>381.5</v>
      </c>
      <c r="D39" s="16">
        <v>392.5</v>
      </c>
      <c r="E39" s="16">
        <v>382</v>
      </c>
      <c r="F39" s="16">
        <v>362</v>
      </c>
      <c r="G39" s="16">
        <v>361.16666666666669</v>
      </c>
      <c r="H39" s="16">
        <v>341.83333333333331</v>
      </c>
      <c r="I39" s="16">
        <v>350.91666666666669</v>
      </c>
      <c r="J39" s="16">
        <v>338.58333333333331</v>
      </c>
      <c r="K39" s="16">
        <v>340.66666666666669</v>
      </c>
      <c r="L39" s="16">
        <v>344.75</v>
      </c>
      <c r="M39" s="16">
        <v>337.08333333333331</v>
      </c>
      <c r="N39" s="16">
        <v>331.08333333333331</v>
      </c>
      <c r="O39" s="16">
        <v>320.66666666666669</v>
      </c>
      <c r="P39" s="16">
        <v>318.33333333333331</v>
      </c>
      <c r="Q39" s="16">
        <v>312.5</v>
      </c>
      <c r="R39" s="16">
        <v>313.5</v>
      </c>
      <c r="S39" s="16">
        <v>304.5</v>
      </c>
      <c r="T39" s="16">
        <v>298.66666666666669</v>
      </c>
      <c r="U39" s="16">
        <v>295.25</v>
      </c>
      <c r="V39" s="16">
        <v>287.66666666666669</v>
      </c>
      <c r="W39" s="16">
        <v>278.25</v>
      </c>
      <c r="X39" s="16">
        <v>273.5</v>
      </c>
      <c r="Y39" s="16">
        <v>270.5</v>
      </c>
      <c r="Z39" s="16">
        <v>260.75</v>
      </c>
    </row>
    <row r="40" spans="1:26" x14ac:dyDescent="0.25">
      <c r="A40" s="14" t="s">
        <v>89</v>
      </c>
      <c r="B40" s="16">
        <v>343.33333333333331</v>
      </c>
      <c r="C40" s="16">
        <v>451</v>
      </c>
      <c r="D40" s="16">
        <v>468.5</v>
      </c>
      <c r="E40" s="16">
        <v>449.41666666666669</v>
      </c>
      <c r="F40" s="16">
        <v>434.16666666666669</v>
      </c>
      <c r="G40" s="16">
        <v>430.16666666666669</v>
      </c>
      <c r="H40" s="16">
        <v>399</v>
      </c>
      <c r="I40" s="16">
        <v>419.75</v>
      </c>
      <c r="J40" s="16">
        <v>421.33333333333331</v>
      </c>
      <c r="K40" s="16">
        <v>411.83333333333331</v>
      </c>
      <c r="L40" s="16">
        <v>407.58333333333331</v>
      </c>
      <c r="M40" s="16">
        <v>412.16666666666669</v>
      </c>
      <c r="N40" s="16">
        <v>409.75</v>
      </c>
      <c r="O40" s="16">
        <v>396.83333333333331</v>
      </c>
      <c r="P40" s="16">
        <v>391.75</v>
      </c>
      <c r="Q40" s="16">
        <v>383.75</v>
      </c>
      <c r="R40" s="16">
        <v>379.83333333333331</v>
      </c>
      <c r="S40" s="16">
        <v>372.75</v>
      </c>
      <c r="T40" s="16">
        <v>371.25</v>
      </c>
      <c r="U40" s="16">
        <v>367</v>
      </c>
      <c r="V40" s="16">
        <v>367.5</v>
      </c>
      <c r="W40" s="16">
        <v>357.08333333333331</v>
      </c>
      <c r="X40" s="16">
        <v>347.33333333333331</v>
      </c>
      <c r="Y40" s="16">
        <v>340.91666666666669</v>
      </c>
      <c r="Z40" s="16">
        <v>337.41666666666669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6718</v>
      </c>
      <c r="C44" s="16">
        <v>3772</v>
      </c>
      <c r="D44" s="16">
        <v>6950.666666666667</v>
      </c>
      <c r="E44" s="16">
        <v>6868.666666666667</v>
      </c>
      <c r="F44" s="16">
        <v>6842.916666666667</v>
      </c>
      <c r="G44" s="16">
        <v>6762.833333333333</v>
      </c>
      <c r="H44" s="16">
        <v>6885.166666666667</v>
      </c>
      <c r="I44" s="16">
        <v>6813.583333333333</v>
      </c>
      <c r="J44" s="16">
        <v>6810.833333333333</v>
      </c>
      <c r="K44" s="16">
        <v>6819.833333333333</v>
      </c>
      <c r="L44" s="16">
        <v>6786.5</v>
      </c>
      <c r="M44" s="16">
        <v>6808.416666666667</v>
      </c>
      <c r="N44" s="16">
        <v>6820.416666666667</v>
      </c>
      <c r="O44" s="16">
        <v>6865.916666666667</v>
      </c>
      <c r="P44" s="16">
        <v>6873.166666666667</v>
      </c>
      <c r="Q44" s="16">
        <v>6881.416666666667</v>
      </c>
      <c r="R44" s="16">
        <v>6851.25</v>
      </c>
      <c r="S44" s="16">
        <v>6829</v>
      </c>
      <c r="T44" s="16">
        <v>6948</v>
      </c>
      <c r="U44" s="16">
        <v>6940.25</v>
      </c>
      <c r="V44" s="16">
        <v>6932.5</v>
      </c>
      <c r="W44" s="16">
        <v>6946.25</v>
      </c>
      <c r="X44" s="16">
        <v>6992.833333333333</v>
      </c>
      <c r="Y44" s="16">
        <v>7058.083333333333</v>
      </c>
      <c r="Z44" s="16">
        <v>6979.583333333333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303" priority="10">
      <formula>TRUE</formula>
    </cfRule>
  </conditionalFormatting>
  <conditionalFormatting sqref="A16:Z16">
    <cfRule type="expression" dxfId="302" priority="13">
      <formula>TRUE</formula>
    </cfRule>
  </conditionalFormatting>
  <conditionalFormatting sqref="A17:Z20">
    <cfRule type="notContainsBlanks" dxfId="301" priority="1">
      <formula>LEN(TRIM(A17))&gt;0</formula>
    </cfRule>
  </conditionalFormatting>
  <conditionalFormatting sqref="A20:Z20">
    <cfRule type="expression" dxfId="300" priority="16">
      <formula>TRUE</formula>
    </cfRule>
  </conditionalFormatting>
  <conditionalFormatting sqref="A26:Z26">
    <cfRule type="expression" dxfId="299" priority="19">
      <formula>TRUE</formula>
    </cfRule>
  </conditionalFormatting>
  <conditionalFormatting sqref="A30:Z30">
    <cfRule type="expression" dxfId="298" priority="22">
      <formula>TRUE</formula>
    </cfRule>
  </conditionalFormatting>
  <conditionalFormatting sqref="A32:Z32">
    <cfRule type="expression" dxfId="297" priority="25">
      <formula>TRUE</formula>
    </cfRule>
  </conditionalFormatting>
  <conditionalFormatting sqref="A35:Z35">
    <cfRule type="expression" dxfId="296" priority="28">
      <formula>TRUE</formula>
    </cfRule>
  </conditionalFormatting>
  <conditionalFormatting sqref="A38:Z38">
    <cfRule type="expression" dxfId="295" priority="31">
      <formula>TRUE</formula>
    </cfRule>
  </conditionalFormatting>
  <conditionalFormatting sqref="A45:Z45">
    <cfRule type="expression" dxfId="294" priority="34">
      <formula>TRUE</formula>
    </cfRule>
  </conditionalFormatting>
  <conditionalFormatting sqref="A55:Z55">
    <cfRule type="expression" dxfId="293" priority="37">
      <formula>TRUE</formula>
    </cfRule>
  </conditionalFormatting>
  <conditionalFormatting sqref="A60:Z60">
    <cfRule type="expression" dxfId="292" priority="40">
      <formula>TRUE</formula>
    </cfRule>
  </conditionalFormatting>
  <conditionalFormatting sqref="B14">
    <cfRule type="expression" dxfId="291" priority="8">
      <formula>TRUE</formula>
    </cfRule>
  </conditionalFormatting>
  <conditionalFormatting sqref="B16">
    <cfRule type="expression" dxfId="290" priority="11">
      <formula>TRUE</formula>
    </cfRule>
  </conditionalFormatting>
  <conditionalFormatting sqref="B1">
    <cfRule type="expression" dxfId="289" priority="3">
      <formula>TRUE</formula>
    </cfRule>
  </conditionalFormatting>
  <conditionalFormatting sqref="B20">
    <cfRule type="expression" dxfId="288" priority="14">
      <formula>TRUE</formula>
    </cfRule>
  </conditionalFormatting>
  <conditionalFormatting sqref="B26">
    <cfRule type="expression" dxfId="287" priority="17">
      <formula>TRUE</formula>
    </cfRule>
  </conditionalFormatting>
  <conditionalFormatting sqref="B1:B60">
    <cfRule type="expression" dxfId="286" priority="42">
      <formula>TRUE</formula>
    </cfRule>
  </conditionalFormatting>
  <conditionalFormatting sqref="B30">
    <cfRule type="expression" dxfId="285" priority="20">
      <formula>TRUE</formula>
    </cfRule>
  </conditionalFormatting>
  <conditionalFormatting sqref="B32">
    <cfRule type="expression" dxfId="284" priority="23">
      <formula>TRUE</formula>
    </cfRule>
  </conditionalFormatting>
  <conditionalFormatting sqref="B35">
    <cfRule type="expression" dxfId="283" priority="26">
      <formula>TRUE</formula>
    </cfRule>
  </conditionalFormatting>
  <conditionalFormatting sqref="B38">
    <cfRule type="expression" dxfId="282" priority="29">
      <formula>TRUE</formula>
    </cfRule>
  </conditionalFormatting>
  <conditionalFormatting sqref="B45">
    <cfRule type="expression" dxfId="281" priority="32">
      <formula>TRUE</formula>
    </cfRule>
  </conditionalFormatting>
  <conditionalFormatting sqref="B55">
    <cfRule type="expression" dxfId="280" priority="35">
      <formula>TRUE</formula>
    </cfRule>
  </conditionalFormatting>
  <conditionalFormatting sqref="B60">
    <cfRule type="expression" dxfId="279" priority="38">
      <formula>TRUE</formula>
    </cfRule>
  </conditionalFormatting>
  <conditionalFormatting sqref="Z14">
    <cfRule type="expression" dxfId="278" priority="9">
      <formula>TRUE</formula>
    </cfRule>
  </conditionalFormatting>
  <conditionalFormatting sqref="Z16">
    <cfRule type="expression" dxfId="277" priority="12">
      <formula>TRUE</formula>
    </cfRule>
  </conditionalFormatting>
  <conditionalFormatting sqref="Z1">
    <cfRule type="expression" dxfId="276" priority="4">
      <formula>TRUE</formula>
    </cfRule>
  </conditionalFormatting>
  <conditionalFormatting sqref="Z20">
    <cfRule type="expression" dxfId="275" priority="15">
      <formula>TRUE</formula>
    </cfRule>
  </conditionalFormatting>
  <conditionalFormatting sqref="Z26">
    <cfRule type="expression" dxfId="274" priority="18">
      <formula>TRUE</formula>
    </cfRule>
  </conditionalFormatting>
  <conditionalFormatting sqref="Z1:Z60">
    <cfRule type="expression" dxfId="273" priority="41">
      <formula>TRUE</formula>
    </cfRule>
  </conditionalFormatting>
  <conditionalFormatting sqref="Z30">
    <cfRule type="expression" dxfId="272" priority="21">
      <formula>TRUE</formula>
    </cfRule>
  </conditionalFormatting>
  <conditionalFormatting sqref="Z32">
    <cfRule type="expression" dxfId="271" priority="24">
      <formula>TRUE</formula>
    </cfRule>
  </conditionalFormatting>
  <conditionalFormatting sqref="Z35">
    <cfRule type="expression" dxfId="270" priority="27">
      <formula>TRUE</formula>
    </cfRule>
  </conditionalFormatting>
  <conditionalFormatting sqref="Z38">
    <cfRule type="expression" dxfId="269" priority="30">
      <formula>TRUE</formula>
    </cfRule>
  </conditionalFormatting>
  <conditionalFormatting sqref="Z45">
    <cfRule type="expression" dxfId="268" priority="33">
      <formula>TRUE</formula>
    </cfRule>
  </conditionalFormatting>
  <conditionalFormatting sqref="Z55">
    <cfRule type="expression" dxfId="267" priority="36">
      <formula>TRUE</formula>
    </cfRule>
  </conditionalFormatting>
  <conditionalFormatting sqref="Z60">
    <cfRule type="expression" dxfId="266" priority="39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4" t="s">
        <v>59</v>
      </c>
      <c r="B5" s="15">
        <v>8033.4406169999966</v>
      </c>
      <c r="C5" s="15">
        <v>54068.905033000003</v>
      </c>
      <c r="D5" s="15">
        <v>57050.988685999997</v>
      </c>
      <c r="E5" s="15">
        <v>24903.530499</v>
      </c>
      <c r="F5" s="15">
        <v>-5222.1623480000053</v>
      </c>
      <c r="G5" s="15">
        <v>-13300.333884</v>
      </c>
      <c r="H5" s="15">
        <v>-34907.299759000009</v>
      </c>
      <c r="I5" s="15">
        <v>-23995.087355</v>
      </c>
      <c r="J5" s="15">
        <v>-24708.722109999999</v>
      </c>
      <c r="K5" s="15">
        <v>-22975.224527000009</v>
      </c>
      <c r="L5" s="15">
        <v>-14893.985745</v>
      </c>
      <c r="M5" s="15">
        <v>-7001.277516999995</v>
      </c>
      <c r="N5" s="15">
        <v>-3093.9806910000011</v>
      </c>
      <c r="O5" s="15">
        <v>5036.6925530000008</v>
      </c>
      <c r="P5" s="15">
        <v>4777.1585969999942</v>
      </c>
      <c r="Q5" s="15">
        <v>8332.2491010000012</v>
      </c>
      <c r="R5" s="15">
        <v>11962.676062</v>
      </c>
      <c r="S5" s="15">
        <v>23145.527338</v>
      </c>
      <c r="T5" s="15">
        <v>33763.897327000013</v>
      </c>
      <c r="U5" s="15">
        <v>50257.911691000008</v>
      </c>
      <c r="V5" s="15">
        <v>53113.107562000012</v>
      </c>
      <c r="W5" s="15">
        <v>60744.970727</v>
      </c>
      <c r="X5" s="15">
        <v>62606.372745000022</v>
      </c>
      <c r="Y5" s="15">
        <v>65234.589500000002</v>
      </c>
      <c r="Z5" s="15">
        <v>53864.014182999999</v>
      </c>
    </row>
    <row r="6" spans="1:26" x14ac:dyDescent="0.25">
      <c r="A6" s="14" t="s">
        <v>60</v>
      </c>
      <c r="B6" s="15">
        <v>3487893.199752999</v>
      </c>
      <c r="C6" s="15">
        <v>3691055.4086810001</v>
      </c>
      <c r="D6" s="15">
        <v>3873749.851212</v>
      </c>
      <c r="E6" s="15">
        <v>3719794.898027</v>
      </c>
      <c r="F6" s="15">
        <v>3378971.3477019998</v>
      </c>
      <c r="G6" s="15">
        <v>3340572.7086689998</v>
      </c>
      <c r="H6" s="15">
        <v>3023305.8377109999</v>
      </c>
      <c r="I6" s="15">
        <v>3081119.8719330002</v>
      </c>
      <c r="J6" s="15">
        <v>3014253.5840050001</v>
      </c>
      <c r="K6" s="15">
        <v>3147192.0337950001</v>
      </c>
      <c r="L6" s="15">
        <v>3216623.9008689998</v>
      </c>
      <c r="M6" s="15">
        <v>3290333.0792780002</v>
      </c>
      <c r="N6" s="15">
        <v>3346959.0232779998</v>
      </c>
      <c r="O6" s="15">
        <v>3285402.94979</v>
      </c>
      <c r="P6" s="15">
        <v>3259029.6059030001</v>
      </c>
      <c r="Q6" s="15">
        <v>3412420.9076860002</v>
      </c>
      <c r="R6" s="15">
        <v>3276123.025376</v>
      </c>
      <c r="S6" s="15">
        <v>3310460.1766679999</v>
      </c>
      <c r="T6" s="15">
        <v>3345728.7046090001</v>
      </c>
      <c r="U6" s="15">
        <v>3411978.3076490001</v>
      </c>
      <c r="V6" s="15">
        <v>3300602.1464479999</v>
      </c>
      <c r="W6" s="15">
        <v>3355147.5904450002</v>
      </c>
      <c r="X6" s="15">
        <v>3396821.3775880001</v>
      </c>
      <c r="Y6" s="15">
        <v>3280296.1808790001</v>
      </c>
      <c r="Z6" s="15">
        <v>3304728.6119769998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118870.73999999998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86416.162500000006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700440.46164044947</v>
      </c>
      <c r="C16" s="15">
        <v>762483.21143791475</v>
      </c>
      <c r="D16" s="15">
        <v>811397.65394643741</v>
      </c>
      <c r="E16" s="15">
        <v>768489.20267131412</v>
      </c>
      <c r="F16" s="15">
        <v>672074.08284547878</v>
      </c>
      <c r="G16" s="15">
        <v>661039.84823726304</v>
      </c>
      <c r="H16" s="15">
        <v>590249.47505550564</v>
      </c>
      <c r="I16" s="15">
        <v>602924.94042827992</v>
      </c>
      <c r="J16" s="15">
        <v>583413.57387038821</v>
      </c>
      <c r="K16" s="15">
        <v>616855.56831972999</v>
      </c>
      <c r="L16" s="15">
        <v>646678.40782157204</v>
      </c>
      <c r="M16" s="15">
        <v>669213.77434130246</v>
      </c>
      <c r="N16" s="15">
        <v>690610.16936167004</v>
      </c>
      <c r="O16" s="15">
        <v>682584.98652843502</v>
      </c>
      <c r="P16" s="15">
        <v>679175.00381552812</v>
      </c>
      <c r="Q16" s="15">
        <v>723169.82362181321</v>
      </c>
      <c r="R16" s="15">
        <v>697570.61706632341</v>
      </c>
      <c r="S16" s="15">
        <v>709424.96282569889</v>
      </c>
      <c r="T16" s="15">
        <v>725280.35251808201</v>
      </c>
      <c r="U16" s="15">
        <v>746110.5054297942</v>
      </c>
      <c r="V16" s="15">
        <v>719601.69537032337</v>
      </c>
      <c r="W16" s="15">
        <v>743008.88014563208</v>
      </c>
      <c r="X16" s="15">
        <v>765513.30833517318</v>
      </c>
      <c r="Y16" s="15">
        <v>744271.47536396119</v>
      </c>
      <c r="Z16" s="15">
        <v>751244.53751247691</v>
      </c>
    </row>
    <row r="17" spans="1:26" x14ac:dyDescent="0.25">
      <c r="A17" s="14" t="s">
        <v>10</v>
      </c>
      <c r="B17" s="15">
        <f t="shared" ref="B17:Z17" si="0">SUM(B5:B16)</f>
        <v>4321767.1020104485</v>
      </c>
      <c r="C17" s="15">
        <f t="shared" si="0"/>
        <v>4626478.2651519142</v>
      </c>
      <c r="D17" s="15">
        <f t="shared" si="0"/>
        <v>4828614.656344438</v>
      </c>
      <c r="E17" s="15">
        <f t="shared" si="0"/>
        <v>4513187.6311973147</v>
      </c>
      <c r="F17" s="15">
        <f t="shared" si="0"/>
        <v>4045823.2681994787</v>
      </c>
      <c r="G17" s="15">
        <f t="shared" si="0"/>
        <v>3988312.223022263</v>
      </c>
      <c r="H17" s="15">
        <f t="shared" si="0"/>
        <v>3578648.0130075053</v>
      </c>
      <c r="I17" s="15">
        <f t="shared" si="0"/>
        <v>3660049.72500628</v>
      </c>
      <c r="J17" s="15">
        <f t="shared" si="0"/>
        <v>3572958.4357653884</v>
      </c>
      <c r="K17" s="15">
        <f t="shared" si="0"/>
        <v>3741072.3775877301</v>
      </c>
      <c r="L17" s="15">
        <f t="shared" si="0"/>
        <v>3848408.3229455715</v>
      </c>
      <c r="M17" s="15">
        <f t="shared" si="0"/>
        <v>3952545.5761023024</v>
      </c>
      <c r="N17" s="15">
        <f t="shared" si="0"/>
        <v>4034475.21194867</v>
      </c>
      <c r="O17" s="15">
        <f t="shared" si="0"/>
        <v>3973024.6288714353</v>
      </c>
      <c r="P17" s="15">
        <f t="shared" si="0"/>
        <v>3942981.7683155281</v>
      </c>
      <c r="Q17" s="15">
        <f t="shared" si="0"/>
        <v>4143922.9804088133</v>
      </c>
      <c r="R17" s="15">
        <f t="shared" si="0"/>
        <v>3985656.3185043233</v>
      </c>
      <c r="S17" s="15">
        <f t="shared" si="0"/>
        <v>4043030.6668316987</v>
      </c>
      <c r="T17" s="15">
        <f t="shared" si="0"/>
        <v>4104772.9544540821</v>
      </c>
      <c r="U17" s="15">
        <f t="shared" si="0"/>
        <v>4208346.7247697944</v>
      </c>
      <c r="V17" s="15">
        <f t="shared" si="0"/>
        <v>4073316.9493803233</v>
      </c>
      <c r="W17" s="15">
        <f t="shared" si="0"/>
        <v>4158901.4413176323</v>
      </c>
      <c r="X17" s="15">
        <f t="shared" si="0"/>
        <v>4224941.0586681729</v>
      </c>
      <c r="Y17" s="15">
        <f t="shared" si="0"/>
        <v>4089802.2457429618</v>
      </c>
      <c r="Z17" s="15">
        <f t="shared" si="0"/>
        <v>4109837.163672477</v>
      </c>
    </row>
    <row r="18" spans="1:26" x14ac:dyDescent="0.25">
      <c r="A18" s="14" t="s">
        <v>13</v>
      </c>
      <c r="B18" s="15">
        <f t="shared" ref="B18:Z18" si="1">B17/B3/1000</f>
        <v>144.0589034003483</v>
      </c>
      <c r="C18" s="15">
        <f t="shared" si="1"/>
        <v>154.21594217173049</v>
      </c>
      <c r="D18" s="15">
        <f t="shared" si="1"/>
        <v>160.95382187814792</v>
      </c>
      <c r="E18" s="15">
        <f t="shared" si="1"/>
        <v>150.43958770657716</v>
      </c>
      <c r="F18" s="15">
        <f t="shared" si="1"/>
        <v>134.8607756066493</v>
      </c>
      <c r="G18" s="15">
        <f t="shared" si="1"/>
        <v>132.94374076740877</v>
      </c>
      <c r="H18" s="15">
        <f t="shared" si="1"/>
        <v>119.28826710025018</v>
      </c>
      <c r="I18" s="15">
        <f t="shared" si="1"/>
        <v>122.00165750020933</v>
      </c>
      <c r="J18" s="15">
        <f t="shared" si="1"/>
        <v>119.09861452551296</v>
      </c>
      <c r="K18" s="15">
        <f t="shared" si="1"/>
        <v>124.70241258625767</v>
      </c>
      <c r="L18" s="15">
        <f t="shared" si="1"/>
        <v>128.28027743151904</v>
      </c>
      <c r="M18" s="15">
        <f t="shared" si="1"/>
        <v>131.75151920341008</v>
      </c>
      <c r="N18" s="15">
        <f t="shared" si="1"/>
        <v>134.48250706495566</v>
      </c>
      <c r="O18" s="15">
        <f t="shared" si="1"/>
        <v>132.43415429571451</v>
      </c>
      <c r="P18" s="15">
        <f t="shared" si="1"/>
        <v>131.43272561051759</v>
      </c>
      <c r="Q18" s="15">
        <f t="shared" si="1"/>
        <v>138.13076601362712</v>
      </c>
      <c r="R18" s="15">
        <f t="shared" si="1"/>
        <v>132.85521061681078</v>
      </c>
      <c r="S18" s="15">
        <f t="shared" si="1"/>
        <v>134.76768889438995</v>
      </c>
      <c r="T18" s="15">
        <f t="shared" si="1"/>
        <v>136.8257651484694</v>
      </c>
      <c r="U18" s="15">
        <f t="shared" si="1"/>
        <v>140.27822415899314</v>
      </c>
      <c r="V18" s="15">
        <f t="shared" si="1"/>
        <v>135.77723164601076</v>
      </c>
      <c r="W18" s="15">
        <f t="shared" si="1"/>
        <v>138.63004804392108</v>
      </c>
      <c r="X18" s="15">
        <f t="shared" si="1"/>
        <v>140.83136862227241</v>
      </c>
      <c r="Y18" s="15">
        <f t="shared" si="1"/>
        <v>136.3267415247654</v>
      </c>
      <c r="Z18" s="15">
        <f t="shared" si="1"/>
        <v>136.99457212241592</v>
      </c>
    </row>
    <row r="19" spans="1:26" x14ac:dyDescent="0.25">
      <c r="A19" s="14" t="s">
        <v>14</v>
      </c>
      <c r="B19" s="15">
        <f>B18/B4</f>
        <v>144.0589034003483</v>
      </c>
      <c r="C19" s="15">
        <f>C18/B4</f>
        <v>154.21594217173049</v>
      </c>
      <c r="D19" s="15">
        <f>D18/B4</f>
        <v>160.95382187814792</v>
      </c>
      <c r="E19" s="15">
        <f>E18/B4</f>
        <v>150.43958770657716</v>
      </c>
      <c r="F19" s="15">
        <f>F18/B4</f>
        <v>134.8607756066493</v>
      </c>
      <c r="G19" s="15">
        <f>G18/B4</f>
        <v>132.94374076740877</v>
      </c>
      <c r="H19" s="15">
        <f>H18/B4</f>
        <v>119.28826710025018</v>
      </c>
      <c r="I19" s="15">
        <f>I18/B4</f>
        <v>122.00165750020933</v>
      </c>
      <c r="J19" s="15">
        <f>J18/B4</f>
        <v>119.09861452551296</v>
      </c>
      <c r="K19" s="15">
        <f>K18/B4</f>
        <v>124.70241258625767</v>
      </c>
      <c r="L19" s="15">
        <f>L18/B4</f>
        <v>128.28027743151904</v>
      </c>
      <c r="M19" s="15">
        <f>M18/B4</f>
        <v>131.75151920341008</v>
      </c>
      <c r="N19" s="15">
        <f>N18/B4</f>
        <v>134.48250706495566</v>
      </c>
      <c r="O19" s="15">
        <f>O18/B4</f>
        <v>132.43415429571451</v>
      </c>
      <c r="P19" s="15">
        <f>P18/B4</f>
        <v>131.43272561051759</v>
      </c>
      <c r="Q19" s="15">
        <f>Q18/B4</f>
        <v>138.13076601362712</v>
      </c>
      <c r="R19" s="15">
        <f>R18/B4</f>
        <v>132.85521061681078</v>
      </c>
      <c r="S19" s="15">
        <f>S18/B4</f>
        <v>134.76768889438995</v>
      </c>
      <c r="T19" s="15">
        <f>T18/B4</f>
        <v>136.8257651484694</v>
      </c>
      <c r="U19" s="15">
        <f>U18/B4</f>
        <v>140.27822415899314</v>
      </c>
      <c r="V19" s="15">
        <f>V18/B4</f>
        <v>135.77723164601076</v>
      </c>
      <c r="W19" s="15">
        <f>W18/B4</f>
        <v>138.63004804392108</v>
      </c>
      <c r="X19" s="15">
        <f>X18/B4</f>
        <v>140.83136862227241</v>
      </c>
      <c r="Y19" s="15">
        <f>Y18/B4</f>
        <v>136.3267415247654</v>
      </c>
      <c r="Z19" s="15">
        <f>Z18/B4</f>
        <v>136.99457212241592</v>
      </c>
    </row>
    <row r="20" spans="1:26" x14ac:dyDescent="0.25">
      <c r="A20" s="14" t="s">
        <v>15</v>
      </c>
      <c r="B20" s="16">
        <v>374.2191872055555</v>
      </c>
      <c r="C20" s="16">
        <v>401.94491611216728</v>
      </c>
      <c r="D20" s="16">
        <v>413.00067440910573</v>
      </c>
      <c r="E20" s="16">
        <v>414.69211004918401</v>
      </c>
      <c r="F20" s="16">
        <v>416.13698629070188</v>
      </c>
      <c r="G20" s="16">
        <v>414.32353713990562</v>
      </c>
      <c r="H20" s="16">
        <v>410.02186718926163</v>
      </c>
      <c r="I20" s="16">
        <v>414.96463678179589</v>
      </c>
      <c r="J20" s="16">
        <v>416.13698630070871</v>
      </c>
      <c r="K20" s="16">
        <v>414.88489802992001</v>
      </c>
      <c r="L20" s="16">
        <v>414.99999997854462</v>
      </c>
      <c r="M20" s="16">
        <v>415.00000000363963</v>
      </c>
      <c r="N20" s="16">
        <v>416.1369862962963</v>
      </c>
      <c r="O20" s="16">
        <v>414.92227775516977</v>
      </c>
      <c r="P20" s="16">
        <v>415.00000001149749</v>
      </c>
      <c r="Q20" s="16">
        <v>415.00000001169258</v>
      </c>
      <c r="R20" s="16">
        <v>416.13698635088218</v>
      </c>
      <c r="S20" s="16">
        <v>414.93713544789352</v>
      </c>
      <c r="T20" s="16">
        <v>415.00000002457853</v>
      </c>
      <c r="U20" s="16">
        <v>414.97456583637302</v>
      </c>
      <c r="V20" s="16">
        <v>416.13698627406171</v>
      </c>
      <c r="W20" s="16">
        <v>414.99999998700548</v>
      </c>
      <c r="X20" s="16">
        <v>414.9298700613835</v>
      </c>
      <c r="Y20" s="16">
        <v>414.93261385117319</v>
      </c>
      <c r="Z20" s="16">
        <v>416.13698629511612</v>
      </c>
    </row>
    <row r="21" spans="1:26" x14ac:dyDescent="0.25">
      <c r="A21" s="14" t="s">
        <v>70</v>
      </c>
      <c r="B21" s="17">
        <v>-0.61234056183451924</v>
      </c>
      <c r="C21" s="17">
        <v>-4.0513834338717229</v>
      </c>
      <c r="D21" s="17">
        <v>-4.290308379201937</v>
      </c>
      <c r="E21" s="17">
        <v>-1.9145551143903059</v>
      </c>
      <c r="F21" s="17">
        <v>0.40946277702251521</v>
      </c>
      <c r="G21" s="17">
        <v>1.070459974584463</v>
      </c>
      <c r="H21" s="17">
        <v>2.8979482662311291</v>
      </c>
      <c r="I21" s="17">
        <v>2.008072315498278</v>
      </c>
      <c r="J21" s="17">
        <v>2.101553878186551</v>
      </c>
      <c r="K21" s="17">
        <v>1.9958367673500661</v>
      </c>
      <c r="L21" s="17">
        <v>1.3173985068806719</v>
      </c>
      <c r="M21" s="17">
        <v>0.63031026626732023</v>
      </c>
      <c r="N21" s="17">
        <v>0.2826992962382191</v>
      </c>
      <c r="O21" s="17">
        <v>-0.46952314593287958</v>
      </c>
      <c r="P21" s="17">
        <v>-0.45286308957741861</v>
      </c>
      <c r="Q21" s="17">
        <v>-0.80328736559679526</v>
      </c>
      <c r="R21" s="17">
        <v>-1.1694942213388411</v>
      </c>
      <c r="S21" s="17">
        <v>-2.3078299805639619</v>
      </c>
      <c r="T21" s="17">
        <v>-3.4211670187355989</v>
      </c>
      <c r="U21" s="17">
        <v>-5.1767309945961619</v>
      </c>
      <c r="V21" s="17">
        <v>-5.546995325210804</v>
      </c>
      <c r="W21" s="17">
        <v>-6.5098684974211016</v>
      </c>
      <c r="X21" s="17">
        <v>-6.8694990251711827</v>
      </c>
      <c r="Y21" s="17">
        <v>-7.331410882805125</v>
      </c>
      <c r="Z21" s="17">
        <v>-6.1915995957980794</v>
      </c>
    </row>
    <row r="22" spans="1:26" x14ac:dyDescent="0.25">
      <c r="A22" s="14" t="s">
        <v>71</v>
      </c>
      <c r="B22" s="17">
        <v>310.68184270992748</v>
      </c>
      <c r="C22" s="17">
        <v>323.29911870124027</v>
      </c>
      <c r="D22" s="17">
        <v>340.54112750974912</v>
      </c>
      <c r="E22" s="17">
        <v>334.22818713608262</v>
      </c>
      <c r="F22" s="17">
        <v>309.71710948485043</v>
      </c>
      <c r="G22" s="17">
        <v>314.29911775264981</v>
      </c>
      <c r="H22" s="17">
        <v>293.40350218309669</v>
      </c>
      <c r="I22" s="17">
        <v>301.35224394106592</v>
      </c>
      <c r="J22" s="17">
        <v>299.63666215915612</v>
      </c>
      <c r="K22" s="17">
        <v>319.66705382499799</v>
      </c>
      <c r="L22" s="17">
        <v>332.59959519181768</v>
      </c>
      <c r="M22" s="17">
        <v>346.28378074658627</v>
      </c>
      <c r="N22" s="17">
        <v>357.46338169036488</v>
      </c>
      <c r="O22" s="17">
        <v>358.02661144656969</v>
      </c>
      <c r="P22" s="17">
        <v>361.1609357754096</v>
      </c>
      <c r="Q22" s="17">
        <v>384.57981301829801</v>
      </c>
      <c r="R22" s="17">
        <v>374.40924997524479</v>
      </c>
      <c r="S22" s="17">
        <v>385.75674603946732</v>
      </c>
      <c r="T22" s="17">
        <v>396.30324328262452</v>
      </c>
      <c r="U22" s="17">
        <v>410.83987346322652</v>
      </c>
      <c r="V22" s="17">
        <v>402.84056941005002</v>
      </c>
      <c r="W22" s="17">
        <v>420.22417949359328</v>
      </c>
      <c r="X22" s="17">
        <v>435.70680563439538</v>
      </c>
      <c r="Y22" s="17">
        <v>431.08194723791212</v>
      </c>
      <c r="Z22" s="17">
        <v>443.92890008857148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4" t="s">
        <v>76</v>
      </c>
      <c r="B27" s="16">
        <v>11226.57561616666</v>
      </c>
      <c r="C27" s="16">
        <v>11416.843397250001</v>
      </c>
      <c r="D27" s="16">
        <v>11375.27757525</v>
      </c>
      <c r="E27" s="16">
        <v>11129.5068495</v>
      </c>
      <c r="F27" s="16">
        <v>10909.86336958333</v>
      </c>
      <c r="G27" s="16">
        <v>10628.64169825</v>
      </c>
      <c r="H27" s="16">
        <v>10304.25954433333</v>
      </c>
      <c r="I27" s="16">
        <v>10224.31368566667</v>
      </c>
      <c r="J27" s="16">
        <v>10059.69550683333</v>
      </c>
      <c r="K27" s="16">
        <v>9845.2186302499995</v>
      </c>
      <c r="L27" s="16">
        <v>9671.1599994999997</v>
      </c>
      <c r="M27" s="16">
        <v>9501.8400000833335</v>
      </c>
      <c r="N27" s="16">
        <v>9363.0821916666664</v>
      </c>
      <c r="O27" s="16">
        <v>9176.421094833333</v>
      </c>
      <c r="P27" s="16">
        <v>9023.7600002499985</v>
      </c>
      <c r="Q27" s="16">
        <v>8873.1150002499999</v>
      </c>
      <c r="R27" s="16">
        <v>8750.1124120000004</v>
      </c>
      <c r="S27" s="16">
        <v>8581.7298353333335</v>
      </c>
      <c r="T27" s="16">
        <v>8442.3450004999995</v>
      </c>
      <c r="U27" s="16">
        <v>8304.8859860833327</v>
      </c>
      <c r="V27" s="16">
        <v>8193.3211227499996</v>
      </c>
      <c r="W27" s="16">
        <v>7984.1849997500003</v>
      </c>
      <c r="X27" s="16">
        <v>7796.1173285833329</v>
      </c>
      <c r="Y27" s="16">
        <v>7609.4492054166667</v>
      </c>
      <c r="Z27" s="16">
        <v>7444.2745478333336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11226.57561616666</v>
      </c>
      <c r="C29" s="16">
        <v>11416.843397250001</v>
      </c>
      <c r="D29" s="16">
        <v>11375.27757525</v>
      </c>
      <c r="E29" s="16">
        <v>11129.5068495</v>
      </c>
      <c r="F29" s="16">
        <v>10909.86336958333</v>
      </c>
      <c r="G29" s="16">
        <v>10628.64169825</v>
      </c>
      <c r="H29" s="16">
        <v>10304.25954433333</v>
      </c>
      <c r="I29" s="16">
        <v>10224.31368566667</v>
      </c>
      <c r="J29" s="16">
        <v>10059.69550683333</v>
      </c>
      <c r="K29" s="16">
        <v>9845.2186302499995</v>
      </c>
      <c r="L29" s="16">
        <v>9671.1599994999997</v>
      </c>
      <c r="M29" s="16">
        <v>9501.8400000833335</v>
      </c>
      <c r="N29" s="16">
        <v>9363.0821916666664</v>
      </c>
      <c r="O29" s="16">
        <v>9176.421094833333</v>
      </c>
      <c r="P29" s="16">
        <v>9023.7600002499985</v>
      </c>
      <c r="Q29" s="16">
        <v>8873.1150002499999</v>
      </c>
      <c r="R29" s="16">
        <v>8750.1124120000004</v>
      </c>
      <c r="S29" s="16">
        <v>8581.7298353333335</v>
      </c>
      <c r="T29" s="16">
        <v>8442.3450004999995</v>
      </c>
      <c r="U29" s="16">
        <v>8304.8859860833327</v>
      </c>
      <c r="V29" s="16">
        <v>8193.3211227499996</v>
      </c>
      <c r="W29" s="16">
        <v>7984.1849997500003</v>
      </c>
      <c r="X29" s="16">
        <v>7796.1173285833329</v>
      </c>
      <c r="Y29" s="16">
        <v>7609.4492054166667</v>
      </c>
      <c r="Z29" s="16">
        <v>7444.2745478333336</v>
      </c>
    </row>
    <row r="30" spans="1:26" x14ac:dyDescent="0.25">
      <c r="A30" s="14" t="s">
        <v>79</v>
      </c>
      <c r="B30" s="16">
        <v>13119.236447333329</v>
      </c>
      <c r="C30" s="16">
        <v>13345.788152499999</v>
      </c>
      <c r="D30" s="16">
        <v>13297.64288333333</v>
      </c>
      <c r="E30" s="16">
        <v>13007.47641675</v>
      </c>
      <c r="F30" s="16">
        <v>12753.692499166669</v>
      </c>
      <c r="G30" s="16">
        <v>12424.87734225</v>
      </c>
      <c r="H30" s="16">
        <v>12045.52205633333</v>
      </c>
      <c r="I30" s="16">
        <v>11949.31435975</v>
      </c>
      <c r="J30" s="16">
        <v>11757.35838441667</v>
      </c>
      <c r="K30" s="16">
        <v>11511.57494583333</v>
      </c>
      <c r="L30" s="16">
        <v>11305.60393625</v>
      </c>
      <c r="M30" s="16">
        <v>11107.66854308334</v>
      </c>
      <c r="N30" s="16">
        <v>10944.4230395</v>
      </c>
      <c r="O30" s="16">
        <v>10727.25082166667</v>
      </c>
      <c r="P30" s="16">
        <v>10548.792133749999</v>
      </c>
      <c r="Q30" s="16">
        <v>10372.68785475</v>
      </c>
      <c r="R30" s="16">
        <v>10228.931313833329</v>
      </c>
      <c r="S30" s="16">
        <v>10029.130192833331</v>
      </c>
      <c r="T30" s="16">
        <v>9869.1169247500002</v>
      </c>
      <c r="U30" s="16">
        <v>9708.4263685833339</v>
      </c>
      <c r="V30" s="16">
        <v>9575.1130924166664</v>
      </c>
      <c r="W30" s="16">
        <v>9331.2131805833324</v>
      </c>
      <c r="X30" s="16">
        <v>9113.673721416666</v>
      </c>
      <c r="Y30" s="16">
        <v>8897.9584615833337</v>
      </c>
      <c r="Z30" s="16">
        <v>8699.5312519166673</v>
      </c>
    </row>
    <row r="31" spans="1:26" x14ac:dyDescent="0.25">
      <c r="A31" s="14" t="s">
        <v>80</v>
      </c>
      <c r="B31" s="15">
        <v>3495926.6403700002</v>
      </c>
      <c r="C31" s="15">
        <v>3745124.313713999</v>
      </c>
      <c r="D31" s="15">
        <v>3930800.839898</v>
      </c>
      <c r="E31" s="15">
        <v>3744698.4285260001</v>
      </c>
      <c r="F31" s="15">
        <v>3373749.185353999</v>
      </c>
      <c r="G31" s="15">
        <v>3327272.374785</v>
      </c>
      <c r="H31" s="15">
        <v>2988398.5379519989</v>
      </c>
      <c r="I31" s="15">
        <v>3057124.7845780002</v>
      </c>
      <c r="J31" s="15">
        <v>2989544.8618950001</v>
      </c>
      <c r="K31" s="15">
        <v>3124216.809268001</v>
      </c>
      <c r="L31" s="15">
        <v>3201729.9151240001</v>
      </c>
      <c r="M31" s="15">
        <v>3283331.801761</v>
      </c>
      <c r="N31" s="15">
        <v>3343865.0425869999</v>
      </c>
      <c r="O31" s="15">
        <v>3290439.642343</v>
      </c>
      <c r="P31" s="15">
        <v>3263806.7645</v>
      </c>
      <c r="Q31" s="15">
        <v>3420753.1567870001</v>
      </c>
      <c r="R31" s="15">
        <v>3288085.701438</v>
      </c>
      <c r="S31" s="15">
        <v>3333605.704006</v>
      </c>
      <c r="T31" s="15">
        <v>3379492.601935999</v>
      </c>
      <c r="U31" s="15">
        <v>3462236.2193399998</v>
      </c>
      <c r="V31" s="15">
        <v>3353715.2540099998</v>
      </c>
      <c r="W31" s="15">
        <v>3415892.5611720001</v>
      </c>
      <c r="X31" s="15">
        <v>3459427.750333</v>
      </c>
      <c r="Y31" s="15">
        <v>3345530.7703789989</v>
      </c>
      <c r="Z31" s="15">
        <v>3358592.62616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855.58333333333337</v>
      </c>
      <c r="C33" s="16">
        <v>872.58333333333337</v>
      </c>
      <c r="D33" s="16">
        <v>867.75</v>
      </c>
      <c r="E33" s="16">
        <v>850.5</v>
      </c>
      <c r="F33" s="16">
        <v>842.83333333333337</v>
      </c>
      <c r="G33" s="16">
        <v>824.25</v>
      </c>
      <c r="H33" s="16">
        <v>796.25</v>
      </c>
      <c r="I33" s="16">
        <v>794.66666666666663</v>
      </c>
      <c r="J33" s="16">
        <v>781.83333333333337</v>
      </c>
      <c r="K33" s="16">
        <v>775.16666666666663</v>
      </c>
      <c r="L33" s="16">
        <v>743.58333333333337</v>
      </c>
      <c r="M33" s="16">
        <v>736.75</v>
      </c>
      <c r="N33" s="16">
        <v>723.33333333333337</v>
      </c>
      <c r="O33" s="16">
        <v>713.83333333333337</v>
      </c>
      <c r="P33" s="16">
        <v>702.75</v>
      </c>
      <c r="Q33" s="16">
        <v>690.91666666666663</v>
      </c>
      <c r="R33" s="16">
        <v>676.08333333333337</v>
      </c>
      <c r="S33" s="16">
        <v>657.66666666666663</v>
      </c>
      <c r="T33" s="16">
        <v>655.33333333333337</v>
      </c>
      <c r="U33" s="16">
        <v>646.83333333333337</v>
      </c>
      <c r="V33" s="16">
        <v>631.66666666666663</v>
      </c>
      <c r="W33" s="16">
        <v>625.91666666666663</v>
      </c>
      <c r="X33" s="16">
        <v>603.83333333333337</v>
      </c>
      <c r="Y33" s="16">
        <v>592.58333333333337</v>
      </c>
      <c r="Z33" s="16">
        <v>580.75</v>
      </c>
    </row>
    <row r="34" spans="1:26" x14ac:dyDescent="0.25">
      <c r="A34" s="14" t="s">
        <v>83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 t="s">
        <v>84</v>
      </c>
      <c r="B35" s="16">
        <v>7928.416666666667</v>
      </c>
      <c r="C35" s="16">
        <v>7887.416666666667</v>
      </c>
      <c r="D35" s="16">
        <v>7892.25</v>
      </c>
      <c r="E35" s="16">
        <v>7909.5</v>
      </c>
      <c r="F35" s="16">
        <v>7941.166666666667</v>
      </c>
      <c r="G35" s="16">
        <v>7935.75</v>
      </c>
      <c r="H35" s="16">
        <v>7963.75</v>
      </c>
      <c r="I35" s="16">
        <v>7965.333333333333</v>
      </c>
      <c r="J35" s="16">
        <v>8002.166666666667</v>
      </c>
      <c r="K35" s="16">
        <v>7984.833333333333</v>
      </c>
      <c r="L35" s="16">
        <v>8016.416666666667</v>
      </c>
      <c r="M35" s="16">
        <v>8023.25</v>
      </c>
      <c r="N35" s="16">
        <v>8060.666666666667</v>
      </c>
      <c r="O35" s="16">
        <v>8046.166666666667</v>
      </c>
      <c r="P35" s="16">
        <v>8057.25</v>
      </c>
      <c r="Q35" s="16">
        <v>8069.083333333333</v>
      </c>
      <c r="R35" s="16">
        <v>8107.916666666667</v>
      </c>
      <c r="S35" s="16">
        <v>8102.333333333333</v>
      </c>
      <c r="T35" s="16">
        <v>8104.666666666667</v>
      </c>
      <c r="U35" s="16">
        <v>8113.166666666667</v>
      </c>
      <c r="V35" s="16">
        <v>8152.333333333333</v>
      </c>
      <c r="W35" s="16">
        <v>8134.083333333333</v>
      </c>
      <c r="X35" s="16">
        <v>8156.166666666667</v>
      </c>
      <c r="Y35" s="16">
        <v>8167.416666666667</v>
      </c>
      <c r="Z35" s="16">
        <v>8203.25</v>
      </c>
    </row>
    <row r="36" spans="1:26" x14ac:dyDescent="0.25">
      <c r="A36" s="14" t="s">
        <v>85</v>
      </c>
      <c r="B36" s="16">
        <v>14.018140714955219</v>
      </c>
      <c r="C36" s="16">
        <v>14.277026695091321</v>
      </c>
      <c r="D36" s="16">
        <v>13.844622279043</v>
      </c>
      <c r="E36" s="16">
        <v>12.51062158135464</v>
      </c>
      <c r="F36" s="16">
        <v>12.192246809075209</v>
      </c>
      <c r="G36" s="16">
        <v>11.734724440163619</v>
      </c>
      <c r="H36" s="16">
        <v>11.86496067179414</v>
      </c>
      <c r="I36" s="16">
        <v>11.575147393264841</v>
      </c>
      <c r="J36" s="16">
        <v>11.45599969555442</v>
      </c>
      <c r="K36" s="16">
        <v>11.48102536190069</v>
      </c>
      <c r="L36" s="16">
        <v>11.02211691269977</v>
      </c>
      <c r="M36" s="16">
        <v>10.864231308352361</v>
      </c>
      <c r="N36" s="16">
        <v>10.564418086141471</v>
      </c>
      <c r="O36" s="16">
        <v>10.498989517808219</v>
      </c>
      <c r="P36" s="16">
        <v>10.536039842056701</v>
      </c>
      <c r="Q36" s="16">
        <v>10.12349658449391</v>
      </c>
      <c r="R36" s="16">
        <v>10.00923774191712</v>
      </c>
      <c r="S36" s="16">
        <v>10.01931208102169</v>
      </c>
      <c r="T36" s="16">
        <v>9.562023878976408</v>
      </c>
      <c r="U36" s="16">
        <v>9.541084551484019</v>
      </c>
      <c r="V36" s="16">
        <v>9.4901073119307835</v>
      </c>
      <c r="W36" s="16">
        <v>9.5441611339326471</v>
      </c>
      <c r="X36" s="16">
        <v>9.0039463664098154</v>
      </c>
      <c r="Y36" s="16">
        <v>9.0600978258466522</v>
      </c>
      <c r="Z36" s="16">
        <v>8.5524309170366593</v>
      </c>
    </row>
    <row r="37" spans="1:26" x14ac:dyDescent="0.25">
      <c r="A37" s="14" t="s">
        <v>86</v>
      </c>
      <c r="B37" s="18">
        <v>0.87241363789605353</v>
      </c>
      <c r="C37" s="18">
        <v>0.89882423720927085</v>
      </c>
      <c r="D37" s="18">
        <v>0.90002607312402982</v>
      </c>
      <c r="E37" s="18">
        <v>0.89130058785631128</v>
      </c>
      <c r="F37" s="18">
        <v>0.8992714932474668</v>
      </c>
      <c r="G37" s="18">
        <v>0.89796010261640546</v>
      </c>
      <c r="H37" s="18">
        <v>0.90820362440610558</v>
      </c>
      <c r="I37" s="18">
        <v>0.89998455308302061</v>
      </c>
      <c r="J37" s="18">
        <v>0.89706434668521351</v>
      </c>
      <c r="K37" s="18">
        <v>0.89657384095174097</v>
      </c>
      <c r="L37" s="18">
        <v>0.89981522521056856</v>
      </c>
      <c r="M37" s="18">
        <v>0.88978919330081629</v>
      </c>
      <c r="N37" s="18">
        <v>0.90134959734157394</v>
      </c>
      <c r="O37" s="18">
        <v>0.89507147839242185</v>
      </c>
      <c r="P37" s="18">
        <v>0.89282977401557206</v>
      </c>
      <c r="Q37" s="18">
        <v>0.88984182345773011</v>
      </c>
      <c r="R37" s="18">
        <v>0.898428095092759</v>
      </c>
      <c r="S37" s="18">
        <v>0.89945415082621483</v>
      </c>
      <c r="T37" s="18">
        <v>0.89282480992394753</v>
      </c>
      <c r="U37" s="18">
        <v>0.88616785534628373</v>
      </c>
      <c r="V37" s="18">
        <v>0.88295457800893973</v>
      </c>
      <c r="W37" s="18">
        <v>0.89987281598911228</v>
      </c>
      <c r="X37" s="18">
        <v>0.8922182521813925</v>
      </c>
      <c r="Y37" s="18">
        <v>0.89292650693112507</v>
      </c>
      <c r="Z37" s="18">
        <v>0.89164162434977756</v>
      </c>
    </row>
    <row r="38" spans="1:26" x14ac:dyDescent="0.25">
      <c r="A38" s="14" t="s">
        <v>87</v>
      </c>
      <c r="B38" s="18">
        <v>0.20124658469945361</v>
      </c>
      <c r="C38" s="18">
        <v>0.24244672754946731</v>
      </c>
      <c r="D38" s="18">
        <v>0.23130707762557079</v>
      </c>
      <c r="E38" s="18">
        <v>0.2034341704718417</v>
      </c>
      <c r="F38" s="18">
        <v>0.21972715543412261</v>
      </c>
      <c r="G38" s="18">
        <v>0.2071917808219178</v>
      </c>
      <c r="H38" s="18">
        <v>0.23445585996955859</v>
      </c>
      <c r="I38" s="18">
        <v>0.2058694824961948</v>
      </c>
      <c r="J38" s="18">
        <v>0.202403992106861</v>
      </c>
      <c r="K38" s="18">
        <v>0.21718987823439881</v>
      </c>
      <c r="L38" s="18">
        <v>0.21171042617960431</v>
      </c>
      <c r="M38" s="18">
        <v>0.21109208523592091</v>
      </c>
      <c r="N38" s="18">
        <v>0.2012560716454159</v>
      </c>
      <c r="O38" s="18">
        <v>0.22031963470319629</v>
      </c>
      <c r="P38" s="18">
        <v>0.2278919330289193</v>
      </c>
      <c r="Q38" s="18">
        <v>0.21564878234398779</v>
      </c>
      <c r="R38" s="18">
        <v>0.21571417729204609</v>
      </c>
      <c r="S38" s="18">
        <v>0.21655251141552509</v>
      </c>
      <c r="T38" s="18">
        <v>0.19944824961948249</v>
      </c>
      <c r="U38" s="18">
        <v>0.20182648401826481</v>
      </c>
      <c r="V38" s="18">
        <v>0.19978559502125079</v>
      </c>
      <c r="W38" s="18">
        <v>0.20898021308980211</v>
      </c>
      <c r="X38" s="18">
        <v>0.20350076103500761</v>
      </c>
      <c r="Y38" s="18">
        <v>0.21999619482496191</v>
      </c>
      <c r="Z38" s="18">
        <v>0.2036183211900425</v>
      </c>
    </row>
    <row r="39" spans="1:26" x14ac:dyDescent="0.25">
      <c r="A39" s="14" t="s">
        <v>88</v>
      </c>
      <c r="B39" s="16">
        <v>387</v>
      </c>
      <c r="C39" s="16">
        <v>398.66666666666669</v>
      </c>
      <c r="D39" s="16">
        <v>396.66666666666669</v>
      </c>
      <c r="E39" s="16">
        <v>386.66666666666669</v>
      </c>
      <c r="F39" s="16">
        <v>380.91666666666669</v>
      </c>
      <c r="G39" s="16">
        <v>372.66666666666669</v>
      </c>
      <c r="H39" s="16">
        <v>362.25</v>
      </c>
      <c r="I39" s="16">
        <v>356</v>
      </c>
      <c r="J39" s="16">
        <v>349.83333333333331</v>
      </c>
      <c r="K39" s="16">
        <v>347.83333333333331</v>
      </c>
      <c r="L39" s="16">
        <v>338.75</v>
      </c>
      <c r="M39" s="16">
        <v>331.08333333333331</v>
      </c>
      <c r="N39" s="16">
        <v>324.58333333333331</v>
      </c>
      <c r="O39" s="16">
        <v>320.08333333333331</v>
      </c>
      <c r="P39" s="16">
        <v>311.16666666666669</v>
      </c>
      <c r="Q39" s="16">
        <v>307.08333333333331</v>
      </c>
      <c r="R39" s="16">
        <v>307.33333333333331</v>
      </c>
      <c r="S39" s="16">
        <v>296.58333333333331</v>
      </c>
      <c r="T39" s="16">
        <v>294.41666666666669</v>
      </c>
      <c r="U39" s="16">
        <v>288.16666666666669</v>
      </c>
      <c r="V39" s="16">
        <v>281.25</v>
      </c>
      <c r="W39" s="16">
        <v>276.33333333333331</v>
      </c>
      <c r="X39" s="16">
        <v>271.75</v>
      </c>
      <c r="Y39" s="16">
        <v>268.25</v>
      </c>
      <c r="Z39" s="16">
        <v>256.91666666666669</v>
      </c>
    </row>
    <row r="40" spans="1:26" x14ac:dyDescent="0.25">
      <c r="A40" s="14" t="s">
        <v>89</v>
      </c>
      <c r="B40" s="16">
        <v>468.58333333333331</v>
      </c>
      <c r="C40" s="16">
        <v>473.91666666666669</v>
      </c>
      <c r="D40" s="16">
        <v>471.08333333333331</v>
      </c>
      <c r="E40" s="16">
        <v>463.83333333333331</v>
      </c>
      <c r="F40" s="16">
        <v>461.91666666666669</v>
      </c>
      <c r="G40" s="16">
        <v>451.58333333333331</v>
      </c>
      <c r="H40" s="16">
        <v>434</v>
      </c>
      <c r="I40" s="16">
        <v>438.66666666666669</v>
      </c>
      <c r="J40" s="16">
        <v>432</v>
      </c>
      <c r="K40" s="16">
        <v>427.33333333333331</v>
      </c>
      <c r="L40" s="16">
        <v>404.83333333333331</v>
      </c>
      <c r="M40" s="16">
        <v>405.66666666666669</v>
      </c>
      <c r="N40" s="16">
        <v>398.75</v>
      </c>
      <c r="O40" s="16">
        <v>393.75</v>
      </c>
      <c r="P40" s="16">
        <v>391.58333333333331</v>
      </c>
      <c r="Q40" s="16">
        <v>383.83333333333331</v>
      </c>
      <c r="R40" s="16">
        <v>368.75</v>
      </c>
      <c r="S40" s="16">
        <v>361.08333333333331</v>
      </c>
      <c r="T40" s="16">
        <v>360.91666666666669</v>
      </c>
      <c r="U40" s="16">
        <v>358.66666666666669</v>
      </c>
      <c r="V40" s="16">
        <v>350.41666666666669</v>
      </c>
      <c r="W40" s="16">
        <v>349.58333333333331</v>
      </c>
      <c r="X40" s="16">
        <v>332.08333333333331</v>
      </c>
      <c r="Y40" s="16">
        <v>324.33333333333331</v>
      </c>
      <c r="Z40" s="16">
        <v>323.83333333333331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265" priority="10">
      <formula>TRUE</formula>
    </cfRule>
  </conditionalFormatting>
  <conditionalFormatting sqref="A16:Z16">
    <cfRule type="expression" dxfId="264" priority="13">
      <formula>TRUE</formula>
    </cfRule>
  </conditionalFormatting>
  <conditionalFormatting sqref="A17:Z20">
    <cfRule type="notContainsBlanks" dxfId="263" priority="1">
      <formula>LEN(TRIM(A17))&gt;0</formula>
    </cfRule>
  </conditionalFormatting>
  <conditionalFormatting sqref="A20:Z20">
    <cfRule type="expression" dxfId="262" priority="16">
      <formula>TRUE</formula>
    </cfRule>
  </conditionalFormatting>
  <conditionalFormatting sqref="A26:Z26">
    <cfRule type="expression" dxfId="261" priority="19">
      <formula>TRUE</formula>
    </cfRule>
  </conditionalFormatting>
  <conditionalFormatting sqref="A30:Z30">
    <cfRule type="expression" dxfId="260" priority="22">
      <formula>TRUE</formula>
    </cfRule>
  </conditionalFormatting>
  <conditionalFormatting sqref="A32:Z32">
    <cfRule type="expression" dxfId="259" priority="25">
      <formula>TRUE</formula>
    </cfRule>
  </conditionalFormatting>
  <conditionalFormatting sqref="A35:Z35">
    <cfRule type="expression" dxfId="258" priority="28">
      <formula>TRUE</formula>
    </cfRule>
  </conditionalFormatting>
  <conditionalFormatting sqref="A38:Z38">
    <cfRule type="expression" dxfId="257" priority="31">
      <formula>TRUE</formula>
    </cfRule>
  </conditionalFormatting>
  <conditionalFormatting sqref="A45:Z45">
    <cfRule type="expression" dxfId="256" priority="34">
      <formula>TRUE</formula>
    </cfRule>
  </conditionalFormatting>
  <conditionalFormatting sqref="A55:Z55">
    <cfRule type="expression" dxfId="255" priority="37">
      <formula>TRUE</formula>
    </cfRule>
  </conditionalFormatting>
  <conditionalFormatting sqref="A60:Z60">
    <cfRule type="expression" dxfId="254" priority="40">
      <formula>TRUE</formula>
    </cfRule>
  </conditionalFormatting>
  <conditionalFormatting sqref="B14">
    <cfRule type="expression" dxfId="253" priority="8">
      <formula>TRUE</formula>
    </cfRule>
  </conditionalFormatting>
  <conditionalFormatting sqref="B16">
    <cfRule type="expression" dxfId="252" priority="11">
      <formula>TRUE</formula>
    </cfRule>
  </conditionalFormatting>
  <conditionalFormatting sqref="B1">
    <cfRule type="expression" dxfId="251" priority="3">
      <formula>TRUE</formula>
    </cfRule>
  </conditionalFormatting>
  <conditionalFormatting sqref="B20">
    <cfRule type="expression" dxfId="250" priority="14">
      <formula>TRUE</formula>
    </cfRule>
  </conditionalFormatting>
  <conditionalFormatting sqref="B26">
    <cfRule type="expression" dxfId="249" priority="17">
      <formula>TRUE</formula>
    </cfRule>
  </conditionalFormatting>
  <conditionalFormatting sqref="B1:B60">
    <cfRule type="expression" dxfId="248" priority="42">
      <formula>TRUE</formula>
    </cfRule>
  </conditionalFormatting>
  <conditionalFormatting sqref="B30">
    <cfRule type="expression" dxfId="247" priority="20">
      <formula>TRUE</formula>
    </cfRule>
  </conditionalFormatting>
  <conditionalFormatting sqref="B32">
    <cfRule type="expression" dxfId="246" priority="23">
      <formula>TRUE</formula>
    </cfRule>
  </conditionalFormatting>
  <conditionalFormatting sqref="B35">
    <cfRule type="expression" dxfId="245" priority="26">
      <formula>TRUE</formula>
    </cfRule>
  </conditionalFormatting>
  <conditionalFormatting sqref="B38">
    <cfRule type="expression" dxfId="244" priority="29">
      <formula>TRUE</formula>
    </cfRule>
  </conditionalFormatting>
  <conditionalFormatting sqref="B45">
    <cfRule type="expression" dxfId="243" priority="32">
      <formula>TRUE</formula>
    </cfRule>
  </conditionalFormatting>
  <conditionalFormatting sqref="B55">
    <cfRule type="expression" dxfId="242" priority="35">
      <formula>TRUE</formula>
    </cfRule>
  </conditionalFormatting>
  <conditionalFormatting sqref="B60">
    <cfRule type="expression" dxfId="241" priority="38">
      <formula>TRUE</formula>
    </cfRule>
  </conditionalFormatting>
  <conditionalFormatting sqref="Z14">
    <cfRule type="expression" dxfId="240" priority="9">
      <formula>TRUE</formula>
    </cfRule>
  </conditionalFormatting>
  <conditionalFormatting sqref="Z16">
    <cfRule type="expression" dxfId="239" priority="12">
      <formula>TRUE</formula>
    </cfRule>
  </conditionalFormatting>
  <conditionalFormatting sqref="Z1">
    <cfRule type="expression" dxfId="238" priority="4">
      <formula>TRUE</formula>
    </cfRule>
  </conditionalFormatting>
  <conditionalFormatting sqref="Z20">
    <cfRule type="expression" dxfId="237" priority="15">
      <formula>TRUE</formula>
    </cfRule>
  </conditionalFormatting>
  <conditionalFormatting sqref="Z26">
    <cfRule type="expression" dxfId="236" priority="18">
      <formula>TRUE</formula>
    </cfRule>
  </conditionalFormatting>
  <conditionalFormatting sqref="Z1:Z60">
    <cfRule type="expression" dxfId="235" priority="41">
      <formula>TRUE</formula>
    </cfRule>
  </conditionalFormatting>
  <conditionalFormatting sqref="Z30">
    <cfRule type="expression" dxfId="234" priority="21">
      <formula>TRUE</formula>
    </cfRule>
  </conditionalFormatting>
  <conditionalFormatting sqref="Z32">
    <cfRule type="expression" dxfId="233" priority="24">
      <formula>TRUE</formula>
    </cfRule>
  </conditionalFormatting>
  <conditionalFormatting sqref="Z35">
    <cfRule type="expression" dxfId="232" priority="27">
      <formula>TRUE</formula>
    </cfRule>
  </conditionalFormatting>
  <conditionalFormatting sqref="Z38">
    <cfRule type="expression" dxfId="231" priority="30">
      <formula>TRUE</formula>
    </cfRule>
  </conditionalFormatting>
  <conditionalFormatting sqref="Z45">
    <cfRule type="expression" dxfId="230" priority="33">
      <formula>TRUE</formula>
    </cfRule>
  </conditionalFormatting>
  <conditionalFormatting sqref="Z55">
    <cfRule type="expression" dxfId="229" priority="36">
      <formula>TRUE</formula>
    </cfRule>
  </conditionalFormatting>
  <conditionalFormatting sqref="Z60">
    <cfRule type="expression" dxfId="228" priority="39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4" t="s">
        <v>59</v>
      </c>
      <c r="B5" s="15">
        <v>-167356.36029899999</v>
      </c>
      <c r="C5" s="15">
        <v>130121.482086</v>
      </c>
      <c r="D5" s="15">
        <v>-27178.610759999989</v>
      </c>
      <c r="E5" s="15">
        <v>-162215.94923900001</v>
      </c>
      <c r="F5" s="15">
        <v>-302474.69276499999</v>
      </c>
      <c r="G5" s="15">
        <v>-351656.01633299998</v>
      </c>
      <c r="H5" s="15">
        <v>-464043.79219000001</v>
      </c>
      <c r="I5" s="15">
        <v>-397359.23055400013</v>
      </c>
      <c r="J5" s="15">
        <v>-415336.05558300001</v>
      </c>
      <c r="K5" s="15">
        <v>-398999.00494599988</v>
      </c>
      <c r="L5" s="15">
        <v>-348154.31735700002</v>
      </c>
      <c r="M5" s="15">
        <v>-297164.36669200001</v>
      </c>
      <c r="N5" s="15">
        <v>-267908.22620400001</v>
      </c>
      <c r="O5" s="15">
        <v>-212263.6096</v>
      </c>
      <c r="P5" s="15">
        <v>-223629.66712900001</v>
      </c>
      <c r="Q5" s="15">
        <v>-186880.10509</v>
      </c>
      <c r="R5" s="15">
        <v>-166395.536635</v>
      </c>
      <c r="S5" s="15">
        <v>-96872.90193599998</v>
      </c>
      <c r="T5" s="15">
        <v>-23618.149608999978</v>
      </c>
      <c r="U5" s="15">
        <v>81475.197770000013</v>
      </c>
      <c r="V5" s="15">
        <v>105507.653106</v>
      </c>
      <c r="W5" s="15">
        <v>184016.756933</v>
      </c>
      <c r="X5" s="15">
        <v>176175.68580199999</v>
      </c>
      <c r="Y5" s="15">
        <v>193637.312251</v>
      </c>
      <c r="Z5" s="15">
        <v>139352.60432300001</v>
      </c>
    </row>
    <row r="6" spans="1:26" x14ac:dyDescent="0.25">
      <c r="A6" s="14" t="s">
        <v>60</v>
      </c>
      <c r="B6" s="15">
        <v>6757645.8137000008</v>
      </c>
      <c r="C6" s="15">
        <v>10318914.097199</v>
      </c>
      <c r="D6" s="15">
        <v>10519518.816651</v>
      </c>
      <c r="E6" s="15">
        <v>10015865.882269001</v>
      </c>
      <c r="F6" s="15">
        <v>8552346.8245700002</v>
      </c>
      <c r="G6" s="15">
        <v>8610088.5869159997</v>
      </c>
      <c r="H6" s="15">
        <v>7370999.3926010001</v>
      </c>
      <c r="I6" s="15">
        <v>7581570.4656090001</v>
      </c>
      <c r="J6" s="15">
        <v>7406228.0848289998</v>
      </c>
      <c r="K6" s="15">
        <v>7888297.7147039995</v>
      </c>
      <c r="L6" s="15">
        <v>8325497.0036129998</v>
      </c>
      <c r="M6" s="15">
        <v>8655410.5946290009</v>
      </c>
      <c r="N6" s="15">
        <v>8652375.8226640001</v>
      </c>
      <c r="O6" s="15">
        <v>8532459.5608609989</v>
      </c>
      <c r="P6" s="15">
        <v>8476514.911576001</v>
      </c>
      <c r="Q6" s="15">
        <v>9245273.2538099997</v>
      </c>
      <c r="R6" s="15">
        <v>8641360.5800390001</v>
      </c>
      <c r="S6" s="15">
        <v>9033751.3920570016</v>
      </c>
      <c r="T6" s="15">
        <v>9205076.1728559993</v>
      </c>
      <c r="U6" s="15">
        <v>9573866.8860259987</v>
      </c>
      <c r="V6" s="15">
        <v>9159235.1621870007</v>
      </c>
      <c r="W6" s="15">
        <v>9351981.3268419988</v>
      </c>
      <c r="X6" s="15">
        <v>9889702.2996469997</v>
      </c>
      <c r="Y6" s="15">
        <v>9509709.548889</v>
      </c>
      <c r="Z6" s="15">
        <v>9553293.3000009991</v>
      </c>
    </row>
    <row r="7" spans="1:26" x14ac:dyDescent="0.25">
      <c r="A7" s="14" t="s">
        <v>61</v>
      </c>
      <c r="B7" s="15">
        <v>2271986.595216</v>
      </c>
      <c r="C7" s="15">
        <v>1488932.6037960011</v>
      </c>
      <c r="D7" s="15">
        <v>273631.53195600002</v>
      </c>
      <c r="E7" s="15">
        <v>271875.49411199999</v>
      </c>
      <c r="F7" s="15">
        <v>314795.85755999997</v>
      </c>
      <c r="G7" s="15">
        <v>276470.52697200002</v>
      </c>
      <c r="H7" s="15">
        <v>289318.06174799998</v>
      </c>
      <c r="I7" s="15">
        <v>279584.86953600001</v>
      </c>
      <c r="J7" s="15">
        <v>300340.478328</v>
      </c>
      <c r="K7" s="15">
        <v>273154.09783199988</v>
      </c>
      <c r="L7" s="15">
        <v>285352.54019999999</v>
      </c>
      <c r="M7" s="15">
        <v>270573.03639600001</v>
      </c>
      <c r="N7" s="15">
        <v>304905.44612400013</v>
      </c>
      <c r="O7" s="15">
        <v>291458.21241600002</v>
      </c>
      <c r="P7" s="15">
        <v>297548.73012000002</v>
      </c>
      <c r="Q7" s="15">
        <v>243957.120888</v>
      </c>
      <c r="R7" s="15">
        <v>262092.474132</v>
      </c>
      <c r="S7" s="15">
        <v>249122.55480000001</v>
      </c>
      <c r="T7" s="15">
        <v>245351.81143199999</v>
      </c>
      <c r="U7" s="15">
        <v>232942.40298000001</v>
      </c>
      <c r="V7" s="15">
        <v>224048.86207199999</v>
      </c>
      <c r="W7" s="15">
        <v>215609.718708</v>
      </c>
      <c r="X7" s="15">
        <v>184330.03829999999</v>
      </c>
      <c r="Y7" s="15">
        <v>187433.028708</v>
      </c>
      <c r="Z7" s="15">
        <v>195745.772964</v>
      </c>
    </row>
    <row r="8" spans="1:26" x14ac:dyDescent="0.25">
      <c r="A8" s="14" t="s">
        <v>62</v>
      </c>
      <c r="B8" s="15">
        <v>2034038.0256360001</v>
      </c>
      <c r="C8" s="15">
        <v>302241.5326320001</v>
      </c>
      <c r="D8" s="15">
        <v>17026.822236</v>
      </c>
      <c r="E8" s="15">
        <v>15249.664128</v>
      </c>
      <c r="F8" s="15">
        <v>11980.126775999999</v>
      </c>
      <c r="G8" s="15">
        <v>12869.745360000001</v>
      </c>
      <c r="H8" s="15">
        <v>7813.9030799999991</v>
      </c>
      <c r="I8" s="15">
        <v>9555.8303999999989</v>
      </c>
      <c r="J8" s="15">
        <v>9975.2927279999985</v>
      </c>
      <c r="K8" s="15">
        <v>14451.686976000001</v>
      </c>
      <c r="L8" s="15">
        <v>9894.5462520000001</v>
      </c>
      <c r="M8" s="15">
        <v>8843.2984679999972</v>
      </c>
      <c r="N8" s="15">
        <v>13423.403759999999</v>
      </c>
      <c r="O8" s="15">
        <v>12067.991411999999</v>
      </c>
      <c r="P8" s="15">
        <v>10969.863888</v>
      </c>
      <c r="Q8" s="15">
        <v>11742.003876000001</v>
      </c>
      <c r="R8" s="15">
        <v>13158.606216</v>
      </c>
      <c r="S8" s="15">
        <v>19705.708824000001</v>
      </c>
      <c r="T8" s="15">
        <v>18409.316340000001</v>
      </c>
      <c r="U8" s="15">
        <v>18449.167728</v>
      </c>
      <c r="V8" s="15">
        <v>22636.25162399999</v>
      </c>
      <c r="W8" s="15">
        <v>18034.227156000001</v>
      </c>
      <c r="X8" s="15">
        <v>15139.890095999999</v>
      </c>
      <c r="Y8" s="15">
        <v>14867.603856</v>
      </c>
      <c r="Z8" s="15">
        <v>15138.389687999999</v>
      </c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5636731.6144559998</v>
      </c>
      <c r="C10" s="15">
        <v>251251.93507199999</v>
      </c>
      <c r="D10" s="15">
        <v>610038.49678099994</v>
      </c>
      <c r="E10" s="15">
        <v>557281.52128200012</v>
      </c>
      <c r="F10" s="15">
        <v>501345.62147800002</v>
      </c>
      <c r="G10" s="15">
        <v>489631.86422199989</v>
      </c>
      <c r="H10" s="15">
        <v>402845.745651</v>
      </c>
      <c r="I10" s="15">
        <v>422026.64901300002</v>
      </c>
      <c r="J10" s="15">
        <v>419837.801966</v>
      </c>
      <c r="K10" s="15">
        <v>454026.61947399989</v>
      </c>
      <c r="L10" s="15">
        <v>478492.97269999998</v>
      </c>
      <c r="M10" s="15">
        <v>487761.69625199988</v>
      </c>
      <c r="N10" s="15">
        <v>513127.86706600001</v>
      </c>
      <c r="O10" s="15">
        <v>479793.05613500008</v>
      </c>
      <c r="P10" s="15">
        <v>504674.13294300012</v>
      </c>
      <c r="Q10" s="15">
        <v>553954.20806600014</v>
      </c>
      <c r="R10" s="15">
        <v>507982.42353700008</v>
      </c>
      <c r="S10" s="15">
        <v>546943.03827600006</v>
      </c>
      <c r="T10" s="15">
        <v>515993.36880800017</v>
      </c>
      <c r="U10" s="15">
        <v>527952.83579100005</v>
      </c>
      <c r="V10" s="15">
        <v>519042.00805599988</v>
      </c>
      <c r="W10" s="15">
        <v>529839.79792600009</v>
      </c>
      <c r="X10" s="15">
        <v>553364.11983900005</v>
      </c>
      <c r="Y10" s="15">
        <v>558008.98511300003</v>
      </c>
      <c r="Z10" s="15">
        <v>543844.63339199999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>
        <v>1022610.504026</v>
      </c>
      <c r="C12" s="15">
        <v>695771.5598220001</v>
      </c>
      <c r="D12" s="15">
        <v>1954884.9458930001</v>
      </c>
      <c r="E12" s="15">
        <v>2089333.442114</v>
      </c>
      <c r="F12" s="15">
        <v>2316810.9219769998</v>
      </c>
      <c r="G12" s="15">
        <v>2221790.9822780001</v>
      </c>
      <c r="H12" s="15">
        <v>2543325.703253</v>
      </c>
      <c r="I12" s="15">
        <v>2524513.909641</v>
      </c>
      <c r="J12" s="15">
        <v>2376789.1938629998</v>
      </c>
      <c r="K12" s="15">
        <v>2347518.8715519998</v>
      </c>
      <c r="L12" s="15">
        <v>2221335.5752519998</v>
      </c>
      <c r="M12" s="15">
        <v>2140262.2823509998</v>
      </c>
      <c r="N12" s="15">
        <v>2219408.5692540002</v>
      </c>
      <c r="O12" s="15">
        <v>2168689.2021550001</v>
      </c>
      <c r="P12" s="15">
        <v>2180466.3114260002</v>
      </c>
      <c r="Q12" s="15">
        <v>1934234.0839760001</v>
      </c>
      <c r="R12" s="15">
        <v>2079749.5377450001</v>
      </c>
      <c r="S12" s="15">
        <v>1727015.0412560001</v>
      </c>
      <c r="T12" s="15">
        <v>1604606.719204</v>
      </c>
      <c r="U12" s="15">
        <v>1463002.9365940001</v>
      </c>
      <c r="V12" s="15">
        <v>1403832.823901</v>
      </c>
      <c r="W12" s="15">
        <v>1303450.920807</v>
      </c>
      <c r="X12" s="15">
        <v>1153792.8870010001</v>
      </c>
      <c r="Y12" s="15">
        <v>1129752.3431549999</v>
      </c>
      <c r="Z12" s="15">
        <v>1162571.8768499999</v>
      </c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2334801.5388014978</v>
      </c>
      <c r="C16" s="15">
        <v>2541610.704793049</v>
      </c>
      <c r="D16" s="15">
        <v>2704658.8464881252</v>
      </c>
      <c r="E16" s="15">
        <v>2561630.6755710468</v>
      </c>
      <c r="F16" s="15">
        <v>2240246.9428182621</v>
      </c>
      <c r="G16" s="15">
        <v>2203466.160790877</v>
      </c>
      <c r="H16" s="15">
        <v>1967498.2501850191</v>
      </c>
      <c r="I16" s="15">
        <v>2009749.8014276</v>
      </c>
      <c r="J16" s="15">
        <v>1944711.912901294</v>
      </c>
      <c r="K16" s="15">
        <v>2056185.227732433</v>
      </c>
      <c r="L16" s="15">
        <v>2155594.692738574</v>
      </c>
      <c r="M16" s="15">
        <v>2230712.5811376749</v>
      </c>
      <c r="N16" s="15">
        <v>2302033.8978722328</v>
      </c>
      <c r="O16" s="15">
        <v>2275283.2884281171</v>
      </c>
      <c r="P16" s="15">
        <v>2263916.679385094</v>
      </c>
      <c r="Q16" s="15">
        <v>2410566.0787393781</v>
      </c>
      <c r="R16" s="15">
        <v>2325235.390221077</v>
      </c>
      <c r="S16" s="15">
        <v>2364749.8760856632</v>
      </c>
      <c r="T16" s="15">
        <v>2417601.1750602731</v>
      </c>
      <c r="U16" s="15">
        <v>2487035.0180993141</v>
      </c>
      <c r="V16" s="15">
        <v>2398672.3179010781</v>
      </c>
      <c r="W16" s="15">
        <v>2476696.2671521069</v>
      </c>
      <c r="X16" s="15">
        <v>2551711.0277839098</v>
      </c>
      <c r="Y16" s="15">
        <v>2480904.9178798711</v>
      </c>
      <c r="Z16" s="15">
        <v>2504148.4583749231</v>
      </c>
    </row>
    <row r="17" spans="1:26" x14ac:dyDescent="0.25">
      <c r="A17" s="14" t="s">
        <v>10</v>
      </c>
      <c r="B17" s="15">
        <f t="shared" ref="B17:Z17" si="0">SUM(B5:B16)</f>
        <v>20308457.7315365</v>
      </c>
      <c r="C17" s="15">
        <f t="shared" si="0"/>
        <v>16526086.415400051</v>
      </c>
      <c r="D17" s="15">
        <f t="shared" si="0"/>
        <v>16955528.249245126</v>
      </c>
      <c r="E17" s="15">
        <f t="shared" si="0"/>
        <v>16259295.058237046</v>
      </c>
      <c r="F17" s="15">
        <f t="shared" si="0"/>
        <v>14558715.626414264</v>
      </c>
      <c r="G17" s="15">
        <f t="shared" si="0"/>
        <v>14392987.350205878</v>
      </c>
      <c r="H17" s="15">
        <f t="shared" si="0"/>
        <v>12908001.464328017</v>
      </c>
      <c r="I17" s="15">
        <f t="shared" si="0"/>
        <v>13100741.119072597</v>
      </c>
      <c r="J17" s="15">
        <f t="shared" si="0"/>
        <v>12599660.189032294</v>
      </c>
      <c r="K17" s="15">
        <f t="shared" si="0"/>
        <v>13082553.957324434</v>
      </c>
      <c r="L17" s="15">
        <f t="shared" si="0"/>
        <v>13471165.949398575</v>
      </c>
      <c r="M17" s="15">
        <f t="shared" si="0"/>
        <v>13738897.378541674</v>
      </c>
      <c r="N17" s="15">
        <f t="shared" si="0"/>
        <v>13737366.780536231</v>
      </c>
      <c r="O17" s="15">
        <f t="shared" si="0"/>
        <v>13547487.701807117</v>
      </c>
      <c r="P17" s="15">
        <f t="shared" si="0"/>
        <v>13510460.962209096</v>
      </c>
      <c r="Q17" s="15">
        <f t="shared" si="0"/>
        <v>14212846.64426538</v>
      </c>
      <c r="R17" s="15">
        <f t="shared" si="0"/>
        <v>13663183.475255076</v>
      </c>
      <c r="S17" s="15">
        <f t="shared" si="0"/>
        <v>13844414.709362663</v>
      </c>
      <c r="T17" s="15">
        <f t="shared" si="0"/>
        <v>13983420.41409127</v>
      </c>
      <c r="U17" s="15">
        <f t="shared" si="0"/>
        <v>14384724.44498831</v>
      </c>
      <c r="V17" s="15">
        <f t="shared" si="0"/>
        <v>13832975.078847079</v>
      </c>
      <c r="W17" s="15">
        <f t="shared" si="0"/>
        <v>14079629.015524104</v>
      </c>
      <c r="X17" s="15">
        <f t="shared" si="0"/>
        <v>14524215.948468909</v>
      </c>
      <c r="Y17" s="15">
        <f t="shared" si="0"/>
        <v>14074313.73985187</v>
      </c>
      <c r="Z17" s="15">
        <f t="shared" si="0"/>
        <v>14114095.035592923</v>
      </c>
    </row>
    <row r="18" spans="1:26" x14ac:dyDescent="0.25">
      <c r="A18" s="14" t="s">
        <v>13</v>
      </c>
      <c r="B18" s="15">
        <f t="shared" ref="B18:Z18" si="1">B17/B3/1000</f>
        <v>203.08457731536498</v>
      </c>
      <c r="C18" s="15">
        <f t="shared" si="1"/>
        <v>165.2608641540005</v>
      </c>
      <c r="D18" s="15">
        <f t="shared" si="1"/>
        <v>169.55528249245125</v>
      </c>
      <c r="E18" s="15">
        <f t="shared" si="1"/>
        <v>162.59295058237046</v>
      </c>
      <c r="F18" s="15">
        <f t="shared" si="1"/>
        <v>145.58715626414264</v>
      </c>
      <c r="G18" s="15">
        <f t="shared" si="1"/>
        <v>143.9298735020588</v>
      </c>
      <c r="H18" s="15">
        <f t="shared" si="1"/>
        <v>129.08001464328018</v>
      </c>
      <c r="I18" s="15">
        <f t="shared" si="1"/>
        <v>131.00741119072597</v>
      </c>
      <c r="J18" s="15">
        <f t="shared" si="1"/>
        <v>125.99660189032294</v>
      </c>
      <c r="K18" s="15">
        <f t="shared" si="1"/>
        <v>130.82553957324436</v>
      </c>
      <c r="L18" s="15">
        <f t="shared" si="1"/>
        <v>134.71165949398576</v>
      </c>
      <c r="M18" s="15">
        <f t="shared" si="1"/>
        <v>137.38897378541674</v>
      </c>
      <c r="N18" s="15">
        <f t="shared" si="1"/>
        <v>137.37366780536232</v>
      </c>
      <c r="O18" s="15">
        <f t="shared" si="1"/>
        <v>135.47487701807117</v>
      </c>
      <c r="P18" s="15">
        <f t="shared" si="1"/>
        <v>135.10460962209098</v>
      </c>
      <c r="Q18" s="15">
        <f t="shared" si="1"/>
        <v>142.1284664426538</v>
      </c>
      <c r="R18" s="15">
        <f t="shared" si="1"/>
        <v>136.63183475255076</v>
      </c>
      <c r="S18" s="15">
        <f t="shared" si="1"/>
        <v>138.44414709362664</v>
      </c>
      <c r="T18" s="15">
        <f t="shared" si="1"/>
        <v>139.8342041409127</v>
      </c>
      <c r="U18" s="15">
        <f t="shared" si="1"/>
        <v>143.84724444988311</v>
      </c>
      <c r="V18" s="15">
        <f t="shared" si="1"/>
        <v>138.32975078847079</v>
      </c>
      <c r="W18" s="15">
        <f t="shared" si="1"/>
        <v>140.79629015524102</v>
      </c>
      <c r="X18" s="15">
        <f t="shared" si="1"/>
        <v>145.2421594846891</v>
      </c>
      <c r="Y18" s="15">
        <f t="shared" si="1"/>
        <v>140.74313739851871</v>
      </c>
      <c r="Z18" s="15">
        <f t="shared" si="1"/>
        <v>141.14095035592925</v>
      </c>
    </row>
    <row r="19" spans="1:26" x14ac:dyDescent="0.25">
      <c r="A19" s="14" t="s">
        <v>14</v>
      </c>
      <c r="B19" s="15">
        <f>B18/B4</f>
        <v>101.54228865768249</v>
      </c>
      <c r="C19" s="15">
        <f>C18/B4</f>
        <v>82.630432077000251</v>
      </c>
      <c r="D19" s="15">
        <f>D18/B4</f>
        <v>84.777641246225627</v>
      </c>
      <c r="E19" s="15">
        <f>E18/B4</f>
        <v>81.296475291185232</v>
      </c>
      <c r="F19" s="15">
        <f>F18/B4</f>
        <v>72.793578132071318</v>
      </c>
      <c r="G19" s="15">
        <f>G18/B4</f>
        <v>71.964936751029398</v>
      </c>
      <c r="H19" s="15">
        <f>H18/B4</f>
        <v>64.54000732164009</v>
      </c>
      <c r="I19" s="15">
        <f>I18/B4</f>
        <v>65.503705595362987</v>
      </c>
      <c r="J19" s="15">
        <f>J18/B4</f>
        <v>62.998300945161468</v>
      </c>
      <c r="K19" s="15">
        <f>K18/B4</f>
        <v>65.412769786622178</v>
      </c>
      <c r="L19" s="15">
        <f>L18/B4</f>
        <v>67.355829746992882</v>
      </c>
      <c r="M19" s="15">
        <f>M18/B4</f>
        <v>68.694486892708369</v>
      </c>
      <c r="N19" s="15">
        <f>N18/B4</f>
        <v>68.686833902681158</v>
      </c>
      <c r="O19" s="15">
        <f>O18/B4</f>
        <v>67.737438509035584</v>
      </c>
      <c r="P19" s="15">
        <f>P18/B4</f>
        <v>67.552304811045488</v>
      </c>
      <c r="Q19" s="15">
        <f>Q18/B4</f>
        <v>71.064233221326901</v>
      </c>
      <c r="R19" s="15">
        <f>R18/B4</f>
        <v>68.31591737627538</v>
      </c>
      <c r="S19" s="15">
        <f>S18/B4</f>
        <v>69.22207354681332</v>
      </c>
      <c r="T19" s="15">
        <f>T18/B4</f>
        <v>69.917102070456352</v>
      </c>
      <c r="U19" s="15">
        <f>U18/B4</f>
        <v>71.923622224941553</v>
      </c>
      <c r="V19" s="15">
        <f>V18/B4</f>
        <v>69.164875394235395</v>
      </c>
      <c r="W19" s="15">
        <f>W18/B4</f>
        <v>70.398145077620512</v>
      </c>
      <c r="X19" s="15">
        <f>X18/B4</f>
        <v>72.621079742344548</v>
      </c>
      <c r="Y19" s="15">
        <f>Y18/B4</f>
        <v>70.371568699259356</v>
      </c>
      <c r="Z19" s="15">
        <f>Z18/B4</f>
        <v>70.570475177964624</v>
      </c>
    </row>
    <row r="20" spans="1:26" x14ac:dyDescent="0.25">
      <c r="A20" s="14" t="s">
        <v>15</v>
      </c>
      <c r="B20" s="16">
        <v>366.00000001083322</v>
      </c>
      <c r="C20" s="16">
        <v>210.32545825791769</v>
      </c>
      <c r="D20" s="16">
        <v>364.86408285912091</v>
      </c>
      <c r="E20" s="16">
        <v>364.83408197449762</v>
      </c>
      <c r="F20" s="16">
        <v>365.96581388481923</v>
      </c>
      <c r="G20" s="16">
        <v>364.83490549798972</v>
      </c>
      <c r="H20" s="16">
        <v>364.87674323840162</v>
      </c>
      <c r="I20" s="16">
        <v>364.99999998968627</v>
      </c>
      <c r="J20" s="16">
        <v>365.99421926456938</v>
      </c>
      <c r="K20" s="16">
        <v>364.93660658141732</v>
      </c>
      <c r="L20" s="16">
        <v>364.99999995773999</v>
      </c>
      <c r="M20" s="16">
        <v>364.92535428187892</v>
      </c>
      <c r="N20" s="16">
        <v>366.00000000858438</v>
      </c>
      <c r="O20" s="16">
        <v>364.87294102347971</v>
      </c>
      <c r="P20" s="16">
        <v>364.82919045153159</v>
      </c>
      <c r="Q20" s="16">
        <v>364.78087810619297</v>
      </c>
      <c r="R20" s="16">
        <v>365.88808951851342</v>
      </c>
      <c r="S20" s="16">
        <v>364.93350217877742</v>
      </c>
      <c r="T20" s="16">
        <v>365.0000000032752</v>
      </c>
      <c r="U20" s="16">
        <v>364.79320837176198</v>
      </c>
      <c r="V20" s="16">
        <v>365.8599293868765</v>
      </c>
      <c r="W20" s="16">
        <v>364.90626737399822</v>
      </c>
      <c r="X20" s="16">
        <v>364.91306481922862</v>
      </c>
      <c r="Y20" s="16">
        <v>364.99682182178333</v>
      </c>
      <c r="Z20" s="16">
        <v>365.89490702375309</v>
      </c>
    </row>
    <row r="21" spans="1:26" x14ac:dyDescent="0.25">
      <c r="A21" s="14" t="s">
        <v>70</v>
      </c>
      <c r="B21" s="17">
        <v>7.8535411326046312</v>
      </c>
      <c r="C21" s="17">
        <v>-3.2233140118134842</v>
      </c>
      <c r="D21" s="17">
        <v>0.35404154106970759</v>
      </c>
      <c r="E21" s="17">
        <v>2.1691658130363112</v>
      </c>
      <c r="F21" s="17">
        <v>4.1083838129250649</v>
      </c>
      <c r="G21" s="17">
        <v>4.8659950401177818</v>
      </c>
      <c r="H21" s="17">
        <v>6.4833309533905554</v>
      </c>
      <c r="I21" s="17">
        <v>5.6548085837473856</v>
      </c>
      <c r="J21" s="17">
        <v>6.0150986654535794</v>
      </c>
      <c r="K21" s="17">
        <v>5.9378252470261517</v>
      </c>
      <c r="L21" s="17">
        <v>5.2381664319342098</v>
      </c>
      <c r="M21" s="17">
        <v>4.5270110093132958</v>
      </c>
      <c r="N21" s="17">
        <v>4.1621652938551659</v>
      </c>
      <c r="O21" s="17">
        <v>3.364053241741086</v>
      </c>
      <c r="P21" s="17">
        <v>3.5766323790547618</v>
      </c>
      <c r="Q21" s="17">
        <v>3.0515804221687799</v>
      </c>
      <c r="R21" s="17">
        <v>2.7380523157405849</v>
      </c>
      <c r="S21" s="17">
        <v>1.651727124700058</v>
      </c>
      <c r="T21" s="17">
        <v>0.411074773162314</v>
      </c>
      <c r="U21" s="17">
        <v>-1.4335746701968739</v>
      </c>
      <c r="V21" s="17">
        <v>-1.899348194553991</v>
      </c>
      <c r="W21" s="17">
        <v>-3.3860015835797008</v>
      </c>
      <c r="X21" s="17">
        <v>-3.2679446009173629</v>
      </c>
      <c r="Y21" s="17">
        <v>-3.7016822258940718</v>
      </c>
      <c r="Z21" s="17">
        <v>-2.7324070155617539</v>
      </c>
    </row>
    <row r="22" spans="1:26" x14ac:dyDescent="0.25">
      <c r="A22" s="14" t="s">
        <v>71</v>
      </c>
      <c r="B22" s="17">
        <v>631.02376559826246</v>
      </c>
      <c r="C22" s="17">
        <v>593.40610987374487</v>
      </c>
      <c r="D22" s="17">
        <v>680.50791910907174</v>
      </c>
      <c r="E22" s="17">
        <v>674.55379967039619</v>
      </c>
      <c r="F22" s="17">
        <v>697.68516313154282</v>
      </c>
      <c r="G22" s="17">
        <v>702.36853092739091</v>
      </c>
      <c r="H22" s="17">
        <v>702.41808383313673</v>
      </c>
      <c r="I22" s="17">
        <v>717.61236646295663</v>
      </c>
      <c r="J22" s="17">
        <v>708.37063446483012</v>
      </c>
      <c r="K22" s="17">
        <v>729.26420935207818</v>
      </c>
      <c r="L22" s="17">
        <v>718.64559314917813</v>
      </c>
      <c r="M22" s="17">
        <v>718.83563640696207</v>
      </c>
      <c r="N22" s="17">
        <v>739.49902279722392</v>
      </c>
      <c r="O22" s="17">
        <v>714.01315320645642</v>
      </c>
      <c r="P22" s="17">
        <v>714.31541198845252</v>
      </c>
      <c r="Q22" s="17">
        <v>724.95854335764864</v>
      </c>
      <c r="R22" s="17">
        <v>722.37204320593435</v>
      </c>
      <c r="S22" s="17">
        <v>724.35339680512777</v>
      </c>
      <c r="T22" s="17">
        <v>716.07184926307946</v>
      </c>
      <c r="U22" s="17">
        <v>729.14026556991996</v>
      </c>
      <c r="V22" s="17">
        <v>715.60227760017756</v>
      </c>
      <c r="W22" s="17">
        <v>738.05589859987163</v>
      </c>
      <c r="X22" s="17">
        <v>720.38523338552125</v>
      </c>
      <c r="Y22" s="17">
        <v>711.68982743568984</v>
      </c>
      <c r="Z22" s="17">
        <v>723.6772325416996</v>
      </c>
    </row>
    <row r="23" spans="1:26" x14ac:dyDescent="0.25">
      <c r="A23" s="14" t="s">
        <v>72</v>
      </c>
      <c r="B23" s="17">
        <v>10.907109684285841</v>
      </c>
      <c r="C23" s="17">
        <v>19.696869311976869</v>
      </c>
      <c r="D23" s="17">
        <v>1.5734126965755479</v>
      </c>
      <c r="E23" s="17">
        <v>1.5916151489296511</v>
      </c>
      <c r="F23" s="17">
        <v>1.7924789348286581</v>
      </c>
      <c r="G23" s="17">
        <v>1.618076467447509</v>
      </c>
      <c r="H23" s="17">
        <v>1.6723531437104719</v>
      </c>
      <c r="I23" s="17">
        <v>1.651842692797594</v>
      </c>
      <c r="J23" s="17">
        <v>1.8004748864030229</v>
      </c>
      <c r="K23" s="17">
        <v>1.6880885260718459</v>
      </c>
      <c r="L23" s="17">
        <v>1.8268869684281219</v>
      </c>
      <c r="M23" s="17">
        <v>1.7839763170058609</v>
      </c>
      <c r="N23" s="17">
        <v>2.026093444561071</v>
      </c>
      <c r="O23" s="17">
        <v>1.9921886941646969</v>
      </c>
      <c r="P23" s="17">
        <v>2.068373684760092</v>
      </c>
      <c r="Q23" s="17">
        <v>1.764587406088606</v>
      </c>
      <c r="R23" s="17">
        <v>1.887273603487585</v>
      </c>
      <c r="S23" s="17">
        <v>1.856287328731195</v>
      </c>
      <c r="T23" s="17">
        <v>1.8800790636835869</v>
      </c>
      <c r="U23" s="17">
        <v>1.8327302156518559</v>
      </c>
      <c r="V23" s="17">
        <v>1.7734021864646159</v>
      </c>
      <c r="W23" s="17">
        <v>1.757549896219905</v>
      </c>
      <c r="X23" s="17">
        <v>1.5958471623377</v>
      </c>
      <c r="Y23" s="17">
        <v>1.6570309244558981</v>
      </c>
      <c r="Z23" s="17">
        <v>1.7733842477785711</v>
      </c>
    </row>
    <row r="24" spans="1:26" x14ac:dyDescent="0.25">
      <c r="A24" s="14" t="s">
        <v>73</v>
      </c>
      <c r="B24" s="17">
        <v>9.4935075279353587</v>
      </c>
      <c r="C24" s="17">
        <v>14.08556532557912</v>
      </c>
      <c r="D24" s="17">
        <v>2.21647543390538</v>
      </c>
      <c r="E24" s="17">
        <v>1.8364306720546</v>
      </c>
      <c r="F24" s="17">
        <v>1.5576341536330249</v>
      </c>
      <c r="G24" s="17">
        <v>1.9349033244673191</v>
      </c>
      <c r="H24" s="17">
        <v>1.7106787227565621</v>
      </c>
      <c r="I24" s="17">
        <v>1.9755823842737219</v>
      </c>
      <c r="J24" s="17">
        <v>1.774617742882397</v>
      </c>
      <c r="K24" s="17">
        <v>1.9631787709707871</v>
      </c>
      <c r="L24" s="17">
        <v>1.588967882872989</v>
      </c>
      <c r="M24" s="17">
        <v>1.621828196911262</v>
      </c>
      <c r="N24" s="17">
        <v>1.9180381096479029</v>
      </c>
      <c r="O24" s="17">
        <v>1.651447153332174</v>
      </c>
      <c r="P24" s="17">
        <v>1.8180558440159851</v>
      </c>
      <c r="Q24" s="17">
        <v>1.628422868121679</v>
      </c>
      <c r="R24" s="17">
        <v>2.048242594643618</v>
      </c>
      <c r="S24" s="17">
        <v>1.9649413978016359</v>
      </c>
      <c r="T24" s="17">
        <v>1.653754349021842</v>
      </c>
      <c r="U24" s="17">
        <v>1.783913020302363</v>
      </c>
      <c r="V24" s="17">
        <v>1.8187499168350569</v>
      </c>
      <c r="W24" s="17">
        <v>1.545516973865148</v>
      </c>
      <c r="X24" s="17">
        <v>1.7073043453519039</v>
      </c>
      <c r="Y24" s="17">
        <v>1.4930793497385031</v>
      </c>
      <c r="Z24" s="17">
        <v>1.443213193214046</v>
      </c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13.48228063949338</v>
      </c>
      <c r="C26" s="17">
        <v>5.9536527524218901</v>
      </c>
      <c r="D26" s="17">
        <v>1.2411546798904809</v>
      </c>
      <c r="E26" s="17">
        <v>1.1535593644906481</v>
      </c>
      <c r="F26" s="17">
        <v>1.032340815547921</v>
      </c>
      <c r="G26" s="17">
        <v>0.97243026314520709</v>
      </c>
      <c r="H26" s="17">
        <v>0.86538783475363912</v>
      </c>
      <c r="I26" s="17">
        <v>0.87669062707204215</v>
      </c>
      <c r="J26" s="17">
        <v>0.86438537906655033</v>
      </c>
      <c r="K26" s="17">
        <v>0.89772725988245927</v>
      </c>
      <c r="L26" s="17">
        <v>0.96298494117995559</v>
      </c>
      <c r="M26" s="17">
        <v>1.001507111511299</v>
      </c>
      <c r="N26" s="17">
        <v>1.0207918125822319</v>
      </c>
      <c r="O26" s="17">
        <v>0.99667921390748393</v>
      </c>
      <c r="P26" s="17">
        <v>0.97846834873854194</v>
      </c>
      <c r="Q26" s="17">
        <v>1.0585354299362359</v>
      </c>
      <c r="R26" s="17">
        <v>1.028277127831922</v>
      </c>
      <c r="S26" s="17">
        <v>1.0415329335243131</v>
      </c>
      <c r="T26" s="17">
        <v>0.99136667053381677</v>
      </c>
      <c r="U26" s="17">
        <v>1.016567658138531</v>
      </c>
      <c r="V26" s="17">
        <v>0.99685395102999796</v>
      </c>
      <c r="W26" s="17">
        <v>1.0183760290366941</v>
      </c>
      <c r="X26" s="17">
        <v>1.0315615429241201</v>
      </c>
      <c r="Y26" s="17">
        <v>1.0219069567372361</v>
      </c>
      <c r="Z26" s="17">
        <v>1.015335002661836</v>
      </c>
    </row>
    <row r="27" spans="1:26" x14ac:dyDescent="0.25">
      <c r="A27" s="14" t="s">
        <v>76</v>
      </c>
      <c r="B27" s="16">
        <v>73200.000002166649</v>
      </c>
      <c r="C27" s="16">
        <v>40066.999798133344</v>
      </c>
      <c r="D27" s="16">
        <v>67631.206398766662</v>
      </c>
      <c r="E27" s="16">
        <v>66093.34229049999</v>
      </c>
      <c r="F27" s="16">
        <v>64944.293332000008</v>
      </c>
      <c r="G27" s="16">
        <v>63517.757047200001</v>
      </c>
      <c r="H27" s="16">
        <v>62393.923093766673</v>
      </c>
      <c r="I27" s="16">
        <v>61341.899998266672</v>
      </c>
      <c r="J27" s="16">
        <v>60498.844444433344</v>
      </c>
      <c r="K27" s="16">
        <v>59360.58842653333</v>
      </c>
      <c r="L27" s="16">
        <v>58443.799993233333</v>
      </c>
      <c r="M27" s="16">
        <v>57541.429863166668</v>
      </c>
      <c r="N27" s="16">
        <v>56847.120001333322</v>
      </c>
      <c r="O27" s="16">
        <v>55840.154894233332</v>
      </c>
      <c r="P27" s="16">
        <v>55023.538503900003</v>
      </c>
      <c r="Q27" s="16">
        <v>54228.325339266659</v>
      </c>
      <c r="R27" s="16">
        <v>53624.558399833317</v>
      </c>
      <c r="S27" s="16">
        <v>52732.891064833333</v>
      </c>
      <c r="T27" s="16">
        <v>52005.20000046667</v>
      </c>
      <c r="U27" s="16">
        <v>51260.741640400003</v>
      </c>
      <c r="V27" s="16">
        <v>50700.869014433338</v>
      </c>
      <c r="W27" s="16">
        <v>49473.991730566668</v>
      </c>
      <c r="X27" s="16">
        <v>48380.17413373333</v>
      </c>
      <c r="Y27" s="16">
        <v>47296.288171666682</v>
      </c>
      <c r="Z27" s="16">
        <v>46314.977331066657</v>
      </c>
    </row>
    <row r="28" spans="1:26" x14ac:dyDescent="0.25">
      <c r="A28" s="14" t="s">
        <v>77</v>
      </c>
      <c r="B28" s="16">
        <v>62490.980497499993</v>
      </c>
      <c r="C28" s="16">
        <v>22677.704464800001</v>
      </c>
      <c r="D28" s="16">
        <v>52172.872232100002</v>
      </c>
      <c r="E28" s="16">
        <v>51245.207290499988</v>
      </c>
      <c r="F28" s="16">
        <v>52686.118332000013</v>
      </c>
      <c r="G28" s="16">
        <v>51259.1090472</v>
      </c>
      <c r="H28" s="16">
        <v>51900.173627099997</v>
      </c>
      <c r="I28" s="16">
        <v>50776.905831600008</v>
      </c>
      <c r="J28" s="16">
        <v>50043.543611100002</v>
      </c>
      <c r="K28" s="16">
        <v>48543.798553199988</v>
      </c>
      <c r="L28" s="16">
        <v>46858.816959900003</v>
      </c>
      <c r="M28" s="16">
        <v>45500.554096499996</v>
      </c>
      <c r="N28" s="16">
        <v>45146.79916799999</v>
      </c>
      <c r="O28" s="16">
        <v>43890.151560899998</v>
      </c>
      <c r="P28" s="16">
        <v>43156.911003899993</v>
      </c>
      <c r="Q28" s="16">
        <v>41475.495072600002</v>
      </c>
      <c r="R28" s="16">
        <v>41662.079146499993</v>
      </c>
      <c r="S28" s="16">
        <v>40261.421431499999</v>
      </c>
      <c r="T28" s="16">
        <v>39150.2383338</v>
      </c>
      <c r="U28" s="16">
        <v>38130.391640399997</v>
      </c>
      <c r="V28" s="16">
        <v>37901.531381100001</v>
      </c>
      <c r="W28" s="16">
        <v>36802.890063900013</v>
      </c>
      <c r="X28" s="16">
        <v>34651.821800399986</v>
      </c>
      <c r="Y28" s="16">
        <v>33934.133505000013</v>
      </c>
      <c r="Z28" s="16">
        <v>33113.9356644</v>
      </c>
    </row>
    <row r="29" spans="1:26" x14ac:dyDescent="0.25">
      <c r="A29" s="14" t="s">
        <v>78</v>
      </c>
      <c r="B29" s="16">
        <v>10709.01950466667</v>
      </c>
      <c r="C29" s="16">
        <v>17389.295333333339</v>
      </c>
      <c r="D29" s="16">
        <v>15458.334166666669</v>
      </c>
      <c r="E29" s="16">
        <v>14848.135</v>
      </c>
      <c r="F29" s="16">
        <v>12258.174999999999</v>
      </c>
      <c r="G29" s="16">
        <v>12258.647999999999</v>
      </c>
      <c r="H29" s="16">
        <v>10493.74946666667</v>
      </c>
      <c r="I29" s="16">
        <v>10564.994166666669</v>
      </c>
      <c r="J29" s="16">
        <v>10455.300833333329</v>
      </c>
      <c r="K29" s="16">
        <v>10816.78987333333</v>
      </c>
      <c r="L29" s="16">
        <v>11584.983033333339</v>
      </c>
      <c r="M29" s="16">
        <v>12040.87576666667</v>
      </c>
      <c r="N29" s="16">
        <v>11700.32083333333</v>
      </c>
      <c r="O29" s="16">
        <v>11950.00333333333</v>
      </c>
      <c r="P29" s="16">
        <v>11866.627500000001</v>
      </c>
      <c r="Q29" s="16">
        <v>12752.83026666667</v>
      </c>
      <c r="R29" s="16">
        <v>11962.479253333329</v>
      </c>
      <c r="S29" s="16">
        <v>12471.46963333333</v>
      </c>
      <c r="T29" s="16">
        <v>12854.96166666667</v>
      </c>
      <c r="U29" s="16">
        <v>13130.35</v>
      </c>
      <c r="V29" s="16">
        <v>12799.337633333331</v>
      </c>
      <c r="W29" s="16">
        <v>12671.101666666669</v>
      </c>
      <c r="X29" s="16">
        <v>13728.352333333331</v>
      </c>
      <c r="Y29" s="16">
        <v>13362.154666666671</v>
      </c>
      <c r="Z29" s="16">
        <v>13201.04166666667</v>
      </c>
    </row>
    <row r="30" spans="1:26" x14ac:dyDescent="0.25">
      <c r="A30" s="14" t="s">
        <v>79</v>
      </c>
      <c r="B30" s="16">
        <v>21309.668781666671</v>
      </c>
      <c r="C30" s="16">
        <v>40368.850695000001</v>
      </c>
      <c r="D30" s="16">
        <v>76766.728214666669</v>
      </c>
      <c r="E30" s="16">
        <v>74782.641448666676</v>
      </c>
      <c r="F30" s="16">
        <v>73623.767042749998</v>
      </c>
      <c r="G30" s="16">
        <v>72268.058934250002</v>
      </c>
      <c r="H30" s="16">
        <v>71574.904246916674</v>
      </c>
      <c r="I30" s="16">
        <v>70269.262817499999</v>
      </c>
      <c r="J30" s="16">
        <v>69048.918177916668</v>
      </c>
      <c r="K30" s="16">
        <v>67196.151511166667</v>
      </c>
      <c r="L30" s="16">
        <v>66464.920861333332</v>
      </c>
      <c r="M30" s="16">
        <v>65642.510274583343</v>
      </c>
      <c r="N30" s="16">
        <v>64367.51240983334</v>
      </c>
      <c r="O30" s="16">
        <v>63097.577340999997</v>
      </c>
      <c r="P30" s="16">
        <v>62525.20343958334</v>
      </c>
      <c r="Q30" s="16">
        <v>61240.432574666673</v>
      </c>
      <c r="R30" s="16">
        <v>60771.496467916673</v>
      </c>
      <c r="S30" s="16">
        <v>58649.458792166668</v>
      </c>
      <c r="T30" s="16">
        <v>57454.631495166657</v>
      </c>
      <c r="U30" s="16">
        <v>56833.591904083332</v>
      </c>
      <c r="V30" s="16">
        <v>55549.400267166668</v>
      </c>
      <c r="W30" s="16">
        <v>54346.329259083337</v>
      </c>
      <c r="X30" s="16">
        <v>53910.242466333337</v>
      </c>
      <c r="Y30" s="16">
        <v>52310.625395249997</v>
      </c>
      <c r="Z30" s="16">
        <v>50999.943833166668</v>
      </c>
    </row>
    <row r="31" spans="1:26" x14ac:dyDescent="0.25">
      <c r="A31" s="14" t="s">
        <v>80</v>
      </c>
      <c r="B31" s="15">
        <v>6590289.4534010002</v>
      </c>
      <c r="C31" s="15">
        <v>10449035.579285</v>
      </c>
      <c r="D31" s="15">
        <v>10492340.205891</v>
      </c>
      <c r="E31" s="15">
        <v>9853649.93303</v>
      </c>
      <c r="F31" s="15">
        <v>8249872.131804999</v>
      </c>
      <c r="G31" s="15">
        <v>8258432.5705829998</v>
      </c>
      <c r="H31" s="15">
        <v>6906955.6004109988</v>
      </c>
      <c r="I31" s="15">
        <v>7184211.2350550015</v>
      </c>
      <c r="J31" s="15">
        <v>6990892.0292459996</v>
      </c>
      <c r="K31" s="15">
        <v>7489298.7097580014</v>
      </c>
      <c r="L31" s="15">
        <v>7977342.6862559998</v>
      </c>
      <c r="M31" s="15">
        <v>8358246.2279370008</v>
      </c>
      <c r="N31" s="15">
        <v>8384467.5964600006</v>
      </c>
      <c r="O31" s="15">
        <v>8320195.9512609988</v>
      </c>
      <c r="P31" s="15">
        <v>8252885.2444470013</v>
      </c>
      <c r="Q31" s="15">
        <v>9058393.1487199999</v>
      </c>
      <c r="R31" s="15">
        <v>8474965.0434040017</v>
      </c>
      <c r="S31" s="15">
        <v>8936878.4901210014</v>
      </c>
      <c r="T31" s="15">
        <v>9181458.023246998</v>
      </c>
      <c r="U31" s="15">
        <v>9655342.0837960001</v>
      </c>
      <c r="V31" s="15">
        <v>9264742.8152929991</v>
      </c>
      <c r="W31" s="15">
        <v>9535998.0837749988</v>
      </c>
      <c r="X31" s="15">
        <v>10065877.985448999</v>
      </c>
      <c r="Y31" s="15">
        <v>9703346.8611399997</v>
      </c>
      <c r="Z31" s="15">
        <v>9692645.9043239988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334.41666666666669</v>
      </c>
      <c r="C33" s="16">
        <v>586.58333333333337</v>
      </c>
      <c r="D33" s="16">
        <v>939.16666666666663</v>
      </c>
      <c r="E33" s="16">
        <v>913.83333333333337</v>
      </c>
      <c r="F33" s="16">
        <v>876.25</v>
      </c>
      <c r="G33" s="16">
        <v>864.83333333333337</v>
      </c>
      <c r="H33" s="16">
        <v>840.41666666666663</v>
      </c>
      <c r="I33" s="16">
        <v>828</v>
      </c>
      <c r="J33" s="16">
        <v>816.58333333333337</v>
      </c>
      <c r="K33" s="16">
        <v>798.58333333333337</v>
      </c>
      <c r="L33" s="16">
        <v>801.91666666666663</v>
      </c>
      <c r="M33" s="16">
        <v>796.16666666666663</v>
      </c>
      <c r="N33" s="16">
        <v>781.41666666666663</v>
      </c>
      <c r="O33" s="16">
        <v>771.75</v>
      </c>
      <c r="P33" s="16">
        <v>765.75</v>
      </c>
      <c r="Q33" s="16">
        <v>758.33333333333337</v>
      </c>
      <c r="R33" s="16">
        <v>749.16666666666663</v>
      </c>
      <c r="S33" s="16">
        <v>731.91666666666663</v>
      </c>
      <c r="T33" s="16">
        <v>725.08333333333337</v>
      </c>
      <c r="U33" s="16">
        <v>724</v>
      </c>
      <c r="V33" s="16">
        <v>709.75</v>
      </c>
      <c r="W33" s="16">
        <v>697.75</v>
      </c>
      <c r="X33" s="16">
        <v>700.41666666666663</v>
      </c>
      <c r="Y33" s="16">
        <v>682.5</v>
      </c>
      <c r="Z33" s="16">
        <v>667.5</v>
      </c>
    </row>
    <row r="34" spans="1:26" x14ac:dyDescent="0.25">
      <c r="A34" s="14" t="s">
        <v>83</v>
      </c>
      <c r="B34" s="16">
        <v>7030</v>
      </c>
      <c r="C34" s="16">
        <v>1468</v>
      </c>
      <c r="D34" s="16">
        <v>7242.166666666667</v>
      </c>
      <c r="E34" s="16">
        <v>7314.333333333333</v>
      </c>
      <c r="F34" s="16">
        <v>7355</v>
      </c>
      <c r="G34" s="16">
        <v>7297.75</v>
      </c>
      <c r="H34" s="16">
        <v>7360.666666666667</v>
      </c>
      <c r="I34" s="16">
        <v>7359.333333333333</v>
      </c>
      <c r="J34" s="16">
        <v>7371.5</v>
      </c>
      <c r="K34" s="16">
        <v>7393</v>
      </c>
      <c r="L34" s="16">
        <v>7275.083333333333</v>
      </c>
      <c r="M34" s="16">
        <v>7338.083333333333</v>
      </c>
      <c r="N34" s="16">
        <v>7364.416666666667</v>
      </c>
      <c r="O34" s="16">
        <v>7391.833333333333</v>
      </c>
      <c r="P34" s="16">
        <v>7344.333333333333</v>
      </c>
      <c r="Q34" s="16">
        <v>7367.5</v>
      </c>
      <c r="R34" s="16">
        <v>7347.583333333333</v>
      </c>
      <c r="S34" s="16">
        <v>7335.666666666667</v>
      </c>
      <c r="T34" s="16">
        <v>7399.083333333333</v>
      </c>
      <c r="U34" s="16">
        <v>7345.166666666667</v>
      </c>
      <c r="V34" s="16">
        <v>7342.333333333333</v>
      </c>
      <c r="W34" s="16">
        <v>7363.083333333333</v>
      </c>
      <c r="X34" s="16">
        <v>7390.166666666667</v>
      </c>
      <c r="Y34" s="16">
        <v>7378.25</v>
      </c>
      <c r="Z34" s="16">
        <v>7379.333333333333</v>
      </c>
    </row>
    <row r="35" spans="1:26" x14ac:dyDescent="0.25">
      <c r="A35" s="14" t="s">
        <v>84</v>
      </c>
      <c r="B35" s="16">
        <v>1419.583333333333</v>
      </c>
      <c r="C35" s="16">
        <v>6705.416666666667</v>
      </c>
      <c r="D35" s="16">
        <v>578.66666666666663</v>
      </c>
      <c r="E35" s="16">
        <v>531.83333333333337</v>
      </c>
      <c r="F35" s="16">
        <v>552.75</v>
      </c>
      <c r="G35" s="16">
        <v>597.41666666666663</v>
      </c>
      <c r="H35" s="16">
        <v>558.91666666666663</v>
      </c>
      <c r="I35" s="16">
        <v>572.66666666666663</v>
      </c>
      <c r="J35" s="16">
        <v>595.91666666666663</v>
      </c>
      <c r="K35" s="16">
        <v>568.41666666666663</v>
      </c>
      <c r="L35" s="16">
        <v>683</v>
      </c>
      <c r="M35" s="16">
        <v>625.75</v>
      </c>
      <c r="N35" s="16">
        <v>638.16666666666663</v>
      </c>
      <c r="O35" s="16">
        <v>596.41666666666663</v>
      </c>
      <c r="P35" s="16">
        <v>649.91666666666663</v>
      </c>
      <c r="Q35" s="16">
        <v>634.16666666666663</v>
      </c>
      <c r="R35" s="16">
        <v>687.25</v>
      </c>
      <c r="S35" s="16">
        <v>692.41666666666663</v>
      </c>
      <c r="T35" s="16">
        <v>635.83333333333337</v>
      </c>
      <c r="U35" s="16">
        <v>690.83333333333337</v>
      </c>
      <c r="V35" s="16">
        <v>731.91666666666663</v>
      </c>
      <c r="W35" s="16">
        <v>699.16666666666663</v>
      </c>
      <c r="X35" s="16">
        <v>669.41666666666663</v>
      </c>
      <c r="Y35" s="16">
        <v>699.25</v>
      </c>
      <c r="Z35" s="16">
        <v>737.16666666666663</v>
      </c>
    </row>
    <row r="36" spans="1:26" x14ac:dyDescent="0.25">
      <c r="A36" s="14" t="s">
        <v>85</v>
      </c>
      <c r="B36" s="16">
        <v>101.4740081280453</v>
      </c>
      <c r="C36" s="16">
        <v>99.495087229413997</v>
      </c>
      <c r="D36" s="16">
        <v>96.229456195272078</v>
      </c>
      <c r="E36" s="16">
        <v>93.438736695167435</v>
      </c>
      <c r="F36" s="16">
        <v>91.786610136612026</v>
      </c>
      <c r="G36" s="16">
        <v>89.299309525599298</v>
      </c>
      <c r="H36" s="16">
        <v>89.256311111824587</v>
      </c>
      <c r="I36" s="16">
        <v>87.459397266124441</v>
      </c>
      <c r="J36" s="16">
        <v>87.179259561674641</v>
      </c>
      <c r="K36" s="16">
        <v>84.268204288089805</v>
      </c>
      <c r="L36" s="16">
        <v>82.586784102758742</v>
      </c>
      <c r="M36" s="16">
        <v>81.167853742865304</v>
      </c>
      <c r="N36" s="16">
        <v>81.782591721757356</v>
      </c>
      <c r="O36" s="16">
        <v>80.805342793750015</v>
      </c>
      <c r="P36" s="16">
        <v>77.95981651582953</v>
      </c>
      <c r="Q36" s="16">
        <v>76.565174901379379</v>
      </c>
      <c r="R36" s="16">
        <v>77.924521084481256</v>
      </c>
      <c r="S36" s="16">
        <v>75.271970883704327</v>
      </c>
      <c r="T36" s="16">
        <v>74.42946530932268</v>
      </c>
      <c r="U36" s="16">
        <v>75.143363747574199</v>
      </c>
      <c r="V36" s="16">
        <v>74.293979950032252</v>
      </c>
      <c r="W36" s="16">
        <v>73.376536054680358</v>
      </c>
      <c r="X36" s="16">
        <v>73.834159103890769</v>
      </c>
      <c r="Y36" s="16">
        <v>70.029155756934941</v>
      </c>
      <c r="Z36" s="16">
        <v>68.558373794095317</v>
      </c>
    </row>
    <row r="37" spans="1:26" x14ac:dyDescent="0.25">
      <c r="A37" s="14" t="s">
        <v>86</v>
      </c>
      <c r="B37" s="18">
        <v>0.49921385379604549</v>
      </c>
      <c r="C37" s="18">
        <v>0.59619263407973344</v>
      </c>
      <c r="D37" s="18">
        <v>0.80163332832937073</v>
      </c>
      <c r="E37" s="18">
        <v>0.81626687903470319</v>
      </c>
      <c r="F37" s="18">
        <v>0.82514340480406734</v>
      </c>
      <c r="G37" s="18">
        <v>0.82722654510169658</v>
      </c>
      <c r="H37" s="18">
        <v>0.83516449054947073</v>
      </c>
      <c r="I37" s="18">
        <v>0.84698340843771736</v>
      </c>
      <c r="J37" s="18">
        <v>0.83109927810571593</v>
      </c>
      <c r="K37" s="18">
        <v>0.82732890907830325</v>
      </c>
      <c r="L37" s="18">
        <v>0.83255148070209439</v>
      </c>
      <c r="M37" s="18">
        <v>0.8250954519683027</v>
      </c>
      <c r="N37" s="18">
        <v>0.83173929356142351</v>
      </c>
      <c r="O37" s="18">
        <v>0.84270780333491535</v>
      </c>
      <c r="P37" s="18">
        <v>0.83533618160272205</v>
      </c>
      <c r="Q37" s="18">
        <v>0.84145415556752134</v>
      </c>
      <c r="R37" s="18">
        <v>0.84041142013140113</v>
      </c>
      <c r="S37" s="18">
        <v>0.82147999573575869</v>
      </c>
      <c r="T37" s="18">
        <v>0.83764509555206679</v>
      </c>
      <c r="U37" s="18">
        <v>0.83001574297068947</v>
      </c>
      <c r="V37" s="18">
        <v>0.84073066555600451</v>
      </c>
      <c r="W37" s="18">
        <v>0.83418885019503097</v>
      </c>
      <c r="X37" s="18">
        <v>0.83298202610472361</v>
      </c>
      <c r="Y37" s="18">
        <v>0.82460501563966226</v>
      </c>
      <c r="Z37" s="18">
        <v>0.83541623763428829</v>
      </c>
    </row>
    <row r="38" spans="1:26" x14ac:dyDescent="0.25">
      <c r="A38" s="14" t="s">
        <v>87</v>
      </c>
      <c r="B38" s="18">
        <v>7.5573011536126292E-2</v>
      </c>
      <c r="C38" s="18">
        <v>0.22462899543378989</v>
      </c>
      <c r="D38" s="18">
        <v>0.20684931506849319</v>
      </c>
      <c r="E38" s="18">
        <v>0.21576293759512941</v>
      </c>
      <c r="F38" s="18">
        <v>0.2316712204007286</v>
      </c>
      <c r="G38" s="18">
        <v>0.22456240487062401</v>
      </c>
      <c r="H38" s="18">
        <v>0.24985730593607311</v>
      </c>
      <c r="I38" s="18">
        <v>0.24687975646879759</v>
      </c>
      <c r="J38" s="18">
        <v>0.25029409532483299</v>
      </c>
      <c r="K38" s="18">
        <v>0.23698630136986301</v>
      </c>
      <c r="L38" s="18">
        <v>0.2372716894977169</v>
      </c>
      <c r="M38" s="18">
        <v>0.2358352359208524</v>
      </c>
      <c r="N38" s="18">
        <v>0.2323922282938676</v>
      </c>
      <c r="O38" s="18">
        <v>0.25190258751902589</v>
      </c>
      <c r="P38" s="18">
        <v>0.23426560121765599</v>
      </c>
      <c r="Q38" s="18">
        <v>0.2275399543378995</v>
      </c>
      <c r="R38" s="18">
        <v>0.24876669702489371</v>
      </c>
      <c r="S38" s="18">
        <v>0.22714992389649921</v>
      </c>
      <c r="T38" s="18">
        <v>0.23169710806697111</v>
      </c>
      <c r="U38" s="18">
        <v>0.2444634703196347</v>
      </c>
      <c r="V38" s="18">
        <v>0.25179303278688531</v>
      </c>
      <c r="W38" s="18">
        <v>0.25234969558599701</v>
      </c>
      <c r="X38" s="18">
        <v>0.25520357686453582</v>
      </c>
      <c r="Y38" s="18">
        <v>0.23653919330289189</v>
      </c>
      <c r="Z38" s="18">
        <v>0.24537985731633269</v>
      </c>
    </row>
    <row r="39" spans="1:26" x14ac:dyDescent="0.25">
      <c r="A39" s="14" t="s">
        <v>88</v>
      </c>
      <c r="B39" s="16">
        <v>107.6666666666667</v>
      </c>
      <c r="C39" s="16">
        <v>174.75</v>
      </c>
      <c r="D39" s="16">
        <v>154.66666666666671</v>
      </c>
      <c r="E39" s="16">
        <v>148.75</v>
      </c>
      <c r="F39" s="16">
        <v>122.9166666666667</v>
      </c>
      <c r="G39" s="16">
        <v>122.9166666666667</v>
      </c>
      <c r="H39" s="16">
        <v>105.1666666666667</v>
      </c>
      <c r="I39" s="16">
        <v>105.8333333333333</v>
      </c>
      <c r="J39" s="16">
        <v>104.6666666666667</v>
      </c>
      <c r="K39" s="16">
        <v>108.3333333333333</v>
      </c>
      <c r="L39" s="16">
        <v>116.0833333333333</v>
      </c>
      <c r="M39" s="16">
        <v>120.5833333333333</v>
      </c>
      <c r="N39" s="16">
        <v>117.1666666666667</v>
      </c>
      <c r="O39" s="16">
        <v>119.8333333333333</v>
      </c>
      <c r="P39" s="16">
        <v>118.8333333333333</v>
      </c>
      <c r="Q39" s="16">
        <v>127.8333333333333</v>
      </c>
      <c r="R39" s="16">
        <v>120</v>
      </c>
      <c r="S39" s="16">
        <v>125.25</v>
      </c>
      <c r="T39" s="16">
        <v>128.83333333333329</v>
      </c>
      <c r="U39" s="16">
        <v>131.75</v>
      </c>
      <c r="V39" s="16">
        <v>128.33333333333329</v>
      </c>
      <c r="W39" s="16">
        <v>127</v>
      </c>
      <c r="X39" s="16">
        <v>137.83333333333329</v>
      </c>
      <c r="Y39" s="16">
        <v>134.08333333333329</v>
      </c>
      <c r="Z39" s="16">
        <v>132.33333333333329</v>
      </c>
    </row>
    <row r="40" spans="1:26" x14ac:dyDescent="0.25">
      <c r="A40" s="14" t="s">
        <v>89</v>
      </c>
      <c r="B40" s="16">
        <v>226.75</v>
      </c>
      <c r="C40" s="16">
        <v>411.83333333333331</v>
      </c>
      <c r="D40" s="16">
        <v>784.5</v>
      </c>
      <c r="E40" s="16">
        <v>765.08333333333337</v>
      </c>
      <c r="F40" s="16">
        <v>753.33333333333337</v>
      </c>
      <c r="G40" s="16">
        <v>741.91666666666663</v>
      </c>
      <c r="H40" s="16">
        <v>735.25</v>
      </c>
      <c r="I40" s="16">
        <v>722.16666666666663</v>
      </c>
      <c r="J40" s="16">
        <v>711.91666666666663</v>
      </c>
      <c r="K40" s="16">
        <v>690.25</v>
      </c>
      <c r="L40" s="16">
        <v>685.83333333333337</v>
      </c>
      <c r="M40" s="16">
        <v>675.58333333333337</v>
      </c>
      <c r="N40" s="16">
        <v>664.25</v>
      </c>
      <c r="O40" s="16">
        <v>651.91666666666663</v>
      </c>
      <c r="P40" s="16">
        <v>646.91666666666663</v>
      </c>
      <c r="Q40" s="16">
        <v>630.5</v>
      </c>
      <c r="R40" s="16">
        <v>629.16666666666663</v>
      </c>
      <c r="S40" s="16">
        <v>606.66666666666663</v>
      </c>
      <c r="T40" s="16">
        <v>596.25</v>
      </c>
      <c r="U40" s="16">
        <v>592.25</v>
      </c>
      <c r="V40" s="16">
        <v>581.41666666666663</v>
      </c>
      <c r="W40" s="16">
        <v>570.75</v>
      </c>
      <c r="X40" s="16">
        <v>562.58333333333337</v>
      </c>
      <c r="Y40" s="16">
        <v>548.41666666666663</v>
      </c>
      <c r="Z40" s="16">
        <v>535.16666666666663</v>
      </c>
    </row>
    <row r="41" spans="1:26" x14ac:dyDescent="0.25">
      <c r="A41" s="14" t="s">
        <v>90</v>
      </c>
      <c r="B41" s="16">
        <v>2176</v>
      </c>
      <c r="C41" s="16">
        <v>803</v>
      </c>
      <c r="D41" s="16">
        <v>1940</v>
      </c>
      <c r="E41" s="16">
        <v>1972</v>
      </c>
      <c r="F41" s="16">
        <v>2038</v>
      </c>
      <c r="G41" s="16">
        <v>2010</v>
      </c>
      <c r="H41" s="16">
        <v>2041</v>
      </c>
      <c r="I41" s="16">
        <v>1975</v>
      </c>
      <c r="J41" s="16">
        <v>1962</v>
      </c>
      <c r="K41" s="16">
        <v>1901</v>
      </c>
      <c r="L41" s="16">
        <v>1866</v>
      </c>
      <c r="M41" s="16">
        <v>1858</v>
      </c>
      <c r="N41" s="16">
        <v>1813</v>
      </c>
      <c r="O41" s="16">
        <v>1731</v>
      </c>
      <c r="P41" s="16">
        <v>1726</v>
      </c>
      <c r="Q41" s="16">
        <v>1655</v>
      </c>
      <c r="R41" s="16">
        <v>1654</v>
      </c>
      <c r="S41" s="16">
        <v>1624</v>
      </c>
      <c r="T41" s="16">
        <v>1583</v>
      </c>
      <c r="U41" s="16">
        <v>1539</v>
      </c>
      <c r="V41" s="16">
        <v>1467</v>
      </c>
      <c r="W41" s="16">
        <v>1444</v>
      </c>
      <c r="X41" s="16">
        <v>1383</v>
      </c>
      <c r="Y41" s="16">
        <v>1324</v>
      </c>
      <c r="Z41" s="16">
        <v>1345</v>
      </c>
    </row>
    <row r="42" spans="1:26" x14ac:dyDescent="0.25">
      <c r="A42" s="14" t="s">
        <v>91</v>
      </c>
      <c r="B42" s="16">
        <v>2158</v>
      </c>
      <c r="C42" s="16">
        <v>237</v>
      </c>
      <c r="D42" s="16">
        <v>79</v>
      </c>
      <c r="E42" s="16">
        <v>86</v>
      </c>
      <c r="F42" s="16">
        <v>81</v>
      </c>
      <c r="G42" s="16">
        <v>70</v>
      </c>
      <c r="H42" s="16">
        <v>49</v>
      </c>
      <c r="I42" s="16">
        <v>54</v>
      </c>
      <c r="J42" s="16">
        <v>61</v>
      </c>
      <c r="K42" s="16">
        <v>77</v>
      </c>
      <c r="L42" s="16">
        <v>67</v>
      </c>
      <c r="M42" s="16">
        <v>59</v>
      </c>
      <c r="N42" s="16">
        <v>74</v>
      </c>
      <c r="O42" s="16">
        <v>77</v>
      </c>
      <c r="P42" s="16">
        <v>63</v>
      </c>
      <c r="Q42" s="16">
        <v>74</v>
      </c>
      <c r="R42" s="16">
        <v>66</v>
      </c>
      <c r="S42" s="16">
        <v>104</v>
      </c>
      <c r="T42" s="16">
        <v>116</v>
      </c>
      <c r="U42" s="16">
        <v>112</v>
      </c>
      <c r="V42" s="16">
        <v>133</v>
      </c>
      <c r="W42" s="16">
        <v>122</v>
      </c>
      <c r="X42" s="16">
        <v>96</v>
      </c>
      <c r="Y42" s="16">
        <v>104</v>
      </c>
      <c r="Z42" s="16">
        <v>112</v>
      </c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4182</v>
      </c>
      <c r="C44" s="16">
        <v>439</v>
      </c>
      <c r="D44" s="16">
        <v>5230.166666666667</v>
      </c>
      <c r="E44" s="16">
        <v>5260.333333333333</v>
      </c>
      <c r="F44" s="16">
        <v>5248</v>
      </c>
      <c r="G44" s="16">
        <v>5225.75</v>
      </c>
      <c r="H44" s="16">
        <v>5276.666666666667</v>
      </c>
      <c r="I44" s="16">
        <v>5337.333333333333</v>
      </c>
      <c r="J44" s="16">
        <v>5351.5</v>
      </c>
      <c r="K44" s="16">
        <v>5424</v>
      </c>
      <c r="L44" s="16">
        <v>5348.083333333333</v>
      </c>
      <c r="M44" s="16">
        <v>5423.083333333333</v>
      </c>
      <c r="N44" s="16">
        <v>5482.416666666667</v>
      </c>
      <c r="O44" s="16">
        <v>5586.833333333333</v>
      </c>
      <c r="P44" s="16">
        <v>5561.333333333333</v>
      </c>
      <c r="Q44" s="16">
        <v>5640.5</v>
      </c>
      <c r="R44" s="16">
        <v>5633.583333333333</v>
      </c>
      <c r="S44" s="16">
        <v>5612.666666666667</v>
      </c>
      <c r="T44" s="16">
        <v>5708.083333333333</v>
      </c>
      <c r="U44" s="16">
        <v>5702.166666666667</v>
      </c>
      <c r="V44" s="16">
        <v>5748.333333333333</v>
      </c>
      <c r="W44" s="16">
        <v>5801.083333333333</v>
      </c>
      <c r="X44" s="16">
        <v>5915.166666666667</v>
      </c>
      <c r="Y44" s="16">
        <v>5954.25</v>
      </c>
      <c r="Z44" s="16">
        <v>5927.333333333333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7">
        <v>9.533175091074682</v>
      </c>
      <c r="C46" s="17">
        <v>2.8580011415525122</v>
      </c>
      <c r="D46" s="17">
        <v>1.303357305936073</v>
      </c>
      <c r="E46" s="17">
        <v>1.234584474885845</v>
      </c>
      <c r="F46" s="17">
        <v>1.174239526411657</v>
      </c>
      <c r="G46" s="17">
        <v>1.1137568493150689</v>
      </c>
      <c r="H46" s="17">
        <v>1.066426940639269</v>
      </c>
      <c r="I46" s="17">
        <v>1.0623207762557081</v>
      </c>
      <c r="J46" s="17">
        <v>1.077472677595628</v>
      </c>
      <c r="K46" s="17">
        <v>1.0677579908675801</v>
      </c>
      <c r="L46" s="17">
        <v>1.126595890410959</v>
      </c>
      <c r="M46" s="17">
        <v>1.1339931506849319</v>
      </c>
      <c r="N46" s="17">
        <v>1.1882616120218581</v>
      </c>
      <c r="O46" s="17">
        <v>1.1749303652968039</v>
      </c>
      <c r="P46" s="17">
        <v>1.168866438356164</v>
      </c>
      <c r="Q46" s="17">
        <v>1.16242694063927</v>
      </c>
      <c r="R46" s="17">
        <v>1.1590573770491801</v>
      </c>
      <c r="S46" s="17">
        <v>1.1639600456621</v>
      </c>
      <c r="T46" s="17">
        <v>1.1549566210045661</v>
      </c>
      <c r="U46" s="17">
        <v>1.152801369863014</v>
      </c>
      <c r="V46" s="17">
        <v>1.137454462659381</v>
      </c>
      <c r="W46" s="17">
        <v>1.1346678082191779</v>
      </c>
      <c r="X46" s="17">
        <v>1.1346678082191779</v>
      </c>
      <c r="Y46" s="17">
        <v>1.1346678082191779</v>
      </c>
      <c r="Z46" s="17">
        <v>1.1329337431693991</v>
      </c>
    </row>
    <row r="47" spans="1:26" x14ac:dyDescent="0.25">
      <c r="A47" s="14" t="s">
        <v>96</v>
      </c>
      <c r="B47" s="17">
        <v>5.5966939890710377</v>
      </c>
      <c r="C47" s="17">
        <v>0.7717054794520547</v>
      </c>
      <c r="D47" s="17">
        <v>0.43024885844748861</v>
      </c>
      <c r="E47" s="17">
        <v>0.40894520547945212</v>
      </c>
      <c r="F47" s="17">
        <v>0.39239981785063738</v>
      </c>
      <c r="G47" s="17">
        <v>0.365087899543379</v>
      </c>
      <c r="H47" s="17">
        <v>0.33948173515981728</v>
      </c>
      <c r="I47" s="17">
        <v>0.35550684931506848</v>
      </c>
      <c r="J47" s="17">
        <v>0.35454462659380698</v>
      </c>
      <c r="K47" s="17">
        <v>0.36366438356164382</v>
      </c>
      <c r="L47" s="17">
        <v>0.36593607305936071</v>
      </c>
      <c r="M47" s="17">
        <v>0.36096118721461179</v>
      </c>
      <c r="N47" s="17">
        <v>0.41166552823315122</v>
      </c>
      <c r="O47" s="17">
        <v>0.38893264840182662</v>
      </c>
      <c r="P47" s="17">
        <v>0.3928162100456622</v>
      </c>
      <c r="Q47" s="17">
        <v>0.39976940639269398</v>
      </c>
      <c r="R47" s="17">
        <v>0.40344489981785059</v>
      </c>
      <c r="S47" s="17">
        <v>0.38070205479452057</v>
      </c>
      <c r="T47" s="17">
        <v>0.39085273972602741</v>
      </c>
      <c r="U47" s="17">
        <v>0.39990753424657532</v>
      </c>
      <c r="V47" s="17">
        <v>0.38713911657559202</v>
      </c>
      <c r="W47" s="17">
        <v>0.39645091324200898</v>
      </c>
      <c r="X47" s="17">
        <v>0.39645091324200898</v>
      </c>
      <c r="Y47" s="17">
        <v>0.39645091324200898</v>
      </c>
      <c r="Z47" s="17">
        <v>0.3953756830601094</v>
      </c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227" priority="10">
      <formula>TRUE</formula>
    </cfRule>
  </conditionalFormatting>
  <conditionalFormatting sqref="A16:Z16">
    <cfRule type="expression" dxfId="226" priority="13">
      <formula>TRUE</formula>
    </cfRule>
  </conditionalFormatting>
  <conditionalFormatting sqref="A17:Z20">
    <cfRule type="notContainsBlanks" dxfId="225" priority="1">
      <formula>LEN(TRIM(A17))&gt;0</formula>
    </cfRule>
  </conditionalFormatting>
  <conditionalFormatting sqref="A20:Z20">
    <cfRule type="expression" dxfId="224" priority="16">
      <formula>TRUE</formula>
    </cfRule>
  </conditionalFormatting>
  <conditionalFormatting sqref="A26:Z26">
    <cfRule type="expression" dxfId="223" priority="19">
      <formula>TRUE</formula>
    </cfRule>
  </conditionalFormatting>
  <conditionalFormatting sqref="A30:Z30">
    <cfRule type="expression" dxfId="222" priority="22">
      <formula>TRUE</formula>
    </cfRule>
  </conditionalFormatting>
  <conditionalFormatting sqref="A32:Z32">
    <cfRule type="expression" dxfId="221" priority="25">
      <formula>TRUE</formula>
    </cfRule>
  </conditionalFormatting>
  <conditionalFormatting sqref="A35:Z35">
    <cfRule type="expression" dxfId="220" priority="28">
      <formula>TRUE</formula>
    </cfRule>
  </conditionalFormatting>
  <conditionalFormatting sqref="A38:Z38">
    <cfRule type="expression" dxfId="219" priority="31">
      <formula>TRUE</formula>
    </cfRule>
  </conditionalFormatting>
  <conditionalFormatting sqref="A45:Z45">
    <cfRule type="expression" dxfId="218" priority="34">
      <formula>TRUE</formula>
    </cfRule>
  </conditionalFormatting>
  <conditionalFormatting sqref="A55:Z55">
    <cfRule type="expression" dxfId="217" priority="37">
      <formula>TRUE</formula>
    </cfRule>
  </conditionalFormatting>
  <conditionalFormatting sqref="A60:Z60">
    <cfRule type="expression" dxfId="216" priority="40">
      <formula>TRUE</formula>
    </cfRule>
  </conditionalFormatting>
  <conditionalFormatting sqref="B14">
    <cfRule type="expression" dxfId="215" priority="8">
      <formula>TRUE</formula>
    </cfRule>
  </conditionalFormatting>
  <conditionalFormatting sqref="B16">
    <cfRule type="expression" dxfId="214" priority="11">
      <formula>TRUE</formula>
    </cfRule>
  </conditionalFormatting>
  <conditionalFormatting sqref="B1">
    <cfRule type="expression" dxfId="213" priority="3">
      <formula>TRUE</formula>
    </cfRule>
  </conditionalFormatting>
  <conditionalFormatting sqref="B20">
    <cfRule type="expression" dxfId="212" priority="14">
      <formula>TRUE</formula>
    </cfRule>
  </conditionalFormatting>
  <conditionalFormatting sqref="B26">
    <cfRule type="expression" dxfId="211" priority="17">
      <formula>TRUE</formula>
    </cfRule>
  </conditionalFormatting>
  <conditionalFormatting sqref="B1:B60">
    <cfRule type="expression" dxfId="210" priority="42">
      <formula>TRUE</formula>
    </cfRule>
  </conditionalFormatting>
  <conditionalFormatting sqref="B30">
    <cfRule type="expression" dxfId="209" priority="20">
      <formula>TRUE</formula>
    </cfRule>
  </conditionalFormatting>
  <conditionalFormatting sqref="B32">
    <cfRule type="expression" dxfId="208" priority="23">
      <formula>TRUE</formula>
    </cfRule>
  </conditionalFormatting>
  <conditionalFormatting sqref="B35">
    <cfRule type="expression" dxfId="207" priority="26">
      <formula>TRUE</formula>
    </cfRule>
  </conditionalFormatting>
  <conditionalFormatting sqref="B38">
    <cfRule type="expression" dxfId="206" priority="29">
      <formula>TRUE</formula>
    </cfRule>
  </conditionalFormatting>
  <conditionalFormatting sqref="B45">
    <cfRule type="expression" dxfId="205" priority="32">
      <formula>TRUE</formula>
    </cfRule>
  </conditionalFormatting>
  <conditionalFormatting sqref="B55">
    <cfRule type="expression" dxfId="204" priority="35">
      <formula>TRUE</formula>
    </cfRule>
  </conditionalFormatting>
  <conditionalFormatting sqref="B60">
    <cfRule type="expression" dxfId="203" priority="38">
      <formula>TRUE</formula>
    </cfRule>
  </conditionalFormatting>
  <conditionalFormatting sqref="Z14">
    <cfRule type="expression" dxfId="202" priority="9">
      <formula>TRUE</formula>
    </cfRule>
  </conditionalFormatting>
  <conditionalFormatting sqref="Z16">
    <cfRule type="expression" dxfId="201" priority="12">
      <formula>TRUE</formula>
    </cfRule>
  </conditionalFormatting>
  <conditionalFormatting sqref="Z1">
    <cfRule type="expression" dxfId="200" priority="4">
      <formula>TRUE</formula>
    </cfRule>
  </conditionalFormatting>
  <conditionalFormatting sqref="Z20">
    <cfRule type="expression" dxfId="199" priority="15">
      <formula>TRUE</formula>
    </cfRule>
  </conditionalFormatting>
  <conditionalFormatting sqref="Z26">
    <cfRule type="expression" dxfId="198" priority="18">
      <formula>TRUE</formula>
    </cfRule>
  </conditionalFormatting>
  <conditionalFormatting sqref="Z1:Z60">
    <cfRule type="expression" dxfId="197" priority="41">
      <formula>TRUE</formula>
    </cfRule>
  </conditionalFormatting>
  <conditionalFormatting sqref="Z30">
    <cfRule type="expression" dxfId="196" priority="21">
      <formula>TRUE</formula>
    </cfRule>
  </conditionalFormatting>
  <conditionalFormatting sqref="Z32">
    <cfRule type="expression" dxfId="195" priority="24">
      <formula>TRUE</formula>
    </cfRule>
  </conditionalFormatting>
  <conditionalFormatting sqref="Z35">
    <cfRule type="expression" dxfId="194" priority="27">
      <formula>TRUE</formula>
    </cfRule>
  </conditionalFormatting>
  <conditionalFormatting sqref="Z38">
    <cfRule type="expression" dxfId="193" priority="30">
      <formula>TRUE</formula>
    </cfRule>
  </conditionalFormatting>
  <conditionalFormatting sqref="Z45">
    <cfRule type="expression" dxfId="192" priority="33">
      <formula>TRUE</formula>
    </cfRule>
  </conditionalFormatting>
  <conditionalFormatting sqref="Z55">
    <cfRule type="expression" dxfId="191" priority="36">
      <formula>TRUE</formula>
    </cfRule>
  </conditionalFormatting>
  <conditionalFormatting sqref="Z60">
    <cfRule type="expression" dxfId="190" priority="39">
      <formula>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4" t="s">
        <v>59</v>
      </c>
      <c r="B5" s="15">
        <v>-119809.079625</v>
      </c>
      <c r="C5" s="15">
        <v>200678.542789</v>
      </c>
      <c r="D5" s="15">
        <v>196705.95676599999</v>
      </c>
      <c r="E5" s="15">
        <v>128529.70161400001</v>
      </c>
      <c r="F5" s="15">
        <v>104534.84189900001</v>
      </c>
      <c r="G5" s="15">
        <v>82416.938431000002</v>
      </c>
      <c r="H5" s="15">
        <v>62287.299822000001</v>
      </c>
      <c r="I5" s="15">
        <v>73814.047385999991</v>
      </c>
      <c r="J5" s="15">
        <v>79441.894510999991</v>
      </c>
      <c r="K5" s="15">
        <v>80103.380285000007</v>
      </c>
      <c r="L5" s="15">
        <v>89558.308269000016</v>
      </c>
      <c r="M5" s="15">
        <v>91784.05709300001</v>
      </c>
      <c r="N5" s="15">
        <v>96456.044288000005</v>
      </c>
      <c r="O5" s="15">
        <v>105652.259569</v>
      </c>
      <c r="P5" s="15">
        <v>99029.339636999997</v>
      </c>
      <c r="Q5" s="15">
        <v>85131.942200999998</v>
      </c>
      <c r="R5" s="15">
        <v>104629.674927</v>
      </c>
      <c r="S5" s="15">
        <v>117747.14531599999</v>
      </c>
      <c r="T5" s="15">
        <v>136887.18895499999</v>
      </c>
      <c r="U5" s="15">
        <v>162598.07997300001</v>
      </c>
      <c r="V5" s="15">
        <v>163597.052861</v>
      </c>
      <c r="W5" s="15">
        <v>185237.729464</v>
      </c>
      <c r="X5" s="15">
        <v>170817.58366400001</v>
      </c>
      <c r="Y5" s="15">
        <v>186039.39595500001</v>
      </c>
      <c r="Z5" s="15">
        <v>156437.41356099999</v>
      </c>
    </row>
    <row r="6" spans="1:26" x14ac:dyDescent="0.25">
      <c r="A6" s="14" t="s">
        <v>60</v>
      </c>
      <c r="B6" s="15">
        <v>7613871.4454669999</v>
      </c>
      <c r="C6" s="15">
        <v>10464341.434643</v>
      </c>
      <c r="D6" s="15">
        <v>11405383.190362999</v>
      </c>
      <c r="E6" s="15">
        <v>10826920.406208999</v>
      </c>
      <c r="F6" s="15">
        <v>9440171.3932950012</v>
      </c>
      <c r="G6" s="15">
        <v>9343928.6373330001</v>
      </c>
      <c r="H6" s="15">
        <v>8270465.5907070003</v>
      </c>
      <c r="I6" s="15">
        <v>8466944.0299369991</v>
      </c>
      <c r="J6" s="15">
        <v>8193713.0884830011</v>
      </c>
      <c r="K6" s="15">
        <v>8671969.5904949997</v>
      </c>
      <c r="L6" s="15">
        <v>9041544.4484120011</v>
      </c>
      <c r="M6" s="15">
        <v>9343016.0007980019</v>
      </c>
      <c r="N6" s="15">
        <v>9580733.7067789994</v>
      </c>
      <c r="O6" s="15">
        <v>9485599.1626899987</v>
      </c>
      <c r="P6" s="15">
        <v>9386107.8950679991</v>
      </c>
      <c r="Q6" s="15">
        <v>10094169.817882</v>
      </c>
      <c r="R6" s="15">
        <v>9604756.0420609992</v>
      </c>
      <c r="S6" s="15">
        <v>9829899.0864819996</v>
      </c>
      <c r="T6" s="15">
        <v>9991261.9897100013</v>
      </c>
      <c r="U6" s="15">
        <v>10303412.681573</v>
      </c>
      <c r="V6" s="15">
        <v>9856981.3568179999</v>
      </c>
      <c r="W6" s="15">
        <v>10158139.034844</v>
      </c>
      <c r="X6" s="15">
        <v>10526166.594091</v>
      </c>
      <c r="Y6" s="15">
        <v>10115516.681624001</v>
      </c>
      <c r="Z6" s="15">
        <v>10293929.780734999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7480667.8144920003</v>
      </c>
      <c r="C10" s="15">
        <v>1749071.5712520001</v>
      </c>
      <c r="D10" s="15">
        <v>884007.59861600003</v>
      </c>
      <c r="E10" s="15">
        <v>830787.16142200015</v>
      </c>
      <c r="F10" s="15">
        <v>810266.87795399991</v>
      </c>
      <c r="G10" s="15">
        <v>759528.07506599999</v>
      </c>
      <c r="H10" s="15">
        <v>690300.22756599996</v>
      </c>
      <c r="I10" s="15">
        <v>711080.85615599994</v>
      </c>
      <c r="J10" s="15">
        <v>724766.97899900004</v>
      </c>
      <c r="K10" s="15">
        <v>727630.84309500013</v>
      </c>
      <c r="L10" s="15">
        <v>769613.75538800005</v>
      </c>
      <c r="M10" s="15">
        <v>739761.34342200006</v>
      </c>
      <c r="N10" s="15">
        <v>827406.15975900006</v>
      </c>
      <c r="O10" s="15">
        <v>780112.440221</v>
      </c>
      <c r="P10" s="15">
        <v>814294.66341000004</v>
      </c>
      <c r="Q10" s="15">
        <v>798627.52423400013</v>
      </c>
      <c r="R10" s="15">
        <v>772966.5613200001</v>
      </c>
      <c r="S10" s="15">
        <v>798653.401862</v>
      </c>
      <c r="T10" s="15">
        <v>776608.38207300007</v>
      </c>
      <c r="U10" s="15">
        <v>779298.06258100015</v>
      </c>
      <c r="V10" s="15">
        <v>765703.22356200009</v>
      </c>
      <c r="W10" s="15">
        <v>771975.79829200008</v>
      </c>
      <c r="X10" s="15">
        <v>754515.27043700009</v>
      </c>
      <c r="Y10" s="15">
        <v>769823.57836500008</v>
      </c>
      <c r="Z10" s="15">
        <v>756477.2867360001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2334801.5388014978</v>
      </c>
      <c r="C16" s="15">
        <v>2541610.704793049</v>
      </c>
      <c r="D16" s="15">
        <v>2704658.8464881252</v>
      </c>
      <c r="E16" s="15">
        <v>2561630.6755710468</v>
      </c>
      <c r="F16" s="15">
        <v>2240246.9428182621</v>
      </c>
      <c r="G16" s="15">
        <v>2203466.160790877</v>
      </c>
      <c r="H16" s="15">
        <v>1967498.2501850191</v>
      </c>
      <c r="I16" s="15">
        <v>2009749.8014276</v>
      </c>
      <c r="J16" s="15">
        <v>1944711.912901294</v>
      </c>
      <c r="K16" s="15">
        <v>2056185.227732433</v>
      </c>
      <c r="L16" s="15">
        <v>2155594.692738574</v>
      </c>
      <c r="M16" s="15">
        <v>2230712.5811376749</v>
      </c>
      <c r="N16" s="15">
        <v>2302033.8978722328</v>
      </c>
      <c r="O16" s="15">
        <v>2275283.2884281171</v>
      </c>
      <c r="P16" s="15">
        <v>2263916.679385094</v>
      </c>
      <c r="Q16" s="15">
        <v>2410566.0787393781</v>
      </c>
      <c r="R16" s="15">
        <v>2325235.390221077</v>
      </c>
      <c r="S16" s="15">
        <v>2364749.8760856632</v>
      </c>
      <c r="T16" s="15">
        <v>2417601.1750602731</v>
      </c>
      <c r="U16" s="15">
        <v>2487035.0180993141</v>
      </c>
      <c r="V16" s="15">
        <v>2398672.3179010781</v>
      </c>
      <c r="W16" s="15">
        <v>2476696.2671521069</v>
      </c>
      <c r="X16" s="15">
        <v>2551711.0277839098</v>
      </c>
      <c r="Y16" s="15">
        <v>2480904.9178798711</v>
      </c>
      <c r="Z16" s="15">
        <v>2504148.4583749231</v>
      </c>
    </row>
    <row r="17" spans="1:26" x14ac:dyDescent="0.25">
      <c r="A17" s="14" t="s">
        <v>10</v>
      </c>
      <c r="B17" s="15">
        <f t="shared" ref="B17:Z17" si="0">SUM(B5:B16)</f>
        <v>17727531.719135497</v>
      </c>
      <c r="C17" s="15">
        <f t="shared" si="0"/>
        <v>15752944.753477048</v>
      </c>
      <c r="D17" s="15">
        <f t="shared" si="0"/>
        <v>16093702.992233125</v>
      </c>
      <c r="E17" s="15">
        <f t="shared" si="0"/>
        <v>15258142.272816045</v>
      </c>
      <c r="F17" s="15">
        <f t="shared" si="0"/>
        <v>13518884.079966264</v>
      </c>
      <c r="G17" s="15">
        <f t="shared" si="0"/>
        <v>13319665.311620878</v>
      </c>
      <c r="H17" s="15">
        <f t="shared" si="0"/>
        <v>11780795.568280017</v>
      </c>
      <c r="I17" s="15">
        <f t="shared" si="0"/>
        <v>11932687.5589066</v>
      </c>
      <c r="J17" s="15">
        <f t="shared" si="0"/>
        <v>11499747.354894295</v>
      </c>
      <c r="K17" s="15">
        <f t="shared" si="0"/>
        <v>11983807.785607435</v>
      </c>
      <c r="L17" s="15">
        <f t="shared" si="0"/>
        <v>12399464.140807576</v>
      </c>
      <c r="M17" s="15">
        <f t="shared" si="0"/>
        <v>12647772.238450676</v>
      </c>
      <c r="N17" s="15">
        <f t="shared" si="0"/>
        <v>12806629.808698233</v>
      </c>
      <c r="O17" s="15">
        <f t="shared" si="0"/>
        <v>12646647.150908116</v>
      </c>
      <c r="P17" s="15">
        <f t="shared" si="0"/>
        <v>12563348.577500094</v>
      </c>
      <c r="Q17" s="15">
        <f t="shared" si="0"/>
        <v>13388495.363056378</v>
      </c>
      <c r="R17" s="15">
        <f t="shared" si="0"/>
        <v>12807587.668529075</v>
      </c>
      <c r="S17" s="15">
        <f t="shared" si="0"/>
        <v>13111049.509745661</v>
      </c>
      <c r="T17" s="15">
        <f t="shared" si="0"/>
        <v>13322358.735798273</v>
      </c>
      <c r="U17" s="15">
        <f t="shared" si="0"/>
        <v>13732343.842226313</v>
      </c>
      <c r="V17" s="15">
        <f t="shared" si="0"/>
        <v>13184953.951142078</v>
      </c>
      <c r="W17" s="15">
        <f t="shared" si="0"/>
        <v>13592048.829752106</v>
      </c>
      <c r="X17" s="15">
        <f t="shared" si="0"/>
        <v>14003210.47597591</v>
      </c>
      <c r="Y17" s="15">
        <f t="shared" si="0"/>
        <v>13552284.573823873</v>
      </c>
      <c r="Z17" s="15">
        <f t="shared" si="0"/>
        <v>13710992.939406922</v>
      </c>
    </row>
    <row r="18" spans="1:26" x14ac:dyDescent="0.25">
      <c r="A18" s="14" t="s">
        <v>13</v>
      </c>
      <c r="B18" s="15">
        <f t="shared" ref="B18:Z18" si="1">B17/B3/1000</f>
        <v>177.27531719135496</v>
      </c>
      <c r="C18" s="15">
        <f t="shared" si="1"/>
        <v>157.52944753477047</v>
      </c>
      <c r="D18" s="15">
        <f t="shared" si="1"/>
        <v>160.93702992233125</v>
      </c>
      <c r="E18" s="15">
        <f t="shared" si="1"/>
        <v>152.58142272816045</v>
      </c>
      <c r="F18" s="15">
        <f t="shared" si="1"/>
        <v>135.18884079966264</v>
      </c>
      <c r="G18" s="15">
        <f t="shared" si="1"/>
        <v>133.19665311620878</v>
      </c>
      <c r="H18" s="15">
        <f t="shared" si="1"/>
        <v>117.80795568280017</v>
      </c>
      <c r="I18" s="15">
        <f t="shared" si="1"/>
        <v>119.32687558906599</v>
      </c>
      <c r="J18" s="15">
        <f t="shared" si="1"/>
        <v>114.99747354894296</v>
      </c>
      <c r="K18" s="15">
        <f t="shared" si="1"/>
        <v>119.83807785607435</v>
      </c>
      <c r="L18" s="15">
        <f t="shared" si="1"/>
        <v>123.99464140807576</v>
      </c>
      <c r="M18" s="15">
        <f t="shared" si="1"/>
        <v>126.47772238450676</v>
      </c>
      <c r="N18" s="15">
        <f t="shared" si="1"/>
        <v>128.06629808698233</v>
      </c>
      <c r="O18" s="15">
        <f t="shared" si="1"/>
        <v>126.46647150908116</v>
      </c>
      <c r="P18" s="15">
        <f t="shared" si="1"/>
        <v>125.63348577500093</v>
      </c>
      <c r="Q18" s="15">
        <f t="shared" si="1"/>
        <v>133.88495363056379</v>
      </c>
      <c r="R18" s="15">
        <f t="shared" si="1"/>
        <v>128.07587668529075</v>
      </c>
      <c r="S18" s="15">
        <f t="shared" si="1"/>
        <v>131.11049509745661</v>
      </c>
      <c r="T18" s="15">
        <f t="shared" si="1"/>
        <v>133.22358735798272</v>
      </c>
      <c r="U18" s="15">
        <f t="shared" si="1"/>
        <v>137.32343842226314</v>
      </c>
      <c r="V18" s="15">
        <f t="shared" si="1"/>
        <v>131.8495395114208</v>
      </c>
      <c r="W18" s="15">
        <f t="shared" si="1"/>
        <v>135.92048829752105</v>
      </c>
      <c r="X18" s="15">
        <f t="shared" si="1"/>
        <v>140.03210475975911</v>
      </c>
      <c r="Y18" s="15">
        <f t="shared" si="1"/>
        <v>135.52284573823874</v>
      </c>
      <c r="Z18" s="15">
        <f t="shared" si="1"/>
        <v>137.10992939406921</v>
      </c>
    </row>
    <row r="19" spans="1:26" x14ac:dyDescent="0.25">
      <c r="A19" s="14" t="s">
        <v>14</v>
      </c>
      <c r="B19" s="15">
        <f>B18/B4</f>
        <v>88.637658595677479</v>
      </c>
      <c r="C19" s="15">
        <f>C18/B4</f>
        <v>78.764723767385235</v>
      </c>
      <c r="D19" s="15">
        <f>D18/B4</f>
        <v>80.468514961165624</v>
      </c>
      <c r="E19" s="15">
        <f>E18/B4</f>
        <v>76.290711364080224</v>
      </c>
      <c r="F19" s="15">
        <f>F18/B4</f>
        <v>67.594420399831321</v>
      </c>
      <c r="G19" s="15">
        <f>G18/B4</f>
        <v>66.59832655810439</v>
      </c>
      <c r="H19" s="15">
        <f>H18/B4</f>
        <v>58.903977841400085</v>
      </c>
      <c r="I19" s="15">
        <f>I18/B4</f>
        <v>59.663437794532996</v>
      </c>
      <c r="J19" s="15">
        <f>J18/B4</f>
        <v>57.498736774471482</v>
      </c>
      <c r="K19" s="15">
        <f>K18/B4</f>
        <v>59.919038928037175</v>
      </c>
      <c r="L19" s="15">
        <f>L18/B4</f>
        <v>61.997320704037882</v>
      </c>
      <c r="M19" s="15">
        <f>M18/B4</f>
        <v>63.238861192253381</v>
      </c>
      <c r="N19" s="15">
        <f>N18/B4</f>
        <v>64.033149043491164</v>
      </c>
      <c r="O19" s="15">
        <f>O18/B4</f>
        <v>63.23323575454058</v>
      </c>
      <c r="P19" s="15">
        <f>P18/B4</f>
        <v>62.816742887500467</v>
      </c>
      <c r="Q19" s="15">
        <f>Q18/B4</f>
        <v>66.942476815281893</v>
      </c>
      <c r="R19" s="15">
        <f>R18/B4</f>
        <v>64.037938342645376</v>
      </c>
      <c r="S19" s="15">
        <f>S18/B4</f>
        <v>65.555247548728303</v>
      </c>
      <c r="T19" s="15">
        <f>T18/B4</f>
        <v>66.611793678991361</v>
      </c>
      <c r="U19" s="15">
        <f>U18/B4</f>
        <v>68.661719211131569</v>
      </c>
      <c r="V19" s="15">
        <f>V18/B4</f>
        <v>65.9247697557104</v>
      </c>
      <c r="W19" s="15">
        <f>W18/B4</f>
        <v>67.960244148760523</v>
      </c>
      <c r="X19" s="15">
        <f>X18/B4</f>
        <v>70.016052379879554</v>
      </c>
      <c r="Y19" s="15">
        <f>Y18/B4</f>
        <v>67.761422869119372</v>
      </c>
      <c r="Z19" s="15">
        <f>Z18/B4</f>
        <v>68.554964697034606</v>
      </c>
    </row>
    <row r="20" spans="1:26" x14ac:dyDescent="0.25">
      <c r="A20" s="14" t="s">
        <v>15</v>
      </c>
      <c r="B20" s="16">
        <v>61.302470226666657</v>
      </c>
      <c r="C20" s="16">
        <v>95.727846495188118</v>
      </c>
      <c r="D20" s="16">
        <v>104.0948900445979</v>
      </c>
      <c r="E20" s="16">
        <v>100.5478134981968</v>
      </c>
      <c r="F20" s="16">
        <v>89.008724970885467</v>
      </c>
      <c r="G20" s="16">
        <v>87.455158475971658</v>
      </c>
      <c r="H20" s="16">
        <v>81.429697855750476</v>
      </c>
      <c r="I20" s="16">
        <v>82.973273434090999</v>
      </c>
      <c r="J20" s="16">
        <v>81.737184916313751</v>
      </c>
      <c r="K20" s="16">
        <v>84.724148530677496</v>
      </c>
      <c r="L20" s="16">
        <v>89.988383712215835</v>
      </c>
      <c r="M20" s="16">
        <v>92.850509470657883</v>
      </c>
      <c r="N20" s="16">
        <v>96.642270795776454</v>
      </c>
      <c r="O20" s="16">
        <v>101.23564645408609</v>
      </c>
      <c r="P20" s="16">
        <v>100.8161936966804</v>
      </c>
      <c r="Q20" s="16">
        <v>107.2768677967622</v>
      </c>
      <c r="R20" s="16">
        <v>104.84199304039301</v>
      </c>
      <c r="S20" s="16">
        <v>107.42592272202999</v>
      </c>
      <c r="T20" s="16">
        <v>111.09488051656371</v>
      </c>
      <c r="U20" s="16">
        <v>113.95919409811179</v>
      </c>
      <c r="V20" s="16">
        <v>110.7739667965555</v>
      </c>
      <c r="W20" s="16">
        <v>116.31252765894671</v>
      </c>
      <c r="X20" s="16">
        <v>122.1869877306783</v>
      </c>
      <c r="Y20" s="16">
        <v>121.2435946905387</v>
      </c>
      <c r="Z20" s="16">
        <v>126.7350028967188</v>
      </c>
    </row>
    <row r="21" spans="1:26" x14ac:dyDescent="0.25">
      <c r="A21" s="14" t="s">
        <v>70</v>
      </c>
      <c r="B21" s="17">
        <v>8.3548428733707265</v>
      </c>
      <c r="C21" s="17">
        <v>-9.353333757289942</v>
      </c>
      <c r="D21" s="17">
        <v>-8.6736227967820074</v>
      </c>
      <c r="E21" s="17">
        <v>-5.9989536492750979</v>
      </c>
      <c r="F21" s="17">
        <v>-5.6322577294490497</v>
      </c>
      <c r="G21" s="17">
        <v>-4.5996086034462333</v>
      </c>
      <c r="H21" s="17">
        <v>-3.8002431199797191</v>
      </c>
      <c r="I21" s="17">
        <v>-4.5022279998740578</v>
      </c>
      <c r="J21" s="17">
        <v>-4.9944313655479133</v>
      </c>
      <c r="K21" s="17">
        <v>-4.9415018782952629</v>
      </c>
      <c r="L21" s="17">
        <v>-5.2830971837096001</v>
      </c>
      <c r="M21" s="17">
        <v>-5.3356185684065123</v>
      </c>
      <c r="N21" s="17">
        <v>-5.4729289863751456</v>
      </c>
      <c r="O21" s="17">
        <v>-5.8008873665622831</v>
      </c>
      <c r="P21" s="17">
        <v>-5.5393623953443623</v>
      </c>
      <c r="Q21" s="17">
        <v>-4.5444998731412296</v>
      </c>
      <c r="R21" s="17">
        <v>-5.797564195075914</v>
      </c>
      <c r="S21" s="17">
        <v>-6.4553196851308172</v>
      </c>
      <c r="T21" s="17">
        <v>-7.3559535425953921</v>
      </c>
      <c r="U21" s="17">
        <v>-8.6374953730197159</v>
      </c>
      <c r="V21" s="17">
        <v>-9.0715172905756578</v>
      </c>
      <c r="W21" s="17">
        <v>-9.9932243506513796</v>
      </c>
      <c r="X21" s="17">
        <v>-8.9989873030613197</v>
      </c>
      <c r="Y21" s="17">
        <v>-10.08739396018496</v>
      </c>
      <c r="Z21" s="17">
        <v>-8.3065111404892615</v>
      </c>
    </row>
    <row r="22" spans="1:26" x14ac:dyDescent="0.25">
      <c r="A22" s="14" t="s">
        <v>71</v>
      </c>
      <c r="B22" s="17">
        <v>621.00853499986329</v>
      </c>
      <c r="C22" s="17">
        <v>573.82389949476374</v>
      </c>
      <c r="D22" s="17">
        <v>591.10475022089872</v>
      </c>
      <c r="E22" s="17">
        <v>594.38795650424959</v>
      </c>
      <c r="F22" s="17">
        <v>597.64986014223689</v>
      </c>
      <c r="G22" s="17">
        <v>613.68472098524558</v>
      </c>
      <c r="H22" s="17">
        <v>593.95155730241004</v>
      </c>
      <c r="I22" s="17">
        <v>607.18929426025306</v>
      </c>
      <c r="J22" s="17">
        <v>606.440535820126</v>
      </c>
      <c r="K22" s="17">
        <v>629.259477600693</v>
      </c>
      <c r="L22" s="17">
        <v>627.49546104099261</v>
      </c>
      <c r="M22" s="17">
        <v>638.15502052772877</v>
      </c>
      <c r="N22" s="17">
        <v>638.26974903223436</v>
      </c>
      <c r="O22" s="17">
        <v>612.24655632947213</v>
      </c>
      <c r="P22" s="17">
        <v>617.30004563609634</v>
      </c>
      <c r="Q22" s="17">
        <v>632.95144185219101</v>
      </c>
      <c r="R22" s="17">
        <v>625.08001484877695</v>
      </c>
      <c r="S22" s="17">
        <v>633.24551070858899</v>
      </c>
      <c r="T22" s="17">
        <v>631.20785457836257</v>
      </c>
      <c r="U22" s="17">
        <v>643.41856018281692</v>
      </c>
      <c r="V22" s="17">
        <v>642.10443582517848</v>
      </c>
      <c r="W22" s="17">
        <v>644.15744321848558</v>
      </c>
      <c r="X22" s="17">
        <v>649.78138606359505</v>
      </c>
      <c r="Y22" s="17">
        <v>643.85977123452778</v>
      </c>
      <c r="Z22" s="17">
        <v>641.68151838244535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12.087025494864291</v>
      </c>
      <c r="C26" s="17">
        <v>70.208198372857453</v>
      </c>
      <c r="D26" s="17">
        <v>1.1897688460591651</v>
      </c>
      <c r="E26" s="17">
        <v>1.1209842556723719</v>
      </c>
      <c r="F26" s="17">
        <v>1.0783024357807609</v>
      </c>
      <c r="G26" s="17">
        <v>0.98919463625836601</v>
      </c>
      <c r="H26" s="17">
        <v>0.93026669305820187</v>
      </c>
      <c r="I26" s="17">
        <v>0.94025761962985122</v>
      </c>
      <c r="J26" s="17">
        <v>0.95412611016275006</v>
      </c>
      <c r="K26" s="17">
        <v>0.93774317915774275</v>
      </c>
      <c r="L26" s="17">
        <v>1.0326012435586489</v>
      </c>
      <c r="M26" s="17">
        <v>1.023084380863061</v>
      </c>
      <c r="N26" s="17">
        <v>1.09901105751948</v>
      </c>
      <c r="O26" s="17">
        <v>1.0678920779956611</v>
      </c>
      <c r="P26" s="17">
        <v>1.0731423430324389</v>
      </c>
      <c r="Q26" s="17">
        <v>1.062840642024611</v>
      </c>
      <c r="R26" s="17">
        <v>1.0667681708125101</v>
      </c>
      <c r="S26" s="17">
        <v>1.0587771951642271</v>
      </c>
      <c r="T26" s="17">
        <v>1.0483729066232059</v>
      </c>
      <c r="U26" s="17">
        <v>1.057172344755563</v>
      </c>
      <c r="V26" s="17">
        <v>1.03847453070646</v>
      </c>
      <c r="W26" s="17">
        <v>1.0420363667788799</v>
      </c>
      <c r="X26" s="17">
        <v>1.033830598808912</v>
      </c>
      <c r="Y26" s="17">
        <v>1.0412870555617399</v>
      </c>
      <c r="Z26" s="17">
        <v>1.040028873086003</v>
      </c>
    </row>
    <row r="27" spans="1:26" x14ac:dyDescent="0.25">
      <c r="A27" s="14" t="s">
        <v>76</v>
      </c>
      <c r="B27" s="16">
        <v>12260.494045333329</v>
      </c>
      <c r="C27" s="16">
        <v>18236.15475733333</v>
      </c>
      <c r="D27" s="16">
        <v>19295.028818666669</v>
      </c>
      <c r="E27" s="16">
        <v>18215.241893333339</v>
      </c>
      <c r="F27" s="16">
        <v>15795.488333333329</v>
      </c>
      <c r="G27" s="16">
        <v>15225.943090666669</v>
      </c>
      <c r="H27" s="16">
        <v>13924.478333333331</v>
      </c>
      <c r="I27" s="16">
        <v>13944.488333333329</v>
      </c>
      <c r="J27" s="16">
        <v>13511.156666666669</v>
      </c>
      <c r="K27" s="16">
        <v>13781.23</v>
      </c>
      <c r="L27" s="16">
        <v>14408.94</v>
      </c>
      <c r="M27" s="16">
        <v>14640.668333333329</v>
      </c>
      <c r="N27" s="16">
        <v>15010.477500000001</v>
      </c>
      <c r="O27" s="16">
        <v>15493.103333333331</v>
      </c>
      <c r="P27" s="16">
        <v>15205.09833333333</v>
      </c>
      <c r="Q27" s="16">
        <v>15947.779166666671</v>
      </c>
      <c r="R27" s="16">
        <v>15365.6425</v>
      </c>
      <c r="S27" s="16">
        <v>15523.04583333333</v>
      </c>
      <c r="T27" s="16">
        <v>15828.798575999999</v>
      </c>
      <c r="U27" s="16">
        <v>16013.54595466667</v>
      </c>
      <c r="V27" s="16">
        <v>15351.05631866666</v>
      </c>
      <c r="W27" s="16">
        <v>15769.6525</v>
      </c>
      <c r="X27" s="16">
        <v>16199.550833333329</v>
      </c>
      <c r="Y27" s="16">
        <v>15710.745000000001</v>
      </c>
      <c r="Z27" s="16">
        <v>16042.11666666667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12260.494045333329</v>
      </c>
      <c r="C29" s="16">
        <v>18236.15475733333</v>
      </c>
      <c r="D29" s="16">
        <v>19295.028818666669</v>
      </c>
      <c r="E29" s="16">
        <v>18215.241893333339</v>
      </c>
      <c r="F29" s="16">
        <v>15795.488333333329</v>
      </c>
      <c r="G29" s="16">
        <v>15225.943090666669</v>
      </c>
      <c r="H29" s="16">
        <v>13924.478333333331</v>
      </c>
      <c r="I29" s="16">
        <v>13944.488333333329</v>
      </c>
      <c r="J29" s="16">
        <v>13511.156666666669</v>
      </c>
      <c r="K29" s="16">
        <v>13781.23</v>
      </c>
      <c r="L29" s="16">
        <v>14408.94</v>
      </c>
      <c r="M29" s="16">
        <v>14640.668333333329</v>
      </c>
      <c r="N29" s="16">
        <v>15010.477500000001</v>
      </c>
      <c r="O29" s="16">
        <v>15493.103333333331</v>
      </c>
      <c r="P29" s="16">
        <v>15205.09833333333</v>
      </c>
      <c r="Q29" s="16">
        <v>15947.779166666671</v>
      </c>
      <c r="R29" s="16">
        <v>15365.6425</v>
      </c>
      <c r="S29" s="16">
        <v>15523.04583333333</v>
      </c>
      <c r="T29" s="16">
        <v>15828.798575999999</v>
      </c>
      <c r="U29" s="16">
        <v>16013.54595466667</v>
      </c>
      <c r="V29" s="16">
        <v>15351.05631866666</v>
      </c>
      <c r="W29" s="16">
        <v>15769.6525</v>
      </c>
      <c r="X29" s="16">
        <v>16199.550833333329</v>
      </c>
      <c r="Y29" s="16">
        <v>15710.745000000001</v>
      </c>
      <c r="Z29" s="16">
        <v>16042.11666666667</v>
      </c>
    </row>
    <row r="30" spans="1:26" x14ac:dyDescent="0.25">
      <c r="A30" s="14" t="s">
        <v>79</v>
      </c>
      <c r="B30" s="16">
        <v>14340.075742999999</v>
      </c>
      <c r="C30" s="16">
        <v>21455.29583316666</v>
      </c>
      <c r="D30" s="16">
        <v>22678.63860058333</v>
      </c>
      <c r="E30" s="16">
        <v>21425.353341333332</v>
      </c>
      <c r="F30" s="16">
        <v>18560.02457991667</v>
      </c>
      <c r="G30" s="16">
        <v>17918.250341833329</v>
      </c>
      <c r="H30" s="16">
        <v>16390.346053000001</v>
      </c>
      <c r="I30" s="16">
        <v>16395.004293000002</v>
      </c>
      <c r="J30" s="16">
        <v>15906.093946749999</v>
      </c>
      <c r="K30" s="16">
        <v>16210.33083825</v>
      </c>
      <c r="L30" s="16">
        <v>16951.857055583328</v>
      </c>
      <c r="M30" s="16">
        <v>17202.139904916668</v>
      </c>
      <c r="N30" s="16">
        <v>17624.208998166661</v>
      </c>
      <c r="O30" s="16">
        <v>18213.120319833339</v>
      </c>
      <c r="P30" s="16">
        <v>17877.389592750002</v>
      </c>
      <c r="Q30" s="16">
        <v>18732.961728999999</v>
      </c>
      <c r="R30" s="16">
        <v>18047.178333250002</v>
      </c>
      <c r="S30" s="16">
        <v>18240.327522</v>
      </c>
      <c r="T30" s="16">
        <v>18609.0339155</v>
      </c>
      <c r="U30" s="16">
        <v>18824.679256083331</v>
      </c>
      <c r="V30" s="16">
        <v>18034.14441275</v>
      </c>
      <c r="W30" s="16">
        <v>18536.332515333332</v>
      </c>
      <c r="X30" s="16">
        <v>18981.867393666671</v>
      </c>
      <c r="Y30" s="16">
        <v>18442.761003416668</v>
      </c>
      <c r="Z30" s="16">
        <v>18833.10705483333</v>
      </c>
    </row>
    <row r="31" spans="1:26" x14ac:dyDescent="0.25">
      <c r="A31" s="14" t="s">
        <v>80</v>
      </c>
      <c r="B31" s="15">
        <v>7494062.3658419987</v>
      </c>
      <c r="C31" s="15">
        <v>10665019.977432</v>
      </c>
      <c r="D31" s="15">
        <v>11602089.147128999</v>
      </c>
      <c r="E31" s="15">
        <v>10955450.107822999</v>
      </c>
      <c r="F31" s="15">
        <v>9544706.2351939995</v>
      </c>
      <c r="G31" s="15">
        <v>9426345.5757639986</v>
      </c>
      <c r="H31" s="15">
        <v>8332752.8905290002</v>
      </c>
      <c r="I31" s="15">
        <v>8540758.0773230009</v>
      </c>
      <c r="J31" s="15">
        <v>8273154.9829940004</v>
      </c>
      <c r="K31" s="15">
        <v>8752072.9707800001</v>
      </c>
      <c r="L31" s="15">
        <v>9131102.756680999</v>
      </c>
      <c r="M31" s="15">
        <v>9434800.0578910001</v>
      </c>
      <c r="N31" s="15">
        <v>9677189.7510669995</v>
      </c>
      <c r="O31" s="15">
        <v>9591251.4222589992</v>
      </c>
      <c r="P31" s="15">
        <v>9485137.2347049993</v>
      </c>
      <c r="Q31" s="15">
        <v>10179301.760082999</v>
      </c>
      <c r="R31" s="15">
        <v>9709385.716988001</v>
      </c>
      <c r="S31" s="15">
        <v>9947646.2317979988</v>
      </c>
      <c r="T31" s="15">
        <v>10128149.178664999</v>
      </c>
      <c r="U31" s="15">
        <v>10466010.761546001</v>
      </c>
      <c r="V31" s="15">
        <v>10020578.409678999</v>
      </c>
      <c r="W31" s="15">
        <v>10343376.764308</v>
      </c>
      <c r="X31" s="15">
        <v>10696984.177755</v>
      </c>
      <c r="Y31" s="15">
        <v>10301556.077578999</v>
      </c>
      <c r="Z31" s="15">
        <v>10450367.194296001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277.25</v>
      </c>
      <c r="C33" s="16">
        <v>405.08333333333331</v>
      </c>
      <c r="D33" s="16">
        <v>432.08333333333331</v>
      </c>
      <c r="E33" s="16">
        <v>406.08333333333331</v>
      </c>
      <c r="F33" s="16">
        <v>352.83333333333331</v>
      </c>
      <c r="G33" s="16">
        <v>341.33333333333331</v>
      </c>
      <c r="H33" s="16">
        <v>309.66666666666669</v>
      </c>
      <c r="I33" s="16">
        <v>309.33333333333331</v>
      </c>
      <c r="J33" s="16">
        <v>300.08333333333331</v>
      </c>
      <c r="K33" s="16">
        <v>306.41666666666669</v>
      </c>
      <c r="L33" s="16">
        <v>319.58333333333331</v>
      </c>
      <c r="M33" s="16">
        <v>326.66666666666669</v>
      </c>
      <c r="N33" s="16">
        <v>334.25</v>
      </c>
      <c r="O33" s="16">
        <v>345.75</v>
      </c>
      <c r="P33" s="16">
        <v>342.08333333333331</v>
      </c>
      <c r="Q33" s="16">
        <v>359.16666666666669</v>
      </c>
      <c r="R33" s="16">
        <v>347.16666666666669</v>
      </c>
      <c r="S33" s="16">
        <v>349.08333333333331</v>
      </c>
      <c r="T33" s="16">
        <v>359.16666666666669</v>
      </c>
      <c r="U33" s="16">
        <v>362.08333333333331</v>
      </c>
      <c r="V33" s="16">
        <v>348.08333333333331</v>
      </c>
      <c r="W33" s="16">
        <v>357.66666666666669</v>
      </c>
      <c r="X33" s="16">
        <v>371</v>
      </c>
      <c r="Y33" s="16">
        <v>360.33333333333331</v>
      </c>
      <c r="Z33" s="16">
        <v>368.91666666666669</v>
      </c>
    </row>
    <row r="34" spans="1:26" x14ac:dyDescent="0.25">
      <c r="A34" s="14" t="s">
        <v>83</v>
      </c>
      <c r="B34" s="16">
        <v>6201</v>
      </c>
      <c r="C34" s="16">
        <v>256</v>
      </c>
      <c r="D34" s="16">
        <v>7632.916666666667</v>
      </c>
      <c r="E34" s="16">
        <v>7661</v>
      </c>
      <c r="F34" s="16">
        <v>7756.166666666667</v>
      </c>
      <c r="G34" s="16">
        <v>7680.833333333333</v>
      </c>
      <c r="H34" s="16">
        <v>7787.5</v>
      </c>
      <c r="I34" s="16">
        <v>7766.416666666667</v>
      </c>
      <c r="J34" s="16">
        <v>7796.583333333333</v>
      </c>
      <c r="K34" s="16">
        <v>7821.916666666667</v>
      </c>
      <c r="L34" s="16">
        <v>7645.5</v>
      </c>
      <c r="M34" s="16">
        <v>7729.083333333333</v>
      </c>
      <c r="N34" s="16">
        <v>7717.75</v>
      </c>
      <c r="O34" s="16">
        <v>7772.083333333333</v>
      </c>
      <c r="P34" s="16">
        <v>7721</v>
      </c>
      <c r="Q34" s="16">
        <v>7671.666666666667</v>
      </c>
      <c r="R34" s="16">
        <v>7705.583333333333</v>
      </c>
      <c r="S34" s="16">
        <v>7647.416666666667</v>
      </c>
      <c r="T34" s="16">
        <v>7723.166666666667</v>
      </c>
      <c r="U34" s="16">
        <v>7601.083333333333</v>
      </c>
      <c r="V34" s="16">
        <v>7648.333333333333</v>
      </c>
      <c r="W34" s="16">
        <v>7623.25</v>
      </c>
      <c r="X34" s="16">
        <v>7614.75</v>
      </c>
      <c r="Y34" s="16">
        <v>7606.833333333333</v>
      </c>
      <c r="Z34" s="16">
        <v>7615.583333333333</v>
      </c>
    </row>
    <row r="35" spans="1:26" x14ac:dyDescent="0.25">
      <c r="A35" s="14" t="s">
        <v>84</v>
      </c>
      <c r="B35" s="16">
        <v>2305.75</v>
      </c>
      <c r="C35" s="16">
        <v>8098.916666666667</v>
      </c>
      <c r="D35" s="16">
        <v>695</v>
      </c>
      <c r="E35" s="16">
        <v>692.91666666666663</v>
      </c>
      <c r="F35" s="16">
        <v>675</v>
      </c>
      <c r="G35" s="16">
        <v>737.83333333333337</v>
      </c>
      <c r="H35" s="16">
        <v>662.83333333333337</v>
      </c>
      <c r="I35" s="16">
        <v>684.25</v>
      </c>
      <c r="J35" s="16">
        <v>687.33333333333337</v>
      </c>
      <c r="K35" s="16">
        <v>631.66666666666663</v>
      </c>
      <c r="L35" s="16">
        <v>794.91666666666663</v>
      </c>
      <c r="M35" s="16">
        <v>704.25</v>
      </c>
      <c r="N35" s="16">
        <v>732</v>
      </c>
      <c r="O35" s="16">
        <v>642.16666666666663</v>
      </c>
      <c r="P35" s="16">
        <v>696.91666666666663</v>
      </c>
      <c r="Q35" s="16">
        <v>729.16666666666663</v>
      </c>
      <c r="R35" s="16">
        <v>731.25</v>
      </c>
      <c r="S35" s="16">
        <v>763.5</v>
      </c>
      <c r="T35" s="16">
        <v>677.66666666666663</v>
      </c>
      <c r="U35" s="16">
        <v>796.83333333333337</v>
      </c>
      <c r="V35" s="16">
        <v>787.58333333333337</v>
      </c>
      <c r="W35" s="16">
        <v>779.08333333333337</v>
      </c>
      <c r="X35" s="16">
        <v>774.25</v>
      </c>
      <c r="Y35" s="16">
        <v>792.83333333333337</v>
      </c>
      <c r="Z35" s="16">
        <v>799.5</v>
      </c>
    </row>
    <row r="36" spans="1:26" x14ac:dyDescent="0.25">
      <c r="A36" s="14" t="s">
        <v>85</v>
      </c>
      <c r="B36" s="16">
        <v>75.307817127978907</v>
      </c>
      <c r="C36" s="16">
        <v>126.83832713277209</v>
      </c>
      <c r="D36" s="16">
        <v>120.4450128717466</v>
      </c>
      <c r="E36" s="16">
        <v>115.4848024799182</v>
      </c>
      <c r="F36" s="16">
        <v>113.61124759575171</v>
      </c>
      <c r="G36" s="16">
        <v>109.5099448809266</v>
      </c>
      <c r="H36" s="16">
        <v>109.0318506284722</v>
      </c>
      <c r="I36" s="16">
        <v>106.3278901863394</v>
      </c>
      <c r="J36" s="16">
        <v>106.4539257444501</v>
      </c>
      <c r="K36" s="16">
        <v>105.9401690480879</v>
      </c>
      <c r="L36" s="16">
        <v>102.9389763021214</v>
      </c>
      <c r="M36" s="16">
        <v>97.609432825960795</v>
      </c>
      <c r="N36" s="16">
        <v>95.940073028318537</v>
      </c>
      <c r="O36" s="16">
        <v>96.456399451331819</v>
      </c>
      <c r="P36" s="16">
        <v>99.268235196889265</v>
      </c>
      <c r="Q36" s="16">
        <v>93.707768723297164</v>
      </c>
      <c r="R36" s="16">
        <v>92.534777877978911</v>
      </c>
      <c r="S36" s="16">
        <v>92.588503085663987</v>
      </c>
      <c r="T36" s="16">
        <v>90.090087276027404</v>
      </c>
      <c r="U36" s="16">
        <v>87.506937990468046</v>
      </c>
      <c r="V36" s="16">
        <v>87.002069671239354</v>
      </c>
      <c r="W36" s="16">
        <v>84.011181761757996</v>
      </c>
      <c r="X36" s="16">
        <v>82.579987859408277</v>
      </c>
      <c r="Y36" s="16">
        <v>82.831281854081041</v>
      </c>
      <c r="Z36" s="16">
        <v>80.04843468901791</v>
      </c>
    </row>
    <row r="37" spans="1:26" x14ac:dyDescent="0.25">
      <c r="A37" s="14" t="s">
        <v>86</v>
      </c>
      <c r="B37" s="18">
        <v>0.33091062277724281</v>
      </c>
      <c r="C37" s="18">
        <v>0.38107431185041379</v>
      </c>
      <c r="D37" s="18">
        <v>0.41790162107931028</v>
      </c>
      <c r="E37" s="18">
        <v>0.41308005683994181</v>
      </c>
      <c r="F37" s="18">
        <v>0.37169955235971169</v>
      </c>
      <c r="G37" s="18">
        <v>0.35891131669921877</v>
      </c>
      <c r="H37" s="18">
        <v>0.3592730501568232</v>
      </c>
      <c r="I37" s="18">
        <v>0.36176638294494351</v>
      </c>
      <c r="J37" s="18">
        <v>0.34233049485438721</v>
      </c>
      <c r="K37" s="18">
        <v>0.3522779973787637</v>
      </c>
      <c r="L37" s="18">
        <v>0.3841354932593482</v>
      </c>
      <c r="M37" s="18">
        <v>0.37320810581746361</v>
      </c>
      <c r="N37" s="18">
        <v>0.39142081996254252</v>
      </c>
      <c r="O37" s="18">
        <v>0.39641453685411299</v>
      </c>
      <c r="P37" s="18">
        <v>0.40657548633858742</v>
      </c>
      <c r="Q37" s="18">
        <v>0.42546253280433199</v>
      </c>
      <c r="R37" s="18">
        <v>0.43236625863090722</v>
      </c>
      <c r="S37" s="18">
        <v>0.42969326540014752</v>
      </c>
      <c r="T37" s="18">
        <v>0.42282190803382158</v>
      </c>
      <c r="U37" s="18">
        <v>0.44717454240594978</v>
      </c>
      <c r="V37" s="18">
        <v>0.42969259366678247</v>
      </c>
      <c r="W37" s="18">
        <v>0.45472877505287301</v>
      </c>
      <c r="X37" s="18">
        <v>0.48407904672273921</v>
      </c>
      <c r="Y37" s="18">
        <v>0.49049634582362173</v>
      </c>
      <c r="Z37" s="18">
        <v>0.49041349769770531</v>
      </c>
    </row>
    <row r="38" spans="1:26" x14ac:dyDescent="0.25">
      <c r="A38" s="14" t="s">
        <v>87</v>
      </c>
      <c r="B38" s="18">
        <v>0.1097260170006072</v>
      </c>
      <c r="C38" s="18">
        <v>0.46084474885844751</v>
      </c>
      <c r="D38" s="18">
        <v>0.38506468797564691</v>
      </c>
      <c r="E38" s="18">
        <v>0.37831050228310498</v>
      </c>
      <c r="F38" s="18">
        <v>0.4034418639951427</v>
      </c>
      <c r="G38" s="18">
        <v>0.39608066971080669</v>
      </c>
      <c r="H38" s="18">
        <v>0.40446156773211572</v>
      </c>
      <c r="I38" s="18">
        <v>0.42513318112633181</v>
      </c>
      <c r="J38" s="18">
        <v>0.40977914389799641</v>
      </c>
      <c r="K38" s="18">
        <v>0.41053082191780821</v>
      </c>
      <c r="L38" s="18">
        <v>0.38633942161339418</v>
      </c>
      <c r="M38" s="18">
        <v>0.36253805175038051</v>
      </c>
      <c r="N38" s="18">
        <v>0.34852193381906499</v>
      </c>
      <c r="O38" s="18">
        <v>0.37532343987823441</v>
      </c>
      <c r="P38" s="18">
        <v>0.39914383561643829</v>
      </c>
      <c r="Q38" s="18">
        <v>0.37352549467275492</v>
      </c>
      <c r="R38" s="18">
        <v>0.36360617789921068</v>
      </c>
      <c r="S38" s="18">
        <v>0.34509132420091332</v>
      </c>
      <c r="T38" s="18">
        <v>0.35176940639269411</v>
      </c>
      <c r="U38" s="18">
        <v>0.33946917808219179</v>
      </c>
      <c r="V38" s="18">
        <v>0.33321948998178508</v>
      </c>
      <c r="W38" s="18">
        <v>0.30636415525114158</v>
      </c>
      <c r="X38" s="18">
        <v>0.34025875190258748</v>
      </c>
      <c r="Y38" s="18">
        <v>0.35385273972602738</v>
      </c>
      <c r="Z38" s="18">
        <v>0.32724271402550092</v>
      </c>
    </row>
    <row r="39" spans="1:26" x14ac:dyDescent="0.25">
      <c r="A39" s="14" t="s">
        <v>88</v>
      </c>
      <c r="B39" s="16">
        <v>123.5833333333333</v>
      </c>
      <c r="C39" s="16">
        <v>182.58333333333329</v>
      </c>
      <c r="D39" s="16">
        <v>195.25</v>
      </c>
      <c r="E39" s="16">
        <v>183.33333333333329</v>
      </c>
      <c r="F39" s="16">
        <v>158.83333333333329</v>
      </c>
      <c r="G39" s="16">
        <v>153.41666666666671</v>
      </c>
      <c r="H39" s="16">
        <v>140.33333333333329</v>
      </c>
      <c r="I39" s="16">
        <v>139.91666666666671</v>
      </c>
      <c r="J39" s="16">
        <v>135.75</v>
      </c>
      <c r="K39" s="16">
        <v>138.25</v>
      </c>
      <c r="L39" s="16">
        <v>144.5</v>
      </c>
      <c r="M39" s="16">
        <v>147.16666666666671</v>
      </c>
      <c r="N39" s="16">
        <v>151.25</v>
      </c>
      <c r="O39" s="16">
        <v>155.66666666666671</v>
      </c>
      <c r="P39" s="16">
        <v>152.58333333333329</v>
      </c>
      <c r="Q39" s="16">
        <v>160.25</v>
      </c>
      <c r="R39" s="16">
        <v>155</v>
      </c>
      <c r="S39" s="16">
        <v>156.5</v>
      </c>
      <c r="T39" s="16">
        <v>159.66666666666671</v>
      </c>
      <c r="U39" s="16">
        <v>160.91666666666671</v>
      </c>
      <c r="V39" s="16">
        <v>155.16666666666671</v>
      </c>
      <c r="W39" s="16">
        <v>159</v>
      </c>
      <c r="X39" s="16">
        <v>162.75</v>
      </c>
      <c r="Y39" s="16">
        <v>158.25</v>
      </c>
      <c r="Z39" s="16">
        <v>161.83333333333329</v>
      </c>
    </row>
    <row r="40" spans="1:26" x14ac:dyDescent="0.25">
      <c r="A40" s="14" t="s">
        <v>89</v>
      </c>
      <c r="B40" s="16">
        <v>153.66666666666671</v>
      </c>
      <c r="C40" s="16">
        <v>222.5</v>
      </c>
      <c r="D40" s="16">
        <v>236.83333333333329</v>
      </c>
      <c r="E40" s="16">
        <v>222.75</v>
      </c>
      <c r="F40" s="16">
        <v>194</v>
      </c>
      <c r="G40" s="16">
        <v>187.91666666666671</v>
      </c>
      <c r="H40" s="16">
        <v>169.33333333333329</v>
      </c>
      <c r="I40" s="16">
        <v>169.41666666666671</v>
      </c>
      <c r="J40" s="16">
        <v>164.33333333333329</v>
      </c>
      <c r="K40" s="16">
        <v>168.16666666666671</v>
      </c>
      <c r="L40" s="16">
        <v>175.08333333333329</v>
      </c>
      <c r="M40" s="16">
        <v>179.5</v>
      </c>
      <c r="N40" s="16">
        <v>183</v>
      </c>
      <c r="O40" s="16">
        <v>190.08333333333329</v>
      </c>
      <c r="P40" s="16">
        <v>189.5</v>
      </c>
      <c r="Q40" s="16">
        <v>198.91666666666671</v>
      </c>
      <c r="R40" s="16">
        <v>192.16666666666671</v>
      </c>
      <c r="S40" s="16">
        <v>192.58333333333329</v>
      </c>
      <c r="T40" s="16">
        <v>199.5</v>
      </c>
      <c r="U40" s="16">
        <v>201.16666666666671</v>
      </c>
      <c r="V40" s="16">
        <v>192.91666666666671</v>
      </c>
      <c r="W40" s="16">
        <v>198.66666666666671</v>
      </c>
      <c r="X40" s="16">
        <v>208.25</v>
      </c>
      <c r="Y40" s="16">
        <v>202.08333333333329</v>
      </c>
      <c r="Z40" s="16">
        <v>207.08333333333329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6201</v>
      </c>
      <c r="C44" s="16">
        <v>256</v>
      </c>
      <c r="D44" s="16">
        <v>7632.916666666667</v>
      </c>
      <c r="E44" s="16">
        <v>7661</v>
      </c>
      <c r="F44" s="16">
        <v>7756.166666666667</v>
      </c>
      <c r="G44" s="16">
        <v>7680.833333333333</v>
      </c>
      <c r="H44" s="16">
        <v>7787.5</v>
      </c>
      <c r="I44" s="16">
        <v>7766.416666666667</v>
      </c>
      <c r="J44" s="16">
        <v>7796.583333333333</v>
      </c>
      <c r="K44" s="16">
        <v>7821.916666666667</v>
      </c>
      <c r="L44" s="16">
        <v>7645.5</v>
      </c>
      <c r="M44" s="16">
        <v>7729.083333333333</v>
      </c>
      <c r="N44" s="16">
        <v>7717.75</v>
      </c>
      <c r="O44" s="16">
        <v>7772.083333333333</v>
      </c>
      <c r="P44" s="16">
        <v>7721</v>
      </c>
      <c r="Q44" s="16">
        <v>7671.666666666667</v>
      </c>
      <c r="R44" s="16">
        <v>7705.583333333333</v>
      </c>
      <c r="S44" s="16">
        <v>7647.416666666667</v>
      </c>
      <c r="T44" s="16">
        <v>7723.166666666667</v>
      </c>
      <c r="U44" s="16">
        <v>7601.083333333333</v>
      </c>
      <c r="V44" s="16">
        <v>7648.333333333333</v>
      </c>
      <c r="W44" s="16">
        <v>7623.25</v>
      </c>
      <c r="X44" s="16">
        <v>7614.75</v>
      </c>
      <c r="Y44" s="16">
        <v>7606.833333333333</v>
      </c>
      <c r="Z44" s="16">
        <v>7615.583333333333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189" priority="10">
      <formula>TRUE</formula>
    </cfRule>
  </conditionalFormatting>
  <conditionalFormatting sqref="A16:Z16">
    <cfRule type="expression" dxfId="188" priority="13">
      <formula>TRUE</formula>
    </cfRule>
  </conditionalFormatting>
  <conditionalFormatting sqref="A17:Z20">
    <cfRule type="notContainsBlanks" dxfId="187" priority="1">
      <formula>LEN(TRIM(A17))&gt;0</formula>
    </cfRule>
  </conditionalFormatting>
  <conditionalFormatting sqref="A20:Z20">
    <cfRule type="expression" dxfId="186" priority="16">
      <formula>TRUE</formula>
    </cfRule>
  </conditionalFormatting>
  <conditionalFormatting sqref="A26:Z26">
    <cfRule type="expression" dxfId="185" priority="19">
      <formula>TRUE</formula>
    </cfRule>
  </conditionalFormatting>
  <conditionalFormatting sqref="A30:Z30">
    <cfRule type="expression" dxfId="184" priority="22">
      <formula>TRUE</formula>
    </cfRule>
  </conditionalFormatting>
  <conditionalFormatting sqref="A32:Z32">
    <cfRule type="expression" dxfId="183" priority="25">
      <formula>TRUE</formula>
    </cfRule>
  </conditionalFormatting>
  <conditionalFormatting sqref="A35:Z35">
    <cfRule type="expression" dxfId="182" priority="28">
      <formula>TRUE</formula>
    </cfRule>
  </conditionalFormatting>
  <conditionalFormatting sqref="A38:Z38">
    <cfRule type="expression" dxfId="181" priority="31">
      <formula>TRUE</formula>
    </cfRule>
  </conditionalFormatting>
  <conditionalFormatting sqref="A45:Z45">
    <cfRule type="expression" dxfId="180" priority="34">
      <formula>TRUE</formula>
    </cfRule>
  </conditionalFormatting>
  <conditionalFormatting sqref="A55:Z55">
    <cfRule type="expression" dxfId="179" priority="37">
      <formula>TRUE</formula>
    </cfRule>
  </conditionalFormatting>
  <conditionalFormatting sqref="A60:Z60">
    <cfRule type="expression" dxfId="178" priority="40">
      <formula>TRUE</formula>
    </cfRule>
  </conditionalFormatting>
  <conditionalFormatting sqref="B14">
    <cfRule type="expression" dxfId="177" priority="8">
      <formula>TRUE</formula>
    </cfRule>
  </conditionalFormatting>
  <conditionalFormatting sqref="B16">
    <cfRule type="expression" dxfId="176" priority="11">
      <formula>TRUE</formula>
    </cfRule>
  </conditionalFormatting>
  <conditionalFormatting sqref="B1">
    <cfRule type="expression" dxfId="175" priority="3">
      <formula>TRUE</formula>
    </cfRule>
  </conditionalFormatting>
  <conditionalFormatting sqref="B20">
    <cfRule type="expression" dxfId="174" priority="14">
      <formula>TRUE</formula>
    </cfRule>
  </conditionalFormatting>
  <conditionalFormatting sqref="B26">
    <cfRule type="expression" dxfId="173" priority="17">
      <formula>TRUE</formula>
    </cfRule>
  </conditionalFormatting>
  <conditionalFormatting sqref="B1:B60">
    <cfRule type="expression" dxfId="172" priority="42">
      <formula>TRUE</formula>
    </cfRule>
  </conditionalFormatting>
  <conditionalFormatting sqref="B30">
    <cfRule type="expression" dxfId="171" priority="20">
      <formula>TRUE</formula>
    </cfRule>
  </conditionalFormatting>
  <conditionalFormatting sqref="B32">
    <cfRule type="expression" dxfId="170" priority="23">
      <formula>TRUE</formula>
    </cfRule>
  </conditionalFormatting>
  <conditionalFormatting sqref="B35">
    <cfRule type="expression" dxfId="169" priority="26">
      <formula>TRUE</formula>
    </cfRule>
  </conditionalFormatting>
  <conditionalFormatting sqref="B38">
    <cfRule type="expression" dxfId="168" priority="29">
      <formula>TRUE</formula>
    </cfRule>
  </conditionalFormatting>
  <conditionalFormatting sqref="B45">
    <cfRule type="expression" dxfId="167" priority="32">
      <formula>TRUE</formula>
    </cfRule>
  </conditionalFormatting>
  <conditionalFormatting sqref="B55">
    <cfRule type="expression" dxfId="166" priority="35">
      <formula>TRUE</formula>
    </cfRule>
  </conditionalFormatting>
  <conditionalFormatting sqref="B60">
    <cfRule type="expression" dxfId="165" priority="38">
      <formula>TRUE</formula>
    </cfRule>
  </conditionalFormatting>
  <conditionalFormatting sqref="Z14">
    <cfRule type="expression" dxfId="164" priority="9">
      <formula>TRUE</formula>
    </cfRule>
  </conditionalFormatting>
  <conditionalFormatting sqref="Z16">
    <cfRule type="expression" dxfId="163" priority="12">
      <formula>TRUE</formula>
    </cfRule>
  </conditionalFormatting>
  <conditionalFormatting sqref="Z1">
    <cfRule type="expression" dxfId="162" priority="4">
      <formula>TRUE</formula>
    </cfRule>
  </conditionalFormatting>
  <conditionalFormatting sqref="Z20">
    <cfRule type="expression" dxfId="161" priority="15">
      <formula>TRUE</formula>
    </cfRule>
  </conditionalFormatting>
  <conditionalFormatting sqref="Z26">
    <cfRule type="expression" dxfId="160" priority="18">
      <formula>TRUE</formula>
    </cfRule>
  </conditionalFormatting>
  <conditionalFormatting sqref="Z1:Z60">
    <cfRule type="expression" dxfId="159" priority="41">
      <formula>TRUE</formula>
    </cfRule>
  </conditionalFormatting>
  <conditionalFormatting sqref="Z30">
    <cfRule type="expression" dxfId="158" priority="21">
      <formula>TRUE</formula>
    </cfRule>
  </conditionalFormatting>
  <conditionalFormatting sqref="Z32">
    <cfRule type="expression" dxfId="157" priority="24">
      <formula>TRUE</formula>
    </cfRule>
  </conditionalFormatting>
  <conditionalFormatting sqref="Z35">
    <cfRule type="expression" dxfId="156" priority="27">
      <formula>TRUE</formula>
    </cfRule>
  </conditionalFormatting>
  <conditionalFormatting sqref="Z38">
    <cfRule type="expression" dxfId="155" priority="30">
      <formula>TRUE</formula>
    </cfRule>
  </conditionalFormatting>
  <conditionalFormatting sqref="Z45">
    <cfRule type="expression" dxfId="154" priority="33">
      <formula>TRUE</formula>
    </cfRule>
  </conditionalFormatting>
  <conditionalFormatting sqref="Z55">
    <cfRule type="expression" dxfId="153" priority="36">
      <formula>TRUE</formula>
    </cfRule>
  </conditionalFormatting>
  <conditionalFormatting sqref="Z60">
    <cfRule type="expression" dxfId="152" priority="39">
      <formula>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4" t="s">
        <v>59</v>
      </c>
      <c r="B5" s="15">
        <v>32348.470544</v>
      </c>
      <c r="C5" s="15">
        <v>59278.250698999997</v>
      </c>
      <c r="D5" s="15">
        <v>63641.948643999996</v>
      </c>
      <c r="E5" s="15">
        <v>40667.738899000004</v>
      </c>
      <c r="F5" s="15">
        <v>32943.610931000003</v>
      </c>
      <c r="G5" s="15">
        <v>26167.792775999991</v>
      </c>
      <c r="H5" s="15">
        <v>20338.396113999999</v>
      </c>
      <c r="I5" s="15">
        <v>24359.812596</v>
      </c>
      <c r="J5" s="15">
        <v>25625.271775000001</v>
      </c>
      <c r="K5" s="15">
        <v>25422.210978999999</v>
      </c>
      <c r="L5" s="15">
        <v>27723.036736999999</v>
      </c>
      <c r="M5" s="15">
        <v>29152.115779</v>
      </c>
      <c r="N5" s="15">
        <v>29909.107055</v>
      </c>
      <c r="O5" s="15">
        <v>32820.378052</v>
      </c>
      <c r="P5" s="15">
        <v>30973.958644000009</v>
      </c>
      <c r="Q5" s="15">
        <v>27323.621595000001</v>
      </c>
      <c r="R5" s="15">
        <v>32474.029505999999</v>
      </c>
      <c r="S5" s="15">
        <v>36828.478496999996</v>
      </c>
      <c r="T5" s="15">
        <v>42498.681154999998</v>
      </c>
      <c r="U5" s="15">
        <v>51406.204274000003</v>
      </c>
      <c r="V5" s="15">
        <v>52061.781507</v>
      </c>
      <c r="W5" s="15">
        <v>59190.252566000003</v>
      </c>
      <c r="X5" s="15">
        <v>55226.578074999998</v>
      </c>
      <c r="Y5" s="15">
        <v>58250.085800000008</v>
      </c>
      <c r="Z5" s="15">
        <v>50184.998928000001</v>
      </c>
    </row>
    <row r="6" spans="1:26" x14ac:dyDescent="0.25">
      <c r="A6" s="14" t="s">
        <v>60</v>
      </c>
      <c r="B6" s="15">
        <v>3061054.9382230002</v>
      </c>
      <c r="C6" s="15">
        <v>3289698.67894</v>
      </c>
      <c r="D6" s="15">
        <v>3485343.1275189999</v>
      </c>
      <c r="E6" s="15">
        <v>3305462.7901699999</v>
      </c>
      <c r="F6" s="15">
        <v>2888622.5556000001</v>
      </c>
      <c r="G6" s="15">
        <v>2849224.1532239998</v>
      </c>
      <c r="H6" s="15">
        <v>2524348.358242</v>
      </c>
      <c r="I6" s="15">
        <v>2581448.9044400002</v>
      </c>
      <c r="J6" s="15">
        <v>2506164.8672270002</v>
      </c>
      <c r="K6" s="15">
        <v>2640680.9792399998</v>
      </c>
      <c r="L6" s="15">
        <v>2759879.0084799998</v>
      </c>
      <c r="M6" s="15">
        <v>2848419.2153599998</v>
      </c>
      <c r="N6" s="15">
        <v>2933463.2689200002</v>
      </c>
      <c r="O6" s="15">
        <v>2889230.6817600001</v>
      </c>
      <c r="P6" s="15">
        <v>2869875.0253699999</v>
      </c>
      <c r="Q6" s="15">
        <v>3074146.1512000002</v>
      </c>
      <c r="R6" s="15">
        <v>2934318.2878</v>
      </c>
      <c r="S6" s="15">
        <v>2999815.8705000002</v>
      </c>
      <c r="T6" s="15">
        <v>3054282.0488149999</v>
      </c>
      <c r="U6" s="15">
        <v>3133918.8586400002</v>
      </c>
      <c r="V6" s="15">
        <v>3014699.8187799999</v>
      </c>
      <c r="W6" s="15">
        <v>3097782.1415599999</v>
      </c>
      <c r="X6" s="15">
        <v>3199470.2751600002</v>
      </c>
      <c r="Y6" s="15">
        <v>3089995.1636109999</v>
      </c>
      <c r="Z6" s="15">
        <v>3134591.1512469999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239172.74999999997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270884.21999999997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273082.29840000003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277099.2072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279097.65000000002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237073.25999999998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201329.64720000001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167134.04399999999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134375.62320000003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102945.88080000001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72749.476800000004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700440.46164044947</v>
      </c>
      <c r="C16" s="15">
        <v>762483.21143791475</v>
      </c>
      <c r="D16" s="15">
        <v>811397.65394643741</v>
      </c>
      <c r="E16" s="15">
        <v>768489.20267131412</v>
      </c>
      <c r="F16" s="15">
        <v>672074.08284547878</v>
      </c>
      <c r="G16" s="15">
        <v>661039.84823726304</v>
      </c>
      <c r="H16" s="15">
        <v>590249.47505550564</v>
      </c>
      <c r="I16" s="15">
        <v>602924.94042827992</v>
      </c>
      <c r="J16" s="15">
        <v>583413.57387038821</v>
      </c>
      <c r="K16" s="15">
        <v>616855.56831972999</v>
      </c>
      <c r="L16" s="15">
        <v>646678.40782157204</v>
      </c>
      <c r="M16" s="15">
        <v>669213.77434130246</v>
      </c>
      <c r="N16" s="15">
        <v>690610.16936167004</v>
      </c>
      <c r="O16" s="15">
        <v>682584.98652843502</v>
      </c>
      <c r="P16" s="15">
        <v>679175.00381552812</v>
      </c>
      <c r="Q16" s="15">
        <v>723169.82362181321</v>
      </c>
      <c r="R16" s="15">
        <v>697570.61706632341</v>
      </c>
      <c r="S16" s="15">
        <v>709424.96282569889</v>
      </c>
      <c r="T16" s="15">
        <v>725280.35251808201</v>
      </c>
      <c r="U16" s="15">
        <v>746110.5054297942</v>
      </c>
      <c r="V16" s="15">
        <v>719601.69537032337</v>
      </c>
      <c r="W16" s="15">
        <v>743008.88014563208</v>
      </c>
      <c r="X16" s="15">
        <v>765513.30833517318</v>
      </c>
      <c r="Y16" s="15">
        <v>744271.47536396119</v>
      </c>
      <c r="Z16" s="15">
        <v>751244.53751247691</v>
      </c>
    </row>
    <row r="17" spans="1:26" x14ac:dyDescent="0.25">
      <c r="A17" s="14" t="s">
        <v>10</v>
      </c>
      <c r="B17" s="15">
        <f t="shared" ref="B17:Z17" si="0">SUM(B5:B16)</f>
        <v>3919243.87040745</v>
      </c>
      <c r="C17" s="15">
        <f t="shared" si="0"/>
        <v>4350632.891076915</v>
      </c>
      <c r="D17" s="15">
        <f t="shared" si="0"/>
        <v>4631266.9501094371</v>
      </c>
      <c r="E17" s="15">
        <f t="shared" si="0"/>
        <v>4387702.0301403143</v>
      </c>
      <c r="F17" s="15">
        <f t="shared" si="0"/>
        <v>3870739.4565764791</v>
      </c>
      <c r="G17" s="15">
        <f t="shared" si="0"/>
        <v>3815529.4442372629</v>
      </c>
      <c r="H17" s="15">
        <f t="shared" si="0"/>
        <v>3372009.4894115054</v>
      </c>
      <c r="I17" s="15">
        <f t="shared" si="0"/>
        <v>3410063.3046642798</v>
      </c>
      <c r="J17" s="15">
        <f t="shared" si="0"/>
        <v>3282337.7568723881</v>
      </c>
      <c r="K17" s="15">
        <f t="shared" si="0"/>
        <v>3417334.3817387302</v>
      </c>
      <c r="L17" s="15">
        <f t="shared" si="0"/>
        <v>3537226.3338385718</v>
      </c>
      <c r="M17" s="15">
        <f t="shared" si="0"/>
        <v>3619534.582280302</v>
      </c>
      <c r="N17" s="15">
        <f t="shared" si="0"/>
        <v>3653982.5453366702</v>
      </c>
      <c r="O17" s="15">
        <f t="shared" si="0"/>
        <v>3604636.0463404348</v>
      </c>
      <c r="P17" s="15">
        <f t="shared" si="0"/>
        <v>3580023.9878295278</v>
      </c>
      <c r="Q17" s="15">
        <f t="shared" si="0"/>
        <v>3824639.5964168133</v>
      </c>
      <c r="R17" s="15">
        <f t="shared" si="0"/>
        <v>3664362.9343723236</v>
      </c>
      <c r="S17" s="15">
        <f t="shared" si="0"/>
        <v>3746069.3118226989</v>
      </c>
      <c r="T17" s="15">
        <f t="shared" si="0"/>
        <v>3822061.0824880819</v>
      </c>
      <c r="U17" s="15">
        <f t="shared" si="0"/>
        <v>3931435.5683437944</v>
      </c>
      <c r="V17" s="15">
        <f t="shared" si="0"/>
        <v>3786363.2956573232</v>
      </c>
      <c r="W17" s="15">
        <f t="shared" si="0"/>
        <v>3899981.2742716321</v>
      </c>
      <c r="X17" s="15">
        <f t="shared" si="0"/>
        <v>4020210.1615701737</v>
      </c>
      <c r="Y17" s="15">
        <f t="shared" si="0"/>
        <v>3892516.7247749614</v>
      </c>
      <c r="Z17" s="15">
        <f t="shared" si="0"/>
        <v>3936020.6876874771</v>
      </c>
    </row>
    <row r="18" spans="1:26" x14ac:dyDescent="0.25">
      <c r="A18" s="14" t="s">
        <v>13</v>
      </c>
      <c r="B18" s="15">
        <f t="shared" ref="B18:Z18" si="1">B17/B3/1000</f>
        <v>130.64146234691501</v>
      </c>
      <c r="C18" s="15">
        <f t="shared" si="1"/>
        <v>145.02109636923052</v>
      </c>
      <c r="D18" s="15">
        <f t="shared" si="1"/>
        <v>154.37556500364789</v>
      </c>
      <c r="E18" s="15">
        <f t="shared" si="1"/>
        <v>146.25673433801049</v>
      </c>
      <c r="F18" s="15">
        <f t="shared" si="1"/>
        <v>129.02464855254931</v>
      </c>
      <c r="G18" s="15">
        <f t="shared" si="1"/>
        <v>127.18431480790876</v>
      </c>
      <c r="H18" s="15">
        <f t="shared" si="1"/>
        <v>112.40031631371684</v>
      </c>
      <c r="I18" s="15">
        <f t="shared" si="1"/>
        <v>113.66877682214266</v>
      </c>
      <c r="J18" s="15">
        <f t="shared" si="1"/>
        <v>109.41125856241294</v>
      </c>
      <c r="K18" s="15">
        <f t="shared" si="1"/>
        <v>113.91114605795768</v>
      </c>
      <c r="L18" s="15">
        <f t="shared" si="1"/>
        <v>117.90754446128572</v>
      </c>
      <c r="M18" s="15">
        <f t="shared" si="1"/>
        <v>120.65115274267673</v>
      </c>
      <c r="N18" s="15">
        <f t="shared" si="1"/>
        <v>121.79941817788901</v>
      </c>
      <c r="O18" s="15">
        <f t="shared" si="1"/>
        <v>120.1545348780145</v>
      </c>
      <c r="P18" s="15">
        <f t="shared" si="1"/>
        <v>119.33413292765093</v>
      </c>
      <c r="Q18" s="15">
        <f t="shared" si="1"/>
        <v>127.48798654722711</v>
      </c>
      <c r="R18" s="15">
        <f t="shared" si="1"/>
        <v>122.14543114574413</v>
      </c>
      <c r="S18" s="15">
        <f t="shared" si="1"/>
        <v>124.86897706075663</v>
      </c>
      <c r="T18" s="15">
        <f t="shared" si="1"/>
        <v>127.40203608293606</v>
      </c>
      <c r="U18" s="15">
        <f t="shared" si="1"/>
        <v>131.04785227812647</v>
      </c>
      <c r="V18" s="15">
        <f t="shared" si="1"/>
        <v>126.21210985524411</v>
      </c>
      <c r="W18" s="15">
        <f t="shared" si="1"/>
        <v>129.99937580905441</v>
      </c>
      <c r="X18" s="15">
        <f t="shared" si="1"/>
        <v>134.00700538567247</v>
      </c>
      <c r="Y18" s="15">
        <f t="shared" si="1"/>
        <v>129.75055749249873</v>
      </c>
      <c r="Z18" s="15">
        <f t="shared" si="1"/>
        <v>131.20068958958257</v>
      </c>
    </row>
    <row r="19" spans="1:26" x14ac:dyDescent="0.25">
      <c r="A19" s="14" t="s">
        <v>14</v>
      </c>
      <c r="B19" s="15">
        <f>B18/B4</f>
        <v>65.320731173457503</v>
      </c>
      <c r="C19" s="15">
        <f>C18/B4</f>
        <v>72.51054818461526</v>
      </c>
      <c r="D19" s="15">
        <f>D18/B4</f>
        <v>77.187782501823946</v>
      </c>
      <c r="E19" s="15">
        <f>E18/B4</f>
        <v>73.128367169005244</v>
      </c>
      <c r="F19" s="15">
        <f>F18/B4</f>
        <v>64.512324276274654</v>
      </c>
      <c r="G19" s="15">
        <f>G18/B4</f>
        <v>63.592157403954381</v>
      </c>
      <c r="H19" s="15">
        <f>H18/B4</f>
        <v>56.200158156858421</v>
      </c>
      <c r="I19" s="15">
        <f>I18/B4</f>
        <v>56.83438841107133</v>
      </c>
      <c r="J19" s="15">
        <f>J18/B4</f>
        <v>54.70562928120647</v>
      </c>
      <c r="K19" s="15">
        <f>K18/B4</f>
        <v>56.95557302897884</v>
      </c>
      <c r="L19" s="15">
        <f>L18/B4</f>
        <v>58.953772230642862</v>
      </c>
      <c r="M19" s="15">
        <f>M18/B4</f>
        <v>60.325576371338364</v>
      </c>
      <c r="N19" s="15">
        <f>N18/B4</f>
        <v>60.899709088944505</v>
      </c>
      <c r="O19" s="15">
        <f>O18/B4</f>
        <v>60.077267439007251</v>
      </c>
      <c r="P19" s="15">
        <f>P18/B4</f>
        <v>59.667066463825464</v>
      </c>
      <c r="Q19" s="15">
        <f>Q18/B4</f>
        <v>63.743993273613555</v>
      </c>
      <c r="R19" s="15">
        <f>R18/B4</f>
        <v>61.072715572872063</v>
      </c>
      <c r="S19" s="15">
        <f>S18/B4</f>
        <v>62.434488530378317</v>
      </c>
      <c r="T19" s="15">
        <f>T18/B4</f>
        <v>63.701018041468032</v>
      </c>
      <c r="U19" s="15">
        <f>U18/B4</f>
        <v>65.523926139063235</v>
      </c>
      <c r="V19" s="15">
        <f>V18/B4</f>
        <v>63.106054927622054</v>
      </c>
      <c r="W19" s="15">
        <f>W18/B4</f>
        <v>64.999687904527207</v>
      </c>
      <c r="X19" s="15">
        <f>X18/B4</f>
        <v>67.003502692836236</v>
      </c>
      <c r="Y19" s="15">
        <f>Y18/B4</f>
        <v>64.875278746249364</v>
      </c>
      <c r="Z19" s="15">
        <f>Z18/B4</f>
        <v>65.600344794791283</v>
      </c>
    </row>
    <row r="20" spans="1:26" x14ac:dyDescent="0.25">
      <c r="A20" s="14" t="s">
        <v>15</v>
      </c>
      <c r="B20" s="16">
        <v>91.19759999999998</v>
      </c>
      <c r="C20" s="16">
        <v>101.18519685039369</v>
      </c>
      <c r="D20" s="16">
        <v>110.2536475567065</v>
      </c>
      <c r="E20" s="16">
        <v>106.0808861411643</v>
      </c>
      <c r="F20" s="16">
        <v>94.384387091926826</v>
      </c>
      <c r="G20" s="16">
        <v>91.672322879571126</v>
      </c>
      <c r="H20" s="16">
        <v>85.472372553606249</v>
      </c>
      <c r="I20" s="16">
        <v>87.102661747788488</v>
      </c>
      <c r="J20" s="16">
        <v>86.499737850373052</v>
      </c>
      <c r="K20" s="16">
        <v>88.604942825525626</v>
      </c>
      <c r="L20" s="16">
        <v>94.770588725122821</v>
      </c>
      <c r="M20" s="16">
        <v>97.435819381024871</v>
      </c>
      <c r="N20" s="16">
        <v>102.41600137350839</v>
      </c>
      <c r="O20" s="16">
        <v>105.5770169018993</v>
      </c>
      <c r="P20" s="16">
        <v>106.2627856606109</v>
      </c>
      <c r="Q20" s="16">
        <v>112.0391945827167</v>
      </c>
      <c r="R20" s="16">
        <v>110.2962154294032</v>
      </c>
      <c r="S20" s="16">
        <v>112.4595617070358</v>
      </c>
      <c r="T20" s="16">
        <v>117.14881230893999</v>
      </c>
      <c r="U20" s="16">
        <v>118.53344719612861</v>
      </c>
      <c r="V20" s="16">
        <v>117.031846827344</v>
      </c>
      <c r="W20" s="16">
        <v>121.95048433888969</v>
      </c>
      <c r="X20" s="16">
        <v>127.04490370593859</v>
      </c>
      <c r="Y20" s="16">
        <v>127.8583629160879</v>
      </c>
      <c r="Z20" s="16">
        <v>132.35926454942859</v>
      </c>
    </row>
    <row r="21" spans="1:26" x14ac:dyDescent="0.25">
      <c r="A21" s="14" t="s">
        <v>70</v>
      </c>
      <c r="B21" s="17">
        <v>-5.025776332734174</v>
      </c>
      <c r="C21" s="17">
        <v>-8.7153062060305118</v>
      </c>
      <c r="D21" s="17">
        <v>-8.8289568586842258</v>
      </c>
      <c r="E21" s="17">
        <v>-5.9985788610501292</v>
      </c>
      <c r="F21" s="17">
        <v>-5.5803474017014594</v>
      </c>
      <c r="G21" s="17">
        <v>-4.644517585620318</v>
      </c>
      <c r="H21" s="17">
        <v>-3.9403745815140061</v>
      </c>
      <c r="I21" s="17">
        <v>-4.7126811750822846</v>
      </c>
      <c r="J21" s="17">
        <v>-5.0747852331257679</v>
      </c>
      <c r="K21" s="17">
        <v>-4.9958236280822366</v>
      </c>
      <c r="L21" s="17">
        <v>-5.1757865185554719</v>
      </c>
      <c r="M21" s="17">
        <v>-5.3822128294903662</v>
      </c>
      <c r="N21" s="17">
        <v>-5.3348129929746033</v>
      </c>
      <c r="O21" s="17">
        <v>-5.760766875096718</v>
      </c>
      <c r="P21" s="17">
        <v>-5.4784520607663438</v>
      </c>
      <c r="Q21" s="17">
        <v>-4.6560022344403498</v>
      </c>
      <c r="R21" s="17">
        <v>-5.6989019492484756</v>
      </c>
      <c r="S21" s="17">
        <v>-6.4258845166099663</v>
      </c>
      <c r="T21" s="17">
        <v>-7.2206115910250297</v>
      </c>
      <c r="U21" s="17">
        <v>-8.7528275203939003</v>
      </c>
      <c r="V21" s="17">
        <v>-9.1080446513549589</v>
      </c>
      <c r="W21" s="17">
        <v>-10.15392710235159</v>
      </c>
      <c r="X21" s="17">
        <v>-9.3204130396145253</v>
      </c>
      <c r="Y21" s="17">
        <v>-9.9755712847452074</v>
      </c>
      <c r="Z21" s="17">
        <v>-8.5030008787614815</v>
      </c>
    </row>
    <row r="22" spans="1:26" x14ac:dyDescent="0.25">
      <c r="A22" s="14" t="s">
        <v>71</v>
      </c>
      <c r="B22" s="17">
        <v>559.41803626100534</v>
      </c>
      <c r="C22" s="17">
        <v>568.88293304516515</v>
      </c>
      <c r="D22" s="17">
        <v>568.48014181500855</v>
      </c>
      <c r="E22" s="17">
        <v>573.33910873601371</v>
      </c>
      <c r="F22" s="17">
        <v>574.86902171533552</v>
      </c>
      <c r="G22" s="17">
        <v>595.07040993017949</v>
      </c>
      <c r="H22" s="17">
        <v>575.71316749443861</v>
      </c>
      <c r="I22" s="17">
        <v>587.8228887347542</v>
      </c>
      <c r="J22" s="17">
        <v>584.2527132922969</v>
      </c>
      <c r="K22" s="17">
        <v>610.73943768178685</v>
      </c>
      <c r="L22" s="17">
        <v>606.2470363939899</v>
      </c>
      <c r="M22" s="17">
        <v>617.99846897791838</v>
      </c>
      <c r="N22" s="17">
        <v>614.70140014115157</v>
      </c>
      <c r="O22" s="17">
        <v>596.05539009731694</v>
      </c>
      <c r="P22" s="17">
        <v>596.90002495233944</v>
      </c>
      <c r="Q22" s="17">
        <v>615.23233046291932</v>
      </c>
      <c r="R22" s="17">
        <v>605.07595989198069</v>
      </c>
      <c r="S22" s="17">
        <v>615.33144616688571</v>
      </c>
      <c r="T22" s="17">
        <v>609.9526023286229</v>
      </c>
      <c r="U22" s="17">
        <v>627.17312080139357</v>
      </c>
      <c r="V22" s="17">
        <v>619.60969515044962</v>
      </c>
      <c r="W22" s="17">
        <v>624.52590585002997</v>
      </c>
      <c r="X22" s="17">
        <v>633.17179670078701</v>
      </c>
      <c r="Y22" s="17">
        <v>621.68362724415067</v>
      </c>
      <c r="Z22" s="17">
        <v>623.64897352258072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4" t="s">
        <v>76</v>
      </c>
      <c r="B27" s="16">
        <v>5471.8559999999998</v>
      </c>
      <c r="C27" s="16">
        <v>5782.7339999999986</v>
      </c>
      <c r="D27" s="16">
        <v>6130.984833333333</v>
      </c>
      <c r="E27" s="16">
        <v>5765.2839999999997</v>
      </c>
      <c r="F27" s="16">
        <v>5024.8360000000002</v>
      </c>
      <c r="G27" s="16">
        <v>4788.0454239999999</v>
      </c>
      <c r="H27" s="16">
        <v>4384.732712</v>
      </c>
      <c r="I27" s="16">
        <v>4391.5420000000004</v>
      </c>
      <c r="J27" s="16">
        <v>4289.5219999999999</v>
      </c>
      <c r="K27" s="16">
        <v>4323.7439999999997</v>
      </c>
      <c r="L27" s="16">
        <v>4552.4000000000005</v>
      </c>
      <c r="M27" s="16">
        <v>4609.1040000000003</v>
      </c>
      <c r="N27" s="16">
        <v>4772.1760000000004</v>
      </c>
      <c r="O27" s="16">
        <v>4847.2520000000004</v>
      </c>
      <c r="P27" s="16">
        <v>4807.9660000000003</v>
      </c>
      <c r="Q27" s="16">
        <v>4996.7240000000002</v>
      </c>
      <c r="R27" s="16">
        <v>4849.5039999999999</v>
      </c>
      <c r="S27" s="16">
        <v>4875.1220000000003</v>
      </c>
      <c r="T27" s="16">
        <v>5007.408833333333</v>
      </c>
      <c r="U27" s="16">
        <v>4996.8959999999997</v>
      </c>
      <c r="V27" s="16">
        <v>4865.482</v>
      </c>
      <c r="W27" s="16">
        <v>4960.2139999999999</v>
      </c>
      <c r="X27" s="16">
        <v>5053.0839999999998</v>
      </c>
      <c r="Y27" s="16">
        <v>4970.366</v>
      </c>
      <c r="Z27" s="16">
        <v>5026.2107120000001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5471.8559999999998</v>
      </c>
      <c r="C29" s="16">
        <v>5782.7339999999986</v>
      </c>
      <c r="D29" s="16">
        <v>6130.984833333333</v>
      </c>
      <c r="E29" s="16">
        <v>5765.2839999999997</v>
      </c>
      <c r="F29" s="16">
        <v>5024.8360000000002</v>
      </c>
      <c r="G29" s="16">
        <v>4788.0454239999999</v>
      </c>
      <c r="H29" s="16">
        <v>4384.732712</v>
      </c>
      <c r="I29" s="16">
        <v>4391.5420000000004</v>
      </c>
      <c r="J29" s="16">
        <v>4289.5219999999999</v>
      </c>
      <c r="K29" s="16">
        <v>4323.7439999999997</v>
      </c>
      <c r="L29" s="16">
        <v>4552.4000000000005</v>
      </c>
      <c r="M29" s="16">
        <v>4609.1040000000003</v>
      </c>
      <c r="N29" s="16">
        <v>4772.1760000000004</v>
      </c>
      <c r="O29" s="16">
        <v>4847.2520000000004</v>
      </c>
      <c r="P29" s="16">
        <v>4807.9660000000003</v>
      </c>
      <c r="Q29" s="16">
        <v>4996.7240000000002</v>
      </c>
      <c r="R29" s="16">
        <v>4849.5039999999999</v>
      </c>
      <c r="S29" s="16">
        <v>4875.1220000000003</v>
      </c>
      <c r="T29" s="16">
        <v>5007.408833333333</v>
      </c>
      <c r="U29" s="16">
        <v>4996.8959999999997</v>
      </c>
      <c r="V29" s="16">
        <v>4865.482</v>
      </c>
      <c r="W29" s="16">
        <v>4960.2139999999999</v>
      </c>
      <c r="X29" s="16">
        <v>5053.0839999999998</v>
      </c>
      <c r="Y29" s="16">
        <v>4970.366</v>
      </c>
      <c r="Z29" s="16">
        <v>5026.2107120000001</v>
      </c>
    </row>
    <row r="30" spans="1:26" x14ac:dyDescent="0.25">
      <c r="A30" s="14" t="s">
        <v>79</v>
      </c>
      <c r="B30" s="16">
        <v>6436.5121729166667</v>
      </c>
      <c r="C30" s="16">
        <v>6801.6257028333339</v>
      </c>
      <c r="D30" s="16">
        <v>7208.3202650833337</v>
      </c>
      <c r="E30" s="16">
        <v>6779.5622665000001</v>
      </c>
      <c r="F30" s="16">
        <v>5903.5053840833334</v>
      </c>
      <c r="G30" s="16">
        <v>5634.1250288333331</v>
      </c>
      <c r="H30" s="16">
        <v>5161.5387555833331</v>
      </c>
      <c r="I30" s="16">
        <v>5168.9922765833326</v>
      </c>
      <c r="J30" s="16">
        <v>5049.5283244166667</v>
      </c>
      <c r="K30" s="16">
        <v>5088.6926504166668</v>
      </c>
      <c r="L30" s="16">
        <v>5356.2944757499999</v>
      </c>
      <c r="M30" s="16">
        <v>5416.3810875833333</v>
      </c>
      <c r="N30" s="16">
        <v>5606.4021540000003</v>
      </c>
      <c r="O30" s="16">
        <v>5697.2237835000014</v>
      </c>
      <c r="P30" s="16">
        <v>5653.7792610833339</v>
      </c>
      <c r="Q30" s="16">
        <v>5868.4726121666672</v>
      </c>
      <c r="R30" s="16">
        <v>5698.2958814166668</v>
      </c>
      <c r="S30" s="16">
        <v>5731.2698978333328</v>
      </c>
      <c r="T30" s="16">
        <v>5885.7453581666668</v>
      </c>
      <c r="U30" s="16">
        <v>5873.0969111666664</v>
      </c>
      <c r="V30" s="16">
        <v>5716.0217697500002</v>
      </c>
      <c r="W30" s="16">
        <v>5829.2965834166671</v>
      </c>
      <c r="X30" s="16">
        <v>5925.3359095000014</v>
      </c>
      <c r="Y30" s="16">
        <v>5839.2731741666676</v>
      </c>
      <c r="Z30" s="16">
        <v>5902.0338400000001</v>
      </c>
    </row>
    <row r="31" spans="1:26" x14ac:dyDescent="0.25">
      <c r="A31" s="14" t="s">
        <v>80</v>
      </c>
      <c r="B31" s="15">
        <v>3093403.4087669998</v>
      </c>
      <c r="C31" s="15">
        <v>3348976.929639</v>
      </c>
      <c r="D31" s="15">
        <v>3548985.076162999</v>
      </c>
      <c r="E31" s="15">
        <v>3346130.5290689999</v>
      </c>
      <c r="F31" s="15">
        <v>2921566.1665309998</v>
      </c>
      <c r="G31" s="15">
        <v>2875391.946</v>
      </c>
      <c r="H31" s="15">
        <v>2544686.7543560001</v>
      </c>
      <c r="I31" s="15">
        <v>2605808.717036</v>
      </c>
      <c r="J31" s="15">
        <v>2531790.139002</v>
      </c>
      <c r="K31" s="15">
        <v>2666103.190219</v>
      </c>
      <c r="L31" s="15">
        <v>2787602.0452169999</v>
      </c>
      <c r="M31" s="15">
        <v>2877571.3311390001</v>
      </c>
      <c r="N31" s="15">
        <v>2963372.3759750002</v>
      </c>
      <c r="O31" s="15">
        <v>2922051.059812</v>
      </c>
      <c r="P31" s="15">
        <v>2900848.9840139998</v>
      </c>
      <c r="Q31" s="15">
        <v>3101469.772795001</v>
      </c>
      <c r="R31" s="15">
        <v>2966792.3173059998</v>
      </c>
      <c r="S31" s="15">
        <v>3036644.3489970001</v>
      </c>
      <c r="T31" s="15">
        <v>3096780.7299699988</v>
      </c>
      <c r="U31" s="15">
        <v>3185325.0629139999</v>
      </c>
      <c r="V31" s="15">
        <v>3066761.6002870002</v>
      </c>
      <c r="W31" s="15">
        <v>3156972.3941259999</v>
      </c>
      <c r="X31" s="15">
        <v>3254696.8532349998</v>
      </c>
      <c r="Y31" s="15">
        <v>3148245.2494109999</v>
      </c>
      <c r="Z31" s="15">
        <v>3184776.150175001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405.33333333333331</v>
      </c>
      <c r="C33" s="16">
        <v>428.83333333333331</v>
      </c>
      <c r="D33" s="16">
        <v>453.75</v>
      </c>
      <c r="E33" s="16">
        <v>426.41666666666669</v>
      </c>
      <c r="F33" s="16">
        <v>371.41666666666669</v>
      </c>
      <c r="G33" s="16">
        <v>355.75</v>
      </c>
      <c r="H33" s="16">
        <v>327.25</v>
      </c>
      <c r="I33" s="16">
        <v>326.75</v>
      </c>
      <c r="J33" s="16">
        <v>320</v>
      </c>
      <c r="K33" s="16">
        <v>322.33333333333331</v>
      </c>
      <c r="L33" s="16">
        <v>338.66666666666669</v>
      </c>
      <c r="M33" s="16">
        <v>342.16666666666669</v>
      </c>
      <c r="N33" s="16">
        <v>354</v>
      </c>
      <c r="O33" s="16">
        <v>359.25</v>
      </c>
      <c r="P33" s="16">
        <v>356.91666666666669</v>
      </c>
      <c r="Q33" s="16">
        <v>371.16666666666669</v>
      </c>
      <c r="R33" s="16">
        <v>361.08333333333331</v>
      </c>
      <c r="S33" s="16">
        <v>362.91666666666669</v>
      </c>
      <c r="T33" s="16">
        <v>372.41666666666669</v>
      </c>
      <c r="U33" s="16">
        <v>371.66666666666669</v>
      </c>
      <c r="V33" s="16">
        <v>361.41666666666669</v>
      </c>
      <c r="W33" s="16">
        <v>369</v>
      </c>
      <c r="X33" s="16">
        <v>374.91666666666669</v>
      </c>
      <c r="Y33" s="16">
        <v>369</v>
      </c>
      <c r="Z33" s="16">
        <v>373.33333333333331</v>
      </c>
    </row>
    <row r="34" spans="1:26" x14ac:dyDescent="0.25">
      <c r="A34" s="14" t="s">
        <v>83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 t="s">
        <v>84</v>
      </c>
      <c r="B35" s="16">
        <v>8378.6666666666661</v>
      </c>
      <c r="C35" s="16">
        <v>8331.1666666666661</v>
      </c>
      <c r="D35" s="16">
        <v>8306.25</v>
      </c>
      <c r="E35" s="16">
        <v>8333.5833333333339</v>
      </c>
      <c r="F35" s="16">
        <v>8412.5833333333339</v>
      </c>
      <c r="G35" s="16">
        <v>8404.25</v>
      </c>
      <c r="H35" s="16">
        <v>8432.75</v>
      </c>
      <c r="I35" s="16">
        <v>8433.25</v>
      </c>
      <c r="J35" s="16">
        <v>8464</v>
      </c>
      <c r="K35" s="16">
        <v>8437.6666666666661</v>
      </c>
      <c r="L35" s="16">
        <v>8421.3333333333339</v>
      </c>
      <c r="M35" s="16">
        <v>8417.8333333333339</v>
      </c>
      <c r="N35" s="16">
        <v>8430</v>
      </c>
      <c r="O35" s="16">
        <v>8400.75</v>
      </c>
      <c r="P35" s="16">
        <v>8403.0833333333339</v>
      </c>
      <c r="Q35" s="16">
        <v>8388.8333333333339</v>
      </c>
      <c r="R35" s="16">
        <v>8422.9166666666661</v>
      </c>
      <c r="S35" s="16">
        <v>8397.0833333333339</v>
      </c>
      <c r="T35" s="16">
        <v>8387.5833333333339</v>
      </c>
      <c r="U35" s="16">
        <v>8388.3333333333339</v>
      </c>
      <c r="V35" s="16">
        <v>8422.5833333333339</v>
      </c>
      <c r="W35" s="16">
        <v>8391</v>
      </c>
      <c r="X35" s="16">
        <v>8385.0833333333339</v>
      </c>
      <c r="Y35" s="16">
        <v>8391</v>
      </c>
      <c r="Z35" s="16">
        <v>8410.6666666666661</v>
      </c>
    </row>
    <row r="36" spans="1:26" x14ac:dyDescent="0.25">
      <c r="A36" s="14" t="s">
        <v>85</v>
      </c>
      <c r="B36" s="16">
        <v>39.278767751660212</v>
      </c>
      <c r="C36" s="16">
        <v>37.560057955736291</v>
      </c>
      <c r="D36" s="16">
        <v>35.417460229851599</v>
      </c>
      <c r="E36" s="16">
        <v>34.758661359398793</v>
      </c>
      <c r="F36" s="16">
        <v>34.575984283849422</v>
      </c>
      <c r="G36" s="16">
        <v>33.807035698173522</v>
      </c>
      <c r="H36" s="16">
        <v>34.245559428614911</v>
      </c>
      <c r="I36" s="16">
        <v>32.866734474885853</v>
      </c>
      <c r="J36" s="16">
        <v>32.416474178515863</v>
      </c>
      <c r="K36" s="16">
        <v>33.243316639421607</v>
      </c>
      <c r="L36" s="16">
        <v>31.558021025799089</v>
      </c>
      <c r="M36" s="16">
        <v>30.072544939117201</v>
      </c>
      <c r="N36" s="16">
        <v>30.171672487325441</v>
      </c>
      <c r="O36" s="16">
        <v>30.07415060882801</v>
      </c>
      <c r="P36" s="16">
        <v>29.99188550452816</v>
      </c>
      <c r="Q36" s="16">
        <v>29.07988670221652</v>
      </c>
      <c r="R36" s="16">
        <v>28.692440369611418</v>
      </c>
      <c r="S36" s="16">
        <v>28.390803707153729</v>
      </c>
      <c r="T36" s="16">
        <v>27.448855580584102</v>
      </c>
      <c r="U36" s="16">
        <v>27.183010464687971</v>
      </c>
      <c r="V36" s="16">
        <v>26.752381976548271</v>
      </c>
      <c r="W36" s="16">
        <v>26.080456252815829</v>
      </c>
      <c r="X36" s="16">
        <v>25.417244066818881</v>
      </c>
      <c r="Y36" s="16">
        <v>24.77573170804795</v>
      </c>
      <c r="Z36" s="16">
        <v>23.87546550773186</v>
      </c>
    </row>
    <row r="37" spans="1:26" x14ac:dyDescent="0.25">
      <c r="A37" s="14" t="s">
        <v>86</v>
      </c>
      <c r="B37" s="18">
        <v>0.38384776850852798</v>
      </c>
      <c r="C37" s="18">
        <v>0.40397138454534581</v>
      </c>
      <c r="D37" s="18">
        <v>0.42099960086156968</v>
      </c>
      <c r="E37" s="18">
        <v>0.42106271291301611</v>
      </c>
      <c r="F37" s="18">
        <v>0.3720363746820296</v>
      </c>
      <c r="G37" s="18">
        <v>0.36621449513388232</v>
      </c>
      <c r="H37" s="18">
        <v>0.36941308740303391</v>
      </c>
      <c r="I37" s="18">
        <v>0.36654962240658528</v>
      </c>
      <c r="J37" s="18">
        <v>0.35380726301800042</v>
      </c>
      <c r="K37" s="18">
        <v>0.35697817028351819</v>
      </c>
      <c r="L37" s="18">
        <v>0.39582319926867948</v>
      </c>
      <c r="M37" s="18">
        <v>0.37807927758574728</v>
      </c>
      <c r="N37" s="18">
        <v>0.40238926618521048</v>
      </c>
      <c r="O37" s="18">
        <v>0.40701568726202281</v>
      </c>
      <c r="P37" s="18">
        <v>0.41233826397915979</v>
      </c>
      <c r="Q37" s="18">
        <v>0.43398409763418933</v>
      </c>
      <c r="R37" s="18">
        <v>0.43447042750254727</v>
      </c>
      <c r="S37" s="18">
        <v>0.43589774416987742</v>
      </c>
      <c r="T37" s="18">
        <v>0.4357773830247888</v>
      </c>
      <c r="U37" s="18">
        <v>0.4462920125552533</v>
      </c>
      <c r="V37" s="18">
        <v>0.43203080632262458</v>
      </c>
      <c r="W37" s="18">
        <v>0.45500680698263701</v>
      </c>
      <c r="X37" s="18">
        <v>0.48973075544404732</v>
      </c>
      <c r="Y37" s="18">
        <v>0.49441599524901558</v>
      </c>
      <c r="Z37" s="18">
        <v>0.49544908574164043</v>
      </c>
    </row>
    <row r="38" spans="1:26" x14ac:dyDescent="0.25">
      <c r="A38" s="14" t="s">
        <v>87</v>
      </c>
      <c r="B38" s="18">
        <v>0.45575288403157249</v>
      </c>
      <c r="C38" s="18">
        <v>0.45774353120243533</v>
      </c>
      <c r="D38" s="18">
        <v>0.41920662100456618</v>
      </c>
      <c r="E38" s="18">
        <v>0.43405631659056321</v>
      </c>
      <c r="F38" s="18">
        <v>0.45303961748633881</v>
      </c>
      <c r="G38" s="18">
        <v>0.46451674277016741</v>
      </c>
      <c r="H38" s="18">
        <v>0.4908770928462709</v>
      </c>
      <c r="I38" s="18">
        <v>0.48509322678843231</v>
      </c>
      <c r="J38" s="18">
        <v>0.45887408925318762</v>
      </c>
      <c r="K38" s="18">
        <v>0.49099124809741251</v>
      </c>
      <c r="L38" s="18">
        <v>0.44802130898021308</v>
      </c>
      <c r="M38" s="18">
        <v>0.40815258751902589</v>
      </c>
      <c r="N38" s="18">
        <v>0.40030168488160289</v>
      </c>
      <c r="O38" s="18">
        <v>0.43089802130898019</v>
      </c>
      <c r="P38" s="18">
        <v>0.45761035007610351</v>
      </c>
      <c r="Q38" s="18">
        <v>0.44844939117199389</v>
      </c>
      <c r="R38" s="18">
        <v>0.44510853066180928</v>
      </c>
      <c r="S38" s="18">
        <v>0.42769216133942162</v>
      </c>
      <c r="T38" s="18">
        <v>0.42902397260273972</v>
      </c>
      <c r="U38" s="18">
        <v>0.40998858447488579</v>
      </c>
      <c r="V38" s="18">
        <v>0.40652512143290831</v>
      </c>
      <c r="W38" s="18">
        <v>0.39218036529680372</v>
      </c>
      <c r="X38" s="18">
        <v>0.40740106544901072</v>
      </c>
      <c r="Y38" s="18">
        <v>0.39366438356164379</v>
      </c>
      <c r="Z38" s="18">
        <v>0.36953551912568311</v>
      </c>
    </row>
    <row r="39" spans="1:26" x14ac:dyDescent="0.25">
      <c r="A39" s="14" t="s">
        <v>88</v>
      </c>
      <c r="B39" s="16">
        <v>183.08333333333329</v>
      </c>
      <c r="C39" s="16">
        <v>193</v>
      </c>
      <c r="D39" s="16">
        <v>204.91666666666671</v>
      </c>
      <c r="E39" s="16">
        <v>192.41666666666671</v>
      </c>
      <c r="F39" s="16">
        <v>167.83333333333329</v>
      </c>
      <c r="G39" s="16">
        <v>159.83333333333329</v>
      </c>
      <c r="H39" s="16">
        <v>146.5</v>
      </c>
      <c r="I39" s="16">
        <v>146.83333333333329</v>
      </c>
      <c r="J39" s="16">
        <v>143.33333333333329</v>
      </c>
      <c r="K39" s="16">
        <v>144.41666666666671</v>
      </c>
      <c r="L39" s="16">
        <v>152</v>
      </c>
      <c r="M39" s="16">
        <v>153.83333333333329</v>
      </c>
      <c r="N39" s="16">
        <v>159.25</v>
      </c>
      <c r="O39" s="16">
        <v>161.91666666666671</v>
      </c>
      <c r="P39" s="16">
        <v>160.5</v>
      </c>
      <c r="Q39" s="16">
        <v>167</v>
      </c>
      <c r="R39" s="16">
        <v>161.91666666666671</v>
      </c>
      <c r="S39" s="16">
        <v>162.58333333333329</v>
      </c>
      <c r="T39" s="16">
        <v>167.25</v>
      </c>
      <c r="U39" s="16">
        <v>166.83333333333329</v>
      </c>
      <c r="V39" s="16">
        <v>162.25</v>
      </c>
      <c r="W39" s="16">
        <v>165.41666666666671</v>
      </c>
      <c r="X39" s="16">
        <v>168.5</v>
      </c>
      <c r="Y39" s="16">
        <v>166</v>
      </c>
      <c r="Z39" s="16">
        <v>168.25</v>
      </c>
    </row>
    <row r="40" spans="1:26" x14ac:dyDescent="0.25">
      <c r="A40" s="14" t="s">
        <v>89</v>
      </c>
      <c r="B40" s="16">
        <v>222.25</v>
      </c>
      <c r="C40" s="16">
        <v>235.83333333333329</v>
      </c>
      <c r="D40" s="16">
        <v>248.83333333333329</v>
      </c>
      <c r="E40" s="16">
        <v>234</v>
      </c>
      <c r="F40" s="16">
        <v>203.58333333333329</v>
      </c>
      <c r="G40" s="16">
        <v>195.91666666666671</v>
      </c>
      <c r="H40" s="16">
        <v>180.75</v>
      </c>
      <c r="I40" s="16">
        <v>179.91666666666671</v>
      </c>
      <c r="J40" s="16">
        <v>176.66666666666671</v>
      </c>
      <c r="K40" s="16">
        <v>177.91666666666671</v>
      </c>
      <c r="L40" s="16">
        <v>186.66666666666671</v>
      </c>
      <c r="M40" s="16">
        <v>188.33333333333329</v>
      </c>
      <c r="N40" s="16">
        <v>194.75</v>
      </c>
      <c r="O40" s="16">
        <v>197.33333333333329</v>
      </c>
      <c r="P40" s="16">
        <v>196.41666666666671</v>
      </c>
      <c r="Q40" s="16">
        <v>204.16666666666671</v>
      </c>
      <c r="R40" s="16">
        <v>199.16666666666671</v>
      </c>
      <c r="S40" s="16">
        <v>200.33333333333329</v>
      </c>
      <c r="T40" s="16">
        <v>205.16666666666671</v>
      </c>
      <c r="U40" s="16">
        <v>204.83333333333329</v>
      </c>
      <c r="V40" s="16">
        <v>199.16666666666671</v>
      </c>
      <c r="W40" s="16">
        <v>203.58333333333329</v>
      </c>
      <c r="X40" s="16">
        <v>206.41666666666671</v>
      </c>
      <c r="Y40" s="16">
        <v>203</v>
      </c>
      <c r="Z40" s="16">
        <v>205.08333333333329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151" priority="10">
      <formula>TRUE</formula>
    </cfRule>
  </conditionalFormatting>
  <conditionalFormatting sqref="A16:Z16">
    <cfRule type="expression" dxfId="150" priority="13">
      <formula>TRUE</formula>
    </cfRule>
  </conditionalFormatting>
  <conditionalFormatting sqref="A17:Z20">
    <cfRule type="notContainsBlanks" dxfId="149" priority="1">
      <formula>LEN(TRIM(A17))&gt;0</formula>
    </cfRule>
  </conditionalFormatting>
  <conditionalFormatting sqref="A20:Z20">
    <cfRule type="expression" dxfId="148" priority="16">
      <formula>TRUE</formula>
    </cfRule>
  </conditionalFormatting>
  <conditionalFormatting sqref="A26:Z26">
    <cfRule type="expression" dxfId="147" priority="19">
      <formula>TRUE</formula>
    </cfRule>
  </conditionalFormatting>
  <conditionalFormatting sqref="A30:Z30">
    <cfRule type="expression" dxfId="146" priority="22">
      <formula>TRUE</formula>
    </cfRule>
  </conditionalFormatting>
  <conditionalFormatting sqref="A32:Z32">
    <cfRule type="expression" dxfId="145" priority="25">
      <formula>TRUE</formula>
    </cfRule>
  </conditionalFormatting>
  <conditionalFormatting sqref="A35:Z35">
    <cfRule type="expression" dxfId="144" priority="28">
      <formula>TRUE</formula>
    </cfRule>
  </conditionalFormatting>
  <conditionalFormatting sqref="A38:Z38">
    <cfRule type="expression" dxfId="143" priority="31">
      <formula>TRUE</formula>
    </cfRule>
  </conditionalFormatting>
  <conditionalFormatting sqref="A45:Z45">
    <cfRule type="expression" dxfId="142" priority="34">
      <formula>TRUE</formula>
    </cfRule>
  </conditionalFormatting>
  <conditionalFormatting sqref="A55:Z55">
    <cfRule type="expression" dxfId="141" priority="37">
      <formula>TRUE</formula>
    </cfRule>
  </conditionalFormatting>
  <conditionalFormatting sqref="A60:Z60">
    <cfRule type="expression" dxfId="140" priority="40">
      <formula>TRUE</formula>
    </cfRule>
  </conditionalFormatting>
  <conditionalFormatting sqref="B14">
    <cfRule type="expression" dxfId="139" priority="8">
      <formula>TRUE</formula>
    </cfRule>
  </conditionalFormatting>
  <conditionalFormatting sqref="B16">
    <cfRule type="expression" dxfId="138" priority="11">
      <formula>TRUE</formula>
    </cfRule>
  </conditionalFormatting>
  <conditionalFormatting sqref="B1">
    <cfRule type="expression" dxfId="137" priority="3">
      <formula>TRUE</formula>
    </cfRule>
  </conditionalFormatting>
  <conditionalFormatting sqref="B20">
    <cfRule type="expression" dxfId="136" priority="14">
      <formula>TRUE</formula>
    </cfRule>
  </conditionalFormatting>
  <conditionalFormatting sqref="B26">
    <cfRule type="expression" dxfId="135" priority="17">
      <formula>TRUE</formula>
    </cfRule>
  </conditionalFormatting>
  <conditionalFormatting sqref="B1:B60">
    <cfRule type="expression" dxfId="134" priority="42">
      <formula>TRUE</formula>
    </cfRule>
  </conditionalFormatting>
  <conditionalFormatting sqref="B30">
    <cfRule type="expression" dxfId="133" priority="20">
      <formula>TRUE</formula>
    </cfRule>
  </conditionalFormatting>
  <conditionalFormatting sqref="B32">
    <cfRule type="expression" dxfId="132" priority="23">
      <formula>TRUE</formula>
    </cfRule>
  </conditionalFormatting>
  <conditionalFormatting sqref="B35">
    <cfRule type="expression" dxfId="131" priority="26">
      <formula>TRUE</formula>
    </cfRule>
  </conditionalFormatting>
  <conditionalFormatting sqref="B38">
    <cfRule type="expression" dxfId="130" priority="29">
      <formula>TRUE</formula>
    </cfRule>
  </conditionalFormatting>
  <conditionalFormatting sqref="B45">
    <cfRule type="expression" dxfId="129" priority="32">
      <formula>TRUE</formula>
    </cfRule>
  </conditionalFormatting>
  <conditionalFormatting sqref="B55">
    <cfRule type="expression" dxfId="128" priority="35">
      <formula>TRUE</formula>
    </cfRule>
  </conditionalFormatting>
  <conditionalFormatting sqref="B60">
    <cfRule type="expression" dxfId="127" priority="38">
      <formula>TRUE</formula>
    </cfRule>
  </conditionalFormatting>
  <conditionalFormatting sqref="Z14">
    <cfRule type="expression" dxfId="126" priority="9">
      <formula>TRUE</formula>
    </cfRule>
  </conditionalFormatting>
  <conditionalFormatting sqref="Z16">
    <cfRule type="expression" dxfId="125" priority="12">
      <formula>TRUE</formula>
    </cfRule>
  </conditionalFormatting>
  <conditionalFormatting sqref="Z1">
    <cfRule type="expression" dxfId="124" priority="4">
      <formula>TRUE</formula>
    </cfRule>
  </conditionalFormatting>
  <conditionalFormatting sqref="Z20">
    <cfRule type="expression" dxfId="123" priority="15">
      <formula>TRUE</formula>
    </cfRule>
  </conditionalFormatting>
  <conditionalFormatting sqref="Z26">
    <cfRule type="expression" dxfId="122" priority="18">
      <formula>TRUE</formula>
    </cfRule>
  </conditionalFormatting>
  <conditionalFormatting sqref="Z1:Z60">
    <cfRule type="expression" dxfId="121" priority="41">
      <formula>TRUE</formula>
    </cfRule>
  </conditionalFormatting>
  <conditionalFormatting sqref="Z30">
    <cfRule type="expression" dxfId="120" priority="21">
      <formula>TRUE</formula>
    </cfRule>
  </conditionalFormatting>
  <conditionalFormatting sqref="Z32">
    <cfRule type="expression" dxfId="119" priority="24">
      <formula>TRUE</formula>
    </cfRule>
  </conditionalFormatting>
  <conditionalFormatting sqref="Z35">
    <cfRule type="expression" dxfId="118" priority="27">
      <formula>TRUE</formula>
    </cfRule>
  </conditionalFormatting>
  <conditionalFormatting sqref="Z38">
    <cfRule type="expression" dxfId="117" priority="30">
      <formula>TRUE</formula>
    </cfRule>
  </conditionalFormatting>
  <conditionalFormatting sqref="Z45">
    <cfRule type="expression" dxfId="116" priority="33">
      <formula>TRUE</formula>
    </cfRule>
  </conditionalFormatting>
  <conditionalFormatting sqref="Z55">
    <cfRule type="expression" dxfId="115" priority="36">
      <formula>TRUE</formula>
    </cfRule>
  </conditionalFormatting>
  <conditionalFormatting sqref="Z60">
    <cfRule type="expression" dxfId="114" priority="39">
      <formula>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4" t="s">
        <v>59</v>
      </c>
      <c r="B5" s="15">
        <v>-49733.447843999988</v>
      </c>
      <c r="C5" s="15">
        <v>-145531.1608300001</v>
      </c>
      <c r="D5" s="15">
        <v>-150673.2578980001</v>
      </c>
      <c r="E5" s="15">
        <v>-246940.26102400001</v>
      </c>
      <c r="F5" s="15">
        <v>-416442.15608699998</v>
      </c>
      <c r="G5" s="15">
        <v>-475799.27345899999</v>
      </c>
      <c r="H5" s="15">
        <v>-586586.11995399999</v>
      </c>
      <c r="I5" s="15">
        <v>-511275.81006400002</v>
      </c>
      <c r="J5" s="15">
        <v>-549845.62115299993</v>
      </c>
      <c r="K5" s="15">
        <v>-540393.53446400003</v>
      </c>
      <c r="L5" s="15">
        <v>-467956.00554599997</v>
      </c>
      <c r="M5" s="15">
        <v>-403308.67831699998</v>
      </c>
      <c r="N5" s="15">
        <v>-372625.63374600012</v>
      </c>
      <c r="O5" s="15">
        <v>-311806.12168600003</v>
      </c>
      <c r="P5" s="15">
        <v>-324282.16272600001</v>
      </c>
      <c r="Q5" s="15">
        <v>-265748.907312</v>
      </c>
      <c r="R5" s="15">
        <v>-258419.57517500001</v>
      </c>
      <c r="S5" s="15">
        <v>-187123.82529800001</v>
      </c>
      <c r="T5" s="15">
        <v>-87331.140794999985</v>
      </c>
      <c r="U5" s="15">
        <v>14903.42323599999</v>
      </c>
      <c r="V5" s="15">
        <v>58643.789688000012</v>
      </c>
      <c r="W5" s="15">
        <v>139703.16429300001</v>
      </c>
      <c r="X5" s="15">
        <v>145393.00325000001</v>
      </c>
      <c r="Y5" s="15">
        <v>158753.28630599999</v>
      </c>
      <c r="Z5" s="15">
        <v>117243.92847300001</v>
      </c>
    </row>
    <row r="6" spans="1:26" x14ac:dyDescent="0.25">
      <c r="A6" s="14" t="s">
        <v>60</v>
      </c>
      <c r="B6" s="15">
        <v>9652465.1806190014</v>
      </c>
      <c r="C6" s="15">
        <v>12241202.257502001</v>
      </c>
      <c r="D6" s="15">
        <v>13220396.145245001</v>
      </c>
      <c r="E6" s="15">
        <v>12620874.426021</v>
      </c>
      <c r="F6" s="15">
        <v>11299896.108826</v>
      </c>
      <c r="G6" s="15">
        <v>11192603.596116001</v>
      </c>
      <c r="H6" s="15">
        <v>10158501.605071001</v>
      </c>
      <c r="I6" s="15">
        <v>10320169.713203</v>
      </c>
      <c r="J6" s="15">
        <v>10071368.661031</v>
      </c>
      <c r="K6" s="15">
        <v>10644613.147864999</v>
      </c>
      <c r="L6" s="15">
        <v>10960434.398832001</v>
      </c>
      <c r="M6" s="15">
        <v>11235993.417587999</v>
      </c>
      <c r="N6" s="15">
        <v>11573478.231009001</v>
      </c>
      <c r="O6" s="15">
        <v>11384937.379679</v>
      </c>
      <c r="P6" s="15">
        <v>11358836.911938</v>
      </c>
      <c r="Q6" s="15">
        <v>11978298.750360999</v>
      </c>
      <c r="R6" s="15">
        <v>11386997.997013999</v>
      </c>
      <c r="S6" s="15">
        <v>11666132.132456001</v>
      </c>
      <c r="T6" s="15">
        <v>11719885.191506</v>
      </c>
      <c r="U6" s="15">
        <v>11981483.483216001</v>
      </c>
      <c r="V6" s="15">
        <v>11672166.23072</v>
      </c>
      <c r="W6" s="15">
        <v>11831037.228899</v>
      </c>
      <c r="X6" s="15">
        <v>12156426.52018</v>
      </c>
      <c r="Y6" s="15">
        <v>11794741.070916999</v>
      </c>
      <c r="Z6" s="15">
        <v>11952304.762851</v>
      </c>
    </row>
    <row r="7" spans="1:26" x14ac:dyDescent="0.25">
      <c r="A7" s="14" t="s">
        <v>61</v>
      </c>
      <c r="B7" s="15">
        <v>2598320.162424</v>
      </c>
      <c r="C7" s="15">
        <v>1580259.3712800001</v>
      </c>
      <c r="D7" s="15">
        <v>151008.463896</v>
      </c>
      <c r="E7" s="15">
        <v>188694.84892799999</v>
      </c>
      <c r="F7" s="15">
        <v>209226.11960400001</v>
      </c>
      <c r="G7" s="15">
        <v>179318.54852400001</v>
      </c>
      <c r="H7" s="15">
        <v>178936.00091999999</v>
      </c>
      <c r="I7" s="15">
        <v>179775.832008</v>
      </c>
      <c r="J7" s="15">
        <v>197934.88691999999</v>
      </c>
      <c r="K7" s="15">
        <v>168695.29473600001</v>
      </c>
      <c r="L7" s="15">
        <v>179546.150952</v>
      </c>
      <c r="M7" s="15">
        <v>178835.768484</v>
      </c>
      <c r="N7" s="15">
        <v>158135.77236</v>
      </c>
      <c r="O7" s="15">
        <v>175332.93686399999</v>
      </c>
      <c r="P7" s="15">
        <v>159802.96530000001</v>
      </c>
      <c r="Q7" s="15">
        <v>129554.09273999999</v>
      </c>
      <c r="R7" s="15">
        <v>147634.99468800001</v>
      </c>
      <c r="S7" s="15">
        <v>136415.82494399999</v>
      </c>
      <c r="T7" s="15">
        <v>133558.43618399999</v>
      </c>
      <c r="U7" s="15">
        <v>118988.228172</v>
      </c>
      <c r="V7" s="15">
        <v>109454.261076</v>
      </c>
      <c r="W7" s="15">
        <v>103058.64543600001</v>
      </c>
      <c r="X7" s="15">
        <v>88661.566523999994</v>
      </c>
      <c r="Y7" s="15">
        <v>93958.321007999999</v>
      </c>
      <c r="Z7" s="15">
        <v>81026.741064000002</v>
      </c>
    </row>
    <row r="8" spans="1:26" x14ac:dyDescent="0.25">
      <c r="A8" s="14" t="s">
        <v>62</v>
      </c>
      <c r="B8" s="15">
        <v>2463516.9236880001</v>
      </c>
      <c r="C8" s="15">
        <v>325808.78100000002</v>
      </c>
      <c r="D8" s="15">
        <v>14015.173188000001</v>
      </c>
      <c r="E8" s="15">
        <v>18630.414072</v>
      </c>
      <c r="F8" s="15">
        <v>14856.11004</v>
      </c>
      <c r="G8" s="15">
        <v>16294.708188000001</v>
      </c>
      <c r="H8" s="15">
        <v>11469.417455999999</v>
      </c>
      <c r="I8" s="15">
        <v>9895.8700079999999</v>
      </c>
      <c r="J8" s="15">
        <v>11947.107335999999</v>
      </c>
      <c r="K8" s="15">
        <v>15397.576056</v>
      </c>
      <c r="L8" s="15">
        <v>11791.137024</v>
      </c>
      <c r="M8" s="15">
        <v>9516.9365760000001</v>
      </c>
      <c r="N8" s="15">
        <v>18071.177051999999</v>
      </c>
      <c r="O8" s="15">
        <v>13695.58122</v>
      </c>
      <c r="P8" s="15">
        <v>13071.788399999999</v>
      </c>
      <c r="Q8" s="15">
        <v>13244.094996</v>
      </c>
      <c r="R8" s="15">
        <v>16461.601859999999</v>
      </c>
      <c r="S8" s="15">
        <v>20992.461203999999</v>
      </c>
      <c r="T8" s="15">
        <v>18481.426847999999</v>
      </c>
      <c r="U8" s="15">
        <v>19863.510635999999</v>
      </c>
      <c r="V8" s="15">
        <v>23236.140983999991</v>
      </c>
      <c r="W8" s="15">
        <v>22173.393408</v>
      </c>
      <c r="X8" s="15">
        <v>16216.220604</v>
      </c>
      <c r="Y8" s="15">
        <v>15894.028248000001</v>
      </c>
      <c r="Z8" s="15">
        <v>17650.673220000001</v>
      </c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6598806.9703199994</v>
      </c>
      <c r="C10" s="15">
        <v>420278.70832799992</v>
      </c>
      <c r="D10" s="15">
        <v>648141.80792900012</v>
      </c>
      <c r="E10" s="15">
        <v>568908.32732400007</v>
      </c>
      <c r="F10" s="15">
        <v>512538.4795570001</v>
      </c>
      <c r="G10" s="15">
        <v>512035.09834399988</v>
      </c>
      <c r="H10" s="15">
        <v>438695.180803</v>
      </c>
      <c r="I10" s="15">
        <v>445003.10781200021</v>
      </c>
      <c r="J10" s="15">
        <v>443352.29368299991</v>
      </c>
      <c r="K10" s="15">
        <v>482896.5138170002</v>
      </c>
      <c r="L10" s="15">
        <v>500541.55693400011</v>
      </c>
      <c r="M10" s="15">
        <v>490775.27426199999</v>
      </c>
      <c r="N10" s="15">
        <v>559307.524783</v>
      </c>
      <c r="O10" s="15">
        <v>510036.13955999992</v>
      </c>
      <c r="P10" s="15">
        <v>555799.7571419999</v>
      </c>
      <c r="Q10" s="15">
        <v>580903.74535700027</v>
      </c>
      <c r="R10" s="15">
        <v>528726.1430579999</v>
      </c>
      <c r="S10" s="15">
        <v>592352.34621100011</v>
      </c>
      <c r="T10" s="15">
        <v>562302.57949899998</v>
      </c>
      <c r="U10" s="15">
        <v>575016.50131900003</v>
      </c>
      <c r="V10" s="15">
        <v>559701.29596300004</v>
      </c>
      <c r="W10" s="15">
        <v>548617.711809</v>
      </c>
      <c r="X10" s="15">
        <v>561283.90078300005</v>
      </c>
      <c r="Y10" s="15">
        <v>558681.97023399977</v>
      </c>
      <c r="Z10" s="15">
        <v>569967.58380999998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>
        <v>196167.44502399999</v>
      </c>
      <c r="C12" s="15">
        <v>1254776.3546730001</v>
      </c>
      <c r="D12" s="15">
        <v>1148648.9387129999</v>
      </c>
      <c r="E12" s="15">
        <v>1252368.4351339999</v>
      </c>
      <c r="F12" s="15">
        <v>1336002.476969</v>
      </c>
      <c r="G12" s="15">
        <v>1327468.593046</v>
      </c>
      <c r="H12" s="15">
        <v>1431636.08552</v>
      </c>
      <c r="I12" s="15">
        <v>1455293.296717</v>
      </c>
      <c r="J12" s="15">
        <v>1367380.5641439999</v>
      </c>
      <c r="K12" s="15">
        <v>1300588.509848</v>
      </c>
      <c r="L12" s="15">
        <v>1219596.541466</v>
      </c>
      <c r="M12" s="15">
        <v>1167653.4281939999</v>
      </c>
      <c r="N12" s="15">
        <v>1134837.1231279999</v>
      </c>
      <c r="O12" s="15">
        <v>1105145.3468810001</v>
      </c>
      <c r="P12" s="15">
        <v>1073253.4774130001</v>
      </c>
      <c r="Q12" s="15">
        <v>949881.40098300017</v>
      </c>
      <c r="R12" s="15">
        <v>1049984.747642</v>
      </c>
      <c r="S12" s="15">
        <v>836180.93489100004</v>
      </c>
      <c r="T12" s="15">
        <v>762877.45817999984</v>
      </c>
      <c r="U12" s="15">
        <v>712506.32891699998</v>
      </c>
      <c r="V12" s="15">
        <v>601007.88126699999</v>
      </c>
      <c r="W12" s="15">
        <v>562554.68335600011</v>
      </c>
      <c r="X12" s="15">
        <v>499125.62819800002</v>
      </c>
      <c r="Y12" s="15">
        <v>486291.86040100001</v>
      </c>
      <c r="Z12" s="15">
        <v>450481.70683600003</v>
      </c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2334801.5388014978</v>
      </c>
      <c r="C16" s="15">
        <v>2541610.704793049</v>
      </c>
      <c r="D16" s="15">
        <v>2704658.8464881252</v>
      </c>
      <c r="E16" s="15">
        <v>2561630.6755710468</v>
      </c>
      <c r="F16" s="15">
        <v>2240246.9428182621</v>
      </c>
      <c r="G16" s="15">
        <v>2203466.160790877</v>
      </c>
      <c r="H16" s="15">
        <v>1967498.2501850191</v>
      </c>
      <c r="I16" s="15">
        <v>2009749.8014276</v>
      </c>
      <c r="J16" s="15">
        <v>1944711.912901294</v>
      </c>
      <c r="K16" s="15">
        <v>2056185.227732433</v>
      </c>
      <c r="L16" s="15">
        <v>2155594.692738574</v>
      </c>
      <c r="M16" s="15">
        <v>2230712.5811376749</v>
      </c>
      <c r="N16" s="15">
        <v>2302033.8978722328</v>
      </c>
      <c r="O16" s="15">
        <v>2275283.2884281171</v>
      </c>
      <c r="P16" s="15">
        <v>2263916.679385094</v>
      </c>
      <c r="Q16" s="15">
        <v>2410566.0787393781</v>
      </c>
      <c r="R16" s="15">
        <v>2325235.390221077</v>
      </c>
      <c r="S16" s="15">
        <v>2364749.8760856632</v>
      </c>
      <c r="T16" s="15">
        <v>2417601.1750602731</v>
      </c>
      <c r="U16" s="15">
        <v>2487035.0180993141</v>
      </c>
      <c r="V16" s="15">
        <v>2398672.3179010781</v>
      </c>
      <c r="W16" s="15">
        <v>2476696.2671521069</v>
      </c>
      <c r="X16" s="15">
        <v>2551711.0277839098</v>
      </c>
      <c r="Y16" s="15">
        <v>2480904.9178798711</v>
      </c>
      <c r="Z16" s="15">
        <v>2504148.4583749231</v>
      </c>
    </row>
    <row r="17" spans="1:26" x14ac:dyDescent="0.25">
      <c r="A17" s="14" t="s">
        <v>10</v>
      </c>
      <c r="B17" s="15">
        <f t="shared" ref="B17:Z17" si="0">SUM(B5:B16)</f>
        <v>24212344.773032498</v>
      </c>
      <c r="C17" s="15">
        <f t="shared" si="0"/>
        <v>19012299.516746048</v>
      </c>
      <c r="D17" s="15">
        <f t="shared" si="0"/>
        <v>18630584.417561125</v>
      </c>
      <c r="E17" s="15">
        <f t="shared" si="0"/>
        <v>17856495.914026044</v>
      </c>
      <c r="F17" s="15">
        <f t="shared" si="0"/>
        <v>16097331.745727263</v>
      </c>
      <c r="G17" s="15">
        <f t="shared" si="0"/>
        <v>15858091.931549877</v>
      </c>
      <c r="H17" s="15">
        <f t="shared" si="0"/>
        <v>14362791.724001016</v>
      </c>
      <c r="I17" s="15">
        <f t="shared" si="0"/>
        <v>14553087.555111598</v>
      </c>
      <c r="J17" s="15">
        <f t="shared" si="0"/>
        <v>14018709.748862293</v>
      </c>
      <c r="K17" s="15">
        <f t="shared" si="0"/>
        <v>14553169.567590432</v>
      </c>
      <c r="L17" s="15">
        <f t="shared" si="0"/>
        <v>14883409.044400577</v>
      </c>
      <c r="M17" s="15">
        <f t="shared" si="0"/>
        <v>15137541.863924675</v>
      </c>
      <c r="N17" s="15">
        <f t="shared" si="0"/>
        <v>15373238.092458237</v>
      </c>
      <c r="O17" s="15">
        <f t="shared" si="0"/>
        <v>15152624.550946115</v>
      </c>
      <c r="P17" s="15">
        <f t="shared" si="0"/>
        <v>15100399.416852094</v>
      </c>
      <c r="Q17" s="15">
        <f t="shared" si="0"/>
        <v>15796699.255864376</v>
      </c>
      <c r="R17" s="15">
        <f t="shared" si="0"/>
        <v>15196621.299308077</v>
      </c>
      <c r="S17" s="15">
        <f t="shared" si="0"/>
        <v>15429699.750493664</v>
      </c>
      <c r="T17" s="15">
        <f t="shared" si="0"/>
        <v>15527375.126482274</v>
      </c>
      <c r="U17" s="15">
        <f t="shared" si="0"/>
        <v>15909796.493595315</v>
      </c>
      <c r="V17" s="15">
        <f t="shared" si="0"/>
        <v>15422881.91759908</v>
      </c>
      <c r="W17" s="15">
        <f t="shared" si="0"/>
        <v>15683841.094353108</v>
      </c>
      <c r="X17" s="15">
        <f t="shared" si="0"/>
        <v>16018817.867322911</v>
      </c>
      <c r="Y17" s="15">
        <f t="shared" si="0"/>
        <v>15589225.45499387</v>
      </c>
      <c r="Z17" s="15">
        <f t="shared" si="0"/>
        <v>15692823.854628922</v>
      </c>
    </row>
    <row r="18" spans="1:26" x14ac:dyDescent="0.25">
      <c r="A18" s="14" t="s">
        <v>13</v>
      </c>
      <c r="B18" s="15">
        <f t="shared" ref="B18:Z18" si="1">B17/B3/1000</f>
        <v>242.12344773032498</v>
      </c>
      <c r="C18" s="15">
        <f t="shared" si="1"/>
        <v>190.12299516746046</v>
      </c>
      <c r="D18" s="15">
        <f t="shared" si="1"/>
        <v>186.30584417561124</v>
      </c>
      <c r="E18" s="15">
        <f t="shared" si="1"/>
        <v>178.56495914026044</v>
      </c>
      <c r="F18" s="15">
        <f t="shared" si="1"/>
        <v>160.97331745727263</v>
      </c>
      <c r="G18" s="15">
        <f t="shared" si="1"/>
        <v>158.58091931549876</v>
      </c>
      <c r="H18" s="15">
        <f t="shared" si="1"/>
        <v>143.62791724001016</v>
      </c>
      <c r="I18" s="15">
        <f t="shared" si="1"/>
        <v>145.530875551116</v>
      </c>
      <c r="J18" s="15">
        <f t="shared" si="1"/>
        <v>140.18709748862292</v>
      </c>
      <c r="K18" s="15">
        <f t="shared" si="1"/>
        <v>145.5316956759043</v>
      </c>
      <c r="L18" s="15">
        <f t="shared" si="1"/>
        <v>148.83409044400577</v>
      </c>
      <c r="M18" s="15">
        <f t="shared" si="1"/>
        <v>151.37541863924676</v>
      </c>
      <c r="N18" s="15">
        <f t="shared" si="1"/>
        <v>153.73238092458237</v>
      </c>
      <c r="O18" s="15">
        <f t="shared" si="1"/>
        <v>151.52624550946115</v>
      </c>
      <c r="P18" s="15">
        <f t="shared" si="1"/>
        <v>151.00399416852093</v>
      </c>
      <c r="Q18" s="15">
        <f t="shared" si="1"/>
        <v>157.96699255864377</v>
      </c>
      <c r="R18" s="15">
        <f t="shared" si="1"/>
        <v>151.96621299308075</v>
      </c>
      <c r="S18" s="15">
        <f t="shared" si="1"/>
        <v>154.29699750493666</v>
      </c>
      <c r="T18" s="15">
        <f t="shared" si="1"/>
        <v>155.27375126482275</v>
      </c>
      <c r="U18" s="15">
        <f t="shared" si="1"/>
        <v>159.09796493595314</v>
      </c>
      <c r="V18" s="15">
        <f t="shared" si="1"/>
        <v>154.22881917599079</v>
      </c>
      <c r="W18" s="15">
        <f t="shared" si="1"/>
        <v>156.83841094353107</v>
      </c>
      <c r="X18" s="15">
        <f t="shared" si="1"/>
        <v>160.18817867322909</v>
      </c>
      <c r="Y18" s="15">
        <f t="shared" si="1"/>
        <v>155.89225454993868</v>
      </c>
      <c r="Z18" s="15">
        <f t="shared" si="1"/>
        <v>156.92823854628921</v>
      </c>
    </row>
    <row r="19" spans="1:26" x14ac:dyDescent="0.25">
      <c r="A19" s="14" t="s">
        <v>14</v>
      </c>
      <c r="B19" s="15">
        <f>B18/B4</f>
        <v>121.06172386516249</v>
      </c>
      <c r="C19" s="15">
        <f>C18/B4</f>
        <v>95.06149758373023</v>
      </c>
      <c r="D19" s="15">
        <f>D18/B4</f>
        <v>93.152922087805621</v>
      </c>
      <c r="E19" s="15">
        <f>E18/B4</f>
        <v>89.282479570130221</v>
      </c>
      <c r="F19" s="15">
        <f>F18/B4</f>
        <v>80.486658728636314</v>
      </c>
      <c r="G19" s="15">
        <f>G18/B4</f>
        <v>79.290459657749381</v>
      </c>
      <c r="H19" s="15">
        <f>H18/B4</f>
        <v>71.813958620005081</v>
      </c>
      <c r="I19" s="15">
        <f>I18/B4</f>
        <v>72.765437775557999</v>
      </c>
      <c r="J19" s="15">
        <f>J18/B4</f>
        <v>70.093548744311462</v>
      </c>
      <c r="K19" s="15">
        <f>K18/B4</f>
        <v>72.765847837952151</v>
      </c>
      <c r="L19" s="15">
        <f>L18/B4</f>
        <v>74.417045222002884</v>
      </c>
      <c r="M19" s="15">
        <f>M18/B4</f>
        <v>75.68770931962338</v>
      </c>
      <c r="N19" s="15">
        <f>N18/B4</f>
        <v>76.866190462291186</v>
      </c>
      <c r="O19" s="15">
        <f>O18/B4</f>
        <v>75.763122754730574</v>
      </c>
      <c r="P19" s="15">
        <f>P18/B4</f>
        <v>75.501997084260466</v>
      </c>
      <c r="Q19" s="15">
        <f>Q18/B4</f>
        <v>78.983496279321884</v>
      </c>
      <c r="R19" s="15">
        <f>R18/B4</f>
        <v>75.983106496540373</v>
      </c>
      <c r="S19" s="15">
        <f>S18/B4</f>
        <v>77.148498752468328</v>
      </c>
      <c r="T19" s="15">
        <f>T18/B4</f>
        <v>77.636875632411375</v>
      </c>
      <c r="U19" s="15">
        <f>U18/B4</f>
        <v>79.548982467976572</v>
      </c>
      <c r="V19" s="15">
        <f>V18/B4</f>
        <v>77.114409587995397</v>
      </c>
      <c r="W19" s="15">
        <f>W18/B4</f>
        <v>78.419205471765537</v>
      </c>
      <c r="X19" s="15">
        <f>X18/B4</f>
        <v>80.094089336614545</v>
      </c>
      <c r="Y19" s="15">
        <f>Y18/B4</f>
        <v>77.946127274969342</v>
      </c>
      <c r="Z19" s="15">
        <f>Z18/B4</f>
        <v>78.464119273144604</v>
      </c>
    </row>
    <row r="20" spans="1:26" x14ac:dyDescent="0.25">
      <c r="A20" s="14" t="s">
        <v>15</v>
      </c>
      <c r="B20" s="16">
        <v>416.13698630908328</v>
      </c>
      <c r="C20" s="16">
        <v>414.23670352424881</v>
      </c>
      <c r="D20" s="16">
        <v>413.44895216733647</v>
      </c>
      <c r="E20" s="16">
        <v>414.97937069772411</v>
      </c>
      <c r="F20" s="16">
        <v>414.41937317754611</v>
      </c>
      <c r="G20" s="16">
        <v>414.20417878611602</v>
      </c>
      <c r="H20" s="16">
        <v>413.92455507813122</v>
      </c>
      <c r="I20" s="16">
        <v>414.59527530136268</v>
      </c>
      <c r="J20" s="16">
        <v>416.05812634234741</v>
      </c>
      <c r="K20" s="16">
        <v>414.99999998850438</v>
      </c>
      <c r="L20" s="16">
        <v>414.78000555644178</v>
      </c>
      <c r="M20" s="16">
        <v>414.99999997879888</v>
      </c>
      <c r="N20" s="16">
        <v>416.02803262308601</v>
      </c>
      <c r="O20" s="16">
        <v>414.70328677849352</v>
      </c>
      <c r="P20" s="16">
        <v>414.81553096040187</v>
      </c>
      <c r="Q20" s="16">
        <v>414.79737145160539</v>
      </c>
      <c r="R20" s="16">
        <v>416.08388844599369</v>
      </c>
      <c r="S20" s="16">
        <v>414.9999999712644</v>
      </c>
      <c r="T20" s="16">
        <v>414.84558623970452</v>
      </c>
      <c r="U20" s="16">
        <v>414.71467018246472</v>
      </c>
      <c r="V20" s="16">
        <v>416.11381503486803</v>
      </c>
      <c r="W20" s="16">
        <v>414.93938140636192</v>
      </c>
      <c r="X20" s="16">
        <v>414.778272677188</v>
      </c>
      <c r="Y20" s="16">
        <v>414.89394216320898</v>
      </c>
      <c r="Z20" s="16">
        <v>416.04617002787847</v>
      </c>
    </row>
    <row r="21" spans="1:26" x14ac:dyDescent="0.25">
      <c r="A21" s="14" t="s">
        <v>70</v>
      </c>
      <c r="B21" s="17">
        <v>2.071790312731304</v>
      </c>
      <c r="C21" s="17">
        <v>1.664509666785104</v>
      </c>
      <c r="D21" s="17">
        <v>1.747288591684578</v>
      </c>
      <c r="E21" s="17">
        <v>2.9470594631390381</v>
      </c>
      <c r="F21" s="17">
        <v>5.0711026715336143</v>
      </c>
      <c r="G21" s="17">
        <v>5.8964816061252021</v>
      </c>
      <c r="H21" s="17">
        <v>7.3910928956079909</v>
      </c>
      <c r="I21" s="17">
        <v>6.524374531080861</v>
      </c>
      <c r="J21" s="17">
        <v>7.1490892292680188</v>
      </c>
      <c r="K21" s="17">
        <v>7.249069521181716</v>
      </c>
      <c r="L21" s="17">
        <v>6.3552637227528699</v>
      </c>
      <c r="M21" s="17">
        <v>5.5486118633642683</v>
      </c>
      <c r="N21" s="17">
        <v>5.2346313148130763</v>
      </c>
      <c r="O21" s="17">
        <v>4.4761197635372403</v>
      </c>
      <c r="P21" s="17">
        <v>4.72366401272307</v>
      </c>
      <c r="Q21" s="17">
        <v>3.96526723156017</v>
      </c>
      <c r="R21" s="17">
        <v>3.891635823772313</v>
      </c>
      <c r="S21" s="17">
        <v>2.9157811172433878</v>
      </c>
      <c r="T21" s="17">
        <v>1.3839289932363139</v>
      </c>
      <c r="U21" s="17">
        <v>-0.23932423740218531</v>
      </c>
      <c r="V21" s="17">
        <v>-0.96655950412125724</v>
      </c>
      <c r="W21" s="17">
        <v>-2.3711960882685359</v>
      </c>
      <c r="X21" s="17">
        <v>-2.4858110476419668</v>
      </c>
      <c r="Y21" s="17">
        <v>-2.7830810269491351</v>
      </c>
      <c r="Z21" s="17">
        <v>-2.1226148897768371</v>
      </c>
    </row>
    <row r="22" spans="1:26" x14ac:dyDescent="0.25">
      <c r="A22" s="14" t="s">
        <v>71</v>
      </c>
      <c r="B22" s="17">
        <v>486.21821863794258</v>
      </c>
      <c r="C22" s="17">
        <v>378.75118181188361</v>
      </c>
      <c r="D22" s="17">
        <v>376.54796330751839</v>
      </c>
      <c r="E22" s="17">
        <v>374.69413324816679</v>
      </c>
      <c r="F22" s="17">
        <v>354.0045358643053</v>
      </c>
      <c r="G22" s="17">
        <v>357.69382464900218</v>
      </c>
      <c r="H22" s="17">
        <v>337.63476735068082</v>
      </c>
      <c r="I22" s="17">
        <v>342.49548910563237</v>
      </c>
      <c r="J22" s="17">
        <v>338.08071440325779</v>
      </c>
      <c r="K22" s="17">
        <v>346.93362099628018</v>
      </c>
      <c r="L22" s="17">
        <v>355.3148732298817</v>
      </c>
      <c r="M22" s="17">
        <v>366.47385844231439</v>
      </c>
      <c r="N22" s="17">
        <v>370.17592426511089</v>
      </c>
      <c r="O22" s="17">
        <v>362.83108805674442</v>
      </c>
      <c r="P22" s="17">
        <v>363.02754623248939</v>
      </c>
      <c r="Q22" s="17">
        <v>384.26417585015292</v>
      </c>
      <c r="R22" s="17">
        <v>383.99167129431709</v>
      </c>
      <c r="S22" s="17">
        <v>387.57645490683319</v>
      </c>
      <c r="T22" s="17">
        <v>399.11494743906388</v>
      </c>
      <c r="U22" s="17">
        <v>411.28233880197507</v>
      </c>
      <c r="V22" s="17">
        <v>397.42767248026519</v>
      </c>
      <c r="W22" s="17">
        <v>416.67681949324589</v>
      </c>
      <c r="X22" s="17">
        <v>426.64477645558742</v>
      </c>
      <c r="Y22" s="17">
        <v>416.53740375567179</v>
      </c>
      <c r="Z22" s="17">
        <v>417.7490381622959</v>
      </c>
    </row>
    <row r="23" spans="1:26" x14ac:dyDescent="0.25">
      <c r="A23" s="14" t="s">
        <v>72</v>
      </c>
      <c r="B23" s="17">
        <v>12.299687704337609</v>
      </c>
      <c r="C23" s="17">
        <v>10.247938568604321</v>
      </c>
      <c r="D23" s="17">
        <v>1.104542350587929</v>
      </c>
      <c r="E23" s="17">
        <v>1.3864237612426511</v>
      </c>
      <c r="F23" s="17">
        <v>1.5370988265735659</v>
      </c>
      <c r="G23" s="17">
        <v>1.347898931858418</v>
      </c>
      <c r="H23" s="17">
        <v>1.3532753274898739</v>
      </c>
      <c r="I23" s="17">
        <v>1.403577754417068</v>
      </c>
      <c r="J23" s="17">
        <v>1.572865760352389</v>
      </c>
      <c r="K23" s="17">
        <v>1.4255052114722619</v>
      </c>
      <c r="L23" s="17">
        <v>1.576555914951286</v>
      </c>
      <c r="M23" s="17">
        <v>1.611933718259539</v>
      </c>
      <c r="N23" s="17">
        <v>1.4931728222798599</v>
      </c>
      <c r="O23" s="17">
        <v>1.728592455960877</v>
      </c>
      <c r="P23" s="17">
        <v>1.622949386389906</v>
      </c>
      <c r="Q23" s="17">
        <v>1.355016229049784</v>
      </c>
      <c r="R23" s="17">
        <v>1.504537454173172</v>
      </c>
      <c r="S23" s="17">
        <v>1.4663905285908221</v>
      </c>
      <c r="T23" s="17">
        <v>1.445538450944116</v>
      </c>
      <c r="U23" s="17">
        <v>1.3198802000900649</v>
      </c>
      <c r="V23" s="17">
        <v>1.2569557844510779</v>
      </c>
      <c r="W23" s="17">
        <v>1.2031268673218249</v>
      </c>
      <c r="X23" s="17">
        <v>1.0930994423466109</v>
      </c>
      <c r="Y23" s="17">
        <v>1.2108006339299431</v>
      </c>
      <c r="Z23" s="17">
        <v>1.110962078460854</v>
      </c>
    </row>
    <row r="24" spans="1:26" x14ac:dyDescent="0.25">
      <c r="A24" s="14" t="s">
        <v>73</v>
      </c>
      <c r="B24" s="17">
        <v>10.080199670487019</v>
      </c>
      <c r="C24" s="17">
        <v>22.069121490866749</v>
      </c>
      <c r="D24" s="17">
        <v>1.525410497036028</v>
      </c>
      <c r="E24" s="17">
        <v>1.691212398622832</v>
      </c>
      <c r="F24" s="17">
        <v>1.5208450949853101</v>
      </c>
      <c r="G24" s="17">
        <v>1.9225586104626871</v>
      </c>
      <c r="H24" s="17">
        <v>1.579056154228291</v>
      </c>
      <c r="I24" s="17">
        <v>1.6772573452089781</v>
      </c>
      <c r="J24" s="17">
        <v>1.759555155745302</v>
      </c>
      <c r="K24" s="17">
        <v>1.637781126773235</v>
      </c>
      <c r="L24" s="17">
        <v>1.5006243358292051</v>
      </c>
      <c r="M24" s="17">
        <v>1.3837390338645019</v>
      </c>
      <c r="N24" s="17">
        <v>2.1723339404024999</v>
      </c>
      <c r="O24" s="17">
        <v>1.584548721525064</v>
      </c>
      <c r="P24" s="17">
        <v>1.595357709251076</v>
      </c>
      <c r="Q24" s="17">
        <v>1.350543091311271</v>
      </c>
      <c r="R24" s="17">
        <v>1.8527052795875709</v>
      </c>
      <c r="S24" s="17">
        <v>1.736684755318274</v>
      </c>
      <c r="T24" s="17">
        <v>1.5331824215718619</v>
      </c>
      <c r="U24" s="17">
        <v>1.753530982351309</v>
      </c>
      <c r="V24" s="17">
        <v>1.664047600517828</v>
      </c>
      <c r="W24" s="17">
        <v>1.5446289411306251</v>
      </c>
      <c r="X24" s="17">
        <v>1.49015162758831</v>
      </c>
      <c r="Y24" s="17">
        <v>1.4564896805551399</v>
      </c>
      <c r="Z24" s="17">
        <v>1.4011019185956679</v>
      </c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15.868467163326089</v>
      </c>
      <c r="C26" s="17">
        <v>2.2848184876661821</v>
      </c>
      <c r="D26" s="17">
        <v>1.3504967553934519</v>
      </c>
      <c r="E26" s="17">
        <v>1.195837690475154</v>
      </c>
      <c r="F26" s="17">
        <v>1.104181955922614</v>
      </c>
      <c r="G26" s="17">
        <v>1.043746718182949</v>
      </c>
      <c r="H26" s="17">
        <v>0.96444501105777047</v>
      </c>
      <c r="I26" s="17">
        <v>0.96645704157835088</v>
      </c>
      <c r="J26" s="17">
        <v>0.96272568270320846</v>
      </c>
      <c r="K26" s="17">
        <v>0.9734878304547554</v>
      </c>
      <c r="L26" s="17">
        <v>1.0488499553634709</v>
      </c>
      <c r="M26" s="17">
        <v>1.06065375145256</v>
      </c>
      <c r="N26" s="17">
        <v>1.1446628893913811</v>
      </c>
      <c r="O26" s="17">
        <v>1.0805443427833099</v>
      </c>
      <c r="P26" s="17">
        <v>1.118836579973626</v>
      </c>
      <c r="Q26" s="17">
        <v>1.1514959287645481</v>
      </c>
      <c r="R26" s="17">
        <v>1.1212548389356221</v>
      </c>
      <c r="S26" s="17">
        <v>1.1606978292022641</v>
      </c>
      <c r="T26" s="17">
        <v>1.1052435488457919</v>
      </c>
      <c r="U26" s="17">
        <v>1.1355593278255161</v>
      </c>
      <c r="V26" s="17">
        <v>1.1103119964850301</v>
      </c>
      <c r="W26" s="17">
        <v>1.1155034397288199</v>
      </c>
      <c r="X26" s="17">
        <v>1.123158683635153</v>
      </c>
      <c r="Y26" s="17">
        <v>1.0781034341302911</v>
      </c>
      <c r="Z26" s="17">
        <v>1.122082509836106</v>
      </c>
    </row>
    <row r="27" spans="1:26" x14ac:dyDescent="0.25">
      <c r="A27" s="14" t="s">
        <v>76</v>
      </c>
      <c r="B27" s="16">
        <v>83227.397261816674</v>
      </c>
      <c r="C27" s="16">
        <v>78580.702658549999</v>
      </c>
      <c r="D27" s="16">
        <v>76124.221073049994</v>
      </c>
      <c r="E27" s="16">
        <v>74513.695802483329</v>
      </c>
      <c r="F27" s="16">
        <v>72755.465155049998</v>
      </c>
      <c r="G27" s="16">
        <v>71201.698333333334</v>
      </c>
      <c r="H27" s="16">
        <v>69754.566021766659</v>
      </c>
      <c r="I27" s="16">
        <v>68557.474723833337</v>
      </c>
      <c r="J27" s="16">
        <v>67542.876230416674</v>
      </c>
      <c r="K27" s="16">
        <v>66184.199998166674</v>
      </c>
      <c r="L27" s="16">
        <v>65012.618070916673</v>
      </c>
      <c r="M27" s="16">
        <v>63943.19999673334</v>
      </c>
      <c r="N27" s="16">
        <v>63036.567503049999</v>
      </c>
      <c r="O27" s="16">
        <v>61807.377861466673</v>
      </c>
      <c r="P27" s="16">
        <v>60828.549460033333</v>
      </c>
      <c r="Q27" s="16">
        <v>59855.260700466657</v>
      </c>
      <c r="R27" s="16">
        <v>59092.233837100008</v>
      </c>
      <c r="S27" s="16">
        <v>58008.699995983327</v>
      </c>
      <c r="T27" s="16">
        <v>57082.752666583328</v>
      </c>
      <c r="U27" s="16">
        <v>56177.249222916667</v>
      </c>
      <c r="V27" s="16">
        <v>55492.938373049998</v>
      </c>
      <c r="W27" s="16">
        <v>54091.497760133338</v>
      </c>
      <c r="X27" s="16">
        <v>52826.160808166664</v>
      </c>
      <c r="Y27" s="16">
        <v>51596.210647416658</v>
      </c>
      <c r="Z27" s="16">
        <v>50491.363194583333</v>
      </c>
    </row>
    <row r="28" spans="1:26" x14ac:dyDescent="0.25">
      <c r="A28" s="14" t="s">
        <v>77</v>
      </c>
      <c r="B28" s="16">
        <v>63375.271589400007</v>
      </c>
      <c r="C28" s="16">
        <v>46260.797545800007</v>
      </c>
      <c r="D28" s="16">
        <v>41014.7597733</v>
      </c>
      <c r="E28" s="16">
        <v>40830.5571939</v>
      </c>
      <c r="F28" s="16">
        <v>40835.263677299998</v>
      </c>
      <c r="G28" s="16">
        <v>39910.681198500002</v>
      </c>
      <c r="H28" s="16">
        <v>39667.316166600001</v>
      </c>
      <c r="I28" s="16">
        <v>38425.195492500003</v>
      </c>
      <c r="J28" s="16">
        <v>37753.041341999997</v>
      </c>
      <c r="K28" s="16">
        <v>35502.212137500013</v>
      </c>
      <c r="L28" s="16">
        <v>34165.515333000003</v>
      </c>
      <c r="M28" s="16">
        <v>33283.459448399997</v>
      </c>
      <c r="N28" s="16">
        <v>31771.7621163</v>
      </c>
      <c r="O28" s="16">
        <v>30429.3130968</v>
      </c>
      <c r="P28" s="16">
        <v>29539.362097199999</v>
      </c>
      <c r="Q28" s="16">
        <v>28683.219424800001</v>
      </c>
      <c r="R28" s="16">
        <v>29437.950038100011</v>
      </c>
      <c r="S28" s="16">
        <v>27908.491418400001</v>
      </c>
      <c r="T28" s="16">
        <v>27718.066460999991</v>
      </c>
      <c r="U28" s="16">
        <v>27045.233688</v>
      </c>
      <c r="V28" s="16">
        <v>26123.654251799999</v>
      </c>
      <c r="W28" s="16">
        <v>25697.700276299998</v>
      </c>
      <c r="X28" s="16">
        <v>24333.074308499999</v>
      </c>
      <c r="Y28" s="16">
        <v>23280.047525999991</v>
      </c>
      <c r="Z28" s="16">
        <v>21880.154858999998</v>
      </c>
    </row>
    <row r="29" spans="1:26" x14ac:dyDescent="0.25">
      <c r="A29" s="14" t="s">
        <v>78</v>
      </c>
      <c r="B29" s="16">
        <v>19852.125672416671</v>
      </c>
      <c r="C29" s="16">
        <v>32319.905112749999</v>
      </c>
      <c r="D29" s="16">
        <v>35109.461299750001</v>
      </c>
      <c r="E29" s="16">
        <v>33683.138608583336</v>
      </c>
      <c r="F29" s="16">
        <v>31920.201477750001</v>
      </c>
      <c r="G29" s="16">
        <v>31291.017134833339</v>
      </c>
      <c r="H29" s="16">
        <v>30087.249855166661</v>
      </c>
      <c r="I29" s="16">
        <v>30132.27923133333</v>
      </c>
      <c r="J29" s="16">
        <v>29789.83488841667</v>
      </c>
      <c r="K29" s="16">
        <v>30681.987860666661</v>
      </c>
      <c r="L29" s="16">
        <v>30847.10273791667</v>
      </c>
      <c r="M29" s="16">
        <v>30659.740548333339</v>
      </c>
      <c r="N29" s="16">
        <v>31264.805386749998</v>
      </c>
      <c r="O29" s="16">
        <v>31378.064764666669</v>
      </c>
      <c r="P29" s="16">
        <v>31289.187362833331</v>
      </c>
      <c r="Q29" s="16">
        <v>31172.04127566667</v>
      </c>
      <c r="R29" s="16">
        <v>29654.283799000001</v>
      </c>
      <c r="S29" s="16">
        <v>30100.20857758334</v>
      </c>
      <c r="T29" s="16">
        <v>29364.68620558333</v>
      </c>
      <c r="U29" s="16">
        <v>29132.015534916671</v>
      </c>
      <c r="V29" s="16">
        <v>29369.284121249999</v>
      </c>
      <c r="W29" s="16">
        <v>28393.797483833328</v>
      </c>
      <c r="X29" s="16">
        <v>28493.086499666671</v>
      </c>
      <c r="Y29" s="16">
        <v>28316.16312141667</v>
      </c>
      <c r="Z29" s="16">
        <v>28611.208335583331</v>
      </c>
    </row>
    <row r="30" spans="1:26" x14ac:dyDescent="0.25">
      <c r="A30" s="14" t="s">
        <v>79</v>
      </c>
      <c r="B30" s="16">
        <v>24005.058590333341</v>
      </c>
      <c r="C30" s="16">
        <v>87431.850793083329</v>
      </c>
      <c r="D30" s="16">
        <v>86232.611266999986</v>
      </c>
      <c r="E30" s="16">
        <v>83792.086353416671</v>
      </c>
      <c r="F30" s="16">
        <v>82120.631953416669</v>
      </c>
      <c r="G30" s="16">
        <v>80692.064393916677</v>
      </c>
      <c r="H30" s="16">
        <v>79363.921985416673</v>
      </c>
      <c r="I30" s="16">
        <v>78363.957744666666</v>
      </c>
      <c r="J30" s="16">
        <v>76911.282475250002</v>
      </c>
      <c r="K30" s="16">
        <v>74546.606690000001</v>
      </c>
      <c r="L30" s="16">
        <v>73632.822485500001</v>
      </c>
      <c r="M30" s="16">
        <v>72686.41026774999</v>
      </c>
      <c r="N30" s="16">
        <v>71184.695031249998</v>
      </c>
      <c r="O30" s="16">
        <v>69659.91487225001</v>
      </c>
      <c r="P30" s="16">
        <v>68650.556401249996</v>
      </c>
      <c r="Q30" s="16">
        <v>67019.167131249997</v>
      </c>
      <c r="R30" s="16">
        <v>66403.84323641668</v>
      </c>
      <c r="S30" s="16">
        <v>64176.225091583328</v>
      </c>
      <c r="T30" s="16">
        <v>63103.772824916668</v>
      </c>
      <c r="U30" s="16">
        <v>62272.937324583327</v>
      </c>
      <c r="V30" s="16">
        <v>60672.715376499989</v>
      </c>
      <c r="W30" s="16">
        <v>58916.748802083333</v>
      </c>
      <c r="X30" s="16">
        <v>58489.161269083328</v>
      </c>
      <c r="Y30" s="16">
        <v>57042.279678083338</v>
      </c>
      <c r="Z30" s="16">
        <v>55235.610113583331</v>
      </c>
    </row>
    <row r="31" spans="1:26" x14ac:dyDescent="0.25">
      <c r="A31" s="14" t="s">
        <v>80</v>
      </c>
      <c r="B31" s="15">
        <v>9602731.7327750009</v>
      </c>
      <c r="C31" s="15">
        <v>12095671.096672</v>
      </c>
      <c r="D31" s="15">
        <v>13069722.887347</v>
      </c>
      <c r="E31" s="15">
        <v>12373934.164997</v>
      </c>
      <c r="F31" s="15">
        <v>10883453.952739</v>
      </c>
      <c r="G31" s="15">
        <v>10716804.322657</v>
      </c>
      <c r="H31" s="15">
        <v>9571915.4851170015</v>
      </c>
      <c r="I31" s="15">
        <v>9808893.9031390026</v>
      </c>
      <c r="J31" s="15">
        <v>9521523.0398779996</v>
      </c>
      <c r="K31" s="15">
        <v>10104219.613400999</v>
      </c>
      <c r="L31" s="15">
        <v>10492478.393285999</v>
      </c>
      <c r="M31" s="15">
        <v>10832684.739271</v>
      </c>
      <c r="N31" s="15">
        <v>11200852.597263001</v>
      </c>
      <c r="O31" s="15">
        <v>11073131.257993</v>
      </c>
      <c r="P31" s="15">
        <v>11034554.749212001</v>
      </c>
      <c r="Q31" s="15">
        <v>11712549.843048999</v>
      </c>
      <c r="R31" s="15">
        <v>11128578.421839001</v>
      </c>
      <c r="S31" s="15">
        <v>11479008.307158001</v>
      </c>
      <c r="T31" s="15">
        <v>11632554.050711</v>
      </c>
      <c r="U31" s="15">
        <v>11996386.906452</v>
      </c>
      <c r="V31" s="15">
        <v>11730810.020408001</v>
      </c>
      <c r="W31" s="15">
        <v>11970740.393192001</v>
      </c>
      <c r="X31" s="15">
        <v>12301819.523429999</v>
      </c>
      <c r="Y31" s="15">
        <v>11953494.357223</v>
      </c>
      <c r="Z31" s="15">
        <v>12069548.691323999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451.41666666666669</v>
      </c>
      <c r="C33" s="16">
        <v>1229.583333333333</v>
      </c>
      <c r="D33" s="16">
        <v>1238.25</v>
      </c>
      <c r="E33" s="16">
        <v>1205.333333333333</v>
      </c>
      <c r="F33" s="16">
        <v>1172.75</v>
      </c>
      <c r="G33" s="16">
        <v>1157.333333333333</v>
      </c>
      <c r="H33" s="16">
        <v>1130.75</v>
      </c>
      <c r="I33" s="16">
        <v>1116.666666666667</v>
      </c>
      <c r="J33" s="16">
        <v>1096.333333333333</v>
      </c>
      <c r="K33" s="16">
        <v>1084</v>
      </c>
      <c r="L33" s="16">
        <v>1084</v>
      </c>
      <c r="M33" s="16">
        <v>1070.166666666667</v>
      </c>
      <c r="N33" s="16">
        <v>1061.833333333333</v>
      </c>
      <c r="O33" s="16">
        <v>1046.916666666667</v>
      </c>
      <c r="P33" s="16">
        <v>1037.666666666667</v>
      </c>
      <c r="Q33" s="16">
        <v>1021.25</v>
      </c>
      <c r="R33" s="16">
        <v>996.08333333333337</v>
      </c>
      <c r="S33" s="16">
        <v>981.58333333333337</v>
      </c>
      <c r="T33" s="16">
        <v>964.5</v>
      </c>
      <c r="U33" s="16">
        <v>953.25</v>
      </c>
      <c r="V33" s="16">
        <v>935.33333333333337</v>
      </c>
      <c r="W33" s="16">
        <v>912.33333333333337</v>
      </c>
      <c r="X33" s="16">
        <v>908.91666666666663</v>
      </c>
      <c r="Y33" s="16">
        <v>888.33333333333337</v>
      </c>
      <c r="Z33" s="16">
        <v>875.16666666666663</v>
      </c>
    </row>
    <row r="34" spans="1:26" x14ac:dyDescent="0.25">
      <c r="A34" s="14" t="s">
        <v>83</v>
      </c>
      <c r="B34" s="16">
        <v>6975</v>
      </c>
      <c r="C34" s="16">
        <v>3797</v>
      </c>
      <c r="D34" s="16">
        <v>6925.416666666667</v>
      </c>
      <c r="E34" s="16">
        <v>6944.916666666667</v>
      </c>
      <c r="F34" s="16">
        <v>6904.166666666667</v>
      </c>
      <c r="G34" s="16">
        <v>6879.166666666667</v>
      </c>
      <c r="H34" s="16">
        <v>6895.916666666667</v>
      </c>
      <c r="I34" s="16">
        <v>6896.583333333333</v>
      </c>
      <c r="J34" s="16">
        <v>6901.75</v>
      </c>
      <c r="K34" s="16">
        <v>6924.75</v>
      </c>
      <c r="L34" s="16">
        <v>6847.5</v>
      </c>
      <c r="M34" s="16">
        <v>6881.25</v>
      </c>
      <c r="N34" s="16">
        <v>6898</v>
      </c>
      <c r="O34" s="16">
        <v>6927</v>
      </c>
      <c r="P34" s="16">
        <v>6827.083333333333</v>
      </c>
      <c r="Q34" s="16">
        <v>6899.083333333333</v>
      </c>
      <c r="R34" s="16">
        <v>6945.666666666667</v>
      </c>
      <c r="S34" s="16">
        <v>6922.833333333333</v>
      </c>
      <c r="T34" s="16">
        <v>7011.166666666667</v>
      </c>
      <c r="U34" s="16">
        <v>6945.666666666667</v>
      </c>
      <c r="V34" s="16">
        <v>6985.416666666667</v>
      </c>
      <c r="W34" s="16">
        <v>7047.916666666667</v>
      </c>
      <c r="X34" s="16">
        <v>7081.583333333333</v>
      </c>
      <c r="Y34" s="16">
        <v>7081.75</v>
      </c>
      <c r="Z34" s="16">
        <v>7003.916666666667</v>
      </c>
    </row>
    <row r="35" spans="1:26" x14ac:dyDescent="0.25">
      <c r="A35" s="14" t="s">
        <v>84</v>
      </c>
      <c r="B35" s="16">
        <v>1357.583333333333</v>
      </c>
      <c r="C35" s="16">
        <v>3733.416666666667</v>
      </c>
      <c r="D35" s="16">
        <v>596.33333333333337</v>
      </c>
      <c r="E35" s="16">
        <v>609.75</v>
      </c>
      <c r="F35" s="16">
        <v>707.08333333333337</v>
      </c>
      <c r="G35" s="16">
        <v>723.5</v>
      </c>
      <c r="H35" s="16">
        <v>733.33333333333337</v>
      </c>
      <c r="I35" s="16">
        <v>746.75</v>
      </c>
      <c r="J35" s="16">
        <v>785.91666666666663</v>
      </c>
      <c r="K35" s="16">
        <v>751.25</v>
      </c>
      <c r="L35" s="16">
        <v>828.5</v>
      </c>
      <c r="M35" s="16">
        <v>808.58333333333337</v>
      </c>
      <c r="N35" s="16">
        <v>824.16666666666663</v>
      </c>
      <c r="O35" s="16">
        <v>786.08333333333337</v>
      </c>
      <c r="P35" s="16">
        <v>895.25</v>
      </c>
      <c r="Q35" s="16">
        <v>839.66666666666663</v>
      </c>
      <c r="R35" s="16">
        <v>842.25</v>
      </c>
      <c r="S35" s="16">
        <v>855.58333333333337</v>
      </c>
      <c r="T35" s="16">
        <v>784.33333333333337</v>
      </c>
      <c r="U35" s="16">
        <v>861.08333333333337</v>
      </c>
      <c r="V35" s="16">
        <v>863.25</v>
      </c>
      <c r="W35" s="16">
        <v>799.75</v>
      </c>
      <c r="X35" s="16">
        <v>769.5</v>
      </c>
      <c r="Y35" s="16">
        <v>789.91666666666663</v>
      </c>
      <c r="Z35" s="16">
        <v>904.91666666666663</v>
      </c>
    </row>
    <row r="36" spans="1:26" x14ac:dyDescent="0.25">
      <c r="A36" s="14" t="s">
        <v>85</v>
      </c>
      <c r="B36" s="16">
        <v>103.523110169731</v>
      </c>
      <c r="C36" s="16">
        <v>99.668088817950931</v>
      </c>
      <c r="D36" s="16">
        <v>94.581655629765976</v>
      </c>
      <c r="E36" s="16">
        <v>90.41711221068303</v>
      </c>
      <c r="F36" s="16">
        <v>88.580990465477001</v>
      </c>
      <c r="G36" s="16">
        <v>87.374020973249628</v>
      </c>
      <c r="H36" s="16">
        <v>85.620040954328388</v>
      </c>
      <c r="I36" s="16">
        <v>84.078635596841693</v>
      </c>
      <c r="J36" s="16">
        <v>83.259375433875974</v>
      </c>
      <c r="K36" s="16">
        <v>80.304027265620249</v>
      </c>
      <c r="L36" s="16">
        <v>78.766287830270173</v>
      </c>
      <c r="M36" s="16">
        <v>77.323305473030828</v>
      </c>
      <c r="N36" s="16">
        <v>77.159576616604042</v>
      </c>
      <c r="O36" s="16">
        <v>76.539941280774357</v>
      </c>
      <c r="P36" s="16">
        <v>74.132892954556695</v>
      </c>
      <c r="Q36" s="16">
        <v>72.260479206392688</v>
      </c>
      <c r="R36" s="16">
        <v>72.572741207242345</v>
      </c>
      <c r="S36" s="16">
        <v>70.97336433228692</v>
      </c>
      <c r="T36" s="16">
        <v>70.09324268672944</v>
      </c>
      <c r="U36" s="16">
        <v>69.681749194520549</v>
      </c>
      <c r="V36" s="16">
        <v>68.114915082953871</v>
      </c>
      <c r="W36" s="16">
        <v>67.776763664345509</v>
      </c>
      <c r="X36" s="16">
        <v>68.728324737928077</v>
      </c>
      <c r="Y36" s="16">
        <v>66.085417209665152</v>
      </c>
      <c r="Z36" s="16">
        <v>62.947868626318687</v>
      </c>
    </row>
    <row r="37" spans="1:26" x14ac:dyDescent="0.25">
      <c r="A37" s="14" t="s">
        <v>86</v>
      </c>
      <c r="B37" s="18">
        <v>0.51219279385027627</v>
      </c>
      <c r="C37" s="18">
        <v>0.84688040332471326</v>
      </c>
      <c r="D37" s="18">
        <v>0.84156965049720978</v>
      </c>
      <c r="E37" s="18">
        <v>0.86511826681883475</v>
      </c>
      <c r="F37" s="18">
        <v>0.87184790326540074</v>
      </c>
      <c r="G37" s="18">
        <v>0.87033180313546854</v>
      </c>
      <c r="H37" s="18">
        <v>0.88900092770147843</v>
      </c>
      <c r="I37" s="18">
        <v>0.89342834229887669</v>
      </c>
      <c r="J37" s="18">
        <v>0.87848587623057939</v>
      </c>
      <c r="K37" s="18">
        <v>0.88012505842255584</v>
      </c>
      <c r="L37" s="18">
        <v>0.87570546874297939</v>
      </c>
      <c r="M37" s="18">
        <v>0.87333756006941721</v>
      </c>
      <c r="N37" s="18">
        <v>0.87847251783894575</v>
      </c>
      <c r="O37" s="18">
        <v>0.8839094535991997</v>
      </c>
      <c r="P37" s="18">
        <v>0.88132414615304733</v>
      </c>
      <c r="Q37" s="18">
        <v>0.87755974577713458</v>
      </c>
      <c r="R37" s="18">
        <v>0.88069377743818111</v>
      </c>
      <c r="S37" s="18">
        <v>0.86736521259087651</v>
      </c>
      <c r="T37" s="18">
        <v>0.88345007135154408</v>
      </c>
      <c r="U37" s="18">
        <v>0.87352480810137612</v>
      </c>
      <c r="V37" s="18">
        <v>0.88622956710106693</v>
      </c>
      <c r="W37" s="18">
        <v>0.87551499428652568</v>
      </c>
      <c r="X37" s="18">
        <v>0.8728279327386691</v>
      </c>
      <c r="Y37" s="18">
        <v>0.88230330747384711</v>
      </c>
      <c r="Z37" s="18">
        <v>0.88258418101034974</v>
      </c>
    </row>
    <row r="38" spans="1:26" x14ac:dyDescent="0.25">
      <c r="A38" s="14" t="s">
        <v>87</v>
      </c>
      <c r="B38" s="18">
        <v>8.7365285367334553E-2</v>
      </c>
      <c r="C38" s="18">
        <v>0.22767313546423129</v>
      </c>
      <c r="D38" s="18">
        <v>0.21858828006088279</v>
      </c>
      <c r="E38" s="18">
        <v>0.2253044140030441</v>
      </c>
      <c r="F38" s="18">
        <v>0.23181352459016391</v>
      </c>
      <c r="G38" s="18">
        <v>0.2329147640791476</v>
      </c>
      <c r="H38" s="18">
        <v>0.25860920852359209</v>
      </c>
      <c r="I38" s="18">
        <v>0.2489440639269406</v>
      </c>
      <c r="J38" s="18">
        <v>0.25253301457194899</v>
      </c>
      <c r="K38" s="18">
        <v>0.2406012176560122</v>
      </c>
      <c r="L38" s="18">
        <v>0.24865867579908679</v>
      </c>
      <c r="M38" s="18">
        <v>0.24338850837138509</v>
      </c>
      <c r="N38" s="18">
        <v>0.2367087887067395</v>
      </c>
      <c r="O38" s="18">
        <v>0.24505327245053271</v>
      </c>
      <c r="P38" s="18">
        <v>0.236396499238965</v>
      </c>
      <c r="Q38" s="18">
        <v>0.2342180365296804</v>
      </c>
      <c r="R38" s="18">
        <v>0.23788517000607171</v>
      </c>
      <c r="S38" s="18">
        <v>0.2371004566210046</v>
      </c>
      <c r="T38" s="18">
        <v>0.23642503805175041</v>
      </c>
      <c r="U38" s="18">
        <v>0.24250380517503811</v>
      </c>
      <c r="V38" s="18">
        <v>0.24065535822707951</v>
      </c>
      <c r="W38" s="18">
        <v>0.24531012176560121</v>
      </c>
      <c r="X38" s="18">
        <v>0.26530631659056308</v>
      </c>
      <c r="Y38" s="18">
        <v>0.2328006088280061</v>
      </c>
      <c r="Z38" s="18">
        <v>0.2375436399514268</v>
      </c>
    </row>
    <row r="39" spans="1:26" x14ac:dyDescent="0.25">
      <c r="A39" s="14" t="s">
        <v>88</v>
      </c>
      <c r="B39" s="16">
        <v>200.83333333333329</v>
      </c>
      <c r="C39" s="16">
        <v>328.25</v>
      </c>
      <c r="D39" s="16">
        <v>355.58333333333331</v>
      </c>
      <c r="E39" s="16">
        <v>340.16666666666669</v>
      </c>
      <c r="F39" s="16">
        <v>326</v>
      </c>
      <c r="G39" s="16">
        <v>316.58333333333331</v>
      </c>
      <c r="H39" s="16">
        <v>309.5</v>
      </c>
      <c r="I39" s="16">
        <v>309.41666666666669</v>
      </c>
      <c r="J39" s="16">
        <v>303</v>
      </c>
      <c r="K39" s="16">
        <v>313.33333333333331</v>
      </c>
      <c r="L39" s="16">
        <v>315.33333333333331</v>
      </c>
      <c r="M39" s="16">
        <v>314.08333333333331</v>
      </c>
      <c r="N39" s="16">
        <v>319.75</v>
      </c>
      <c r="O39" s="16">
        <v>320.5</v>
      </c>
      <c r="P39" s="16">
        <v>321.33333333333331</v>
      </c>
      <c r="Q39" s="16">
        <v>318.25</v>
      </c>
      <c r="R39" s="16">
        <v>304.5</v>
      </c>
      <c r="S39" s="16">
        <v>307</v>
      </c>
      <c r="T39" s="16">
        <v>299.25</v>
      </c>
      <c r="U39" s="16">
        <v>297.16666666666669</v>
      </c>
      <c r="V39" s="16">
        <v>298.41666666666669</v>
      </c>
      <c r="W39" s="16">
        <v>288.5</v>
      </c>
      <c r="X39" s="16">
        <v>290.16666666666669</v>
      </c>
      <c r="Y39" s="16">
        <v>287.08333333333331</v>
      </c>
      <c r="Z39" s="16">
        <v>290.75</v>
      </c>
    </row>
    <row r="40" spans="1:26" x14ac:dyDescent="0.25">
      <c r="A40" s="14" t="s">
        <v>89</v>
      </c>
      <c r="B40" s="16">
        <v>250.58333333333329</v>
      </c>
      <c r="C40" s="16">
        <v>901.33333333333337</v>
      </c>
      <c r="D40" s="16">
        <v>882.66666666666663</v>
      </c>
      <c r="E40" s="16">
        <v>865.16666666666663</v>
      </c>
      <c r="F40" s="16">
        <v>846.75</v>
      </c>
      <c r="G40" s="16">
        <v>840.75</v>
      </c>
      <c r="H40" s="16">
        <v>821.25</v>
      </c>
      <c r="I40" s="16">
        <v>807.25</v>
      </c>
      <c r="J40" s="16">
        <v>793.33333333333337</v>
      </c>
      <c r="K40" s="16">
        <v>770.66666666666663</v>
      </c>
      <c r="L40" s="16">
        <v>768.66666666666663</v>
      </c>
      <c r="M40" s="16">
        <v>756.08333333333337</v>
      </c>
      <c r="N40" s="16">
        <v>742.08333333333337</v>
      </c>
      <c r="O40" s="16">
        <v>726.41666666666663</v>
      </c>
      <c r="P40" s="16">
        <v>716.33333333333337</v>
      </c>
      <c r="Q40" s="16">
        <v>703</v>
      </c>
      <c r="R40" s="16">
        <v>691.58333333333337</v>
      </c>
      <c r="S40" s="16">
        <v>674.58333333333337</v>
      </c>
      <c r="T40" s="16">
        <v>665.25</v>
      </c>
      <c r="U40" s="16">
        <v>656.08333333333337</v>
      </c>
      <c r="V40" s="16">
        <v>636.91666666666663</v>
      </c>
      <c r="W40" s="16">
        <v>623.83333333333337</v>
      </c>
      <c r="X40" s="16">
        <v>618.75</v>
      </c>
      <c r="Y40" s="16">
        <v>601.25</v>
      </c>
      <c r="Z40" s="16">
        <v>584.41666666666663</v>
      </c>
    </row>
    <row r="41" spans="1:26" x14ac:dyDescent="0.25">
      <c r="A41" s="14" t="s">
        <v>90</v>
      </c>
      <c r="B41" s="16">
        <v>2242</v>
      </c>
      <c r="C41" s="16">
        <v>1752</v>
      </c>
      <c r="D41" s="16">
        <v>1546</v>
      </c>
      <c r="E41" s="16">
        <v>1626</v>
      </c>
      <c r="F41" s="16">
        <v>1628</v>
      </c>
      <c r="G41" s="16">
        <v>1589</v>
      </c>
      <c r="H41" s="16">
        <v>1600</v>
      </c>
      <c r="I41" s="16">
        <v>1540</v>
      </c>
      <c r="J41" s="16">
        <v>1506</v>
      </c>
      <c r="K41" s="16">
        <v>1428</v>
      </c>
      <c r="L41" s="16">
        <v>1409</v>
      </c>
      <c r="M41" s="16">
        <v>1375</v>
      </c>
      <c r="N41" s="16">
        <v>1298</v>
      </c>
      <c r="O41" s="16">
        <v>1255</v>
      </c>
      <c r="P41" s="16">
        <v>1200</v>
      </c>
      <c r="Q41" s="16">
        <v>1194</v>
      </c>
      <c r="R41" s="16">
        <v>1240</v>
      </c>
      <c r="S41" s="16">
        <v>1219</v>
      </c>
      <c r="T41" s="16">
        <v>1176</v>
      </c>
      <c r="U41" s="16">
        <v>1140</v>
      </c>
      <c r="V41" s="16">
        <v>1123</v>
      </c>
      <c r="W41" s="16">
        <v>1088</v>
      </c>
      <c r="X41" s="16">
        <v>1051</v>
      </c>
      <c r="Y41" s="16">
        <v>986</v>
      </c>
      <c r="Z41" s="16">
        <v>973</v>
      </c>
    </row>
    <row r="42" spans="1:26" x14ac:dyDescent="0.25">
      <c r="A42" s="14" t="s">
        <v>91</v>
      </c>
      <c r="B42" s="16">
        <v>2468</v>
      </c>
      <c r="C42" s="16">
        <v>152</v>
      </c>
      <c r="D42" s="16">
        <v>94</v>
      </c>
      <c r="E42" s="16">
        <v>114</v>
      </c>
      <c r="F42" s="16">
        <v>100</v>
      </c>
      <c r="G42" s="16">
        <v>90</v>
      </c>
      <c r="H42" s="16">
        <v>80</v>
      </c>
      <c r="I42" s="16">
        <v>65</v>
      </c>
      <c r="J42" s="16">
        <v>73</v>
      </c>
      <c r="K42" s="16">
        <v>102</v>
      </c>
      <c r="L42" s="16">
        <v>88</v>
      </c>
      <c r="M42" s="16">
        <v>75</v>
      </c>
      <c r="N42" s="16">
        <v>91</v>
      </c>
      <c r="O42" s="16">
        <v>97</v>
      </c>
      <c r="P42" s="16">
        <v>87</v>
      </c>
      <c r="Q42" s="16">
        <v>109</v>
      </c>
      <c r="R42" s="16">
        <v>94</v>
      </c>
      <c r="S42" s="16">
        <v>127</v>
      </c>
      <c r="T42" s="16">
        <v>133</v>
      </c>
      <c r="U42" s="16">
        <v>123</v>
      </c>
      <c r="V42" s="16">
        <v>150</v>
      </c>
      <c r="W42" s="16">
        <v>149</v>
      </c>
      <c r="X42" s="16">
        <v>116</v>
      </c>
      <c r="Y42" s="16">
        <v>119</v>
      </c>
      <c r="Z42" s="16">
        <v>137</v>
      </c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4163</v>
      </c>
      <c r="C44" s="16">
        <v>1918</v>
      </c>
      <c r="D44" s="16">
        <v>5291.416666666667</v>
      </c>
      <c r="E44" s="16">
        <v>5217.916666666667</v>
      </c>
      <c r="F44" s="16">
        <v>5193.166666666667</v>
      </c>
      <c r="G44" s="16">
        <v>5213.166666666667</v>
      </c>
      <c r="H44" s="16">
        <v>5225.916666666667</v>
      </c>
      <c r="I44" s="16">
        <v>5301.583333333333</v>
      </c>
      <c r="J44" s="16">
        <v>5327.75</v>
      </c>
      <c r="K44" s="16">
        <v>5405.75</v>
      </c>
      <c r="L44" s="16">
        <v>5359.5</v>
      </c>
      <c r="M44" s="16">
        <v>5435.25</v>
      </c>
      <c r="N44" s="16">
        <v>5519</v>
      </c>
      <c r="O44" s="16">
        <v>5578</v>
      </c>
      <c r="P44" s="16">
        <v>5548.083333333333</v>
      </c>
      <c r="Q44" s="16">
        <v>5599.083333333333</v>
      </c>
      <c r="R44" s="16">
        <v>5622.666666666667</v>
      </c>
      <c r="S44" s="16">
        <v>5582.833333333333</v>
      </c>
      <c r="T44" s="16">
        <v>5709.166666666667</v>
      </c>
      <c r="U44" s="16">
        <v>5696.666666666667</v>
      </c>
      <c r="V44" s="16">
        <v>5721.416666666667</v>
      </c>
      <c r="W44" s="16">
        <v>5818.916666666667</v>
      </c>
      <c r="X44" s="16">
        <v>5923.583333333333</v>
      </c>
      <c r="Y44" s="16">
        <v>5984.75</v>
      </c>
      <c r="Z44" s="16">
        <v>5900.916666666667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7">
        <v>9.533175091074682</v>
      </c>
      <c r="C46" s="17">
        <v>2.8580011415525122</v>
      </c>
      <c r="D46" s="17">
        <v>1.303357305936073</v>
      </c>
      <c r="E46" s="17">
        <v>1.234584474885845</v>
      </c>
      <c r="F46" s="17">
        <v>1.174239526411657</v>
      </c>
      <c r="G46" s="17">
        <v>1.1137568493150689</v>
      </c>
      <c r="H46" s="17">
        <v>1.066426940639269</v>
      </c>
      <c r="I46" s="17">
        <v>1.0623207762557081</v>
      </c>
      <c r="J46" s="17">
        <v>1.077472677595628</v>
      </c>
      <c r="K46" s="17">
        <v>1.0677579908675801</v>
      </c>
      <c r="L46" s="17">
        <v>1.126595890410959</v>
      </c>
      <c r="M46" s="17">
        <v>1.1339931506849319</v>
      </c>
      <c r="N46" s="17">
        <v>1.1882616120218581</v>
      </c>
      <c r="O46" s="17">
        <v>1.1749303652968039</v>
      </c>
      <c r="P46" s="17">
        <v>1.168866438356164</v>
      </c>
      <c r="Q46" s="17">
        <v>1.16242694063927</v>
      </c>
      <c r="R46" s="17">
        <v>1.1590573770491801</v>
      </c>
      <c r="S46" s="17">
        <v>1.1639600456621</v>
      </c>
      <c r="T46" s="17">
        <v>1.1549566210045661</v>
      </c>
      <c r="U46" s="17">
        <v>1.152801369863014</v>
      </c>
      <c r="V46" s="17">
        <v>1.137454462659381</v>
      </c>
      <c r="W46" s="17">
        <v>1.1346678082191779</v>
      </c>
      <c r="X46" s="17">
        <v>1.1346678082191779</v>
      </c>
      <c r="Y46" s="17">
        <v>1.1346678082191779</v>
      </c>
      <c r="Z46" s="17">
        <v>1.1329337431693991</v>
      </c>
    </row>
    <row r="47" spans="1:26" x14ac:dyDescent="0.25">
      <c r="A47" s="14" t="s">
        <v>96</v>
      </c>
      <c r="B47" s="17">
        <v>5.5966939890710377</v>
      </c>
      <c r="C47" s="17">
        <v>0.7717054794520547</v>
      </c>
      <c r="D47" s="17">
        <v>0.43024885844748861</v>
      </c>
      <c r="E47" s="17">
        <v>0.40894520547945212</v>
      </c>
      <c r="F47" s="17">
        <v>0.39239981785063738</v>
      </c>
      <c r="G47" s="17">
        <v>0.365087899543379</v>
      </c>
      <c r="H47" s="17">
        <v>0.33948173515981728</v>
      </c>
      <c r="I47" s="17">
        <v>0.35550684931506848</v>
      </c>
      <c r="J47" s="17">
        <v>0.35454462659380698</v>
      </c>
      <c r="K47" s="17">
        <v>0.36366438356164382</v>
      </c>
      <c r="L47" s="17">
        <v>0.36593607305936071</v>
      </c>
      <c r="M47" s="17">
        <v>0.36096118721461179</v>
      </c>
      <c r="N47" s="17">
        <v>0.41166552823315122</v>
      </c>
      <c r="O47" s="17">
        <v>0.38893264840182662</v>
      </c>
      <c r="P47" s="17">
        <v>0.3928162100456622</v>
      </c>
      <c r="Q47" s="17">
        <v>0.39976940639269398</v>
      </c>
      <c r="R47" s="17">
        <v>0.40344489981785059</v>
      </c>
      <c r="S47" s="17">
        <v>0.38070205479452057</v>
      </c>
      <c r="T47" s="17">
        <v>0.39085273972602741</v>
      </c>
      <c r="U47" s="17">
        <v>0.39990753424657532</v>
      </c>
      <c r="V47" s="17">
        <v>0.38713911657559202</v>
      </c>
      <c r="W47" s="17">
        <v>0.39645091324200898</v>
      </c>
      <c r="X47" s="17">
        <v>0.39645091324200898</v>
      </c>
      <c r="Y47" s="17">
        <v>0.39645091324200898</v>
      </c>
      <c r="Z47" s="17">
        <v>0.3953756830601094</v>
      </c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113" priority="10">
      <formula>TRUE</formula>
    </cfRule>
  </conditionalFormatting>
  <conditionalFormatting sqref="A16:Z16">
    <cfRule type="expression" dxfId="112" priority="13">
      <formula>TRUE</formula>
    </cfRule>
  </conditionalFormatting>
  <conditionalFormatting sqref="A17:Z20">
    <cfRule type="notContainsBlanks" dxfId="111" priority="1">
      <formula>LEN(TRIM(A17))&gt;0</formula>
    </cfRule>
  </conditionalFormatting>
  <conditionalFormatting sqref="A20:Z20">
    <cfRule type="expression" dxfId="110" priority="16">
      <formula>TRUE</formula>
    </cfRule>
  </conditionalFormatting>
  <conditionalFormatting sqref="A26:Z26">
    <cfRule type="expression" dxfId="109" priority="19">
      <formula>TRUE</formula>
    </cfRule>
  </conditionalFormatting>
  <conditionalFormatting sqref="A30:Z30">
    <cfRule type="expression" dxfId="108" priority="22">
      <formula>TRUE</formula>
    </cfRule>
  </conditionalFormatting>
  <conditionalFormatting sqref="A32:Z32">
    <cfRule type="expression" dxfId="107" priority="25">
      <formula>TRUE</formula>
    </cfRule>
  </conditionalFormatting>
  <conditionalFormatting sqref="A35:Z35">
    <cfRule type="expression" dxfId="106" priority="28">
      <formula>TRUE</formula>
    </cfRule>
  </conditionalFormatting>
  <conditionalFormatting sqref="A38:Z38">
    <cfRule type="expression" dxfId="105" priority="31">
      <formula>TRUE</formula>
    </cfRule>
  </conditionalFormatting>
  <conditionalFormatting sqref="A45:Z45">
    <cfRule type="expression" dxfId="104" priority="34">
      <formula>TRUE</formula>
    </cfRule>
  </conditionalFormatting>
  <conditionalFormatting sqref="A55:Z55">
    <cfRule type="expression" dxfId="103" priority="37">
      <formula>TRUE</formula>
    </cfRule>
  </conditionalFormatting>
  <conditionalFormatting sqref="A60:Z60">
    <cfRule type="expression" dxfId="102" priority="40">
      <formula>TRUE</formula>
    </cfRule>
  </conditionalFormatting>
  <conditionalFormatting sqref="B14">
    <cfRule type="expression" dxfId="101" priority="8">
      <formula>TRUE</formula>
    </cfRule>
  </conditionalFormatting>
  <conditionalFormatting sqref="B16">
    <cfRule type="expression" dxfId="100" priority="11">
      <formula>TRUE</formula>
    </cfRule>
  </conditionalFormatting>
  <conditionalFormatting sqref="B1">
    <cfRule type="expression" dxfId="99" priority="3">
      <formula>TRUE</formula>
    </cfRule>
  </conditionalFormatting>
  <conditionalFormatting sqref="B20">
    <cfRule type="expression" dxfId="98" priority="14">
      <formula>TRUE</formula>
    </cfRule>
  </conditionalFormatting>
  <conditionalFormatting sqref="B26">
    <cfRule type="expression" dxfId="97" priority="17">
      <formula>TRUE</formula>
    </cfRule>
  </conditionalFormatting>
  <conditionalFormatting sqref="B1:B60">
    <cfRule type="expression" dxfId="96" priority="42">
      <formula>TRUE</formula>
    </cfRule>
  </conditionalFormatting>
  <conditionalFormatting sqref="B30">
    <cfRule type="expression" dxfId="95" priority="20">
      <formula>TRUE</formula>
    </cfRule>
  </conditionalFormatting>
  <conditionalFormatting sqref="B32">
    <cfRule type="expression" dxfId="94" priority="23">
      <formula>TRUE</formula>
    </cfRule>
  </conditionalFormatting>
  <conditionalFormatting sqref="B35">
    <cfRule type="expression" dxfId="93" priority="26">
      <formula>TRUE</formula>
    </cfRule>
  </conditionalFormatting>
  <conditionalFormatting sqref="B38">
    <cfRule type="expression" dxfId="92" priority="29">
      <formula>TRUE</formula>
    </cfRule>
  </conditionalFormatting>
  <conditionalFormatting sqref="B45">
    <cfRule type="expression" dxfId="91" priority="32">
      <formula>TRUE</formula>
    </cfRule>
  </conditionalFormatting>
  <conditionalFormatting sqref="B55">
    <cfRule type="expression" dxfId="90" priority="35">
      <formula>TRUE</formula>
    </cfRule>
  </conditionalFormatting>
  <conditionalFormatting sqref="B60">
    <cfRule type="expression" dxfId="89" priority="38">
      <formula>TRUE</formula>
    </cfRule>
  </conditionalFormatting>
  <conditionalFormatting sqref="Z14">
    <cfRule type="expression" dxfId="88" priority="9">
      <formula>TRUE</formula>
    </cfRule>
  </conditionalFormatting>
  <conditionalFormatting sqref="Z16">
    <cfRule type="expression" dxfId="87" priority="12">
      <formula>TRUE</formula>
    </cfRule>
  </conditionalFormatting>
  <conditionalFormatting sqref="Z1">
    <cfRule type="expression" dxfId="86" priority="4">
      <formula>TRUE</formula>
    </cfRule>
  </conditionalFormatting>
  <conditionalFormatting sqref="Z20">
    <cfRule type="expression" dxfId="85" priority="15">
      <formula>TRUE</formula>
    </cfRule>
  </conditionalFormatting>
  <conditionalFormatting sqref="Z26">
    <cfRule type="expression" dxfId="84" priority="18">
      <formula>TRUE</formula>
    </cfRule>
  </conditionalFormatting>
  <conditionalFormatting sqref="Z1:Z60">
    <cfRule type="expression" dxfId="83" priority="41">
      <formula>TRUE</formula>
    </cfRule>
  </conditionalFormatting>
  <conditionalFormatting sqref="Z30">
    <cfRule type="expression" dxfId="82" priority="21">
      <formula>TRUE</formula>
    </cfRule>
  </conditionalFormatting>
  <conditionalFormatting sqref="Z32">
    <cfRule type="expression" dxfId="81" priority="24">
      <formula>TRUE</formula>
    </cfRule>
  </conditionalFormatting>
  <conditionalFormatting sqref="Z35">
    <cfRule type="expression" dxfId="80" priority="27">
      <formula>TRUE</formula>
    </cfRule>
  </conditionalFormatting>
  <conditionalFormatting sqref="Z38">
    <cfRule type="expression" dxfId="79" priority="30">
      <formula>TRUE</formula>
    </cfRule>
  </conditionalFormatting>
  <conditionalFormatting sqref="Z45">
    <cfRule type="expression" dxfId="78" priority="33">
      <formula>TRUE</formula>
    </cfRule>
  </conditionalFormatting>
  <conditionalFormatting sqref="Z55">
    <cfRule type="expression" dxfId="77" priority="36">
      <formula>TRUE</formula>
    </cfRule>
  </conditionalFormatting>
  <conditionalFormatting sqref="Z60">
    <cfRule type="expression" dxfId="76" priority="39">
      <formula>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4" t="s">
        <v>59</v>
      </c>
      <c r="B5" s="15">
        <v>-247309.54978199999</v>
      </c>
      <c r="C5" s="15">
        <v>60609.457532000029</v>
      </c>
      <c r="D5" s="15">
        <v>43065.73328</v>
      </c>
      <c r="E5" s="15">
        <v>-78233.529055000021</v>
      </c>
      <c r="F5" s="15">
        <v>-239681.05783199999</v>
      </c>
      <c r="G5" s="15">
        <v>-275354.68439000001</v>
      </c>
      <c r="H5" s="15">
        <v>-346261.94140200003</v>
      </c>
      <c r="I5" s="15">
        <v>-317959.46647599997</v>
      </c>
      <c r="J5" s="15">
        <v>-341276.96644699993</v>
      </c>
      <c r="K5" s="15">
        <v>-360100.62103299989</v>
      </c>
      <c r="L5" s="15">
        <v>-312733.31959000009</v>
      </c>
      <c r="M5" s="15">
        <v>-271112.81898799993</v>
      </c>
      <c r="N5" s="15">
        <v>-249078.703778</v>
      </c>
      <c r="O5" s="15">
        <v>-207474.011367</v>
      </c>
      <c r="P5" s="15">
        <v>-208201.287075</v>
      </c>
      <c r="Q5" s="15">
        <v>-172276.03764900001</v>
      </c>
      <c r="R5" s="15">
        <v>-143791.284483</v>
      </c>
      <c r="S5" s="15">
        <v>-85816.798558000024</v>
      </c>
      <c r="T5" s="15">
        <v>-18692.221750000001</v>
      </c>
      <c r="U5" s="15">
        <v>102211.66978700001</v>
      </c>
      <c r="V5" s="15">
        <v>117816.787173</v>
      </c>
      <c r="W5" s="15">
        <v>174052.58295499999</v>
      </c>
      <c r="X5" s="15">
        <v>150766.578591</v>
      </c>
      <c r="Y5" s="15">
        <v>202341.994489</v>
      </c>
      <c r="Z5" s="15">
        <v>110539.955476</v>
      </c>
    </row>
    <row r="6" spans="1:26" x14ac:dyDescent="0.25">
      <c r="A6" s="14" t="s">
        <v>60</v>
      </c>
      <c r="B6" s="15">
        <v>10554909.654214</v>
      </c>
      <c r="C6" s="15">
        <v>13241212.09962</v>
      </c>
      <c r="D6" s="15">
        <v>14200543.453212</v>
      </c>
      <c r="E6" s="15">
        <v>13714138.912211999</v>
      </c>
      <c r="F6" s="15">
        <v>12521110.320358001</v>
      </c>
      <c r="G6" s="15">
        <v>12326229.148693001</v>
      </c>
      <c r="H6" s="15">
        <v>11410792.036607999</v>
      </c>
      <c r="I6" s="15">
        <v>11696849.356401</v>
      </c>
      <c r="J6" s="15">
        <v>11276118.133931</v>
      </c>
      <c r="K6" s="15">
        <v>11832192.575175</v>
      </c>
      <c r="L6" s="15">
        <v>12068839.864049001</v>
      </c>
      <c r="M6" s="15">
        <v>12323514.647173</v>
      </c>
      <c r="N6" s="15">
        <v>12677964.585274</v>
      </c>
      <c r="O6" s="15">
        <v>12467494.107953001</v>
      </c>
      <c r="P6" s="15">
        <v>12431578.474848</v>
      </c>
      <c r="Q6" s="15">
        <v>12881739.226506</v>
      </c>
      <c r="R6" s="15">
        <v>12474526.454224</v>
      </c>
      <c r="S6" s="15">
        <v>12436037.097340001</v>
      </c>
      <c r="T6" s="15">
        <v>12372634.99573</v>
      </c>
      <c r="U6" s="15">
        <v>12604257.114654001</v>
      </c>
      <c r="V6" s="15">
        <v>12145129.269049</v>
      </c>
      <c r="W6" s="15">
        <v>12303023.251638999</v>
      </c>
      <c r="X6" s="15">
        <v>12562175.960446</v>
      </c>
      <c r="Y6" s="15">
        <v>12188071.759911999</v>
      </c>
      <c r="Z6" s="15">
        <v>12306303.721059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>
        <v>9226925.9598479997</v>
      </c>
      <c r="C10" s="15">
        <v>1983853.748808</v>
      </c>
      <c r="D10" s="15">
        <v>747622.02856000001</v>
      </c>
      <c r="E10" s="15">
        <v>694074.40547699993</v>
      </c>
      <c r="F10" s="15">
        <v>657027.9700470001</v>
      </c>
      <c r="G10" s="15">
        <v>645757.25604800007</v>
      </c>
      <c r="H10" s="15">
        <v>557285.02354600001</v>
      </c>
      <c r="I10" s="15">
        <v>529992.51182700018</v>
      </c>
      <c r="J10" s="15">
        <v>570711.19908200006</v>
      </c>
      <c r="K10" s="15">
        <v>598101.75043300004</v>
      </c>
      <c r="L10" s="15">
        <v>630272.66850599996</v>
      </c>
      <c r="M10" s="15">
        <v>628685.47586400015</v>
      </c>
      <c r="N10" s="15">
        <v>665611.85882900003</v>
      </c>
      <c r="O10" s="15">
        <v>633533.4052080001</v>
      </c>
      <c r="P10" s="15">
        <v>661616.69818499987</v>
      </c>
      <c r="Q10" s="15">
        <v>687816.45464999985</v>
      </c>
      <c r="R10" s="15">
        <v>589964.95406700007</v>
      </c>
      <c r="S10" s="15">
        <v>664927.55557700014</v>
      </c>
      <c r="T10" s="15">
        <v>670025.72593299998</v>
      </c>
      <c r="U10" s="15">
        <v>669733.84289600002</v>
      </c>
      <c r="V10" s="15">
        <v>653122.25397299987</v>
      </c>
      <c r="W10" s="15">
        <v>637746.51594300009</v>
      </c>
      <c r="X10" s="15">
        <v>631836.81068799982</v>
      </c>
      <c r="Y10" s="15">
        <v>629073.89489199989</v>
      </c>
      <c r="Z10" s="15">
        <v>648899.76004700002</v>
      </c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2334801.5388014978</v>
      </c>
      <c r="C16" s="15">
        <v>2541610.704793049</v>
      </c>
      <c r="D16" s="15">
        <v>2704658.8464881252</v>
      </c>
      <c r="E16" s="15">
        <v>2561630.6755710468</v>
      </c>
      <c r="F16" s="15">
        <v>2240246.9428182621</v>
      </c>
      <c r="G16" s="15">
        <v>2203466.160790877</v>
      </c>
      <c r="H16" s="15">
        <v>1967498.2501850191</v>
      </c>
      <c r="I16" s="15">
        <v>2009749.8014276</v>
      </c>
      <c r="J16" s="15">
        <v>1944711.912901294</v>
      </c>
      <c r="K16" s="15">
        <v>2056185.227732433</v>
      </c>
      <c r="L16" s="15">
        <v>2155594.692738574</v>
      </c>
      <c r="M16" s="15">
        <v>2230712.5811376749</v>
      </c>
      <c r="N16" s="15">
        <v>2302033.8978722328</v>
      </c>
      <c r="O16" s="15">
        <v>2275283.2884281171</v>
      </c>
      <c r="P16" s="15">
        <v>2263916.679385094</v>
      </c>
      <c r="Q16" s="15">
        <v>2410566.0787393781</v>
      </c>
      <c r="R16" s="15">
        <v>2325235.390221077</v>
      </c>
      <c r="S16" s="15">
        <v>2364749.8760856632</v>
      </c>
      <c r="T16" s="15">
        <v>2417601.1750602731</v>
      </c>
      <c r="U16" s="15">
        <v>2487035.0180993141</v>
      </c>
      <c r="V16" s="15">
        <v>2398672.3179010781</v>
      </c>
      <c r="W16" s="15">
        <v>2476696.2671521069</v>
      </c>
      <c r="X16" s="15">
        <v>2551711.0277839098</v>
      </c>
      <c r="Y16" s="15">
        <v>2480904.9178798711</v>
      </c>
      <c r="Z16" s="15">
        <v>2504148.4583749231</v>
      </c>
    </row>
    <row r="17" spans="1:26" x14ac:dyDescent="0.25">
      <c r="A17" s="14" t="s">
        <v>10</v>
      </c>
      <c r="B17" s="15">
        <f t="shared" ref="B17:Z17" si="0">SUM(B5:B16)</f>
        <v>22287327.603081498</v>
      </c>
      <c r="C17" s="15">
        <f t="shared" si="0"/>
        <v>18621180.51075305</v>
      </c>
      <c r="D17" s="15">
        <f t="shared" si="0"/>
        <v>18590278.361540124</v>
      </c>
      <c r="E17" s="15">
        <f t="shared" si="0"/>
        <v>17783939.512205049</v>
      </c>
      <c r="F17" s="15">
        <f t="shared" si="0"/>
        <v>16079711.839391263</v>
      </c>
      <c r="G17" s="15">
        <f t="shared" si="0"/>
        <v>15802802.381141879</v>
      </c>
      <c r="H17" s="15">
        <f t="shared" si="0"/>
        <v>14351954.672937017</v>
      </c>
      <c r="I17" s="15">
        <f t="shared" si="0"/>
        <v>14563107.947179597</v>
      </c>
      <c r="J17" s="15">
        <f t="shared" si="0"/>
        <v>13982124.223467294</v>
      </c>
      <c r="K17" s="15">
        <f t="shared" si="0"/>
        <v>14551565.764307434</v>
      </c>
      <c r="L17" s="15">
        <f t="shared" si="0"/>
        <v>14865834.477703575</v>
      </c>
      <c r="M17" s="15">
        <f t="shared" si="0"/>
        <v>15139163.021186676</v>
      </c>
      <c r="N17" s="15">
        <f t="shared" si="0"/>
        <v>15396531.638197232</v>
      </c>
      <c r="O17" s="15">
        <f t="shared" si="0"/>
        <v>15168836.790222118</v>
      </c>
      <c r="P17" s="15">
        <f t="shared" si="0"/>
        <v>15148910.565343095</v>
      </c>
      <c r="Q17" s="15">
        <f t="shared" si="0"/>
        <v>15807845.722246379</v>
      </c>
      <c r="R17" s="15">
        <f t="shared" si="0"/>
        <v>15245935.514029074</v>
      </c>
      <c r="S17" s="15">
        <f t="shared" si="0"/>
        <v>15379897.730444664</v>
      </c>
      <c r="T17" s="15">
        <f t="shared" si="0"/>
        <v>15441569.674973272</v>
      </c>
      <c r="U17" s="15">
        <f t="shared" si="0"/>
        <v>15863237.645436315</v>
      </c>
      <c r="V17" s="15">
        <f t="shared" si="0"/>
        <v>15314740.628096078</v>
      </c>
      <c r="W17" s="15">
        <f t="shared" si="0"/>
        <v>15591518.617689107</v>
      </c>
      <c r="X17" s="15">
        <f t="shared" si="0"/>
        <v>15896490.37750891</v>
      </c>
      <c r="Y17" s="15">
        <f t="shared" si="0"/>
        <v>15500392.56717287</v>
      </c>
      <c r="Z17" s="15">
        <f t="shared" si="0"/>
        <v>15569891.894956924</v>
      </c>
    </row>
    <row r="18" spans="1:26" x14ac:dyDescent="0.25">
      <c r="A18" s="14" t="s">
        <v>13</v>
      </c>
      <c r="B18" s="15">
        <f t="shared" ref="B18:Z18" si="1">B17/B3/1000</f>
        <v>222.87327603081496</v>
      </c>
      <c r="C18" s="15">
        <f t="shared" si="1"/>
        <v>186.21180510753049</v>
      </c>
      <c r="D18" s="15">
        <f t="shared" si="1"/>
        <v>185.90278361540123</v>
      </c>
      <c r="E18" s="15">
        <f t="shared" si="1"/>
        <v>177.83939512205049</v>
      </c>
      <c r="F18" s="15">
        <f t="shared" si="1"/>
        <v>160.79711839391263</v>
      </c>
      <c r="G18" s="15">
        <f t="shared" si="1"/>
        <v>158.02802381141879</v>
      </c>
      <c r="H18" s="15">
        <f t="shared" si="1"/>
        <v>143.51954672937018</v>
      </c>
      <c r="I18" s="15">
        <f t="shared" si="1"/>
        <v>145.63107947179597</v>
      </c>
      <c r="J18" s="15">
        <f t="shared" si="1"/>
        <v>139.82124223467295</v>
      </c>
      <c r="K18" s="15">
        <f t="shared" si="1"/>
        <v>145.51565764307435</v>
      </c>
      <c r="L18" s="15">
        <f t="shared" si="1"/>
        <v>148.65834477703575</v>
      </c>
      <c r="M18" s="15">
        <f t="shared" si="1"/>
        <v>151.39163021186675</v>
      </c>
      <c r="N18" s="15">
        <f t="shared" si="1"/>
        <v>153.96531638197231</v>
      </c>
      <c r="O18" s="15">
        <f t="shared" si="1"/>
        <v>151.68836790222119</v>
      </c>
      <c r="P18" s="15">
        <f t="shared" si="1"/>
        <v>151.48910565343095</v>
      </c>
      <c r="Q18" s="15">
        <f t="shared" si="1"/>
        <v>158.07845722246378</v>
      </c>
      <c r="R18" s="15">
        <f t="shared" si="1"/>
        <v>152.45935514029074</v>
      </c>
      <c r="S18" s="15">
        <f t="shared" si="1"/>
        <v>153.79897730444662</v>
      </c>
      <c r="T18" s="15">
        <f t="shared" si="1"/>
        <v>154.41569674973272</v>
      </c>
      <c r="U18" s="15">
        <f t="shared" si="1"/>
        <v>158.63237645436314</v>
      </c>
      <c r="V18" s="15">
        <f t="shared" si="1"/>
        <v>153.14740628096078</v>
      </c>
      <c r="W18" s="15">
        <f t="shared" si="1"/>
        <v>155.91518617689107</v>
      </c>
      <c r="X18" s="15">
        <f t="shared" si="1"/>
        <v>158.96490377508911</v>
      </c>
      <c r="Y18" s="15">
        <f t="shared" si="1"/>
        <v>155.00392567172869</v>
      </c>
      <c r="Z18" s="15">
        <f t="shared" si="1"/>
        <v>155.69891894956922</v>
      </c>
    </row>
    <row r="19" spans="1:26" x14ac:dyDescent="0.25">
      <c r="A19" s="14" t="s">
        <v>14</v>
      </c>
      <c r="B19" s="15">
        <f>B18/B4</f>
        <v>111.43663801540748</v>
      </c>
      <c r="C19" s="15">
        <f>C18/B4</f>
        <v>93.105902553765247</v>
      </c>
      <c r="D19" s="15">
        <f>D18/B4</f>
        <v>92.951391807700617</v>
      </c>
      <c r="E19" s="15">
        <f>E18/B4</f>
        <v>88.919697561025245</v>
      </c>
      <c r="F19" s="15">
        <f>F18/B4</f>
        <v>80.398559196956313</v>
      </c>
      <c r="G19" s="15">
        <f>G18/B4</f>
        <v>79.014011905709395</v>
      </c>
      <c r="H19" s="15">
        <f>H18/B4</f>
        <v>71.759773364685088</v>
      </c>
      <c r="I19" s="15">
        <f>I18/B4</f>
        <v>72.815539735897985</v>
      </c>
      <c r="J19" s="15">
        <f>J18/B4</f>
        <v>69.910621117336476</v>
      </c>
      <c r="K19" s="15">
        <f>K18/B4</f>
        <v>72.757828821537174</v>
      </c>
      <c r="L19" s="15">
        <f>L18/B4</f>
        <v>74.329172388517875</v>
      </c>
      <c r="M19" s="15">
        <f>M18/B4</f>
        <v>75.695815105933377</v>
      </c>
      <c r="N19" s="15">
        <f>N18/B4</f>
        <v>76.982658190986157</v>
      </c>
      <c r="O19" s="15">
        <f>O18/B4</f>
        <v>75.844183951110594</v>
      </c>
      <c r="P19" s="15">
        <f>P18/B4</f>
        <v>75.744552826715477</v>
      </c>
      <c r="Q19" s="15">
        <f>Q18/B4</f>
        <v>79.039228611231891</v>
      </c>
      <c r="R19" s="15">
        <f>R18/B4</f>
        <v>76.22967757014537</v>
      </c>
      <c r="S19" s="15">
        <f>S18/B4</f>
        <v>76.899488652223312</v>
      </c>
      <c r="T19" s="15">
        <f>T18/B4</f>
        <v>77.207848374866359</v>
      </c>
      <c r="U19" s="15">
        <f>U18/B4</f>
        <v>79.31618822718157</v>
      </c>
      <c r="V19" s="15">
        <f>V18/B4</f>
        <v>76.57370314048039</v>
      </c>
      <c r="W19" s="15">
        <f>W18/B4</f>
        <v>77.957593088445535</v>
      </c>
      <c r="X19" s="15">
        <f>X18/B4</f>
        <v>79.482451887544556</v>
      </c>
      <c r="Y19" s="15">
        <f>Y18/B4</f>
        <v>77.501962835864347</v>
      </c>
      <c r="Z19" s="15">
        <f>Z18/B4</f>
        <v>77.849459474784609</v>
      </c>
    </row>
    <row r="20" spans="1:26" x14ac:dyDescent="0.25">
      <c r="A20" s="14" t="s">
        <v>15</v>
      </c>
      <c r="B20" s="16">
        <v>138.91915234666669</v>
      </c>
      <c r="C20" s="16">
        <v>268.70034767879099</v>
      </c>
      <c r="D20" s="16">
        <v>289.16283396833592</v>
      </c>
      <c r="E20" s="16">
        <v>286.82547151184372</v>
      </c>
      <c r="F20" s="16">
        <v>286.2142408070365</v>
      </c>
      <c r="G20" s="16">
        <v>283.14202698613542</v>
      </c>
      <c r="H20" s="16">
        <v>282.01544000959342</v>
      </c>
      <c r="I20" s="16">
        <v>299.48435141459032</v>
      </c>
      <c r="J20" s="16">
        <v>292.99140981479201</v>
      </c>
      <c r="K20" s="16">
        <v>301.33750673856707</v>
      </c>
      <c r="L20" s="16">
        <v>301.65341445280939</v>
      </c>
      <c r="M20" s="16">
        <v>305.74568327275881</v>
      </c>
      <c r="N20" s="16">
        <v>318.61550100316788</v>
      </c>
      <c r="O20" s="16">
        <v>322.17661599570602</v>
      </c>
      <c r="P20" s="16">
        <v>323.90810180260053</v>
      </c>
      <c r="Q20" s="16">
        <v>322.05765263051518</v>
      </c>
      <c r="R20" s="16">
        <v>325.81129750856701</v>
      </c>
      <c r="S20" s="16">
        <v>315.76767465481481</v>
      </c>
      <c r="T20" s="16">
        <v>295.94419299358049</v>
      </c>
      <c r="U20" s="16">
        <v>307.66680177481658</v>
      </c>
      <c r="V20" s="16">
        <v>299.98881960357932</v>
      </c>
      <c r="W20" s="16">
        <v>290.22000725299159</v>
      </c>
      <c r="X20" s="16">
        <v>293.19467381569308</v>
      </c>
      <c r="Y20" s="16">
        <v>300.56235494196949</v>
      </c>
      <c r="Z20" s="16">
        <v>290.96414484728632</v>
      </c>
    </row>
    <row r="21" spans="1:26" x14ac:dyDescent="0.25">
      <c r="A21" s="14" t="s">
        <v>70</v>
      </c>
      <c r="B21" s="17">
        <v>7.625774012832963</v>
      </c>
      <c r="C21" s="17">
        <v>-1.017829348326021</v>
      </c>
      <c r="D21" s="17">
        <v>-0.69231102659268706</v>
      </c>
      <c r="E21" s="17">
        <v>1.3003341822198511</v>
      </c>
      <c r="F21" s="17">
        <v>4.0826062198838704</v>
      </c>
      <c r="G21" s="17">
        <v>4.8421818236974126</v>
      </c>
      <c r="H21" s="17">
        <v>6.2360893588010624</v>
      </c>
      <c r="I21" s="17">
        <v>5.4957540127681854</v>
      </c>
      <c r="J21" s="17">
        <v>6.1419430593698214</v>
      </c>
      <c r="K21" s="17">
        <v>6.4139023334292649</v>
      </c>
      <c r="L21" s="17">
        <v>5.6616685252655303</v>
      </c>
      <c r="M21" s="17">
        <v>4.9259777772780113</v>
      </c>
      <c r="N21" s="17">
        <v>4.4158888538957877</v>
      </c>
      <c r="O21" s="17">
        <v>3.6974525574584218</v>
      </c>
      <c r="P21" s="17">
        <v>3.7509502350940411</v>
      </c>
      <c r="Q21" s="17">
        <v>3.1727725345073878</v>
      </c>
      <c r="R21" s="17">
        <v>2.6596438865225611</v>
      </c>
      <c r="S21" s="17">
        <v>1.6641451449029081</v>
      </c>
      <c r="T21" s="17">
        <v>0.39293191565600533</v>
      </c>
      <c r="U21" s="17">
        <v>-2.0988257110290118</v>
      </c>
      <c r="V21" s="17">
        <v>-2.5208838617153471</v>
      </c>
      <c r="W21" s="17">
        <v>-3.938353626072943</v>
      </c>
      <c r="X21" s="17">
        <v>-3.4555600859051121</v>
      </c>
      <c r="Y21" s="17">
        <v>-4.6329225440276467</v>
      </c>
      <c r="Z21" s="17">
        <v>-2.67987851508971</v>
      </c>
    </row>
    <row r="22" spans="1:26" x14ac:dyDescent="0.25">
      <c r="A22" s="14" t="s">
        <v>71</v>
      </c>
      <c r="B22" s="17">
        <v>379.89396983486779</v>
      </c>
      <c r="C22" s="17">
        <v>259.77190723155121</v>
      </c>
      <c r="D22" s="17">
        <v>266.72365047857983</v>
      </c>
      <c r="E22" s="17">
        <v>266.28164502187713</v>
      </c>
      <c r="F22" s="17">
        <v>249.187372754189</v>
      </c>
      <c r="G22" s="17">
        <v>253.2503321622153</v>
      </c>
      <c r="H22" s="17">
        <v>240.09960956143979</v>
      </c>
      <c r="I22" s="17">
        <v>236.19151854856571</v>
      </c>
      <c r="J22" s="17">
        <v>237.07141286682341</v>
      </c>
      <c r="K22" s="17">
        <v>246.2100701170462</v>
      </c>
      <c r="L22" s="17">
        <v>255.25686846071241</v>
      </c>
      <c r="M22" s="17">
        <v>261.59412232581889</v>
      </c>
      <c r="N22" s="17">
        <v>262.61085383142131</v>
      </c>
      <c r="O22" s="17">
        <v>259.64640521479868</v>
      </c>
      <c r="P22" s="17">
        <v>261.72910065209982</v>
      </c>
      <c r="Q22" s="17">
        <v>277.18807915626672</v>
      </c>
      <c r="R22" s="17">
        <v>269.59288150367502</v>
      </c>
      <c r="S22" s="17">
        <v>281.75348973390038</v>
      </c>
      <c r="T22" s="17">
        <v>303.8323022414375</v>
      </c>
      <c r="U22" s="17">
        <v>302.43047076492928</v>
      </c>
      <c r="V22" s="17">
        <v>303.57883199486929</v>
      </c>
      <c r="W22" s="17">
        <v>325.19221814146601</v>
      </c>
      <c r="X22" s="17">
        <v>336.41530483883281</v>
      </c>
      <c r="Y22" s="17">
        <v>326.0766528649371</v>
      </c>
      <c r="Z22" s="17">
        <v>348.50786764007819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7">
        <v>13.83678881492262</v>
      </c>
      <c r="C26" s="17">
        <v>5.671926201346051</v>
      </c>
      <c r="D26" s="17">
        <v>1.1870829074549281</v>
      </c>
      <c r="E26" s="17">
        <v>1.1247629634949159</v>
      </c>
      <c r="F26" s="17">
        <v>1.061764219187215</v>
      </c>
      <c r="G26" s="17">
        <v>0.9852668621518117</v>
      </c>
      <c r="H26" s="17">
        <v>0.91920184911906566</v>
      </c>
      <c r="I26" s="17">
        <v>0.93811186811830261</v>
      </c>
      <c r="J26" s="17">
        <v>0.96116195653149405</v>
      </c>
      <c r="K26" s="17">
        <v>0.95085121686576879</v>
      </c>
      <c r="L26" s="17">
        <v>1.039401854386321</v>
      </c>
      <c r="M26" s="17">
        <v>1.0541573746215911</v>
      </c>
      <c r="N26" s="17">
        <v>1.1018755264655511</v>
      </c>
      <c r="O26" s="17">
        <v>1.085707781300943</v>
      </c>
      <c r="P26" s="17">
        <v>1.0970840671350801</v>
      </c>
      <c r="Q26" s="17">
        <v>1.097295159787965</v>
      </c>
      <c r="R26" s="17">
        <v>1.07727309230921</v>
      </c>
      <c r="S26" s="17">
        <v>1.097743513496158</v>
      </c>
      <c r="T26" s="17">
        <v>1.0670862108217469</v>
      </c>
      <c r="U26" s="17">
        <v>1.0803666298844521</v>
      </c>
      <c r="V26" s="17">
        <v>1.0542015055980829</v>
      </c>
      <c r="W26" s="17">
        <v>1.052302083838708</v>
      </c>
      <c r="X26" s="17">
        <v>1.041946303290896</v>
      </c>
      <c r="Y26" s="17">
        <v>1.0266140318181169</v>
      </c>
      <c r="Z26" s="17">
        <v>1.0476314971606879</v>
      </c>
    </row>
    <row r="27" spans="1:26" x14ac:dyDescent="0.25">
      <c r="A27" s="14" t="s">
        <v>76</v>
      </c>
      <c r="B27" s="16">
        <v>27783.83046933333</v>
      </c>
      <c r="C27" s="16">
        <v>50972.455954666657</v>
      </c>
      <c r="D27" s="16">
        <v>53240.660990250013</v>
      </c>
      <c r="E27" s="16">
        <v>51502.381664666667</v>
      </c>
      <c r="F27" s="16">
        <v>50247.772116083332</v>
      </c>
      <c r="G27" s="16">
        <v>48672.114438916673</v>
      </c>
      <c r="H27" s="16">
        <v>47525.241950416668</v>
      </c>
      <c r="I27" s="16">
        <v>49522.732349916667</v>
      </c>
      <c r="J27" s="16">
        <v>47564.225469333331</v>
      </c>
      <c r="K27" s="16">
        <v>48057.305574666672</v>
      </c>
      <c r="L27" s="16">
        <v>47281.156181333332</v>
      </c>
      <c r="M27" s="16">
        <v>47109.294878666668</v>
      </c>
      <c r="N27" s="16">
        <v>48276.620712000004</v>
      </c>
      <c r="O27" s="16">
        <v>48017.202848000008</v>
      </c>
      <c r="P27" s="16">
        <v>47497.884048333333</v>
      </c>
      <c r="Q27" s="16">
        <v>46472.919274583342</v>
      </c>
      <c r="R27" s="16">
        <v>46271.720472166657</v>
      </c>
      <c r="S27" s="16">
        <v>44138.005563250008</v>
      </c>
      <c r="T27" s="16">
        <v>40721.920955916663</v>
      </c>
      <c r="U27" s="16">
        <v>41676.544968416667</v>
      </c>
      <c r="V27" s="16">
        <v>40006.508982333333</v>
      </c>
      <c r="W27" s="16">
        <v>37833.080145499996</v>
      </c>
      <c r="X27" s="16">
        <v>37341.273657166668</v>
      </c>
      <c r="Y27" s="16">
        <v>37377.934460583332</v>
      </c>
      <c r="Z27" s="16">
        <v>35311.408618666668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27783.83046933333</v>
      </c>
      <c r="C29" s="16">
        <v>50972.455954666657</v>
      </c>
      <c r="D29" s="16">
        <v>53240.660990250013</v>
      </c>
      <c r="E29" s="16">
        <v>51502.381664666667</v>
      </c>
      <c r="F29" s="16">
        <v>50247.772116083332</v>
      </c>
      <c r="G29" s="16">
        <v>48672.114438916673</v>
      </c>
      <c r="H29" s="16">
        <v>47525.241950416668</v>
      </c>
      <c r="I29" s="16">
        <v>49522.732349916667</v>
      </c>
      <c r="J29" s="16">
        <v>47564.225469333331</v>
      </c>
      <c r="K29" s="16">
        <v>48057.305574666672</v>
      </c>
      <c r="L29" s="16">
        <v>47281.156181333332</v>
      </c>
      <c r="M29" s="16">
        <v>47109.294878666668</v>
      </c>
      <c r="N29" s="16">
        <v>48276.620712000004</v>
      </c>
      <c r="O29" s="16">
        <v>48017.202848000008</v>
      </c>
      <c r="P29" s="16">
        <v>47497.884048333333</v>
      </c>
      <c r="Q29" s="16">
        <v>46472.919274583342</v>
      </c>
      <c r="R29" s="16">
        <v>46271.720472166657</v>
      </c>
      <c r="S29" s="16">
        <v>44138.005563250008</v>
      </c>
      <c r="T29" s="16">
        <v>40721.920955916663</v>
      </c>
      <c r="U29" s="16">
        <v>41676.544968416667</v>
      </c>
      <c r="V29" s="16">
        <v>40006.508982333333</v>
      </c>
      <c r="W29" s="16">
        <v>37833.080145499996</v>
      </c>
      <c r="X29" s="16">
        <v>37341.273657166668</v>
      </c>
      <c r="Y29" s="16">
        <v>37377.934460583332</v>
      </c>
      <c r="Z29" s="16">
        <v>35311.408618666668</v>
      </c>
    </row>
    <row r="30" spans="1:26" x14ac:dyDescent="0.25">
      <c r="A30" s="14" t="s">
        <v>79</v>
      </c>
      <c r="B30" s="16">
        <v>32430.747274416659</v>
      </c>
      <c r="C30" s="16">
        <v>59547.75978083333</v>
      </c>
      <c r="D30" s="16">
        <v>62205.75958749999</v>
      </c>
      <c r="E30" s="16">
        <v>60164.17173733333</v>
      </c>
      <c r="F30" s="16">
        <v>58707.855943750008</v>
      </c>
      <c r="G30" s="16">
        <v>56865.829168666671</v>
      </c>
      <c r="H30" s="16">
        <v>55525.493859916663</v>
      </c>
      <c r="I30" s="16">
        <v>57855.47638</v>
      </c>
      <c r="J30" s="16">
        <v>55564.983776000001</v>
      </c>
      <c r="K30" s="16">
        <v>56143.764328333338</v>
      </c>
      <c r="L30" s="16">
        <v>55236.953239916671</v>
      </c>
      <c r="M30" s="16">
        <v>55037.361361749987</v>
      </c>
      <c r="N30" s="16">
        <v>56405.111636416666</v>
      </c>
      <c r="O30" s="16">
        <v>56112.69060058333</v>
      </c>
      <c r="P30" s="16">
        <v>55506.278149749996</v>
      </c>
      <c r="Q30" s="16">
        <v>54298.263041333332</v>
      </c>
      <c r="R30" s="16">
        <v>54064.111820249993</v>
      </c>
      <c r="S30" s="16">
        <v>51568.09718241667</v>
      </c>
      <c r="T30" s="16">
        <v>47571.146565666677</v>
      </c>
      <c r="U30" s="16">
        <v>48699.45572416667</v>
      </c>
      <c r="V30" s="16">
        <v>46736.301089583343</v>
      </c>
      <c r="W30" s="16">
        <v>44194.249547000007</v>
      </c>
      <c r="X30" s="16">
        <v>43630.142391666683</v>
      </c>
      <c r="Y30" s="16">
        <v>43674.80625158333</v>
      </c>
      <c r="Z30" s="16">
        <v>41248.1218285</v>
      </c>
    </row>
    <row r="31" spans="1:26" x14ac:dyDescent="0.25">
      <c r="A31" s="14" t="s">
        <v>80</v>
      </c>
      <c r="B31" s="15">
        <v>10307600.104432</v>
      </c>
      <c r="C31" s="15">
        <v>13301821.557151999</v>
      </c>
      <c r="D31" s="15">
        <v>14243609.186492</v>
      </c>
      <c r="E31" s="15">
        <v>13635905.383157</v>
      </c>
      <c r="F31" s="15">
        <v>12281429.262526</v>
      </c>
      <c r="G31" s="15">
        <v>12050874.464303</v>
      </c>
      <c r="H31" s="15">
        <v>11064530.095206</v>
      </c>
      <c r="I31" s="15">
        <v>11378889.889924999</v>
      </c>
      <c r="J31" s="15">
        <v>10934841.167484</v>
      </c>
      <c r="K31" s="15">
        <v>11472091.954142001</v>
      </c>
      <c r="L31" s="15">
        <v>11756106.544459</v>
      </c>
      <c r="M31" s="15">
        <v>12052401.828185</v>
      </c>
      <c r="N31" s="15">
        <v>12428885.881495999</v>
      </c>
      <c r="O31" s="15">
        <v>12260020.096586</v>
      </c>
      <c r="P31" s="15">
        <v>12223377.187773</v>
      </c>
      <c r="Q31" s="15">
        <v>12709463.188857</v>
      </c>
      <c r="R31" s="15">
        <v>12330735.169740999</v>
      </c>
      <c r="S31" s="15">
        <v>12350220.298782</v>
      </c>
      <c r="T31" s="15">
        <v>12353942.773979999</v>
      </c>
      <c r="U31" s="15">
        <v>12706468.784441</v>
      </c>
      <c r="V31" s="15">
        <v>12262946.056221999</v>
      </c>
      <c r="W31" s="15">
        <v>12477075.834594</v>
      </c>
      <c r="X31" s="15">
        <v>12712942.539037</v>
      </c>
      <c r="Y31" s="15">
        <v>12390413.754401</v>
      </c>
      <c r="Z31" s="15">
        <v>12416843.676534999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645.75</v>
      </c>
      <c r="C33" s="16">
        <v>1150.083333333333</v>
      </c>
      <c r="D33" s="16">
        <v>1199.416666666667</v>
      </c>
      <c r="E33" s="16">
        <v>1159.583333333333</v>
      </c>
      <c r="F33" s="16">
        <v>1134.166666666667</v>
      </c>
      <c r="G33" s="16">
        <v>1100.083333333333</v>
      </c>
      <c r="H33" s="16">
        <v>1077</v>
      </c>
      <c r="I33" s="16">
        <v>1117.333333333333</v>
      </c>
      <c r="J33" s="16">
        <v>1074.083333333333</v>
      </c>
      <c r="K33" s="16">
        <v>1089.833333333333</v>
      </c>
      <c r="L33" s="16">
        <v>1072</v>
      </c>
      <c r="M33" s="16">
        <v>1067.166666666667</v>
      </c>
      <c r="N33" s="16">
        <v>1104.25</v>
      </c>
      <c r="O33" s="16">
        <v>1092.333333333333</v>
      </c>
      <c r="P33" s="16">
        <v>1084.166666666667</v>
      </c>
      <c r="Q33" s="16">
        <v>1062.25</v>
      </c>
      <c r="R33" s="16">
        <v>1054.083333333333</v>
      </c>
      <c r="S33" s="16">
        <v>1011.416666666667</v>
      </c>
      <c r="T33" s="16">
        <v>933.16666666666663</v>
      </c>
      <c r="U33" s="16">
        <v>956.08333333333337</v>
      </c>
      <c r="V33" s="16">
        <v>921.75</v>
      </c>
      <c r="W33" s="16">
        <v>874.33333333333337</v>
      </c>
      <c r="X33" s="16">
        <v>859.91666666666663</v>
      </c>
      <c r="Y33" s="16">
        <v>856.33333333333337</v>
      </c>
      <c r="Z33" s="16">
        <v>817.91666666666663</v>
      </c>
    </row>
    <row r="34" spans="1:26" x14ac:dyDescent="0.25">
      <c r="A34" s="14" t="s">
        <v>83</v>
      </c>
      <c r="B34" s="16">
        <v>6677</v>
      </c>
      <c r="C34" s="16">
        <v>3601</v>
      </c>
      <c r="D34" s="16">
        <v>6814.583333333333</v>
      </c>
      <c r="E34" s="16">
        <v>6818.333333333333</v>
      </c>
      <c r="F34" s="16">
        <v>6785.833333333333</v>
      </c>
      <c r="G34" s="16">
        <v>6801.583333333333</v>
      </c>
      <c r="H34" s="16">
        <v>6858.916666666667</v>
      </c>
      <c r="I34" s="16">
        <v>6755.5</v>
      </c>
      <c r="J34" s="16">
        <v>6815.583333333333</v>
      </c>
      <c r="K34" s="16">
        <v>6771.5</v>
      </c>
      <c r="L34" s="16">
        <v>6735</v>
      </c>
      <c r="M34" s="16">
        <v>6794.833333333333</v>
      </c>
      <c r="N34" s="16">
        <v>6732.666666666667</v>
      </c>
      <c r="O34" s="16">
        <v>6802.916666666667</v>
      </c>
      <c r="P34" s="16">
        <v>6717.083333333333</v>
      </c>
      <c r="Q34" s="16">
        <v>6782.333333333333</v>
      </c>
      <c r="R34" s="16">
        <v>6741.25</v>
      </c>
      <c r="S34" s="16">
        <v>6724.25</v>
      </c>
      <c r="T34" s="16">
        <v>6946</v>
      </c>
      <c r="U34" s="16">
        <v>6843</v>
      </c>
      <c r="V34" s="16">
        <v>6898.666666666667</v>
      </c>
      <c r="W34" s="16">
        <v>6911.75</v>
      </c>
      <c r="X34" s="16">
        <v>6955.583333333333</v>
      </c>
      <c r="Y34" s="16">
        <v>6953</v>
      </c>
      <c r="Z34" s="16">
        <v>6932.083333333333</v>
      </c>
    </row>
    <row r="35" spans="1:26" x14ac:dyDescent="0.25">
      <c r="A35" s="14" t="s">
        <v>84</v>
      </c>
      <c r="B35" s="16">
        <v>1461.25</v>
      </c>
      <c r="C35" s="16">
        <v>4008.916666666667</v>
      </c>
      <c r="D35" s="16">
        <v>746</v>
      </c>
      <c r="E35" s="16">
        <v>782.08333333333337</v>
      </c>
      <c r="F35" s="16">
        <v>864</v>
      </c>
      <c r="G35" s="16">
        <v>858.33333333333337</v>
      </c>
      <c r="H35" s="16">
        <v>824.08333333333337</v>
      </c>
      <c r="I35" s="16">
        <v>887.16666666666663</v>
      </c>
      <c r="J35" s="16">
        <v>894.33333333333337</v>
      </c>
      <c r="K35" s="16">
        <v>898.66666666666663</v>
      </c>
      <c r="L35" s="16">
        <v>953</v>
      </c>
      <c r="M35" s="16">
        <v>898</v>
      </c>
      <c r="N35" s="16">
        <v>947.08333333333337</v>
      </c>
      <c r="O35" s="16">
        <v>864.75</v>
      </c>
      <c r="P35" s="16">
        <v>958.75</v>
      </c>
      <c r="Q35" s="16">
        <v>915.41666666666663</v>
      </c>
      <c r="R35" s="16">
        <v>988.66666666666663</v>
      </c>
      <c r="S35" s="16">
        <v>1024.333333333333</v>
      </c>
      <c r="T35" s="16">
        <v>880.83333333333337</v>
      </c>
      <c r="U35" s="16">
        <v>960.91666666666663</v>
      </c>
      <c r="V35" s="16">
        <v>963.58333333333337</v>
      </c>
      <c r="W35" s="16">
        <v>973.91666666666663</v>
      </c>
      <c r="X35" s="16">
        <v>944.5</v>
      </c>
      <c r="Y35" s="16">
        <v>950.66666666666663</v>
      </c>
      <c r="Z35" s="16">
        <v>1034</v>
      </c>
    </row>
    <row r="36" spans="1:26" x14ac:dyDescent="0.25">
      <c r="A36" s="14" t="s">
        <v>85</v>
      </c>
      <c r="B36" s="16">
        <v>82.137023307054491</v>
      </c>
      <c r="C36" s="16">
        <v>93.604371922697894</v>
      </c>
      <c r="D36" s="16">
        <v>88.386070755650678</v>
      </c>
      <c r="E36" s="16">
        <v>85.279745451103494</v>
      </c>
      <c r="F36" s="16">
        <v>81.672914606623792</v>
      </c>
      <c r="G36" s="16">
        <v>81.359613119444433</v>
      </c>
      <c r="H36" s="16">
        <v>82.477084026312795</v>
      </c>
      <c r="I36" s="16">
        <v>78.258345539136229</v>
      </c>
      <c r="J36" s="16">
        <v>77.188311409304802</v>
      </c>
      <c r="K36" s="16">
        <v>75.450469519016366</v>
      </c>
      <c r="L36" s="16">
        <v>74.652087124505329</v>
      </c>
      <c r="M36" s="16">
        <v>73.470816493845106</v>
      </c>
      <c r="N36" s="16">
        <v>74.852343963276027</v>
      </c>
      <c r="O36" s="16">
        <v>73.862013857220305</v>
      </c>
      <c r="P36" s="16">
        <v>71.791753498049843</v>
      </c>
      <c r="Q36" s="16">
        <v>69.836893510026641</v>
      </c>
      <c r="R36" s="16">
        <v>71.49808982684425</v>
      </c>
      <c r="S36" s="16">
        <v>70.408373153890793</v>
      </c>
      <c r="T36" s="16">
        <v>69.732205414012554</v>
      </c>
      <c r="U36" s="16">
        <v>69.571471213670094</v>
      </c>
      <c r="V36" s="16">
        <v>67.710896087887065</v>
      </c>
      <c r="W36" s="16">
        <v>70.095049170395754</v>
      </c>
      <c r="X36" s="16">
        <v>66.64653254515791</v>
      </c>
      <c r="Y36" s="16">
        <v>67.53968043996386</v>
      </c>
      <c r="Z36" s="16">
        <v>64.021028914133652</v>
      </c>
    </row>
    <row r="37" spans="1:26" x14ac:dyDescent="0.25">
      <c r="A37" s="14" t="s">
        <v>86</v>
      </c>
      <c r="B37" s="18">
        <v>0.63050804777276759</v>
      </c>
      <c r="C37" s="18">
        <v>0.7861969406426359</v>
      </c>
      <c r="D37" s="18">
        <v>0.78597492642544142</v>
      </c>
      <c r="E37" s="18">
        <v>0.78735137988506465</v>
      </c>
      <c r="F37" s="18">
        <v>0.79303587361210703</v>
      </c>
      <c r="G37" s="18">
        <v>0.78819963544627614</v>
      </c>
      <c r="H37" s="18">
        <v>0.79940605610644022</v>
      </c>
      <c r="I37" s="18">
        <v>0.82913316148219018</v>
      </c>
      <c r="J37" s="18">
        <v>0.8018577984548283</v>
      </c>
      <c r="K37" s="18">
        <v>0.8217946171575512</v>
      </c>
      <c r="L37" s="18">
        <v>0.82047875126148484</v>
      </c>
      <c r="M37" s="18">
        <v>0.81627566433809629</v>
      </c>
      <c r="N37" s="18">
        <v>0.82096644096148907</v>
      </c>
      <c r="O37" s="18">
        <v>0.83778211186056517</v>
      </c>
      <c r="P37" s="18">
        <v>0.83648980162557252</v>
      </c>
      <c r="Q37" s="18">
        <v>0.82437233857075665</v>
      </c>
      <c r="R37" s="18">
        <v>0.8361257744487044</v>
      </c>
      <c r="S37" s="18">
        <v>0.82776044882251754</v>
      </c>
      <c r="T37" s="18">
        <v>0.8006980205528067</v>
      </c>
      <c r="U37" s="18">
        <v>0.81347906853726215</v>
      </c>
      <c r="V37" s="18">
        <v>0.81241692663453813</v>
      </c>
      <c r="W37" s="18">
        <v>0.80211246147658732</v>
      </c>
      <c r="X37" s="18">
        <v>0.80028034309930562</v>
      </c>
      <c r="Y37" s="18">
        <v>0.80906018090926524</v>
      </c>
      <c r="Z37" s="18">
        <v>0.79286445149106943</v>
      </c>
    </row>
    <row r="38" spans="1:26" x14ac:dyDescent="0.25">
      <c r="A38" s="14" t="s">
        <v>87</v>
      </c>
      <c r="B38" s="18">
        <v>8.7517076502732244E-2</v>
      </c>
      <c r="C38" s="18">
        <v>0.18783295281582951</v>
      </c>
      <c r="D38" s="18">
        <v>0.18082191780821921</v>
      </c>
      <c r="E38" s="18">
        <v>0.18433219178082191</v>
      </c>
      <c r="F38" s="18">
        <v>0.1840941863995143</v>
      </c>
      <c r="G38" s="18">
        <v>0.1852549467275495</v>
      </c>
      <c r="H38" s="18">
        <v>0.21670471841704719</v>
      </c>
      <c r="I38" s="18">
        <v>0.21064497716894981</v>
      </c>
      <c r="J38" s="18">
        <v>0.19881792653309049</v>
      </c>
      <c r="K38" s="18">
        <v>0.19808789954337899</v>
      </c>
      <c r="L38" s="18">
        <v>0.1962899543378995</v>
      </c>
      <c r="M38" s="18">
        <v>0.20364345509893461</v>
      </c>
      <c r="N38" s="18">
        <v>0.20096197632058291</v>
      </c>
      <c r="O38" s="18">
        <v>0.21416476407914761</v>
      </c>
      <c r="P38" s="18">
        <v>0.2175894216133942</v>
      </c>
      <c r="Q38" s="18">
        <v>0.20202625570776259</v>
      </c>
      <c r="R38" s="18">
        <v>0.22905282331511839</v>
      </c>
      <c r="S38" s="18">
        <v>0.22140410958904111</v>
      </c>
      <c r="T38" s="18">
        <v>0.21343226788432271</v>
      </c>
      <c r="U38" s="18">
        <v>0.2149067732115677</v>
      </c>
      <c r="V38" s="18">
        <v>0.22287682149362481</v>
      </c>
      <c r="W38" s="18">
        <v>0.2375665905631659</v>
      </c>
      <c r="X38" s="18">
        <v>0.22547564687975649</v>
      </c>
      <c r="Y38" s="18">
        <v>0.23125000000000001</v>
      </c>
      <c r="Z38" s="18">
        <v>0.2195279295689132</v>
      </c>
    </row>
    <row r="39" spans="1:26" x14ac:dyDescent="0.25">
      <c r="A39" s="14" t="s">
        <v>88</v>
      </c>
      <c r="B39" s="16">
        <v>290.5</v>
      </c>
      <c r="C39" s="16">
        <v>535.08333333333337</v>
      </c>
      <c r="D39" s="16">
        <v>558.91666666666663</v>
      </c>
      <c r="E39" s="16">
        <v>538.16666666666663</v>
      </c>
      <c r="F39" s="16">
        <v>527.75</v>
      </c>
      <c r="G39" s="16">
        <v>508.41666666666669</v>
      </c>
      <c r="H39" s="16">
        <v>497.5</v>
      </c>
      <c r="I39" s="16">
        <v>515</v>
      </c>
      <c r="J39" s="16">
        <v>496.66666666666669</v>
      </c>
      <c r="K39" s="16">
        <v>505.91666666666669</v>
      </c>
      <c r="L39" s="16">
        <v>498</v>
      </c>
      <c r="M39" s="16">
        <v>493.41666666666669</v>
      </c>
      <c r="N39" s="16">
        <v>511.91666666666669</v>
      </c>
      <c r="O39" s="16">
        <v>505.66666666666669</v>
      </c>
      <c r="P39" s="16">
        <v>504.16666666666669</v>
      </c>
      <c r="Q39" s="16">
        <v>494</v>
      </c>
      <c r="R39" s="16">
        <v>491.91666666666669</v>
      </c>
      <c r="S39" s="16">
        <v>464.75</v>
      </c>
      <c r="T39" s="16">
        <v>427.41666666666669</v>
      </c>
      <c r="U39" s="16">
        <v>438</v>
      </c>
      <c r="V39" s="16">
        <v>421.25</v>
      </c>
      <c r="W39" s="16">
        <v>396.91666666666669</v>
      </c>
      <c r="X39" s="16">
        <v>390.75</v>
      </c>
      <c r="Y39" s="16">
        <v>386.66666666666669</v>
      </c>
      <c r="Z39" s="16">
        <v>366.08333333333331</v>
      </c>
    </row>
    <row r="40" spans="1:26" x14ac:dyDescent="0.25">
      <c r="A40" s="14" t="s">
        <v>89</v>
      </c>
      <c r="B40" s="16">
        <v>355.25</v>
      </c>
      <c r="C40" s="16">
        <v>615</v>
      </c>
      <c r="D40" s="16">
        <v>640.5</v>
      </c>
      <c r="E40" s="16">
        <v>621.41666666666663</v>
      </c>
      <c r="F40" s="16">
        <v>606.41666666666663</v>
      </c>
      <c r="G40" s="16">
        <v>591.66666666666663</v>
      </c>
      <c r="H40" s="16">
        <v>579.5</v>
      </c>
      <c r="I40" s="16">
        <v>602.33333333333337</v>
      </c>
      <c r="J40" s="16">
        <v>577.41666666666663</v>
      </c>
      <c r="K40" s="16">
        <v>583.91666666666663</v>
      </c>
      <c r="L40" s="16">
        <v>574</v>
      </c>
      <c r="M40" s="16">
        <v>573.75</v>
      </c>
      <c r="N40" s="16">
        <v>592.33333333333337</v>
      </c>
      <c r="O40" s="16">
        <v>586.66666666666663</v>
      </c>
      <c r="P40" s="16">
        <v>580</v>
      </c>
      <c r="Q40" s="16">
        <v>568.25</v>
      </c>
      <c r="R40" s="16">
        <v>562.16666666666663</v>
      </c>
      <c r="S40" s="16">
        <v>546.66666666666663</v>
      </c>
      <c r="T40" s="16">
        <v>505.75</v>
      </c>
      <c r="U40" s="16">
        <v>518.08333333333337</v>
      </c>
      <c r="V40" s="16">
        <v>500.5</v>
      </c>
      <c r="W40" s="16">
        <v>477.41666666666669</v>
      </c>
      <c r="X40" s="16">
        <v>469.16666666666669</v>
      </c>
      <c r="Y40" s="16">
        <v>469.66666666666669</v>
      </c>
      <c r="Z40" s="16">
        <v>451.83333333333331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6">
        <v>6677</v>
      </c>
      <c r="C44" s="16">
        <v>3601</v>
      </c>
      <c r="D44" s="16">
        <v>6814.583333333333</v>
      </c>
      <c r="E44" s="16">
        <v>6818.333333333333</v>
      </c>
      <c r="F44" s="16">
        <v>6785.833333333333</v>
      </c>
      <c r="G44" s="16">
        <v>6801.583333333333</v>
      </c>
      <c r="H44" s="16">
        <v>6858.916666666667</v>
      </c>
      <c r="I44" s="16">
        <v>6755.5</v>
      </c>
      <c r="J44" s="16">
        <v>6815.583333333333</v>
      </c>
      <c r="K44" s="16">
        <v>6771.5</v>
      </c>
      <c r="L44" s="16">
        <v>6735</v>
      </c>
      <c r="M44" s="16">
        <v>6794.833333333333</v>
      </c>
      <c r="N44" s="16">
        <v>6732.666666666667</v>
      </c>
      <c r="O44" s="16">
        <v>6802.916666666667</v>
      </c>
      <c r="P44" s="16">
        <v>6717.083333333333</v>
      </c>
      <c r="Q44" s="16">
        <v>6782.333333333333</v>
      </c>
      <c r="R44" s="16">
        <v>6741.25</v>
      </c>
      <c r="S44" s="16">
        <v>6724.25</v>
      </c>
      <c r="T44" s="16">
        <v>6946</v>
      </c>
      <c r="U44" s="16">
        <v>6843</v>
      </c>
      <c r="V44" s="16">
        <v>6898.666666666667</v>
      </c>
      <c r="W44" s="16">
        <v>6911.75</v>
      </c>
      <c r="X44" s="16">
        <v>6955.583333333333</v>
      </c>
      <c r="Y44" s="16">
        <v>6953</v>
      </c>
      <c r="Z44" s="16">
        <v>6932.083333333333</v>
      </c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7">
        <v>13.362560336976321</v>
      </c>
      <c r="C49" s="17">
        <v>2.8731541095890401</v>
      </c>
      <c r="D49" s="17">
        <v>1.1545844748858449</v>
      </c>
      <c r="E49" s="17">
        <v>1.068971461187215</v>
      </c>
      <c r="F49" s="17">
        <v>1.013759107468124</v>
      </c>
      <c r="G49" s="17">
        <v>0.93070433789954354</v>
      </c>
      <c r="H49" s="17">
        <v>0.87418150684931495</v>
      </c>
      <c r="I49" s="17">
        <v>0.87956050228310501</v>
      </c>
      <c r="J49" s="17">
        <v>0.89128756830601086</v>
      </c>
      <c r="K49" s="17">
        <v>0.88559246575342476</v>
      </c>
      <c r="L49" s="17">
        <v>0.95473059360730594</v>
      </c>
      <c r="M49" s="17">
        <v>0.95928767123287673</v>
      </c>
      <c r="N49" s="17">
        <v>1.026450364298725</v>
      </c>
      <c r="O49" s="17">
        <v>1.006183789954338</v>
      </c>
      <c r="P49" s="17">
        <v>1.003470319634703</v>
      </c>
      <c r="Q49" s="17">
        <v>1.00290296803653</v>
      </c>
      <c r="R49" s="17">
        <v>0.99668715846994527</v>
      </c>
      <c r="S49" s="17">
        <v>0.98673630136986312</v>
      </c>
      <c r="T49" s="17">
        <v>0.98728538812785371</v>
      </c>
      <c r="U49" s="17">
        <v>0.98446461187214607</v>
      </c>
      <c r="V49" s="17">
        <v>0.97044854280510029</v>
      </c>
      <c r="W49" s="17">
        <v>0.97003652968036536</v>
      </c>
      <c r="X49" s="17">
        <v>0.97003652968036536</v>
      </c>
      <c r="Y49" s="17">
        <v>0.97003652968036536</v>
      </c>
      <c r="Z49" s="17">
        <v>0.96746812386156655</v>
      </c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7">
        <v>1.3182183219178081</v>
      </c>
      <c r="E53" s="17">
        <v>1.2515959855403349</v>
      </c>
      <c r="F53" s="17">
        <v>1.188437310261081</v>
      </c>
      <c r="G53" s="17">
        <v>0.99029680365296813</v>
      </c>
      <c r="H53" s="17">
        <v>1.058910768645358</v>
      </c>
      <c r="I53" s="17">
        <v>1.122911434550989</v>
      </c>
      <c r="J53" s="17">
        <v>1.0312556921675771</v>
      </c>
      <c r="K53" s="17">
        <v>0.95704661339421615</v>
      </c>
      <c r="L53" s="17">
        <v>1.146879661339421</v>
      </c>
      <c r="M53" s="17">
        <v>1.145842465753425</v>
      </c>
      <c r="N53" s="17">
        <v>1.2873330297510619</v>
      </c>
      <c r="O53" s="17">
        <v>1.1971921613394221</v>
      </c>
      <c r="P53" s="17">
        <v>1.2410665905631659</v>
      </c>
      <c r="Q53" s="17">
        <v>1.1805885654490109</v>
      </c>
      <c r="R53" s="17">
        <v>1.3232988008500299</v>
      </c>
      <c r="S53" s="17">
        <v>1.2195303462709279</v>
      </c>
      <c r="T53" s="17">
        <v>1.254435882800609</v>
      </c>
      <c r="U53" s="17">
        <v>1.2412584665144599</v>
      </c>
      <c r="V53" s="17">
        <v>1.2522939435336971</v>
      </c>
      <c r="W53" s="17">
        <v>1.2824358828006091</v>
      </c>
      <c r="X53" s="17">
        <v>1.2824358828006091</v>
      </c>
      <c r="Y53" s="17">
        <v>1.2824358828006091</v>
      </c>
      <c r="Z53" s="17">
        <v>1.2791150576806309</v>
      </c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75" priority="10">
      <formula>TRUE</formula>
    </cfRule>
  </conditionalFormatting>
  <conditionalFormatting sqref="A16:Z16">
    <cfRule type="expression" dxfId="74" priority="13">
      <formula>TRUE</formula>
    </cfRule>
  </conditionalFormatting>
  <conditionalFormatting sqref="A17:Z20">
    <cfRule type="notContainsBlanks" dxfId="73" priority="1">
      <formula>LEN(TRIM(A17))&gt;0</formula>
    </cfRule>
  </conditionalFormatting>
  <conditionalFormatting sqref="A20:Z20">
    <cfRule type="expression" dxfId="72" priority="16">
      <formula>TRUE</formula>
    </cfRule>
  </conditionalFormatting>
  <conditionalFormatting sqref="A26:Z26">
    <cfRule type="expression" dxfId="71" priority="19">
      <formula>TRUE</formula>
    </cfRule>
  </conditionalFormatting>
  <conditionalFormatting sqref="A30:Z30">
    <cfRule type="expression" dxfId="70" priority="22">
      <formula>TRUE</formula>
    </cfRule>
  </conditionalFormatting>
  <conditionalFormatting sqref="A32:Z32">
    <cfRule type="expression" dxfId="69" priority="25">
      <formula>TRUE</formula>
    </cfRule>
  </conditionalFormatting>
  <conditionalFormatting sqref="A35:Z35">
    <cfRule type="expression" dxfId="68" priority="28">
      <formula>TRUE</formula>
    </cfRule>
  </conditionalFormatting>
  <conditionalFormatting sqref="A38:Z38">
    <cfRule type="expression" dxfId="67" priority="31">
      <formula>TRUE</formula>
    </cfRule>
  </conditionalFormatting>
  <conditionalFormatting sqref="A45:Z45">
    <cfRule type="expression" dxfId="66" priority="34">
      <formula>TRUE</formula>
    </cfRule>
  </conditionalFormatting>
  <conditionalFormatting sqref="A55:Z55">
    <cfRule type="expression" dxfId="65" priority="37">
      <formula>TRUE</formula>
    </cfRule>
  </conditionalFormatting>
  <conditionalFormatting sqref="A60:Z60">
    <cfRule type="expression" dxfId="64" priority="40">
      <formula>TRUE</formula>
    </cfRule>
  </conditionalFormatting>
  <conditionalFormatting sqref="B14">
    <cfRule type="expression" dxfId="63" priority="8">
      <formula>TRUE</formula>
    </cfRule>
  </conditionalFormatting>
  <conditionalFormatting sqref="B16">
    <cfRule type="expression" dxfId="62" priority="11">
      <formula>TRUE</formula>
    </cfRule>
  </conditionalFormatting>
  <conditionalFormatting sqref="B1">
    <cfRule type="expression" dxfId="61" priority="3">
      <formula>TRUE</formula>
    </cfRule>
  </conditionalFormatting>
  <conditionalFormatting sqref="B20">
    <cfRule type="expression" dxfId="60" priority="14">
      <formula>TRUE</formula>
    </cfRule>
  </conditionalFormatting>
  <conditionalFormatting sqref="B26">
    <cfRule type="expression" dxfId="59" priority="17">
      <formula>TRUE</formula>
    </cfRule>
  </conditionalFormatting>
  <conditionalFormatting sqref="B1:B60">
    <cfRule type="expression" dxfId="58" priority="42">
      <formula>TRUE</formula>
    </cfRule>
  </conditionalFormatting>
  <conditionalFormatting sqref="B30">
    <cfRule type="expression" dxfId="57" priority="20">
      <formula>TRUE</formula>
    </cfRule>
  </conditionalFormatting>
  <conditionalFormatting sqref="B32">
    <cfRule type="expression" dxfId="56" priority="23">
      <formula>TRUE</formula>
    </cfRule>
  </conditionalFormatting>
  <conditionalFormatting sqref="B35">
    <cfRule type="expression" dxfId="55" priority="26">
      <formula>TRUE</formula>
    </cfRule>
  </conditionalFormatting>
  <conditionalFormatting sqref="B38">
    <cfRule type="expression" dxfId="54" priority="29">
      <formula>TRUE</formula>
    </cfRule>
  </conditionalFormatting>
  <conditionalFormatting sqref="B45">
    <cfRule type="expression" dxfId="53" priority="32">
      <formula>TRUE</formula>
    </cfRule>
  </conditionalFormatting>
  <conditionalFormatting sqref="B55">
    <cfRule type="expression" dxfId="52" priority="35">
      <formula>TRUE</formula>
    </cfRule>
  </conditionalFormatting>
  <conditionalFormatting sqref="B60">
    <cfRule type="expression" dxfId="51" priority="38">
      <formula>TRUE</formula>
    </cfRule>
  </conditionalFormatting>
  <conditionalFormatting sqref="Z14">
    <cfRule type="expression" dxfId="50" priority="9">
      <formula>TRUE</formula>
    </cfRule>
  </conditionalFormatting>
  <conditionalFormatting sqref="Z16">
    <cfRule type="expression" dxfId="49" priority="12">
      <formula>TRUE</formula>
    </cfRule>
  </conditionalFormatting>
  <conditionalFormatting sqref="Z1">
    <cfRule type="expression" dxfId="48" priority="4">
      <formula>TRUE</formula>
    </cfRule>
  </conditionalFormatting>
  <conditionalFormatting sqref="Z20">
    <cfRule type="expression" dxfId="47" priority="15">
      <formula>TRUE</formula>
    </cfRule>
  </conditionalFormatting>
  <conditionalFormatting sqref="Z26">
    <cfRule type="expression" dxfId="46" priority="18">
      <formula>TRUE</formula>
    </cfRule>
  </conditionalFormatting>
  <conditionalFormatting sqref="Z1:Z60">
    <cfRule type="expression" dxfId="45" priority="41">
      <formula>TRUE</formula>
    </cfRule>
  </conditionalFormatting>
  <conditionalFormatting sqref="Z30">
    <cfRule type="expression" dxfId="44" priority="21">
      <formula>TRUE</formula>
    </cfRule>
  </conditionalFormatting>
  <conditionalFormatting sqref="Z32">
    <cfRule type="expression" dxfId="43" priority="24">
      <formula>TRUE</formula>
    </cfRule>
  </conditionalFormatting>
  <conditionalFormatting sqref="Z35">
    <cfRule type="expression" dxfId="42" priority="27">
      <formula>TRUE</formula>
    </cfRule>
  </conditionalFormatting>
  <conditionalFormatting sqref="Z38">
    <cfRule type="expression" dxfId="41" priority="30">
      <formula>TRUE</formula>
    </cfRule>
  </conditionalFormatting>
  <conditionalFormatting sqref="Z45">
    <cfRule type="expression" dxfId="40" priority="33">
      <formula>TRUE</formula>
    </cfRule>
  </conditionalFormatting>
  <conditionalFormatting sqref="Z55">
    <cfRule type="expression" dxfId="39" priority="36">
      <formula>TRUE</formula>
    </cfRule>
  </conditionalFormatting>
  <conditionalFormatting sqref="Z60">
    <cfRule type="expression" dxfId="38" priority="39">
      <formula>TRUE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4" t="s">
        <v>59</v>
      </c>
      <c r="B5" s="15">
        <v>-66636.147045000005</v>
      </c>
      <c r="C5" s="15">
        <v>14074.785156</v>
      </c>
      <c r="D5" s="15">
        <v>14867.02795500001</v>
      </c>
      <c r="E5" s="15">
        <v>-22375.545151999999</v>
      </c>
      <c r="F5" s="15">
        <v>-76093.130474000005</v>
      </c>
      <c r="G5" s="15">
        <v>-87010.675176000004</v>
      </c>
      <c r="H5" s="15">
        <v>-114194.31041799999</v>
      </c>
      <c r="I5" s="15">
        <v>-101225.523242</v>
      </c>
      <c r="J5" s="15">
        <v>-106800.50602299999</v>
      </c>
      <c r="K5" s="15">
        <v>-117046.570456</v>
      </c>
      <c r="L5" s="15">
        <v>-97780.370824999991</v>
      </c>
      <c r="M5" s="15">
        <v>-89834.154727000016</v>
      </c>
      <c r="N5" s="15">
        <v>-76656.859565000006</v>
      </c>
      <c r="O5" s="15">
        <v>-64185.118220999997</v>
      </c>
      <c r="P5" s="15">
        <v>-67336.450677999994</v>
      </c>
      <c r="Q5" s="15">
        <v>-52833.995010999999</v>
      </c>
      <c r="R5" s="15">
        <v>-44526.820274000012</v>
      </c>
      <c r="S5" s="15">
        <v>-25009.36913000001</v>
      </c>
      <c r="T5" s="15">
        <v>-4179.8999829999993</v>
      </c>
      <c r="U5" s="15">
        <v>34544.402263000004</v>
      </c>
      <c r="V5" s="15">
        <v>42764.531595000008</v>
      </c>
      <c r="W5" s="15">
        <v>60404.180280999994</v>
      </c>
      <c r="X5" s="15">
        <v>52809.723299999998</v>
      </c>
      <c r="Y5" s="15">
        <v>65850.074681000013</v>
      </c>
      <c r="Z5" s="15">
        <v>38534.674244000002</v>
      </c>
    </row>
    <row r="6" spans="1:26" x14ac:dyDescent="0.25">
      <c r="A6" s="14" t="s">
        <v>60</v>
      </c>
      <c r="B6" s="15">
        <v>3858277.0705809998</v>
      </c>
      <c r="C6" s="15">
        <v>4063253.439491</v>
      </c>
      <c r="D6" s="15">
        <v>4297373.2778479997</v>
      </c>
      <c r="E6" s="15">
        <v>4156768.938933</v>
      </c>
      <c r="F6" s="15">
        <v>3798249.4606889999</v>
      </c>
      <c r="G6" s="15">
        <v>3743377.5995479999</v>
      </c>
      <c r="H6" s="15">
        <v>3470467.2562219999</v>
      </c>
      <c r="I6" s="15">
        <v>3555012.0638310001</v>
      </c>
      <c r="J6" s="15">
        <v>3428286.6331199999</v>
      </c>
      <c r="K6" s="15">
        <v>3600319.1495730001</v>
      </c>
      <c r="L6" s="15">
        <v>3669855.8642899999</v>
      </c>
      <c r="M6" s="15">
        <v>3752736.9965499998</v>
      </c>
      <c r="N6" s="15">
        <v>3851906.9489239999</v>
      </c>
      <c r="O6" s="15">
        <v>3794396.615731</v>
      </c>
      <c r="P6" s="15">
        <v>3780044.355523</v>
      </c>
      <c r="Q6" s="15">
        <v>3909804.9893769999</v>
      </c>
      <c r="R6" s="15">
        <v>3788523.768501</v>
      </c>
      <c r="S6" s="15">
        <v>3775070.0843500001</v>
      </c>
      <c r="T6" s="15">
        <v>3753089.4720390001</v>
      </c>
      <c r="U6" s="15">
        <v>3822090.841738</v>
      </c>
      <c r="V6" s="15">
        <v>3681718.1016790001</v>
      </c>
      <c r="W6" s="15">
        <v>3710449.9986</v>
      </c>
      <c r="X6" s="15">
        <v>3790002.889899001</v>
      </c>
      <c r="Y6" s="15">
        <v>3684622.775777</v>
      </c>
      <c r="Z6" s="15">
        <v>3721592.968684</v>
      </c>
    </row>
    <row r="7" spans="1:26" x14ac:dyDescent="0.25">
      <c r="A7" s="14" t="s">
        <v>61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 t="s">
        <v>63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 t="s">
        <v>66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 t="s">
        <v>67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 t="s">
        <v>68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 t="s">
        <v>110</v>
      </c>
      <c r="B15" s="15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5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238168.34999999995</v>
      </c>
      <c r="D15" s="15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268316.49</v>
      </c>
      <c r="E15" s="15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267698.7144</v>
      </c>
      <c r="F15" s="15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270302.29920000001</v>
      </c>
      <c r="G15" s="15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270811.35000000003</v>
      </c>
      <c r="H15" s="15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228792.39119999998</v>
      </c>
      <c r="I15" s="15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193342.72319999998</v>
      </c>
      <c r="J15" s="15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159557.98319999999</v>
      </c>
      <c r="K15" s="15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127556.04960000001</v>
      </c>
      <c r="L15" s="15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97158.171599999987</v>
      </c>
      <c r="M15" s="15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68208.940799999997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4" t="s">
        <v>69</v>
      </c>
      <c r="B16" s="15">
        <v>700440.46164044947</v>
      </c>
      <c r="C16" s="15">
        <v>762483.21143791475</v>
      </c>
      <c r="D16" s="15">
        <v>811397.65394643741</v>
      </c>
      <c r="E16" s="15">
        <v>768489.20267131412</v>
      </c>
      <c r="F16" s="15">
        <v>672074.08284547878</v>
      </c>
      <c r="G16" s="15">
        <v>661039.84823726304</v>
      </c>
      <c r="H16" s="15">
        <v>590249.47505550564</v>
      </c>
      <c r="I16" s="15">
        <v>602924.94042827992</v>
      </c>
      <c r="J16" s="15">
        <v>583413.57387038821</v>
      </c>
      <c r="K16" s="15">
        <v>616855.56831972999</v>
      </c>
      <c r="L16" s="15">
        <v>646678.40782157204</v>
      </c>
      <c r="M16" s="15">
        <v>669213.77434130246</v>
      </c>
      <c r="N16" s="15">
        <v>690610.16936167004</v>
      </c>
      <c r="O16" s="15">
        <v>682584.98652843502</v>
      </c>
      <c r="P16" s="15">
        <v>679175.00381552812</v>
      </c>
      <c r="Q16" s="15">
        <v>723169.82362181321</v>
      </c>
      <c r="R16" s="15">
        <v>697570.61706632341</v>
      </c>
      <c r="S16" s="15">
        <v>709424.96282569889</v>
      </c>
      <c r="T16" s="15">
        <v>725280.35251808201</v>
      </c>
      <c r="U16" s="15">
        <v>746110.5054297942</v>
      </c>
      <c r="V16" s="15">
        <v>719601.69537032337</v>
      </c>
      <c r="W16" s="15">
        <v>743008.88014563208</v>
      </c>
      <c r="X16" s="15">
        <v>765513.30833517318</v>
      </c>
      <c r="Y16" s="15">
        <v>744271.47536396119</v>
      </c>
      <c r="Z16" s="15">
        <v>751244.53751247691</v>
      </c>
    </row>
    <row r="17" spans="1:26" x14ac:dyDescent="0.25">
      <c r="A17" s="14" t="s">
        <v>10</v>
      </c>
      <c r="B17" s="15">
        <f t="shared" ref="B17:Z17" si="0">SUM(B5:B16)</f>
        <v>4617481.3851764491</v>
      </c>
      <c r="C17" s="15">
        <f t="shared" si="0"/>
        <v>5077979.7860849146</v>
      </c>
      <c r="D17" s="15">
        <f t="shared" si="0"/>
        <v>5391954.4497494381</v>
      </c>
      <c r="E17" s="15">
        <f t="shared" si="0"/>
        <v>5170581.3108523134</v>
      </c>
      <c r="F17" s="15">
        <f t="shared" si="0"/>
        <v>4664532.7122604791</v>
      </c>
      <c r="G17" s="15">
        <f t="shared" si="0"/>
        <v>4588218.1226092633</v>
      </c>
      <c r="H17" s="15">
        <f t="shared" si="0"/>
        <v>4175314.8120595054</v>
      </c>
      <c r="I17" s="15">
        <f t="shared" si="0"/>
        <v>4250054.2042172803</v>
      </c>
      <c r="J17" s="15">
        <f t="shared" si="0"/>
        <v>4064457.6841673884</v>
      </c>
      <c r="K17" s="15">
        <f t="shared" si="0"/>
        <v>4227684.1970367301</v>
      </c>
      <c r="L17" s="15">
        <f t="shared" si="0"/>
        <v>4315912.0728865722</v>
      </c>
      <c r="M17" s="15">
        <f t="shared" si="0"/>
        <v>4400325.5569643024</v>
      </c>
      <c r="N17" s="15">
        <f t="shared" si="0"/>
        <v>4465860.2587206699</v>
      </c>
      <c r="O17" s="15">
        <f t="shared" si="0"/>
        <v>4412796.4840384349</v>
      </c>
      <c r="P17" s="15">
        <f t="shared" si="0"/>
        <v>4391882.9086605283</v>
      </c>
      <c r="Q17" s="15">
        <f t="shared" si="0"/>
        <v>4580140.8179878127</v>
      </c>
      <c r="R17" s="15">
        <f t="shared" si="0"/>
        <v>4441567.5652933232</v>
      </c>
      <c r="S17" s="15">
        <f t="shared" si="0"/>
        <v>4459485.6780456994</v>
      </c>
      <c r="T17" s="15">
        <f t="shared" si="0"/>
        <v>4474189.9245740818</v>
      </c>
      <c r="U17" s="15">
        <f t="shared" si="0"/>
        <v>4602745.7494307943</v>
      </c>
      <c r="V17" s="15">
        <f t="shared" si="0"/>
        <v>4444084.3286443232</v>
      </c>
      <c r="W17" s="15">
        <f t="shared" si="0"/>
        <v>4513863.0590266325</v>
      </c>
      <c r="X17" s="15">
        <f t="shared" si="0"/>
        <v>4608325.9215341741</v>
      </c>
      <c r="Y17" s="15">
        <f t="shared" si="0"/>
        <v>4494744.3258219613</v>
      </c>
      <c r="Z17" s="15">
        <f t="shared" si="0"/>
        <v>4511372.1804404771</v>
      </c>
    </row>
    <row r="18" spans="1:26" x14ac:dyDescent="0.25">
      <c r="A18" s="14" t="s">
        <v>13</v>
      </c>
      <c r="B18" s="15">
        <f t="shared" ref="B18:Z18" si="1">B17/B3/1000</f>
        <v>153.91604617254828</v>
      </c>
      <c r="C18" s="15">
        <f t="shared" si="1"/>
        <v>169.26599286949715</v>
      </c>
      <c r="D18" s="15">
        <f t="shared" si="1"/>
        <v>179.73181499164792</v>
      </c>
      <c r="E18" s="15">
        <f t="shared" si="1"/>
        <v>172.35271036174379</v>
      </c>
      <c r="F18" s="15">
        <f t="shared" si="1"/>
        <v>155.48442374201596</v>
      </c>
      <c r="G18" s="15">
        <f t="shared" si="1"/>
        <v>152.94060408697544</v>
      </c>
      <c r="H18" s="15">
        <f t="shared" si="1"/>
        <v>139.17716040198351</v>
      </c>
      <c r="I18" s="15">
        <f t="shared" si="1"/>
        <v>141.66847347390933</v>
      </c>
      <c r="J18" s="15">
        <f t="shared" si="1"/>
        <v>135.48192280557961</v>
      </c>
      <c r="K18" s="15">
        <f t="shared" si="1"/>
        <v>140.922806567891</v>
      </c>
      <c r="L18" s="15">
        <f t="shared" si="1"/>
        <v>143.86373576288574</v>
      </c>
      <c r="M18" s="15">
        <f t="shared" si="1"/>
        <v>146.67751856547676</v>
      </c>
      <c r="N18" s="15">
        <f t="shared" si="1"/>
        <v>148.86200862402234</v>
      </c>
      <c r="O18" s="15">
        <f t="shared" si="1"/>
        <v>147.09321613461449</v>
      </c>
      <c r="P18" s="15">
        <f t="shared" si="1"/>
        <v>146.39609695535094</v>
      </c>
      <c r="Q18" s="15">
        <f t="shared" si="1"/>
        <v>152.67136059959375</v>
      </c>
      <c r="R18" s="15">
        <f t="shared" si="1"/>
        <v>148.05225217644411</v>
      </c>
      <c r="S18" s="15">
        <f t="shared" si="1"/>
        <v>148.64952260152333</v>
      </c>
      <c r="T18" s="15">
        <f t="shared" si="1"/>
        <v>149.13966415246941</v>
      </c>
      <c r="U18" s="15">
        <f t="shared" si="1"/>
        <v>153.42485831435982</v>
      </c>
      <c r="V18" s="15">
        <f t="shared" si="1"/>
        <v>148.1361442881441</v>
      </c>
      <c r="W18" s="15">
        <f t="shared" si="1"/>
        <v>150.46210196755442</v>
      </c>
      <c r="X18" s="15">
        <f t="shared" si="1"/>
        <v>153.61086405113912</v>
      </c>
      <c r="Y18" s="15">
        <f t="shared" si="1"/>
        <v>149.82481086073204</v>
      </c>
      <c r="Z18" s="15">
        <f t="shared" si="1"/>
        <v>150.37907268134924</v>
      </c>
    </row>
    <row r="19" spans="1:26" x14ac:dyDescent="0.25">
      <c r="A19" s="14" t="s">
        <v>14</v>
      </c>
      <c r="B19" s="15">
        <f>B18/B4</f>
        <v>76.958023086274139</v>
      </c>
      <c r="C19" s="15">
        <f>C18/B4</f>
        <v>84.632996434748577</v>
      </c>
      <c r="D19" s="15">
        <f>D18/B4</f>
        <v>89.865907495823961</v>
      </c>
      <c r="E19" s="15">
        <f>E18/B4</f>
        <v>86.176355180871894</v>
      </c>
      <c r="F19" s="15">
        <f>F18/B4</f>
        <v>77.742211871007981</v>
      </c>
      <c r="G19" s="15">
        <f>G18/B4</f>
        <v>76.47030204348772</v>
      </c>
      <c r="H19" s="15">
        <f>H18/B4</f>
        <v>69.588580200991757</v>
      </c>
      <c r="I19" s="15">
        <f>I18/B4</f>
        <v>70.834236736954665</v>
      </c>
      <c r="J19" s="15">
        <f>J18/B4</f>
        <v>67.740961402789807</v>
      </c>
      <c r="K19" s="15">
        <f>K18/B4</f>
        <v>70.461403283945501</v>
      </c>
      <c r="L19" s="15">
        <f>L18/B4</f>
        <v>71.931867881442869</v>
      </c>
      <c r="M19" s="15">
        <f>M18/B4</f>
        <v>73.33875928273838</v>
      </c>
      <c r="N19" s="15">
        <f>N18/B4</f>
        <v>74.431004312011169</v>
      </c>
      <c r="O19" s="15">
        <f>O18/B4</f>
        <v>73.546608067307247</v>
      </c>
      <c r="P19" s="15">
        <f>P18/B4</f>
        <v>73.198048477675471</v>
      </c>
      <c r="Q19" s="15">
        <f>Q18/B4</f>
        <v>76.335680299796877</v>
      </c>
      <c r="R19" s="15">
        <f>R18/B4</f>
        <v>74.026126088222057</v>
      </c>
      <c r="S19" s="15">
        <f>S18/B4</f>
        <v>74.324761300761665</v>
      </c>
      <c r="T19" s="15">
        <f>T18/B4</f>
        <v>74.569832076234704</v>
      </c>
      <c r="U19" s="15">
        <f>U18/B4</f>
        <v>76.712429157179912</v>
      </c>
      <c r="V19" s="15">
        <f>V18/B4</f>
        <v>74.068072144072048</v>
      </c>
      <c r="W19" s="15">
        <f>W18/B4</f>
        <v>75.231050983777209</v>
      </c>
      <c r="X19" s="15">
        <f>X18/B4</f>
        <v>76.805432025569559</v>
      </c>
      <c r="Y19" s="15">
        <f>Y18/B4</f>
        <v>74.912405430366022</v>
      </c>
      <c r="Z19" s="15">
        <f>Z18/B4</f>
        <v>75.189536340674621</v>
      </c>
    </row>
    <row r="20" spans="1:26" x14ac:dyDescent="0.25">
      <c r="A20" s="14" t="s">
        <v>15</v>
      </c>
      <c r="B20" s="16">
        <v>260.13027069444439</v>
      </c>
      <c r="C20" s="16">
        <v>286.16733013530131</v>
      </c>
      <c r="D20" s="16">
        <v>303.34845669189173</v>
      </c>
      <c r="E20" s="16">
        <v>303.3834601293903</v>
      </c>
      <c r="F20" s="16">
        <v>302.38451566890711</v>
      </c>
      <c r="G20" s="16">
        <v>300.89668274675188</v>
      </c>
      <c r="H20" s="16">
        <v>298.40875004285681</v>
      </c>
      <c r="I20" s="16">
        <v>318.33069170967048</v>
      </c>
      <c r="J20" s="16">
        <v>309.84432974005171</v>
      </c>
      <c r="K20" s="16">
        <v>319.11230562522638</v>
      </c>
      <c r="L20" s="16">
        <v>319.82474432180692</v>
      </c>
      <c r="M20" s="16">
        <v>326.8353874069748</v>
      </c>
      <c r="N20" s="16">
        <v>340.32957837799188</v>
      </c>
      <c r="O20" s="16">
        <v>346.02106401711688</v>
      </c>
      <c r="P20" s="16">
        <v>344.81339654747831</v>
      </c>
      <c r="Q20" s="16">
        <v>345.05606497074001</v>
      </c>
      <c r="R20" s="16">
        <v>347.79771875244478</v>
      </c>
      <c r="S20" s="16">
        <v>336.06101155585759</v>
      </c>
      <c r="T20" s="16">
        <v>315.77035282622728</v>
      </c>
      <c r="U20" s="16">
        <v>326.67056069852509</v>
      </c>
      <c r="V20" s="16">
        <v>321.99919468189688</v>
      </c>
      <c r="W20" s="16">
        <v>304.70086128584092</v>
      </c>
      <c r="X20" s="16">
        <v>307.25233503236672</v>
      </c>
      <c r="Y20" s="16">
        <v>316.3391817259926</v>
      </c>
      <c r="Z20" s="16">
        <v>308.62647076192042</v>
      </c>
    </row>
    <row r="21" spans="1:26" x14ac:dyDescent="0.25">
      <c r="A21" s="14" t="s">
        <v>70</v>
      </c>
      <c r="B21" s="17">
        <v>3.6553944171312809</v>
      </c>
      <c r="C21" s="17">
        <v>-0.73969699175414771</v>
      </c>
      <c r="D21" s="17">
        <v>-0.75934268206043898</v>
      </c>
      <c r="E21" s="17">
        <v>1.1719120121350211</v>
      </c>
      <c r="F21" s="17">
        <v>4.0890180388080362</v>
      </c>
      <c r="G21" s="17">
        <v>4.7988979476882951</v>
      </c>
      <c r="H21" s="17">
        <v>6.4781312302969338</v>
      </c>
      <c r="I21" s="17">
        <v>5.4862119979832809</v>
      </c>
      <c r="J21" s="17">
        <v>6.0578381601812898</v>
      </c>
      <c r="K21" s="17">
        <v>6.5614698384562882</v>
      </c>
      <c r="L21" s="17">
        <v>5.5648256754206464</v>
      </c>
      <c r="M21" s="17">
        <v>5.0891237669630449</v>
      </c>
      <c r="N21" s="17">
        <v>4.2406278593368976</v>
      </c>
      <c r="O21" s="17">
        <v>3.5497433974040682</v>
      </c>
      <c r="P21" s="17">
        <v>3.79825250719689</v>
      </c>
      <c r="Q21" s="17">
        <v>3.026913447019508</v>
      </c>
      <c r="R21" s="17">
        <v>2.5714827209694469</v>
      </c>
      <c r="S21" s="17">
        <v>1.518809679759654</v>
      </c>
      <c r="T21" s="17">
        <v>0.27446548763175621</v>
      </c>
      <c r="U21" s="17">
        <v>-2.2267006491376442</v>
      </c>
      <c r="V21" s="17">
        <v>-2.841205503109304</v>
      </c>
      <c r="W21" s="17">
        <v>-4.3390380862474576</v>
      </c>
      <c r="X21" s="17">
        <v>-3.849753737101083</v>
      </c>
      <c r="Y21" s="17">
        <v>-4.7747379078446377</v>
      </c>
      <c r="Z21" s="17">
        <v>-2.9355122231363842</v>
      </c>
    </row>
    <row r="22" spans="1:26" x14ac:dyDescent="0.25">
      <c r="A22" s="14" t="s">
        <v>71</v>
      </c>
      <c r="B22" s="17">
        <v>247.20159507522479</v>
      </c>
      <c r="C22" s="17">
        <v>249.49696921967251</v>
      </c>
      <c r="D22" s="17">
        <v>256.47147425465721</v>
      </c>
      <c r="E22" s="17">
        <v>254.3508143942739</v>
      </c>
      <c r="F22" s="17">
        <v>238.49380893002299</v>
      </c>
      <c r="G22" s="17">
        <v>241.23988119897351</v>
      </c>
      <c r="H22" s="17">
        <v>230.04017669366621</v>
      </c>
      <c r="I22" s="17">
        <v>225.1183243927828</v>
      </c>
      <c r="J22" s="17">
        <v>227.18872602227819</v>
      </c>
      <c r="K22" s="17">
        <v>235.81420732756931</v>
      </c>
      <c r="L22" s="17">
        <v>244.02585826013791</v>
      </c>
      <c r="M22" s="17">
        <v>248.39996571211421</v>
      </c>
      <c r="N22" s="17">
        <v>248.99170276199769</v>
      </c>
      <c r="O22" s="17">
        <v>245.25399499657181</v>
      </c>
      <c r="P22" s="17">
        <v>249.19484772931531</v>
      </c>
      <c r="Q22" s="17">
        <v>261.74466917094458</v>
      </c>
      <c r="R22" s="17">
        <v>255.66573354692241</v>
      </c>
      <c r="S22" s="17">
        <v>267.88018955948041</v>
      </c>
      <c r="T22" s="17">
        <v>287.9240064923294</v>
      </c>
      <c r="U22" s="17">
        <v>287.91128046124629</v>
      </c>
      <c r="V22" s="17">
        <v>285.79123535808708</v>
      </c>
      <c r="W22" s="17">
        <v>311.37754854305632</v>
      </c>
      <c r="X22" s="17">
        <v>322.84201102220891</v>
      </c>
      <c r="Y22" s="17">
        <v>312.20372272097342</v>
      </c>
      <c r="Z22" s="17">
        <v>331.20651992444158</v>
      </c>
    </row>
    <row r="23" spans="1:26" x14ac:dyDescent="0.25">
      <c r="A23" s="14" t="s">
        <v>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4" t="s">
        <v>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4" t="s">
        <v>74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4" t="s">
        <v>75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4" t="s">
        <v>76</v>
      </c>
      <c r="B27" s="16">
        <v>15607.816241666669</v>
      </c>
      <c r="C27" s="16">
        <v>16285.782757999999</v>
      </c>
      <c r="D27" s="16">
        <v>16755.75535383333</v>
      </c>
      <c r="E27" s="16">
        <v>16342.66023025</v>
      </c>
      <c r="F27" s="16">
        <v>15925.987671250001</v>
      </c>
      <c r="G27" s="16">
        <v>15517.24192925</v>
      </c>
      <c r="H27" s="16">
        <v>15086.352767166671</v>
      </c>
      <c r="I27" s="16">
        <v>15791.74895433333</v>
      </c>
      <c r="J27" s="16">
        <v>15090.038547</v>
      </c>
      <c r="K27" s="16">
        <v>15267.609150333339</v>
      </c>
      <c r="L27" s="16">
        <v>15038.7991275</v>
      </c>
      <c r="M27" s="16">
        <v>15107.6389475</v>
      </c>
      <c r="N27" s="16">
        <v>15470.02131475</v>
      </c>
      <c r="O27" s="16">
        <v>15471.29381433333</v>
      </c>
      <c r="P27" s="16">
        <v>15169.030940916669</v>
      </c>
      <c r="Q27" s="16">
        <v>14937.47705258333</v>
      </c>
      <c r="R27" s="16">
        <v>14818.26960516667</v>
      </c>
      <c r="S27" s="16">
        <v>14092.38245858333</v>
      </c>
      <c r="T27" s="16">
        <v>13035.00016466667</v>
      </c>
      <c r="U27" s="16">
        <v>13275.238245666669</v>
      </c>
      <c r="V27" s="16">
        <v>12882.54378083333</v>
      </c>
      <c r="W27" s="16">
        <v>11916.24128316667</v>
      </c>
      <c r="X27" s="16">
        <v>11739.49721691667</v>
      </c>
      <c r="Y27" s="16">
        <v>11801.982191833329</v>
      </c>
      <c r="Z27" s="16">
        <v>11236.4725475</v>
      </c>
    </row>
    <row r="28" spans="1:26" x14ac:dyDescent="0.25">
      <c r="A28" s="14" t="s">
        <v>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4" t="s">
        <v>78</v>
      </c>
      <c r="B29" s="16">
        <v>15607.816241666669</v>
      </c>
      <c r="C29" s="16">
        <v>16285.782757999999</v>
      </c>
      <c r="D29" s="16">
        <v>16755.75535383333</v>
      </c>
      <c r="E29" s="16">
        <v>16342.66023025</v>
      </c>
      <c r="F29" s="16">
        <v>15925.987671250001</v>
      </c>
      <c r="G29" s="16">
        <v>15517.24192925</v>
      </c>
      <c r="H29" s="16">
        <v>15086.352767166671</v>
      </c>
      <c r="I29" s="16">
        <v>15791.74895433333</v>
      </c>
      <c r="J29" s="16">
        <v>15090.038547</v>
      </c>
      <c r="K29" s="16">
        <v>15267.609150333339</v>
      </c>
      <c r="L29" s="16">
        <v>15038.7991275</v>
      </c>
      <c r="M29" s="16">
        <v>15107.6389475</v>
      </c>
      <c r="N29" s="16">
        <v>15470.02131475</v>
      </c>
      <c r="O29" s="16">
        <v>15471.29381433333</v>
      </c>
      <c r="P29" s="16">
        <v>15169.030940916669</v>
      </c>
      <c r="Q29" s="16">
        <v>14937.47705258333</v>
      </c>
      <c r="R29" s="16">
        <v>14818.26960516667</v>
      </c>
      <c r="S29" s="16">
        <v>14092.38245858333</v>
      </c>
      <c r="T29" s="16">
        <v>13035.00016466667</v>
      </c>
      <c r="U29" s="16">
        <v>13275.238245666669</v>
      </c>
      <c r="V29" s="16">
        <v>12882.54378083333</v>
      </c>
      <c r="W29" s="16">
        <v>11916.24128316667</v>
      </c>
      <c r="X29" s="16">
        <v>11739.49721691667</v>
      </c>
      <c r="Y29" s="16">
        <v>11801.982191833329</v>
      </c>
      <c r="Z29" s="16">
        <v>11236.4725475</v>
      </c>
    </row>
    <row r="30" spans="1:26" x14ac:dyDescent="0.25">
      <c r="A30" s="14" t="s">
        <v>79</v>
      </c>
      <c r="B30" s="16">
        <v>18229.536799833331</v>
      </c>
      <c r="C30" s="16">
        <v>19027.771253499999</v>
      </c>
      <c r="D30" s="16">
        <v>19578.812446916669</v>
      </c>
      <c r="E30" s="16">
        <v>19093.195496166671</v>
      </c>
      <c r="F30" s="16">
        <v>18609.145215749999</v>
      </c>
      <c r="G30" s="16">
        <v>18131.386856833331</v>
      </c>
      <c r="H30" s="16">
        <v>17627.662416583331</v>
      </c>
      <c r="I30" s="16">
        <v>18450.89531341667</v>
      </c>
      <c r="J30" s="16">
        <v>17630.135239499999</v>
      </c>
      <c r="K30" s="16">
        <v>17838.468108166671</v>
      </c>
      <c r="L30" s="16">
        <v>17571.14715325</v>
      </c>
      <c r="M30" s="16">
        <v>17652.185099166669</v>
      </c>
      <c r="N30" s="16">
        <v>18076.771201750002</v>
      </c>
      <c r="O30" s="16">
        <v>18081.62197525</v>
      </c>
      <c r="P30" s="16">
        <v>17728.271238000001</v>
      </c>
      <c r="Q30" s="16">
        <v>17454.74257383333</v>
      </c>
      <c r="R30" s="16">
        <v>17315.621027083329</v>
      </c>
      <c r="S30" s="16">
        <v>16466.42727083333</v>
      </c>
      <c r="T30" s="16">
        <v>15229.237085749999</v>
      </c>
      <c r="U30" s="16">
        <v>15513.71634816667</v>
      </c>
      <c r="V30" s="16">
        <v>15051.544687</v>
      </c>
      <c r="W30" s="16">
        <v>13921.09934975</v>
      </c>
      <c r="X30" s="16">
        <v>13717.688690333331</v>
      </c>
      <c r="Y30" s="16">
        <v>13791.34854141667</v>
      </c>
      <c r="Z30" s="16">
        <v>13127.069933583331</v>
      </c>
    </row>
    <row r="31" spans="1:26" x14ac:dyDescent="0.25">
      <c r="A31" s="14" t="s">
        <v>80</v>
      </c>
      <c r="B31" s="15">
        <v>3791640.9235359998</v>
      </c>
      <c r="C31" s="15">
        <v>4077328.224647</v>
      </c>
      <c r="D31" s="15">
        <v>4312240.305803</v>
      </c>
      <c r="E31" s="15">
        <v>4134393.3937809998</v>
      </c>
      <c r="F31" s="15">
        <v>3722156.3302150001</v>
      </c>
      <c r="G31" s="15">
        <v>3656366.9243720011</v>
      </c>
      <c r="H31" s="15">
        <v>3356272.9458039999</v>
      </c>
      <c r="I31" s="15">
        <v>3453786.540589001</v>
      </c>
      <c r="J31" s="15">
        <v>3321486.1270969999</v>
      </c>
      <c r="K31" s="15">
        <v>3483272.5791170001</v>
      </c>
      <c r="L31" s="15">
        <v>3572075.4934649998</v>
      </c>
      <c r="M31" s="15">
        <v>3662902.841823</v>
      </c>
      <c r="N31" s="15">
        <v>3775250.0893589999</v>
      </c>
      <c r="O31" s="15">
        <v>3730211.4975100001</v>
      </c>
      <c r="P31" s="15">
        <v>3712707.9048449998</v>
      </c>
      <c r="Q31" s="15">
        <v>3856970.9943659999</v>
      </c>
      <c r="R31" s="15">
        <v>3743996.948226999</v>
      </c>
      <c r="S31" s="15">
        <v>3750060.7152200001</v>
      </c>
      <c r="T31" s="15">
        <v>3748909.5720560001</v>
      </c>
      <c r="U31" s="15">
        <v>3856635.2440010002</v>
      </c>
      <c r="V31" s="15">
        <v>3724482.6332740011</v>
      </c>
      <c r="W31" s="15">
        <v>3770854.1788809989</v>
      </c>
      <c r="X31" s="15">
        <v>3842812.6131989998</v>
      </c>
      <c r="Y31" s="15">
        <v>3750472.8504579999</v>
      </c>
      <c r="Z31" s="15">
        <v>3760127.6429280001</v>
      </c>
    </row>
    <row r="32" spans="1:26" x14ac:dyDescent="0.25">
      <c r="A32" s="14" t="s">
        <v>81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 t="s">
        <v>82</v>
      </c>
      <c r="B33" s="16">
        <v>1156</v>
      </c>
      <c r="C33" s="16">
        <v>1210.416666666667</v>
      </c>
      <c r="D33" s="16">
        <v>1245.166666666667</v>
      </c>
      <c r="E33" s="16">
        <v>1220.75</v>
      </c>
      <c r="F33" s="16">
        <v>1186.916666666667</v>
      </c>
      <c r="G33" s="16">
        <v>1158.416666666667</v>
      </c>
      <c r="H33" s="16">
        <v>1128.583333333333</v>
      </c>
      <c r="I33" s="16">
        <v>1178.416666666667</v>
      </c>
      <c r="J33" s="16">
        <v>1125.5</v>
      </c>
      <c r="K33" s="16">
        <v>1144.25</v>
      </c>
      <c r="L33" s="16">
        <v>1129.833333333333</v>
      </c>
      <c r="M33" s="16">
        <v>1130.583333333333</v>
      </c>
      <c r="N33" s="16">
        <v>1161.5</v>
      </c>
      <c r="O33" s="16">
        <v>1160.416666666667</v>
      </c>
      <c r="P33" s="16">
        <v>1146.583333333333</v>
      </c>
      <c r="Q33" s="16">
        <v>1119.666666666667</v>
      </c>
      <c r="R33" s="16">
        <v>1116.75</v>
      </c>
      <c r="S33" s="16">
        <v>1057.5</v>
      </c>
      <c r="T33" s="16">
        <v>981</v>
      </c>
      <c r="U33" s="16">
        <v>1006.666666666667</v>
      </c>
      <c r="V33" s="16">
        <v>969.16666666666663</v>
      </c>
      <c r="W33" s="16">
        <v>898.91666666666663</v>
      </c>
      <c r="X33" s="16">
        <v>887.08333333333337</v>
      </c>
      <c r="Y33" s="16">
        <v>888.25</v>
      </c>
      <c r="Z33" s="16">
        <v>853.75</v>
      </c>
    </row>
    <row r="34" spans="1:26" x14ac:dyDescent="0.25">
      <c r="A34" s="14" t="s">
        <v>83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 t="s">
        <v>84</v>
      </c>
      <c r="B35" s="16">
        <v>7628</v>
      </c>
      <c r="C35" s="16">
        <v>7549.583333333333</v>
      </c>
      <c r="D35" s="16">
        <v>7514.833333333333</v>
      </c>
      <c r="E35" s="16">
        <v>7539.25</v>
      </c>
      <c r="F35" s="16">
        <v>7597.083333333333</v>
      </c>
      <c r="G35" s="16">
        <v>7601.583333333333</v>
      </c>
      <c r="H35" s="16">
        <v>7631.416666666667</v>
      </c>
      <c r="I35" s="16">
        <v>7581.583333333333</v>
      </c>
      <c r="J35" s="16">
        <v>7658.5</v>
      </c>
      <c r="K35" s="16">
        <v>7615.75</v>
      </c>
      <c r="L35" s="16">
        <v>7630.166666666667</v>
      </c>
      <c r="M35" s="16">
        <v>7629.416666666667</v>
      </c>
      <c r="N35" s="16">
        <v>7622.5</v>
      </c>
      <c r="O35" s="16">
        <v>7599.583333333333</v>
      </c>
      <c r="P35" s="16">
        <v>7613.416666666667</v>
      </c>
      <c r="Q35" s="16">
        <v>7640.333333333333</v>
      </c>
      <c r="R35" s="16">
        <v>7667.25</v>
      </c>
      <c r="S35" s="16">
        <v>7702.5</v>
      </c>
      <c r="T35" s="16">
        <v>7779</v>
      </c>
      <c r="U35" s="16">
        <v>7753.333333333333</v>
      </c>
      <c r="V35" s="16">
        <v>7814.833333333333</v>
      </c>
      <c r="W35" s="16">
        <v>7861.083333333333</v>
      </c>
      <c r="X35" s="16">
        <v>7872.916666666667</v>
      </c>
      <c r="Y35" s="16">
        <v>7871.75</v>
      </c>
      <c r="Z35" s="16">
        <v>7930.25</v>
      </c>
    </row>
    <row r="36" spans="1:26" x14ac:dyDescent="0.25">
      <c r="A36" s="14" t="s">
        <v>85</v>
      </c>
      <c r="B36" s="16">
        <v>25.05179882454842</v>
      </c>
      <c r="C36" s="16">
        <v>26.515924889393069</v>
      </c>
      <c r="D36" s="16">
        <v>25.259933126807461</v>
      </c>
      <c r="E36" s="16">
        <v>24.217152501845511</v>
      </c>
      <c r="F36" s="16">
        <v>23.377906361367259</v>
      </c>
      <c r="G36" s="16">
        <v>22.796208002226031</v>
      </c>
      <c r="H36" s="16">
        <v>23.235187931953959</v>
      </c>
      <c r="I36" s="16">
        <v>22.40871228613014</v>
      </c>
      <c r="J36" s="16">
        <v>22.007376883822861</v>
      </c>
      <c r="K36" s="16">
        <v>21.209826400466131</v>
      </c>
      <c r="L36" s="16">
        <v>21.233741290848549</v>
      </c>
      <c r="M36" s="16">
        <v>20.744477081735159</v>
      </c>
      <c r="N36" s="16">
        <v>21.180309419180709</v>
      </c>
      <c r="O36" s="16">
        <v>21.07201017225076</v>
      </c>
      <c r="P36" s="16">
        <v>20.628337613689119</v>
      </c>
      <c r="Q36" s="16">
        <v>19.722884851236682</v>
      </c>
      <c r="R36" s="16">
        <v>20.03120904078439</v>
      </c>
      <c r="S36" s="16">
        <v>19.515236722450531</v>
      </c>
      <c r="T36" s="16">
        <v>19.655853258761411</v>
      </c>
      <c r="U36" s="16">
        <v>19.831674103196349</v>
      </c>
      <c r="V36" s="16">
        <v>19.069634165499771</v>
      </c>
      <c r="W36" s="16">
        <v>19.89846172085236</v>
      </c>
      <c r="X36" s="16">
        <v>19.240290905745809</v>
      </c>
      <c r="Y36" s="16">
        <v>19.288827694453961</v>
      </c>
      <c r="Z36" s="16">
        <v>18.242237437196419</v>
      </c>
    </row>
    <row r="37" spans="1:26" x14ac:dyDescent="0.25">
      <c r="A37" s="14" t="s">
        <v>86</v>
      </c>
      <c r="B37" s="18">
        <v>0.76353746435433067</v>
      </c>
      <c r="C37" s="18">
        <v>0.80839680765076649</v>
      </c>
      <c r="D37" s="18">
        <v>0.79888883755716666</v>
      </c>
      <c r="E37" s="18">
        <v>0.80813736903124456</v>
      </c>
      <c r="F37" s="18">
        <v>0.81114123637656788</v>
      </c>
      <c r="G37" s="18">
        <v>0.80860600413282002</v>
      </c>
      <c r="H37" s="18">
        <v>0.81939328740381256</v>
      </c>
      <c r="I37" s="18">
        <v>0.84936000106546028</v>
      </c>
      <c r="J37" s="18">
        <v>0.82050681787430679</v>
      </c>
      <c r="K37" s="18">
        <v>0.83838950691680081</v>
      </c>
      <c r="L37" s="18">
        <v>0.83808578733381278</v>
      </c>
      <c r="M37" s="18">
        <v>0.8366832453497608</v>
      </c>
      <c r="N37" s="18">
        <v>0.85245565834161285</v>
      </c>
      <c r="O37" s="18">
        <v>0.86543337123792097</v>
      </c>
      <c r="P37" s="18">
        <v>0.86062077531777792</v>
      </c>
      <c r="Q37" s="18">
        <v>0.84994739251166651</v>
      </c>
      <c r="R37" s="18">
        <v>0.86462440321416068</v>
      </c>
      <c r="S37" s="18">
        <v>0.84687901134552568</v>
      </c>
      <c r="T37" s="18">
        <v>0.82362523710129287</v>
      </c>
      <c r="U37" s="18">
        <v>0.83943962785027382</v>
      </c>
      <c r="V37" s="18">
        <v>0.83884490598011541</v>
      </c>
      <c r="W37" s="18">
        <v>0.81666152513069024</v>
      </c>
      <c r="X37" s="18">
        <v>0.81286090430118729</v>
      </c>
      <c r="Y37" s="18">
        <v>0.82355768211008396</v>
      </c>
      <c r="Z37" s="18">
        <v>0.80719648331984761</v>
      </c>
    </row>
    <row r="38" spans="1:26" x14ac:dyDescent="0.25">
      <c r="A38" s="14" t="s">
        <v>87</v>
      </c>
      <c r="B38" s="18">
        <v>0.1425793108682453</v>
      </c>
      <c r="C38" s="18">
        <v>0.18452245053272451</v>
      </c>
      <c r="D38" s="18">
        <v>0.1819634703196347</v>
      </c>
      <c r="E38" s="18">
        <v>0.18599695585996959</v>
      </c>
      <c r="F38" s="18">
        <v>0.19160784760169999</v>
      </c>
      <c r="G38" s="18">
        <v>0.1860635464231355</v>
      </c>
      <c r="H38" s="18">
        <v>0.2156202435312024</v>
      </c>
      <c r="I38" s="18">
        <v>0.21289003044140031</v>
      </c>
      <c r="J38" s="18">
        <v>0.1962090163934426</v>
      </c>
      <c r="K38" s="18">
        <v>0.19564307458143071</v>
      </c>
      <c r="L38" s="18">
        <v>0.19747907153729069</v>
      </c>
      <c r="M38" s="18">
        <v>0.2013888888888889</v>
      </c>
      <c r="N38" s="18">
        <v>0.1992258652094718</v>
      </c>
      <c r="O38" s="18">
        <v>0.21553462709284629</v>
      </c>
      <c r="P38" s="18">
        <v>0.22441971080669709</v>
      </c>
      <c r="Q38" s="18">
        <v>0.21035958904109589</v>
      </c>
      <c r="R38" s="18">
        <v>0.2195279295689132</v>
      </c>
      <c r="S38" s="18">
        <v>0.2039764079147641</v>
      </c>
      <c r="T38" s="18">
        <v>0.21937785388127851</v>
      </c>
      <c r="U38" s="18">
        <v>0.23084094368340941</v>
      </c>
      <c r="V38" s="18">
        <v>0.223816029143898</v>
      </c>
      <c r="W38" s="18">
        <v>0.24092465753424661</v>
      </c>
      <c r="X38" s="18">
        <v>0.23608257229832569</v>
      </c>
      <c r="Y38" s="18">
        <v>0.22871955859969559</v>
      </c>
      <c r="Z38" s="18">
        <v>0.21270681542197939</v>
      </c>
    </row>
    <row r="39" spans="1:26" x14ac:dyDescent="0.25">
      <c r="A39" s="14" t="s">
        <v>88</v>
      </c>
      <c r="B39" s="16">
        <v>529.16666666666663</v>
      </c>
      <c r="C39" s="16">
        <v>557.66666666666663</v>
      </c>
      <c r="D39" s="16">
        <v>574.08333333333337</v>
      </c>
      <c r="E39" s="16">
        <v>560.75</v>
      </c>
      <c r="F39" s="16">
        <v>544.91666666666663</v>
      </c>
      <c r="G39" s="16">
        <v>529.91666666666663</v>
      </c>
      <c r="H39" s="16">
        <v>519.16666666666663</v>
      </c>
      <c r="I39" s="16">
        <v>539.91666666666663</v>
      </c>
      <c r="J39" s="16">
        <v>517.75</v>
      </c>
      <c r="K39" s="16">
        <v>525.66666666666663</v>
      </c>
      <c r="L39" s="16">
        <v>516.25</v>
      </c>
      <c r="M39" s="16">
        <v>519.66666666666663</v>
      </c>
      <c r="N39" s="16">
        <v>534.75</v>
      </c>
      <c r="O39" s="16">
        <v>531.75</v>
      </c>
      <c r="P39" s="16">
        <v>524.16666666666663</v>
      </c>
      <c r="Q39" s="16">
        <v>514.66666666666663</v>
      </c>
      <c r="R39" s="16">
        <v>514.08333333333337</v>
      </c>
      <c r="S39" s="16">
        <v>484</v>
      </c>
      <c r="T39" s="16">
        <v>448.75</v>
      </c>
      <c r="U39" s="16">
        <v>458.66666666666669</v>
      </c>
      <c r="V39" s="16">
        <v>443.83333333333331</v>
      </c>
      <c r="W39" s="16">
        <v>411.08333333333331</v>
      </c>
      <c r="X39" s="16">
        <v>403.5</v>
      </c>
      <c r="Y39" s="16">
        <v>400.75</v>
      </c>
      <c r="Z39" s="16">
        <v>382.83333333333331</v>
      </c>
    </row>
    <row r="40" spans="1:26" x14ac:dyDescent="0.25">
      <c r="A40" s="14" t="s">
        <v>89</v>
      </c>
      <c r="B40" s="16">
        <v>626.83333333333337</v>
      </c>
      <c r="C40" s="16">
        <v>652.75</v>
      </c>
      <c r="D40" s="16">
        <v>671.08333333333337</v>
      </c>
      <c r="E40" s="16">
        <v>660</v>
      </c>
      <c r="F40" s="16">
        <v>642</v>
      </c>
      <c r="G40" s="16">
        <v>628.5</v>
      </c>
      <c r="H40" s="16">
        <v>609.41666666666663</v>
      </c>
      <c r="I40" s="16">
        <v>638.5</v>
      </c>
      <c r="J40" s="16">
        <v>607.75</v>
      </c>
      <c r="K40" s="16">
        <v>618.58333333333337</v>
      </c>
      <c r="L40" s="16">
        <v>613.58333333333337</v>
      </c>
      <c r="M40" s="16">
        <v>610.91666666666663</v>
      </c>
      <c r="N40" s="16">
        <v>626.75</v>
      </c>
      <c r="O40" s="16">
        <v>628.66666666666663</v>
      </c>
      <c r="P40" s="16">
        <v>622.41666666666663</v>
      </c>
      <c r="Q40" s="16">
        <v>605</v>
      </c>
      <c r="R40" s="16">
        <v>602.66666666666663</v>
      </c>
      <c r="S40" s="16">
        <v>573.5</v>
      </c>
      <c r="T40" s="16">
        <v>532.25</v>
      </c>
      <c r="U40" s="16">
        <v>548</v>
      </c>
      <c r="V40" s="16">
        <v>525.33333333333337</v>
      </c>
      <c r="W40" s="16">
        <v>487.83333333333331</v>
      </c>
      <c r="X40" s="16">
        <v>483.58333333333331</v>
      </c>
      <c r="Y40" s="16">
        <v>487.5</v>
      </c>
      <c r="Z40" s="16">
        <v>470.91666666666669</v>
      </c>
    </row>
    <row r="41" spans="1:26" x14ac:dyDescent="0.25">
      <c r="A41" s="14" t="s">
        <v>90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 t="s">
        <v>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4" t="s">
        <v>92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4" t="s">
        <v>93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4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4" t="s">
        <v>95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4" t="s">
        <v>96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4" t="s">
        <v>97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4" t="s">
        <v>98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4" t="s">
        <v>99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4" t="s">
        <v>100</v>
      </c>
      <c r="B51" s="17">
        <v>34.80021601775956</v>
      </c>
      <c r="C51" s="17">
        <v>33.032578386605778</v>
      </c>
      <c r="D51" s="17">
        <v>34.73472441019787</v>
      </c>
      <c r="E51" s="17">
        <v>35.792506468797548</v>
      </c>
      <c r="F51" s="17">
        <v>36.919572138737102</v>
      </c>
      <c r="G51" s="17">
        <v>37.071961377473357</v>
      </c>
      <c r="H51" s="17">
        <v>38.533323535007611</v>
      </c>
      <c r="I51" s="17">
        <v>38.831326008371377</v>
      </c>
      <c r="J51" s="17">
        <v>38.183082498482086</v>
      </c>
      <c r="K51" s="17">
        <v>39.53481773211567</v>
      </c>
      <c r="L51" s="17">
        <v>39.128982591324203</v>
      </c>
      <c r="M51" s="17">
        <v>38.790539478691016</v>
      </c>
      <c r="N51" s="17">
        <v>39.29233302975107</v>
      </c>
      <c r="O51" s="17">
        <v>38.94015230213089</v>
      </c>
      <c r="P51" s="17">
        <v>39.179027111872152</v>
      </c>
      <c r="Q51" s="17">
        <v>37.780196632420093</v>
      </c>
      <c r="R51" s="17">
        <v>37.750143158014573</v>
      </c>
      <c r="S51" s="17">
        <v>35.210823154490107</v>
      </c>
      <c r="T51" s="17">
        <v>32.803723554033489</v>
      </c>
      <c r="U51" s="17">
        <v>31.936332096651441</v>
      </c>
      <c r="V51" s="17">
        <v>29.702290717972069</v>
      </c>
      <c r="W51" s="17">
        <v>27.5379659436834</v>
      </c>
      <c r="X51" s="17">
        <v>27.482857115677319</v>
      </c>
      <c r="Y51" s="17">
        <v>27.39719986681887</v>
      </c>
      <c r="Z51" s="17">
        <v>27.533182775500912</v>
      </c>
    </row>
    <row r="52" spans="1:26" x14ac:dyDescent="0.25">
      <c r="A52" s="14" t="s">
        <v>101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4" t="s">
        <v>102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4" t="s">
        <v>103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4" t="s">
        <v>104</v>
      </c>
      <c r="B55" s="17">
        <v>92.353412290714004</v>
      </c>
      <c r="C55" s="17">
        <v>96.637976082993347</v>
      </c>
      <c r="D55" s="17">
        <v>99.506749099563649</v>
      </c>
      <c r="E55" s="17">
        <v>96.930917867127775</v>
      </c>
      <c r="F55" s="17">
        <v>91.207484141213087</v>
      </c>
      <c r="G55" s="17">
        <v>91.490050670034861</v>
      </c>
      <c r="H55" s="17">
        <v>85.747329626687659</v>
      </c>
      <c r="I55" s="17">
        <v>87.587048242192353</v>
      </c>
      <c r="J55" s="17">
        <v>85.420579972050263</v>
      </c>
      <c r="K55" s="17">
        <v>89.326334289481125</v>
      </c>
      <c r="L55" s="17">
        <v>90.368971663991942</v>
      </c>
      <c r="M55" s="17">
        <v>92.162410407195239</v>
      </c>
      <c r="N55" s="17">
        <v>93.620786939195028</v>
      </c>
      <c r="O55" s="17">
        <v>92.324157304320153</v>
      </c>
      <c r="P55" s="17">
        <v>92.007621919787752</v>
      </c>
      <c r="Q55" s="17">
        <v>95.690222852118296</v>
      </c>
      <c r="R55" s="17">
        <v>93.244041085579312</v>
      </c>
      <c r="S55" s="17">
        <v>94.759398912819321</v>
      </c>
      <c r="T55" s="17">
        <v>95.856861197900287</v>
      </c>
      <c r="U55" s="17">
        <v>97.779654818605366</v>
      </c>
      <c r="V55" s="17">
        <v>95.454839516313356</v>
      </c>
      <c r="W55" s="17">
        <v>98.040844500133488</v>
      </c>
      <c r="X55" s="17">
        <v>99.099873542684634</v>
      </c>
      <c r="Y55" s="17">
        <v>96.784426587895737</v>
      </c>
      <c r="Z55" s="17">
        <v>97.657879655311675</v>
      </c>
    </row>
    <row r="56" spans="1:26" x14ac:dyDescent="0.25">
      <c r="A56" s="14" t="s">
        <v>105</v>
      </c>
      <c r="B56" s="15">
        <v>121598.5891666667</v>
      </c>
      <c r="C56" s="15">
        <v>131694.34333333329</v>
      </c>
      <c r="D56" s="15">
        <v>140819.16916666669</v>
      </c>
      <c r="E56" s="15">
        <v>140846.01916666669</v>
      </c>
      <c r="F56" s="15">
        <v>123806.8625</v>
      </c>
      <c r="G56" s="15">
        <v>119319.1583333333</v>
      </c>
      <c r="H56" s="15">
        <v>117596.93333333331</v>
      </c>
      <c r="I56" s="15">
        <v>120137.35916666671</v>
      </c>
      <c r="J56" s="15">
        <v>108867.17</v>
      </c>
      <c r="K56" s="15">
        <v>115700.6958333333</v>
      </c>
      <c r="L56" s="15">
        <v>118365.62083333331</v>
      </c>
      <c r="M56" s="15">
        <v>120851.2533333333</v>
      </c>
      <c r="N56" s="15">
        <v>131717.66666666669</v>
      </c>
      <c r="O56" s="15">
        <v>130570.68916666671</v>
      </c>
      <c r="P56" s="15">
        <v>131450.97666666671</v>
      </c>
      <c r="Q56" s="15">
        <v>130416.2391666667</v>
      </c>
      <c r="R56" s="15">
        <v>135729.7116666667</v>
      </c>
      <c r="S56" s="15">
        <v>126372.7358333333</v>
      </c>
      <c r="T56" s="15">
        <v>128117.6991666667</v>
      </c>
      <c r="U56" s="15">
        <v>132101.66833333331</v>
      </c>
      <c r="V56" s="15">
        <v>129574.8358333333</v>
      </c>
      <c r="W56" s="15">
        <v>134866.69416666671</v>
      </c>
      <c r="X56" s="15">
        <v>136417.8158333333</v>
      </c>
      <c r="Y56" s="15">
        <v>132436.4425</v>
      </c>
      <c r="Z56" s="15">
        <v>133105.76500000001</v>
      </c>
    </row>
    <row r="57" spans="1:26" x14ac:dyDescent="0.25">
      <c r="A57" s="14" t="s">
        <v>106</v>
      </c>
      <c r="B57" s="16">
        <v>5294</v>
      </c>
      <c r="C57" s="16">
        <v>7450</v>
      </c>
      <c r="D57" s="16">
        <v>7716</v>
      </c>
      <c r="E57" s="16">
        <v>7509</v>
      </c>
      <c r="F57" s="16">
        <v>5476</v>
      </c>
      <c r="G57" s="16">
        <v>5156</v>
      </c>
      <c r="H57" s="16">
        <v>3532</v>
      </c>
      <c r="I57" s="16">
        <v>4840</v>
      </c>
      <c r="J57" s="16">
        <v>4096</v>
      </c>
      <c r="K57" s="16">
        <v>4522</v>
      </c>
      <c r="L57" s="16">
        <v>4730</v>
      </c>
      <c r="M57" s="16">
        <v>5069</v>
      </c>
      <c r="N57" s="16">
        <v>6393</v>
      </c>
      <c r="O57" s="16">
        <v>6735</v>
      </c>
      <c r="P57" s="16">
        <v>5712</v>
      </c>
      <c r="Q57" s="16">
        <v>7073</v>
      </c>
      <c r="R57" s="16">
        <v>7258</v>
      </c>
      <c r="S57" s="16">
        <v>7226</v>
      </c>
      <c r="T57" s="16">
        <v>10717</v>
      </c>
      <c r="U57" s="16">
        <v>10937</v>
      </c>
      <c r="V57" s="16">
        <v>11817</v>
      </c>
      <c r="W57" s="16">
        <v>15598</v>
      </c>
      <c r="X57" s="16">
        <v>17075</v>
      </c>
      <c r="Y57" s="16">
        <v>14501</v>
      </c>
      <c r="Z57" s="16">
        <v>15165</v>
      </c>
    </row>
    <row r="58" spans="1:26" x14ac:dyDescent="0.25">
      <c r="A58" s="14" t="s">
        <v>107</v>
      </c>
      <c r="B58" s="16">
        <v>3763</v>
      </c>
      <c r="C58" s="16">
        <v>3772</v>
      </c>
      <c r="D58" s="16">
        <v>4076</v>
      </c>
      <c r="E58" s="16">
        <v>4782</v>
      </c>
      <c r="F58" s="16">
        <v>4376</v>
      </c>
      <c r="G58" s="16">
        <v>3983</v>
      </c>
      <c r="H58" s="16">
        <v>4573</v>
      </c>
      <c r="I58" s="16">
        <v>4593</v>
      </c>
      <c r="J58" s="16">
        <v>3911</v>
      </c>
      <c r="K58" s="16">
        <v>4065</v>
      </c>
      <c r="L58" s="16">
        <v>4030</v>
      </c>
      <c r="M58" s="16">
        <v>3993</v>
      </c>
      <c r="N58" s="16">
        <v>4836</v>
      </c>
      <c r="O58" s="16">
        <v>4757</v>
      </c>
      <c r="P58" s="16">
        <v>4980</v>
      </c>
      <c r="Q58" s="16">
        <v>4257</v>
      </c>
      <c r="R58" s="16">
        <v>4973</v>
      </c>
      <c r="S58" s="16">
        <v>3971</v>
      </c>
      <c r="T58" s="16">
        <v>3867</v>
      </c>
      <c r="U58" s="16">
        <v>3698</v>
      </c>
      <c r="V58" s="16">
        <v>3635</v>
      </c>
      <c r="W58" s="16">
        <v>3797</v>
      </c>
      <c r="X58" s="16">
        <v>3590</v>
      </c>
      <c r="Y58" s="16">
        <v>3587</v>
      </c>
      <c r="Z58" s="16">
        <v>3652</v>
      </c>
    </row>
    <row r="59" spans="1:26" x14ac:dyDescent="0.25">
      <c r="A59" s="14" t="s">
        <v>108</v>
      </c>
      <c r="B59" s="16">
        <v>1886</v>
      </c>
      <c r="C59" s="16">
        <v>2024</v>
      </c>
      <c r="D59" s="16">
        <v>2117</v>
      </c>
      <c r="E59" s="16">
        <v>2087</v>
      </c>
      <c r="F59" s="16">
        <v>1819</v>
      </c>
      <c r="G59" s="16">
        <v>1769</v>
      </c>
      <c r="H59" s="16">
        <v>1631</v>
      </c>
      <c r="I59" s="16">
        <v>1632</v>
      </c>
      <c r="J59" s="16">
        <v>1593</v>
      </c>
      <c r="K59" s="16">
        <v>1611</v>
      </c>
      <c r="L59" s="16">
        <v>1714</v>
      </c>
      <c r="M59" s="16">
        <v>1737</v>
      </c>
      <c r="N59" s="16">
        <v>1839</v>
      </c>
      <c r="O59" s="16">
        <v>1864</v>
      </c>
      <c r="P59" s="16">
        <v>1834</v>
      </c>
      <c r="Q59" s="16">
        <v>1923</v>
      </c>
      <c r="R59" s="16">
        <v>1878</v>
      </c>
      <c r="S59" s="16">
        <v>1868</v>
      </c>
      <c r="T59" s="16">
        <v>1914</v>
      </c>
      <c r="U59" s="16">
        <v>1925</v>
      </c>
      <c r="V59" s="16">
        <v>1891</v>
      </c>
      <c r="W59" s="16">
        <v>1906</v>
      </c>
      <c r="X59" s="16">
        <v>1967</v>
      </c>
      <c r="Y59" s="16">
        <v>1949</v>
      </c>
      <c r="Z59" s="16">
        <v>1956</v>
      </c>
    </row>
    <row r="60" spans="1:26" x14ac:dyDescent="0.25">
      <c r="A60" s="14" t="s">
        <v>109</v>
      </c>
      <c r="B60" s="16">
        <v>976</v>
      </c>
      <c r="C60" s="16">
        <v>1065</v>
      </c>
      <c r="D60" s="16">
        <v>1112</v>
      </c>
      <c r="E60" s="16">
        <v>1075</v>
      </c>
      <c r="F60" s="16">
        <v>922</v>
      </c>
      <c r="G60" s="16">
        <v>940</v>
      </c>
      <c r="H60" s="16">
        <v>802</v>
      </c>
      <c r="I60" s="16">
        <v>825</v>
      </c>
      <c r="J60" s="16">
        <v>810</v>
      </c>
      <c r="K60" s="16">
        <v>865</v>
      </c>
      <c r="L60" s="16">
        <v>914</v>
      </c>
      <c r="M60" s="16">
        <v>952</v>
      </c>
      <c r="N60" s="16">
        <v>954</v>
      </c>
      <c r="O60" s="16">
        <v>911</v>
      </c>
      <c r="P60" s="16">
        <v>912</v>
      </c>
      <c r="Q60" s="16">
        <v>1015</v>
      </c>
      <c r="R60" s="16">
        <v>962</v>
      </c>
      <c r="S60" s="16">
        <v>978</v>
      </c>
      <c r="T60" s="16">
        <v>1004</v>
      </c>
      <c r="U60" s="16">
        <v>1032</v>
      </c>
      <c r="V60" s="16">
        <v>988</v>
      </c>
      <c r="W60" s="16">
        <v>1033</v>
      </c>
      <c r="X60" s="16">
        <v>1092</v>
      </c>
      <c r="Y60" s="16">
        <v>1034</v>
      </c>
      <c r="Z60" s="16">
        <v>1031</v>
      </c>
    </row>
  </sheetData>
  <conditionalFormatting sqref="A14:Z14">
    <cfRule type="expression" dxfId="37" priority="10">
      <formula>TRUE</formula>
    </cfRule>
  </conditionalFormatting>
  <conditionalFormatting sqref="A16:Z16">
    <cfRule type="expression" dxfId="36" priority="13">
      <formula>TRUE</formula>
    </cfRule>
  </conditionalFormatting>
  <conditionalFormatting sqref="A17:Z20">
    <cfRule type="notContainsBlanks" dxfId="35" priority="1">
      <formula>LEN(TRIM(A17))&gt;0</formula>
    </cfRule>
  </conditionalFormatting>
  <conditionalFormatting sqref="A20:Z20">
    <cfRule type="expression" dxfId="34" priority="16">
      <formula>TRUE</formula>
    </cfRule>
  </conditionalFormatting>
  <conditionalFormatting sqref="A26:Z26">
    <cfRule type="expression" dxfId="33" priority="19">
      <formula>TRUE</formula>
    </cfRule>
  </conditionalFormatting>
  <conditionalFormatting sqref="A30:Z30">
    <cfRule type="expression" dxfId="32" priority="22">
      <formula>TRUE</formula>
    </cfRule>
  </conditionalFormatting>
  <conditionalFormatting sqref="A32:Z32">
    <cfRule type="expression" dxfId="31" priority="25">
      <formula>TRUE</formula>
    </cfRule>
  </conditionalFormatting>
  <conditionalFormatting sqref="A35:Z35">
    <cfRule type="expression" dxfId="30" priority="28">
      <formula>TRUE</formula>
    </cfRule>
  </conditionalFormatting>
  <conditionalFormatting sqref="A38:Z38">
    <cfRule type="expression" dxfId="29" priority="31">
      <formula>TRUE</formula>
    </cfRule>
  </conditionalFormatting>
  <conditionalFormatting sqref="A45:Z45">
    <cfRule type="expression" dxfId="28" priority="34">
      <formula>TRUE</formula>
    </cfRule>
  </conditionalFormatting>
  <conditionalFormatting sqref="A55:Z55">
    <cfRule type="expression" dxfId="27" priority="37">
      <formula>TRUE</formula>
    </cfRule>
  </conditionalFormatting>
  <conditionalFormatting sqref="A60:Z60">
    <cfRule type="expression" dxfId="26" priority="40">
      <formula>TRUE</formula>
    </cfRule>
  </conditionalFormatting>
  <conditionalFormatting sqref="B14">
    <cfRule type="expression" dxfId="25" priority="8">
      <formula>TRUE</formula>
    </cfRule>
  </conditionalFormatting>
  <conditionalFormatting sqref="B16">
    <cfRule type="expression" dxfId="24" priority="11">
      <formula>TRUE</formula>
    </cfRule>
  </conditionalFormatting>
  <conditionalFormatting sqref="B1">
    <cfRule type="expression" dxfId="23" priority="3">
      <formula>TRUE</formula>
    </cfRule>
  </conditionalFormatting>
  <conditionalFormatting sqref="B20">
    <cfRule type="expression" dxfId="22" priority="14">
      <formula>TRUE</formula>
    </cfRule>
  </conditionalFormatting>
  <conditionalFormatting sqref="B26">
    <cfRule type="expression" dxfId="21" priority="17">
      <formula>TRUE</formula>
    </cfRule>
  </conditionalFormatting>
  <conditionalFormatting sqref="B1:B60">
    <cfRule type="expression" dxfId="20" priority="42">
      <formula>TRUE</formula>
    </cfRule>
  </conditionalFormatting>
  <conditionalFormatting sqref="B30">
    <cfRule type="expression" dxfId="19" priority="20">
      <formula>TRUE</formula>
    </cfRule>
  </conditionalFormatting>
  <conditionalFormatting sqref="B32">
    <cfRule type="expression" dxfId="18" priority="23">
      <formula>TRUE</formula>
    </cfRule>
  </conditionalFormatting>
  <conditionalFormatting sqref="B35">
    <cfRule type="expression" dxfId="17" priority="26">
      <formula>TRUE</formula>
    </cfRule>
  </conditionalFormatting>
  <conditionalFormatting sqref="B38">
    <cfRule type="expression" dxfId="16" priority="29">
      <formula>TRUE</formula>
    </cfRule>
  </conditionalFormatting>
  <conditionalFormatting sqref="B45">
    <cfRule type="expression" dxfId="15" priority="32">
      <formula>TRUE</formula>
    </cfRule>
  </conditionalFormatting>
  <conditionalFormatting sqref="B55">
    <cfRule type="expression" dxfId="14" priority="35">
      <formula>TRUE</formula>
    </cfRule>
  </conditionalFormatting>
  <conditionalFormatting sqref="B60">
    <cfRule type="expression" dxfId="13" priority="38">
      <formula>TRUE</formula>
    </cfRule>
  </conditionalFormatting>
  <conditionalFormatting sqref="Z14">
    <cfRule type="expression" dxfId="12" priority="9">
      <formula>TRUE</formula>
    </cfRule>
  </conditionalFormatting>
  <conditionalFormatting sqref="Z16">
    <cfRule type="expression" dxfId="11" priority="12">
      <formula>TRUE</formula>
    </cfRule>
  </conditionalFormatting>
  <conditionalFormatting sqref="Z1">
    <cfRule type="expression" dxfId="10" priority="4">
      <formula>TRUE</formula>
    </cfRule>
  </conditionalFormatting>
  <conditionalFormatting sqref="Z20">
    <cfRule type="expression" dxfId="9" priority="15">
      <formula>TRUE</formula>
    </cfRule>
  </conditionalFormatting>
  <conditionalFormatting sqref="Z26">
    <cfRule type="expression" dxfId="8" priority="18">
      <formula>TRUE</formula>
    </cfRule>
  </conditionalFormatting>
  <conditionalFormatting sqref="Z1:Z60">
    <cfRule type="expression" dxfId="7" priority="41">
      <formula>TRUE</formula>
    </cfRule>
  </conditionalFormatting>
  <conditionalFormatting sqref="Z30">
    <cfRule type="expression" dxfId="6" priority="21">
      <formula>TRUE</formula>
    </cfRule>
  </conditionalFormatting>
  <conditionalFormatting sqref="Z32">
    <cfRule type="expression" dxfId="5" priority="24">
      <formula>TRUE</formula>
    </cfRule>
  </conditionalFormatting>
  <conditionalFormatting sqref="Z35">
    <cfRule type="expression" dxfId="4" priority="27">
      <formula>TRUE</formula>
    </cfRule>
  </conditionalFormatting>
  <conditionalFormatting sqref="Z38">
    <cfRule type="expression" dxfId="3" priority="30">
      <formula>TRUE</formula>
    </cfRule>
  </conditionalFormatting>
  <conditionalFormatting sqref="Z45">
    <cfRule type="expression" dxfId="2" priority="33">
      <formula>TRUE</formula>
    </cfRule>
  </conditionalFormatting>
  <conditionalFormatting sqref="Z55">
    <cfRule type="expression" dxfId="1" priority="36">
      <formula>TRUE</formula>
    </cfRule>
  </conditionalFormatting>
  <conditionalFormatting sqref="Z60">
    <cfRule type="expression" dxfId="0" priority="39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C3F07-6313-478A-92A8-2724BECF2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E0D585-9A31-4CCE-93B4-F66CCAA301E6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customXml/itemProps3.xml><?xml version="1.0" encoding="utf-8"?>
<ds:datastoreItem xmlns:ds="http://schemas.openxmlformats.org/officeDocument/2006/customXml" ds:itemID="{F43141DD-5354-4A22-B375-4516B00FD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Assumptions &amp; Inputs</vt:lpstr>
      <vt:lpstr>Scarcity</vt:lpstr>
      <vt:lpstr>Base_230MW_Lavender_1HR</vt:lpstr>
      <vt:lpstr>High_230MW_Lavender_1HR</vt:lpstr>
      <vt:lpstr>Base_230MW_Lavender_2HR</vt:lpstr>
      <vt:lpstr>High_230MW_Lavender_2HR</vt:lpstr>
      <vt:lpstr>Base_230MW_Lavender_1HR_SPIN</vt:lpstr>
      <vt:lpstr>Base_230MW_Lavender_1HR_RTEO</vt:lpstr>
      <vt:lpstr>High_230MW_Lavender_1HR_SPIN</vt:lpstr>
      <vt:lpstr>High_230MW_Lavender_1HR_RTEO</vt:lpstr>
      <vt:lpstr>Base_230MW_Lavender_2HR_REG</vt:lpstr>
      <vt:lpstr>Base_230MW_Lavender_2HR_SPIN</vt:lpstr>
      <vt:lpstr>Base_230MW_Lavender_2HR_RTEO</vt:lpstr>
      <vt:lpstr>High_230MW_Lavender_2HR_REG</vt:lpstr>
      <vt:lpstr>High_230MW_Lavender_2HR_SPIN</vt:lpstr>
      <vt:lpstr>High_230MW_Lavender_2HR_RTEO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L. Girard</cp:lastModifiedBy>
  <dcterms:created xsi:type="dcterms:W3CDTF">2022-06-01T23:48:41Z</dcterms:created>
  <dcterms:modified xsi:type="dcterms:W3CDTF">2022-06-07T19:40:35Z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