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 Sung\Box\Project Finance Team DATABASE\6. Project Sales\Project Bolt\03_Model\Revenues\202206_Ascend Update\"/>
    </mc:Choice>
  </mc:AlternateContent>
  <xr:revisionPtr revIDLastSave="0" documentId="8_{58133FA8-A34F-4E41-8FB6-72C0F2A758A1}" xr6:coauthVersionLast="47" xr6:coauthVersionMax="47" xr10:uidLastSave="{00000000-0000-0000-0000-000000000000}"/>
  <bookViews>
    <workbookView xWindow="-28920" yWindow="-4635" windowWidth="29040" windowHeight="15840" firstSheet="3" activeTab="6" xr2:uid="{00000000-000D-0000-FFFF-FFFF00000000}"/>
  </bookViews>
  <sheets>
    <sheet name="Summary" sheetId="1" r:id="rId1"/>
    <sheet name="Assumptions &amp; Inputs" sheetId="2" r:id="rId2"/>
    <sheet name="Scarcity" sheetId="3" r:id="rId3"/>
    <sheet name="Base_230MW_Petunia_1HR" sheetId="14" r:id="rId4"/>
    <sheet name="High_230MW_Petunia_1HR" sheetId="15" r:id="rId5"/>
    <sheet name="Base_230MW_Petunia_2HR" sheetId="16" r:id="rId6"/>
    <sheet name="High_230MW_Petunia_2HR" sheetId="17" r:id="rId7"/>
    <sheet name="Base_200MW_Spin_Petunia_1HR" sheetId="4" r:id="rId8"/>
    <sheet name="Base_30MW_RT_Petunia_1HR" sheetId="6" r:id="rId9"/>
    <sheet name="High_200MW_Petunia_1HR" sheetId="7" r:id="rId10"/>
    <sheet name="High_30MW_Petunia_1HR" sheetId="9" r:id="rId11"/>
    <sheet name="Base_200MW_Petunia_2HR_SPIN" sheetId="5" r:id="rId12"/>
    <sheet name="Base_200MW_Petunia_2HR_REG" sheetId="10" r:id="rId13"/>
    <sheet name="Base_30MW_Petunia_2HR_RT" sheetId="11" r:id="rId14"/>
    <sheet name="High_200MW_Petunia_2HR_REG" sheetId="12" r:id="rId15"/>
    <sheet name="High_200MW_Petunia_2HR_SPIN" sheetId="8" r:id="rId16"/>
    <sheet name="High_30MW_Petunia_2HR_RT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0" i="17" l="1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B30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B27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B26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B24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B23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B22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21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B16" i="17"/>
  <c r="M15" i="17"/>
  <c r="L15" i="17"/>
  <c r="K15" i="17"/>
  <c r="J15" i="17"/>
  <c r="I15" i="17"/>
  <c r="H15" i="17"/>
  <c r="G15" i="17"/>
  <c r="F15" i="17"/>
  <c r="E15" i="17"/>
  <c r="D15" i="17"/>
  <c r="C15" i="17"/>
  <c r="B15" i="17"/>
  <c r="Z12" i="17"/>
  <c r="Y12" i="17"/>
  <c r="X12" i="17"/>
  <c r="W12" i="17"/>
  <c r="W17" i="17" s="1"/>
  <c r="W18" i="17" s="1"/>
  <c r="W19" i="17" s="1"/>
  <c r="V12" i="17"/>
  <c r="U12" i="17"/>
  <c r="T12" i="17"/>
  <c r="S12" i="17"/>
  <c r="R12" i="17"/>
  <c r="Q12" i="17"/>
  <c r="P12" i="17"/>
  <c r="O12" i="17"/>
  <c r="O17" i="17" s="1"/>
  <c r="O18" i="17" s="1"/>
  <c r="O19" i="17" s="1"/>
  <c r="N12" i="17"/>
  <c r="M12" i="17"/>
  <c r="L12" i="17"/>
  <c r="K12" i="17"/>
  <c r="J12" i="17"/>
  <c r="I12" i="17"/>
  <c r="H12" i="17"/>
  <c r="G12" i="17"/>
  <c r="G17" i="17" s="1"/>
  <c r="G18" i="17" s="1"/>
  <c r="G19" i="17" s="1"/>
  <c r="F12" i="17"/>
  <c r="E12" i="17"/>
  <c r="D12" i="17"/>
  <c r="C12" i="17"/>
  <c r="B12" i="17"/>
  <c r="X17" i="17"/>
  <c r="X18" i="17" s="1"/>
  <c r="X19" i="17" s="1"/>
  <c r="P17" i="17"/>
  <c r="P18" i="17" s="1"/>
  <c r="P19" i="17" s="1"/>
  <c r="H17" i="17"/>
  <c r="H18" i="17" s="1"/>
  <c r="H19" i="17" s="1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B10" i="17"/>
  <c r="Z17" i="17"/>
  <c r="Z18" i="17" s="1"/>
  <c r="Z19" i="17" s="1"/>
  <c r="R17" i="17"/>
  <c r="R18" i="17" s="1"/>
  <c r="R19" i="17" s="1"/>
  <c r="J17" i="17"/>
  <c r="J18" i="17" s="1"/>
  <c r="J19" i="17" s="1"/>
  <c r="B17" i="17"/>
  <c r="B18" i="17" s="1"/>
  <c r="B19" i="17" s="1"/>
  <c r="Z8" i="17"/>
  <c r="Y8" i="17"/>
  <c r="X8" i="17"/>
  <c r="W8" i="17"/>
  <c r="V8" i="17"/>
  <c r="U8" i="17"/>
  <c r="T8" i="17"/>
  <c r="S8" i="17"/>
  <c r="S17" i="17" s="1"/>
  <c r="S18" i="17" s="1"/>
  <c r="S19" i="17" s="1"/>
  <c r="R8" i="17"/>
  <c r="Q8" i="17"/>
  <c r="P8" i="17"/>
  <c r="O8" i="17"/>
  <c r="N8" i="17"/>
  <c r="M8" i="17"/>
  <c r="L8" i="17"/>
  <c r="K8" i="17"/>
  <c r="K17" i="17" s="1"/>
  <c r="K18" i="17" s="1"/>
  <c r="K19" i="17" s="1"/>
  <c r="J8" i="17"/>
  <c r="I8" i="17"/>
  <c r="H8" i="17"/>
  <c r="G8" i="17"/>
  <c r="F8" i="17"/>
  <c r="E8" i="17"/>
  <c r="D8" i="17"/>
  <c r="C8" i="17"/>
  <c r="C17" i="17" s="1"/>
  <c r="C18" i="17" s="1"/>
  <c r="C19" i="17" s="1"/>
  <c r="B8" i="17"/>
  <c r="Z7" i="17"/>
  <c r="Y7" i="17"/>
  <c r="X7" i="17"/>
  <c r="W7" i="17"/>
  <c r="V7" i="17"/>
  <c r="U7" i="17"/>
  <c r="T7" i="17"/>
  <c r="T17" i="17" s="1"/>
  <c r="T18" i="17" s="1"/>
  <c r="T19" i="17" s="1"/>
  <c r="S7" i="17"/>
  <c r="R7" i="17"/>
  <c r="Q7" i="17"/>
  <c r="P7" i="17"/>
  <c r="O7" i="17"/>
  <c r="N7" i="17"/>
  <c r="M7" i="17"/>
  <c r="L7" i="17"/>
  <c r="L17" i="17" s="1"/>
  <c r="L18" i="17" s="1"/>
  <c r="L19" i="17" s="1"/>
  <c r="K7" i="17"/>
  <c r="J7" i="17"/>
  <c r="I7" i="17"/>
  <c r="H7" i="17"/>
  <c r="G7" i="17"/>
  <c r="F7" i="17"/>
  <c r="E7" i="17"/>
  <c r="D7" i="17"/>
  <c r="D17" i="17" s="1"/>
  <c r="D18" i="17" s="1"/>
  <c r="D19" i="17" s="1"/>
  <c r="C7" i="17"/>
  <c r="B7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B6" i="17"/>
  <c r="Z5" i="17"/>
  <c r="Y5" i="17"/>
  <c r="Y17" i="17" s="1"/>
  <c r="Y18" i="17" s="1"/>
  <c r="Y19" i="17" s="1"/>
  <c r="X5" i="17"/>
  <c r="W5" i="17"/>
  <c r="V5" i="17"/>
  <c r="V17" i="17" s="1"/>
  <c r="V18" i="17" s="1"/>
  <c r="V19" i="17" s="1"/>
  <c r="U5" i="17"/>
  <c r="T5" i="17"/>
  <c r="S5" i="17"/>
  <c r="R5" i="17"/>
  <c r="Q5" i="17"/>
  <c r="Q17" i="17" s="1"/>
  <c r="Q18" i="17" s="1"/>
  <c r="Q19" i="17" s="1"/>
  <c r="P5" i="17"/>
  <c r="O5" i="17"/>
  <c r="N5" i="17"/>
  <c r="N17" i="17" s="1"/>
  <c r="N18" i="17" s="1"/>
  <c r="N19" i="17" s="1"/>
  <c r="M5" i="17"/>
  <c r="L5" i="17"/>
  <c r="K5" i="17"/>
  <c r="J5" i="17"/>
  <c r="I5" i="17"/>
  <c r="I17" i="17" s="1"/>
  <c r="I18" i="17" s="1"/>
  <c r="I19" i="17" s="1"/>
  <c r="H5" i="17"/>
  <c r="G5" i="17"/>
  <c r="F5" i="17"/>
  <c r="F17" i="17" s="1"/>
  <c r="F18" i="17" s="1"/>
  <c r="F19" i="17" s="1"/>
  <c r="E5" i="17"/>
  <c r="D5" i="17"/>
  <c r="C5" i="17"/>
  <c r="B5" i="17"/>
  <c r="U17" i="17"/>
  <c r="U18" i="17" s="1"/>
  <c r="U19" i="17" s="1"/>
  <c r="M17" i="17"/>
  <c r="M18" i="17" s="1"/>
  <c r="M19" i="17" s="1"/>
  <c r="E17" i="17"/>
  <c r="E18" i="17" s="1"/>
  <c r="E19" i="17" s="1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Z7" i="16"/>
  <c r="Y7" i="16"/>
  <c r="X7" i="16"/>
  <c r="W7" i="16"/>
  <c r="V7" i="16"/>
  <c r="U7" i="16"/>
  <c r="T7" i="16"/>
  <c r="S7" i="16"/>
  <c r="R7" i="16"/>
  <c r="Q7" i="16"/>
  <c r="P7" i="16"/>
  <c r="P17" i="16" s="1"/>
  <c r="P18" i="16" s="1"/>
  <c r="P19" i="16" s="1"/>
  <c r="O7" i="16"/>
  <c r="N7" i="16"/>
  <c r="M7" i="16"/>
  <c r="L7" i="16"/>
  <c r="K7" i="16"/>
  <c r="J7" i="16"/>
  <c r="I7" i="16"/>
  <c r="H7" i="16"/>
  <c r="H17" i="16" s="1"/>
  <c r="H18" i="16" s="1"/>
  <c r="H19" i="16" s="1"/>
  <c r="G7" i="16"/>
  <c r="F7" i="16"/>
  <c r="E7" i="16"/>
  <c r="D7" i="16"/>
  <c r="C7" i="16"/>
  <c r="B7" i="16"/>
  <c r="Z6" i="16"/>
  <c r="Y6" i="16"/>
  <c r="Y17" i="16" s="1"/>
  <c r="Y18" i="16" s="1"/>
  <c r="Y19" i="16" s="1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I17" i="16" s="1"/>
  <c r="I18" i="16" s="1"/>
  <c r="I19" i="16" s="1"/>
  <c r="H6" i="16"/>
  <c r="G6" i="16"/>
  <c r="F6" i="16"/>
  <c r="E6" i="16"/>
  <c r="D6" i="16"/>
  <c r="C6" i="16"/>
  <c r="B6" i="16"/>
  <c r="Z5" i="16"/>
  <c r="Z17" i="16" s="1"/>
  <c r="Z18" i="16" s="1"/>
  <c r="Z19" i="16" s="1"/>
  <c r="Y5" i="16"/>
  <c r="X5" i="16"/>
  <c r="X17" i="16" s="1"/>
  <c r="X18" i="16" s="1"/>
  <c r="X19" i="16" s="1"/>
  <c r="W5" i="16"/>
  <c r="V5" i="16"/>
  <c r="U5" i="16"/>
  <c r="T5" i="16"/>
  <c r="S5" i="16"/>
  <c r="R5" i="16"/>
  <c r="R17" i="16" s="1"/>
  <c r="R18" i="16" s="1"/>
  <c r="R19" i="16" s="1"/>
  <c r="Q5" i="16"/>
  <c r="Q17" i="16" s="1"/>
  <c r="Q18" i="16" s="1"/>
  <c r="Q19" i="16" s="1"/>
  <c r="P5" i="16"/>
  <c r="O5" i="16"/>
  <c r="N5" i="16"/>
  <c r="M5" i="16"/>
  <c r="L5" i="16"/>
  <c r="K5" i="16"/>
  <c r="J5" i="16"/>
  <c r="J17" i="16" s="1"/>
  <c r="J18" i="16" s="1"/>
  <c r="J19" i="16" s="1"/>
  <c r="I5" i="16"/>
  <c r="H5" i="16"/>
  <c r="G5" i="16"/>
  <c r="F5" i="16"/>
  <c r="E5" i="16"/>
  <c r="D5" i="16"/>
  <c r="C5" i="16"/>
  <c r="B5" i="16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B30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26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22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D15" i="15"/>
  <c r="C15" i="15"/>
  <c r="B15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Z5" i="15"/>
  <c r="Y5" i="15"/>
  <c r="X5" i="15"/>
  <c r="W5" i="15"/>
  <c r="W17" i="15" s="1"/>
  <c r="W18" i="15" s="1"/>
  <c r="W19" i="15" s="1"/>
  <c r="V5" i="15"/>
  <c r="V17" i="15" s="1"/>
  <c r="V18" i="15" s="1"/>
  <c r="V19" i="15" s="1"/>
  <c r="U5" i="15"/>
  <c r="T5" i="15"/>
  <c r="S5" i="15"/>
  <c r="R5" i="15"/>
  <c r="Q5" i="15"/>
  <c r="P5" i="15"/>
  <c r="O5" i="15"/>
  <c r="O17" i="15" s="1"/>
  <c r="O18" i="15" s="1"/>
  <c r="O19" i="15" s="1"/>
  <c r="N5" i="15"/>
  <c r="N17" i="15" s="1"/>
  <c r="N18" i="15" s="1"/>
  <c r="N19" i="15" s="1"/>
  <c r="M5" i="15"/>
  <c r="L5" i="15"/>
  <c r="K5" i="15"/>
  <c r="J5" i="15"/>
  <c r="I5" i="15"/>
  <c r="H5" i="15"/>
  <c r="G5" i="15"/>
  <c r="G17" i="15" s="1"/>
  <c r="G18" i="15" s="1"/>
  <c r="G19" i="15" s="1"/>
  <c r="F5" i="15"/>
  <c r="F17" i="15" s="1"/>
  <c r="F18" i="15" s="1"/>
  <c r="F19" i="15" s="1"/>
  <c r="E5" i="15"/>
  <c r="D5" i="15"/>
  <c r="C5" i="15"/>
  <c r="B5" i="15"/>
  <c r="Z17" i="15"/>
  <c r="Z18" i="15" s="1"/>
  <c r="Z19" i="15" s="1"/>
  <c r="Y17" i="15"/>
  <c r="Y18" i="15" s="1"/>
  <c r="Y19" i="15" s="1"/>
  <c r="X17" i="15"/>
  <c r="X18" i="15" s="1"/>
  <c r="X19" i="15" s="1"/>
  <c r="T17" i="15"/>
  <c r="T18" i="15" s="1"/>
  <c r="T19" i="15" s="1"/>
  <c r="R17" i="15"/>
  <c r="R18" i="15" s="1"/>
  <c r="R19" i="15" s="1"/>
  <c r="Q17" i="15"/>
  <c r="Q18" i="15" s="1"/>
  <c r="Q19" i="15" s="1"/>
  <c r="P17" i="15"/>
  <c r="P18" i="15" s="1"/>
  <c r="P19" i="15" s="1"/>
  <c r="L17" i="15"/>
  <c r="L18" i="15" s="1"/>
  <c r="L19" i="15" s="1"/>
  <c r="J17" i="15"/>
  <c r="J18" i="15" s="1"/>
  <c r="J19" i="15" s="1"/>
  <c r="I17" i="15"/>
  <c r="I18" i="15" s="1"/>
  <c r="I19" i="15" s="1"/>
  <c r="H17" i="15"/>
  <c r="H18" i="15" s="1"/>
  <c r="H19" i="15" s="1"/>
  <c r="D17" i="15"/>
  <c r="D18" i="15" s="1"/>
  <c r="D19" i="15" s="1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B23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D15" i="14"/>
  <c r="C15" i="14"/>
  <c r="B15" i="14"/>
  <c r="Z10" i="14"/>
  <c r="Y10" i="14"/>
  <c r="X10" i="14"/>
  <c r="W10" i="14"/>
  <c r="V10" i="14"/>
  <c r="U10" i="14"/>
  <c r="T10" i="14"/>
  <c r="S10" i="14"/>
  <c r="S17" i="14" s="1"/>
  <c r="S18" i="14" s="1"/>
  <c r="S19" i="14" s="1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Z5" i="14"/>
  <c r="Y5" i="14"/>
  <c r="X5" i="14"/>
  <c r="W5" i="14"/>
  <c r="V5" i="14"/>
  <c r="U5" i="14"/>
  <c r="T5" i="14"/>
  <c r="T17" i="14" s="1"/>
  <c r="T18" i="14" s="1"/>
  <c r="T19" i="14" s="1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D17" i="14" s="1"/>
  <c r="D18" i="14" s="1"/>
  <c r="D19" i="14" s="1"/>
  <c r="C5" i="14"/>
  <c r="B5" i="14"/>
  <c r="W17" i="14"/>
  <c r="W18" i="14" s="1"/>
  <c r="W19" i="14" s="1"/>
  <c r="O17" i="14"/>
  <c r="O18" i="14" s="1"/>
  <c r="O19" i="14" s="1"/>
  <c r="L17" i="14"/>
  <c r="L18" i="14" s="1"/>
  <c r="L19" i="14" s="1"/>
  <c r="G17" i="14"/>
  <c r="G18" i="14" s="1"/>
  <c r="G19" i="14" s="1"/>
  <c r="Z17" i="13"/>
  <c r="Z18" i="13" s="1"/>
  <c r="Z19" i="13" s="1"/>
  <c r="Y17" i="13"/>
  <c r="Y18" i="13" s="1"/>
  <c r="Y19" i="13" s="1"/>
  <c r="X17" i="13"/>
  <c r="X18" i="13" s="1"/>
  <c r="X19" i="13" s="1"/>
  <c r="W17" i="13"/>
  <c r="W18" i="13" s="1"/>
  <c r="W19" i="13" s="1"/>
  <c r="V17" i="13"/>
  <c r="V18" i="13" s="1"/>
  <c r="V19" i="13" s="1"/>
  <c r="U17" i="13"/>
  <c r="U18" i="13" s="1"/>
  <c r="U19" i="13" s="1"/>
  <c r="T17" i="13"/>
  <c r="T18" i="13" s="1"/>
  <c r="T19" i="13" s="1"/>
  <c r="S17" i="13"/>
  <c r="S18" i="13" s="1"/>
  <c r="S19" i="13" s="1"/>
  <c r="R17" i="13"/>
  <c r="R18" i="13" s="1"/>
  <c r="R19" i="13" s="1"/>
  <c r="Q17" i="13"/>
  <c r="Q18" i="13" s="1"/>
  <c r="Q19" i="13" s="1"/>
  <c r="P17" i="13"/>
  <c r="P18" i="13" s="1"/>
  <c r="P19" i="13" s="1"/>
  <c r="O17" i="13"/>
  <c r="O18" i="13" s="1"/>
  <c r="O19" i="13" s="1"/>
  <c r="N17" i="13"/>
  <c r="N18" i="13" s="1"/>
  <c r="N19" i="13" s="1"/>
  <c r="M15" i="13" a="1"/>
  <c r="M15" i="13" s="1"/>
  <c r="M17" i="13" s="1"/>
  <c r="M18" i="13" s="1"/>
  <c r="M19" i="13" s="1"/>
  <c r="L15" i="13" a="1"/>
  <c r="L15" i="13" s="1"/>
  <c r="L17" i="13" s="1"/>
  <c r="L18" i="13" s="1"/>
  <c r="L19" i="13" s="1"/>
  <c r="K15" i="13" a="1"/>
  <c r="K15" i="13" s="1"/>
  <c r="K17" i="13" s="1"/>
  <c r="K18" i="13" s="1"/>
  <c r="K19" i="13" s="1"/>
  <c r="J15" i="13" a="1"/>
  <c r="J15" i="13" s="1"/>
  <c r="J17" i="13" s="1"/>
  <c r="J18" i="13" s="1"/>
  <c r="J19" i="13" s="1"/>
  <c r="I15" i="13" a="1"/>
  <c r="I15" i="13" s="1"/>
  <c r="I17" i="13" s="1"/>
  <c r="I18" i="13" s="1"/>
  <c r="I19" i="13" s="1"/>
  <c r="H15" i="13" a="1"/>
  <c r="H15" i="13" s="1"/>
  <c r="H17" i="13" s="1"/>
  <c r="H18" i="13" s="1"/>
  <c r="H19" i="13" s="1"/>
  <c r="G15" i="13" a="1"/>
  <c r="G15" i="13" s="1"/>
  <c r="G17" i="13" s="1"/>
  <c r="G18" i="13" s="1"/>
  <c r="G19" i="13" s="1"/>
  <c r="F15" i="13" a="1"/>
  <c r="F15" i="13" s="1"/>
  <c r="F17" i="13" s="1"/>
  <c r="F18" i="13" s="1"/>
  <c r="F19" i="13" s="1"/>
  <c r="E15" i="13" a="1"/>
  <c r="E15" i="13" s="1"/>
  <c r="E17" i="13" s="1"/>
  <c r="E18" i="13" s="1"/>
  <c r="E19" i="13" s="1"/>
  <c r="D15" i="13" a="1"/>
  <c r="D15" i="13" s="1"/>
  <c r="D17" i="13" s="1"/>
  <c r="D18" i="13" s="1"/>
  <c r="D19" i="13" s="1"/>
  <c r="C15" i="13" a="1"/>
  <c r="C15" i="13" s="1"/>
  <c r="C17" i="13" s="1"/>
  <c r="C18" i="13" s="1"/>
  <c r="C19" i="13" s="1"/>
  <c r="B15" i="13" a="1"/>
  <c r="B15" i="13" s="1"/>
  <c r="B17" i="13" s="1"/>
  <c r="B18" i="13" s="1"/>
  <c r="B19" i="13" s="1"/>
  <c r="Z17" i="12"/>
  <c r="Z18" i="12" s="1"/>
  <c r="Z19" i="12" s="1"/>
  <c r="Y17" i="12"/>
  <c r="Y18" i="12" s="1"/>
  <c r="Y19" i="12" s="1"/>
  <c r="X17" i="12"/>
  <c r="X18" i="12" s="1"/>
  <c r="X19" i="12" s="1"/>
  <c r="W17" i="12"/>
  <c r="W18" i="12" s="1"/>
  <c r="W19" i="12" s="1"/>
  <c r="V17" i="12"/>
  <c r="V18" i="12" s="1"/>
  <c r="V19" i="12" s="1"/>
  <c r="U17" i="12"/>
  <c r="U18" i="12" s="1"/>
  <c r="U19" i="12" s="1"/>
  <c r="T17" i="12"/>
  <c r="T18" i="12" s="1"/>
  <c r="T19" i="12" s="1"/>
  <c r="S17" i="12"/>
  <c r="S18" i="12" s="1"/>
  <c r="S19" i="12" s="1"/>
  <c r="R17" i="12"/>
  <c r="R18" i="12" s="1"/>
  <c r="R19" i="12" s="1"/>
  <c r="Q17" i="12"/>
  <c r="Q18" i="12" s="1"/>
  <c r="Q19" i="12" s="1"/>
  <c r="P17" i="12"/>
  <c r="P18" i="12" s="1"/>
  <c r="P19" i="12" s="1"/>
  <c r="O17" i="12"/>
  <c r="O18" i="12" s="1"/>
  <c r="O19" i="12" s="1"/>
  <c r="N17" i="12"/>
  <c r="N18" i="12" s="1"/>
  <c r="N19" i="12" s="1"/>
  <c r="M15" i="12" a="1"/>
  <c r="M15" i="12" s="1"/>
  <c r="M17" i="12" s="1"/>
  <c r="M18" i="12" s="1"/>
  <c r="M19" i="12" s="1"/>
  <c r="L15" i="12" a="1"/>
  <c r="L15" i="12" s="1"/>
  <c r="L17" i="12" s="1"/>
  <c r="L18" i="12" s="1"/>
  <c r="L19" i="12" s="1"/>
  <c r="K15" i="12" a="1"/>
  <c r="K15" i="12" s="1"/>
  <c r="K17" i="12" s="1"/>
  <c r="K18" i="12" s="1"/>
  <c r="K19" i="12" s="1"/>
  <c r="J15" i="12" a="1"/>
  <c r="J15" i="12"/>
  <c r="J17" i="12" s="1"/>
  <c r="J18" i="12" s="1"/>
  <c r="J19" i="12" s="1"/>
  <c r="I15" i="12" a="1"/>
  <c r="I15" i="12" s="1"/>
  <c r="I17" i="12" s="1"/>
  <c r="I18" i="12" s="1"/>
  <c r="I19" i="12" s="1"/>
  <c r="H15" i="12" a="1"/>
  <c r="H15" i="12" s="1"/>
  <c r="H17" i="12" s="1"/>
  <c r="H18" i="12" s="1"/>
  <c r="H19" i="12" s="1"/>
  <c r="G15" i="12" a="1"/>
  <c r="G15" i="12" s="1"/>
  <c r="G17" i="12" s="1"/>
  <c r="G18" i="12" s="1"/>
  <c r="G19" i="12" s="1"/>
  <c r="F15" i="12" a="1"/>
  <c r="F15" i="12"/>
  <c r="F17" i="12" s="1"/>
  <c r="F18" i="12" s="1"/>
  <c r="F19" i="12" s="1"/>
  <c r="E15" i="12" a="1"/>
  <c r="E15" i="12" s="1"/>
  <c r="E17" i="12" s="1"/>
  <c r="E18" i="12" s="1"/>
  <c r="E19" i="12" s="1"/>
  <c r="D15" i="12" a="1"/>
  <c r="D15" i="12" s="1"/>
  <c r="D17" i="12" s="1"/>
  <c r="D18" i="12" s="1"/>
  <c r="D19" i="12" s="1"/>
  <c r="C15" i="12" a="1"/>
  <c r="C15" i="12" s="1"/>
  <c r="C17" i="12" s="1"/>
  <c r="C18" i="12" s="1"/>
  <c r="C19" i="12" s="1"/>
  <c r="B15" i="12" a="1"/>
  <c r="B15" i="12" s="1"/>
  <c r="B17" i="12" s="1"/>
  <c r="B18" i="12" s="1"/>
  <c r="B19" i="12" s="1"/>
  <c r="V18" i="11"/>
  <c r="V19" i="11" s="1"/>
  <c r="N18" i="11"/>
  <c r="N19" i="11" s="1"/>
  <c r="Z17" i="11"/>
  <c r="Z18" i="11" s="1"/>
  <c r="Z19" i="11" s="1"/>
  <c r="Y17" i="11"/>
  <c r="Y18" i="11" s="1"/>
  <c r="Y19" i="11" s="1"/>
  <c r="X17" i="11"/>
  <c r="X18" i="11" s="1"/>
  <c r="X19" i="11" s="1"/>
  <c r="W17" i="11"/>
  <c r="W18" i="11" s="1"/>
  <c r="W19" i="11" s="1"/>
  <c r="V17" i="11"/>
  <c r="U17" i="11"/>
  <c r="U18" i="11" s="1"/>
  <c r="U19" i="11" s="1"/>
  <c r="T17" i="11"/>
  <c r="T18" i="11" s="1"/>
  <c r="T19" i="11" s="1"/>
  <c r="S17" i="11"/>
  <c r="S18" i="11" s="1"/>
  <c r="S19" i="11" s="1"/>
  <c r="R17" i="11"/>
  <c r="R18" i="11" s="1"/>
  <c r="R19" i="11" s="1"/>
  <c r="Q17" i="11"/>
  <c r="Q18" i="11" s="1"/>
  <c r="Q19" i="11" s="1"/>
  <c r="P17" i="11"/>
  <c r="P18" i="11" s="1"/>
  <c r="P19" i="11" s="1"/>
  <c r="O17" i="11"/>
  <c r="O18" i="11" s="1"/>
  <c r="O19" i="11" s="1"/>
  <c r="N17" i="11"/>
  <c r="M15" i="11" a="1"/>
  <c r="M15" i="11" s="1"/>
  <c r="M17" i="11" s="1"/>
  <c r="M18" i="11" s="1"/>
  <c r="M19" i="11" s="1"/>
  <c r="L15" i="11" a="1"/>
  <c r="L15" i="11" s="1"/>
  <c r="L17" i="11" s="1"/>
  <c r="L18" i="11" s="1"/>
  <c r="L19" i="11" s="1"/>
  <c r="K15" i="11" a="1"/>
  <c r="K15" i="11" s="1"/>
  <c r="K17" i="11" s="1"/>
  <c r="K18" i="11" s="1"/>
  <c r="K19" i="11" s="1"/>
  <c r="J15" i="11" a="1"/>
  <c r="J15" i="11" s="1"/>
  <c r="J17" i="11" s="1"/>
  <c r="J18" i="11" s="1"/>
  <c r="J19" i="11" s="1"/>
  <c r="I15" i="11" a="1"/>
  <c r="I15" i="11" s="1"/>
  <c r="I17" i="11" s="1"/>
  <c r="I18" i="11" s="1"/>
  <c r="I19" i="11" s="1"/>
  <c r="H15" i="11" a="1"/>
  <c r="H15" i="11" s="1"/>
  <c r="H17" i="11" s="1"/>
  <c r="H18" i="11" s="1"/>
  <c r="H19" i="11" s="1"/>
  <c r="G15" i="11" a="1"/>
  <c r="G15" i="11" s="1"/>
  <c r="G17" i="11" s="1"/>
  <c r="G18" i="11" s="1"/>
  <c r="G19" i="11" s="1"/>
  <c r="F15" i="11" a="1"/>
  <c r="F15" i="11" s="1"/>
  <c r="F17" i="11" s="1"/>
  <c r="F18" i="11" s="1"/>
  <c r="F19" i="11" s="1"/>
  <c r="E15" i="11" a="1"/>
  <c r="E15" i="11" s="1"/>
  <c r="E17" i="11" s="1"/>
  <c r="E18" i="11" s="1"/>
  <c r="E19" i="11" s="1"/>
  <c r="D15" i="11" a="1"/>
  <c r="D15" i="11" s="1"/>
  <c r="D17" i="11" s="1"/>
  <c r="D18" i="11" s="1"/>
  <c r="D19" i="11" s="1"/>
  <c r="C15" i="11" a="1"/>
  <c r="C15" i="11" s="1"/>
  <c r="C17" i="11" s="1"/>
  <c r="C18" i="11" s="1"/>
  <c r="C19" i="11" s="1"/>
  <c r="B15" i="11" a="1"/>
  <c r="B15" i="11" s="1"/>
  <c r="B17" i="11" s="1"/>
  <c r="B18" i="11" s="1"/>
  <c r="B19" i="11" s="1"/>
  <c r="Z17" i="10"/>
  <c r="Z18" i="10" s="1"/>
  <c r="Z19" i="10" s="1"/>
  <c r="Y17" i="10"/>
  <c r="Y18" i="10" s="1"/>
  <c r="Y19" i="10" s="1"/>
  <c r="X17" i="10"/>
  <c r="X18" i="10" s="1"/>
  <c r="X19" i="10" s="1"/>
  <c r="W17" i="10"/>
  <c r="W18" i="10" s="1"/>
  <c r="W19" i="10" s="1"/>
  <c r="V17" i="10"/>
  <c r="V18" i="10" s="1"/>
  <c r="V19" i="10" s="1"/>
  <c r="U17" i="10"/>
  <c r="U18" i="10" s="1"/>
  <c r="U19" i="10" s="1"/>
  <c r="T17" i="10"/>
  <c r="T18" i="10" s="1"/>
  <c r="T19" i="10" s="1"/>
  <c r="S17" i="10"/>
  <c r="S18" i="10" s="1"/>
  <c r="S19" i="10" s="1"/>
  <c r="R17" i="10"/>
  <c r="R18" i="10" s="1"/>
  <c r="R19" i="10" s="1"/>
  <c r="Q17" i="10"/>
  <c r="Q18" i="10" s="1"/>
  <c r="Q19" i="10" s="1"/>
  <c r="P17" i="10"/>
  <c r="P18" i="10" s="1"/>
  <c r="P19" i="10" s="1"/>
  <c r="O17" i="10"/>
  <c r="O18" i="10" s="1"/>
  <c r="O19" i="10" s="1"/>
  <c r="N17" i="10"/>
  <c r="N18" i="10" s="1"/>
  <c r="N19" i="10" s="1"/>
  <c r="M15" i="10" a="1"/>
  <c r="M15" i="10"/>
  <c r="M17" i="10" s="1"/>
  <c r="M18" i="10" s="1"/>
  <c r="M19" i="10" s="1"/>
  <c r="L15" i="10" a="1"/>
  <c r="L15" i="10" s="1"/>
  <c r="L17" i="10" s="1"/>
  <c r="L18" i="10" s="1"/>
  <c r="L19" i="10" s="1"/>
  <c r="K15" i="10" a="1"/>
  <c r="K15" i="10"/>
  <c r="K17" i="10" s="1"/>
  <c r="K18" i="10" s="1"/>
  <c r="K19" i="10" s="1"/>
  <c r="J15" i="10" a="1"/>
  <c r="J15" i="10"/>
  <c r="J17" i="10" s="1"/>
  <c r="J18" i="10" s="1"/>
  <c r="J19" i="10" s="1"/>
  <c r="I15" i="10" a="1"/>
  <c r="I15" i="10" s="1"/>
  <c r="I17" i="10" s="1"/>
  <c r="I18" i="10" s="1"/>
  <c r="I19" i="10" s="1"/>
  <c r="H15" i="10" a="1"/>
  <c r="H15" i="10" s="1"/>
  <c r="H17" i="10" s="1"/>
  <c r="H18" i="10" s="1"/>
  <c r="H19" i="10" s="1"/>
  <c r="G15" i="10" a="1"/>
  <c r="G15" i="10" s="1"/>
  <c r="G17" i="10" s="1"/>
  <c r="G18" i="10" s="1"/>
  <c r="G19" i="10" s="1"/>
  <c r="F15" i="10" a="1"/>
  <c r="F15" i="10"/>
  <c r="F17" i="10" s="1"/>
  <c r="F18" i="10" s="1"/>
  <c r="F19" i="10" s="1"/>
  <c r="E15" i="10" a="1"/>
  <c r="E15" i="10" s="1"/>
  <c r="E17" i="10" s="1"/>
  <c r="E18" i="10" s="1"/>
  <c r="E19" i="10" s="1"/>
  <c r="D15" i="10" a="1"/>
  <c r="D15" i="10" s="1"/>
  <c r="D17" i="10" s="1"/>
  <c r="D18" i="10" s="1"/>
  <c r="D19" i="10" s="1"/>
  <c r="C15" i="10" a="1"/>
  <c r="C15" i="10" s="1"/>
  <c r="C17" i="10" s="1"/>
  <c r="C18" i="10" s="1"/>
  <c r="C19" i="10" s="1"/>
  <c r="B15" i="10" a="1"/>
  <c r="B15" i="10" s="1"/>
  <c r="B17" i="10" s="1"/>
  <c r="B18" i="10" s="1"/>
  <c r="B19" i="10" s="1"/>
  <c r="Z17" i="9"/>
  <c r="Z18" i="9" s="1"/>
  <c r="Z19" i="9" s="1"/>
  <c r="Y17" i="9"/>
  <c r="Y18" i="9" s="1"/>
  <c r="Y19" i="9" s="1"/>
  <c r="X17" i="9"/>
  <c r="X18" i="9" s="1"/>
  <c r="X19" i="9" s="1"/>
  <c r="W17" i="9"/>
  <c r="W18" i="9" s="1"/>
  <c r="W19" i="9" s="1"/>
  <c r="V17" i="9"/>
  <c r="V18" i="9" s="1"/>
  <c r="V19" i="9" s="1"/>
  <c r="U17" i="9"/>
  <c r="U18" i="9" s="1"/>
  <c r="U19" i="9" s="1"/>
  <c r="T17" i="9"/>
  <c r="T18" i="9" s="1"/>
  <c r="T19" i="9" s="1"/>
  <c r="S17" i="9"/>
  <c r="S18" i="9" s="1"/>
  <c r="S19" i="9" s="1"/>
  <c r="R17" i="9"/>
  <c r="R18" i="9" s="1"/>
  <c r="R19" i="9" s="1"/>
  <c r="Q17" i="9"/>
  <c r="Q18" i="9" s="1"/>
  <c r="Q19" i="9" s="1"/>
  <c r="P17" i="9"/>
  <c r="P18" i="9" s="1"/>
  <c r="P19" i="9" s="1"/>
  <c r="O17" i="9"/>
  <c r="O18" i="9" s="1"/>
  <c r="O19" i="9" s="1"/>
  <c r="N17" i="9"/>
  <c r="N18" i="9" s="1"/>
  <c r="N19" i="9" s="1"/>
  <c r="M17" i="9"/>
  <c r="M18" i="9" s="1"/>
  <c r="M19" i="9" s="1"/>
  <c r="L17" i="9"/>
  <c r="L18" i="9" s="1"/>
  <c r="L19" i="9" s="1"/>
  <c r="K17" i="9"/>
  <c r="K18" i="9" s="1"/>
  <c r="K19" i="9" s="1"/>
  <c r="J17" i="9"/>
  <c r="J18" i="9" s="1"/>
  <c r="J19" i="9" s="1"/>
  <c r="I17" i="9"/>
  <c r="I18" i="9" s="1"/>
  <c r="I19" i="9" s="1"/>
  <c r="H17" i="9"/>
  <c r="H18" i="9" s="1"/>
  <c r="H19" i="9" s="1"/>
  <c r="G17" i="9"/>
  <c r="G18" i="9" s="1"/>
  <c r="G19" i="9" s="1"/>
  <c r="F17" i="9"/>
  <c r="F18" i="9" s="1"/>
  <c r="F19" i="9" s="1"/>
  <c r="E17" i="9"/>
  <c r="E18" i="9" s="1"/>
  <c r="E19" i="9" s="1"/>
  <c r="D15" i="9" a="1"/>
  <c r="D15" i="9" s="1"/>
  <c r="D17" i="9" s="1"/>
  <c r="D18" i="9" s="1"/>
  <c r="D19" i="9" s="1"/>
  <c r="C15" i="9" a="1"/>
  <c r="C15" i="9" s="1"/>
  <c r="C17" i="9" s="1"/>
  <c r="C18" i="9" s="1"/>
  <c r="C19" i="9" s="1"/>
  <c r="B15" i="9" a="1"/>
  <c r="B15" i="9" s="1"/>
  <c r="B17" i="9" s="1"/>
  <c r="B18" i="9" s="1"/>
  <c r="B19" i="9" s="1"/>
  <c r="U18" i="8"/>
  <c r="U19" i="8" s="1"/>
  <c r="O18" i="8"/>
  <c r="O19" i="8" s="1"/>
  <c r="Z17" i="8"/>
  <c r="Z18" i="8" s="1"/>
  <c r="Z19" i="8" s="1"/>
  <c r="Y17" i="8"/>
  <c r="Y18" i="8" s="1"/>
  <c r="Y19" i="8" s="1"/>
  <c r="X17" i="8"/>
  <c r="X18" i="8" s="1"/>
  <c r="X19" i="8" s="1"/>
  <c r="W17" i="8"/>
  <c r="W18" i="8" s="1"/>
  <c r="W19" i="8" s="1"/>
  <c r="V17" i="8"/>
  <c r="V18" i="8" s="1"/>
  <c r="V19" i="8" s="1"/>
  <c r="U17" i="8"/>
  <c r="T17" i="8"/>
  <c r="T18" i="8" s="1"/>
  <c r="T19" i="8" s="1"/>
  <c r="S17" i="8"/>
  <c r="S18" i="8" s="1"/>
  <c r="S19" i="8" s="1"/>
  <c r="R17" i="8"/>
  <c r="R18" i="8" s="1"/>
  <c r="R19" i="8" s="1"/>
  <c r="Q17" i="8"/>
  <c r="Q18" i="8" s="1"/>
  <c r="Q19" i="8" s="1"/>
  <c r="P17" i="8"/>
  <c r="P18" i="8" s="1"/>
  <c r="P19" i="8" s="1"/>
  <c r="O17" i="8"/>
  <c r="N17" i="8"/>
  <c r="N18" i="8" s="1"/>
  <c r="N19" i="8" s="1"/>
  <c r="M15" i="8" a="1"/>
  <c r="M15" i="8" s="1"/>
  <c r="M17" i="8" s="1"/>
  <c r="M18" i="8" s="1"/>
  <c r="M19" i="8" s="1"/>
  <c r="L15" i="8" a="1"/>
  <c r="L15" i="8" s="1"/>
  <c r="L17" i="8" s="1"/>
  <c r="L18" i="8" s="1"/>
  <c r="L19" i="8" s="1"/>
  <c r="K15" i="8" a="1"/>
  <c r="K15" i="8" s="1"/>
  <c r="K17" i="8" s="1"/>
  <c r="K18" i="8" s="1"/>
  <c r="K19" i="8" s="1"/>
  <c r="J15" i="8" a="1"/>
  <c r="J15" i="8" s="1"/>
  <c r="J17" i="8" s="1"/>
  <c r="J18" i="8" s="1"/>
  <c r="J19" i="8" s="1"/>
  <c r="I15" i="8" a="1"/>
  <c r="I15" i="8" s="1"/>
  <c r="I17" i="8" s="1"/>
  <c r="I18" i="8" s="1"/>
  <c r="I19" i="8" s="1"/>
  <c r="H15" i="8" a="1"/>
  <c r="H15" i="8" s="1"/>
  <c r="H17" i="8" s="1"/>
  <c r="H18" i="8" s="1"/>
  <c r="H19" i="8" s="1"/>
  <c r="G15" i="8" a="1"/>
  <c r="G15" i="8" s="1"/>
  <c r="G17" i="8" s="1"/>
  <c r="G18" i="8" s="1"/>
  <c r="G19" i="8" s="1"/>
  <c r="F15" i="8" a="1"/>
  <c r="F15" i="8" s="1"/>
  <c r="F17" i="8" s="1"/>
  <c r="F18" i="8" s="1"/>
  <c r="F19" i="8" s="1"/>
  <c r="E15" i="8" a="1"/>
  <c r="E15" i="8" s="1"/>
  <c r="E17" i="8" s="1"/>
  <c r="E18" i="8" s="1"/>
  <c r="E19" i="8" s="1"/>
  <c r="D15" i="8" a="1"/>
  <c r="D15" i="8" s="1"/>
  <c r="D17" i="8" s="1"/>
  <c r="D18" i="8" s="1"/>
  <c r="D19" i="8" s="1"/>
  <c r="C15" i="8" a="1"/>
  <c r="C15" i="8" s="1"/>
  <c r="C17" i="8" s="1"/>
  <c r="C18" i="8" s="1"/>
  <c r="C19" i="8" s="1"/>
  <c r="B15" i="8" a="1"/>
  <c r="B15" i="8" s="1"/>
  <c r="B17" i="8" s="1"/>
  <c r="B18" i="8" s="1"/>
  <c r="B19" i="8" s="1"/>
  <c r="H18" i="7"/>
  <c r="H19" i="7" s="1"/>
  <c r="Z17" i="7"/>
  <c r="Z18" i="7" s="1"/>
  <c r="Z19" i="7" s="1"/>
  <c r="Y17" i="7"/>
  <c r="Y18" i="7" s="1"/>
  <c r="Y19" i="7" s="1"/>
  <c r="X17" i="7"/>
  <c r="X18" i="7" s="1"/>
  <c r="X19" i="7" s="1"/>
  <c r="W17" i="7"/>
  <c r="W18" i="7" s="1"/>
  <c r="W19" i="7" s="1"/>
  <c r="V17" i="7"/>
  <c r="V18" i="7" s="1"/>
  <c r="V19" i="7" s="1"/>
  <c r="U17" i="7"/>
  <c r="U18" i="7" s="1"/>
  <c r="U19" i="7" s="1"/>
  <c r="T17" i="7"/>
  <c r="T18" i="7" s="1"/>
  <c r="T19" i="7" s="1"/>
  <c r="S17" i="7"/>
  <c r="S18" i="7" s="1"/>
  <c r="S19" i="7" s="1"/>
  <c r="R17" i="7"/>
  <c r="R18" i="7" s="1"/>
  <c r="R19" i="7" s="1"/>
  <c r="Q17" i="7"/>
  <c r="Q18" i="7" s="1"/>
  <c r="Q19" i="7" s="1"/>
  <c r="P17" i="7"/>
  <c r="P18" i="7" s="1"/>
  <c r="P19" i="7" s="1"/>
  <c r="O17" i="7"/>
  <c r="O18" i="7" s="1"/>
  <c r="O19" i="7" s="1"/>
  <c r="N17" i="7"/>
  <c r="N18" i="7" s="1"/>
  <c r="N19" i="7" s="1"/>
  <c r="M17" i="7"/>
  <c r="M18" i="7" s="1"/>
  <c r="M19" i="7" s="1"/>
  <c r="L17" i="7"/>
  <c r="L18" i="7" s="1"/>
  <c r="L19" i="7" s="1"/>
  <c r="K17" i="7"/>
  <c r="K18" i="7" s="1"/>
  <c r="K19" i="7" s="1"/>
  <c r="J17" i="7"/>
  <c r="J18" i="7" s="1"/>
  <c r="J19" i="7" s="1"/>
  <c r="I17" i="7"/>
  <c r="I18" i="7" s="1"/>
  <c r="I19" i="7" s="1"/>
  <c r="H17" i="7"/>
  <c r="G17" i="7"/>
  <c r="G18" i="7" s="1"/>
  <c r="G19" i="7" s="1"/>
  <c r="F17" i="7"/>
  <c r="F18" i="7" s="1"/>
  <c r="F19" i="7" s="1"/>
  <c r="E17" i="7"/>
  <c r="E18" i="7" s="1"/>
  <c r="E19" i="7" s="1"/>
  <c r="D15" i="7" a="1"/>
  <c r="D15" i="7" s="1"/>
  <c r="D17" i="7" s="1"/>
  <c r="D18" i="7" s="1"/>
  <c r="D19" i="7" s="1"/>
  <c r="C15" i="7" a="1"/>
  <c r="C15" i="7"/>
  <c r="C17" i="7" s="1"/>
  <c r="C18" i="7" s="1"/>
  <c r="C19" i="7" s="1"/>
  <c r="B15" i="7" a="1"/>
  <c r="B15" i="7" s="1"/>
  <c r="B17" i="7" s="1"/>
  <c r="B18" i="7" s="1"/>
  <c r="B19" i="7" s="1"/>
  <c r="Z17" i="6"/>
  <c r="Z18" i="6" s="1"/>
  <c r="Z19" i="6" s="1"/>
  <c r="Y17" i="6"/>
  <c r="Y18" i="6" s="1"/>
  <c r="Y19" i="6" s="1"/>
  <c r="X17" i="6"/>
  <c r="X18" i="6" s="1"/>
  <c r="X19" i="6" s="1"/>
  <c r="W17" i="6"/>
  <c r="W18" i="6" s="1"/>
  <c r="W19" i="6" s="1"/>
  <c r="V17" i="6"/>
  <c r="V18" i="6" s="1"/>
  <c r="V19" i="6" s="1"/>
  <c r="U17" i="6"/>
  <c r="U18" i="6" s="1"/>
  <c r="U19" i="6" s="1"/>
  <c r="T17" i="6"/>
  <c r="T18" i="6" s="1"/>
  <c r="T19" i="6" s="1"/>
  <c r="S17" i="6"/>
  <c r="S18" i="6" s="1"/>
  <c r="S19" i="6" s="1"/>
  <c r="R17" i="6"/>
  <c r="R18" i="6" s="1"/>
  <c r="R19" i="6" s="1"/>
  <c r="Q17" i="6"/>
  <c r="Q18" i="6" s="1"/>
  <c r="Q19" i="6" s="1"/>
  <c r="P17" i="6"/>
  <c r="P18" i="6" s="1"/>
  <c r="P19" i="6" s="1"/>
  <c r="O17" i="6"/>
  <c r="O18" i="6" s="1"/>
  <c r="O19" i="6" s="1"/>
  <c r="N17" i="6"/>
  <c r="N18" i="6" s="1"/>
  <c r="N19" i="6" s="1"/>
  <c r="M17" i="6"/>
  <c r="M18" i="6" s="1"/>
  <c r="M19" i="6" s="1"/>
  <c r="L17" i="6"/>
  <c r="L18" i="6" s="1"/>
  <c r="L19" i="6" s="1"/>
  <c r="K17" i="6"/>
  <c r="K18" i="6" s="1"/>
  <c r="K19" i="6" s="1"/>
  <c r="J17" i="6"/>
  <c r="J18" i="6" s="1"/>
  <c r="J19" i="6" s="1"/>
  <c r="I17" i="6"/>
  <c r="I18" i="6" s="1"/>
  <c r="I19" i="6" s="1"/>
  <c r="H17" i="6"/>
  <c r="H18" i="6" s="1"/>
  <c r="H19" i="6" s="1"/>
  <c r="G17" i="6"/>
  <c r="G18" i="6" s="1"/>
  <c r="G19" i="6" s="1"/>
  <c r="F17" i="6"/>
  <c r="F18" i="6" s="1"/>
  <c r="F19" i="6" s="1"/>
  <c r="E17" i="6"/>
  <c r="E18" i="6" s="1"/>
  <c r="E19" i="6" s="1"/>
  <c r="B17" i="6"/>
  <c r="B18" i="6" s="1"/>
  <c r="B19" i="6" s="1"/>
  <c r="D15" i="6" a="1"/>
  <c r="D15" i="6" s="1"/>
  <c r="D17" i="6" s="1"/>
  <c r="D18" i="6" s="1"/>
  <c r="D19" i="6" s="1"/>
  <c r="C15" i="6" a="1"/>
  <c r="C15" i="6" s="1"/>
  <c r="C17" i="6" s="1"/>
  <c r="C18" i="6" s="1"/>
  <c r="C19" i="6" s="1"/>
  <c r="B15" i="6" a="1"/>
  <c r="B15" i="6" s="1"/>
  <c r="Z17" i="5"/>
  <c r="Z18" i="5" s="1"/>
  <c r="Z19" i="5" s="1"/>
  <c r="Y17" i="5"/>
  <c r="Y18" i="5" s="1"/>
  <c r="Y19" i="5" s="1"/>
  <c r="X17" i="5"/>
  <c r="X18" i="5" s="1"/>
  <c r="X19" i="5" s="1"/>
  <c r="W17" i="5"/>
  <c r="W18" i="5" s="1"/>
  <c r="W19" i="5" s="1"/>
  <c r="V17" i="5"/>
  <c r="V18" i="5" s="1"/>
  <c r="V19" i="5" s="1"/>
  <c r="U17" i="5"/>
  <c r="U18" i="5" s="1"/>
  <c r="U19" i="5" s="1"/>
  <c r="T17" i="5"/>
  <c r="T18" i="5" s="1"/>
  <c r="T19" i="5" s="1"/>
  <c r="S17" i="5"/>
  <c r="S18" i="5" s="1"/>
  <c r="S19" i="5" s="1"/>
  <c r="R17" i="5"/>
  <c r="R18" i="5" s="1"/>
  <c r="R19" i="5" s="1"/>
  <c r="Q17" i="5"/>
  <c r="Q18" i="5" s="1"/>
  <c r="Q19" i="5" s="1"/>
  <c r="P17" i="5"/>
  <c r="P18" i="5" s="1"/>
  <c r="P19" i="5" s="1"/>
  <c r="O17" i="5"/>
  <c r="O18" i="5" s="1"/>
  <c r="O19" i="5" s="1"/>
  <c r="N17" i="5"/>
  <c r="N18" i="5" s="1"/>
  <c r="N19" i="5" s="1"/>
  <c r="H17" i="5"/>
  <c r="H18" i="5" s="1"/>
  <c r="H19" i="5" s="1"/>
  <c r="M15" i="5" a="1"/>
  <c r="M15" i="5" s="1"/>
  <c r="M17" i="5" s="1"/>
  <c r="M18" i="5" s="1"/>
  <c r="M19" i="5" s="1"/>
  <c r="L15" i="5" a="1"/>
  <c r="L15" i="5"/>
  <c r="L17" i="5" s="1"/>
  <c r="L18" i="5" s="1"/>
  <c r="L19" i="5" s="1"/>
  <c r="K15" i="5" a="1"/>
  <c r="K15" i="5"/>
  <c r="K17" i="5" s="1"/>
  <c r="K18" i="5" s="1"/>
  <c r="K19" i="5" s="1"/>
  <c r="J15" i="5" a="1"/>
  <c r="J15" i="5" s="1"/>
  <c r="J17" i="5" s="1"/>
  <c r="J18" i="5" s="1"/>
  <c r="J19" i="5" s="1"/>
  <c r="I15" i="5" a="1"/>
  <c r="I15" i="5" s="1"/>
  <c r="I17" i="5" s="1"/>
  <c r="I18" i="5" s="1"/>
  <c r="I19" i="5" s="1"/>
  <c r="H15" i="5" a="1"/>
  <c r="H15" i="5"/>
  <c r="G15" i="5" a="1"/>
  <c r="G15" i="5" s="1"/>
  <c r="G17" i="5" s="1"/>
  <c r="G18" i="5" s="1"/>
  <c r="G19" i="5" s="1"/>
  <c r="F15" i="5" a="1"/>
  <c r="F15" i="5" s="1"/>
  <c r="F17" i="5" s="1"/>
  <c r="F18" i="5" s="1"/>
  <c r="F19" i="5" s="1"/>
  <c r="E15" i="5" a="1"/>
  <c r="E15" i="5" s="1"/>
  <c r="E17" i="5" s="1"/>
  <c r="E18" i="5" s="1"/>
  <c r="E19" i="5" s="1"/>
  <c r="D15" i="5" a="1"/>
  <c r="D15" i="5" s="1"/>
  <c r="D17" i="5" s="1"/>
  <c r="D18" i="5" s="1"/>
  <c r="D19" i="5" s="1"/>
  <c r="C15" i="5" a="1"/>
  <c r="C15" i="5" s="1"/>
  <c r="C17" i="5" s="1"/>
  <c r="C18" i="5" s="1"/>
  <c r="C19" i="5" s="1"/>
  <c r="B15" i="5" a="1"/>
  <c r="B15" i="5" s="1"/>
  <c r="B17" i="5" s="1"/>
  <c r="B18" i="5" s="1"/>
  <c r="B19" i="5" s="1"/>
  <c r="J18" i="4"/>
  <c r="J19" i="4" s="1"/>
  <c r="Z17" i="4"/>
  <c r="Z18" i="4" s="1"/>
  <c r="Z19" i="4" s="1"/>
  <c r="Y17" i="4"/>
  <c r="Y18" i="4" s="1"/>
  <c r="Y19" i="4" s="1"/>
  <c r="X17" i="4"/>
  <c r="X18" i="4" s="1"/>
  <c r="X19" i="4" s="1"/>
  <c r="W17" i="4"/>
  <c r="W18" i="4" s="1"/>
  <c r="W19" i="4" s="1"/>
  <c r="V17" i="4"/>
  <c r="V18" i="4" s="1"/>
  <c r="V19" i="4" s="1"/>
  <c r="U17" i="4"/>
  <c r="U18" i="4" s="1"/>
  <c r="U19" i="4" s="1"/>
  <c r="T17" i="4"/>
  <c r="T18" i="4" s="1"/>
  <c r="T19" i="4" s="1"/>
  <c r="S17" i="4"/>
  <c r="S18" i="4" s="1"/>
  <c r="S19" i="4" s="1"/>
  <c r="R17" i="4"/>
  <c r="R18" i="4" s="1"/>
  <c r="R19" i="4" s="1"/>
  <c r="Q17" i="4"/>
  <c r="Q18" i="4" s="1"/>
  <c r="Q19" i="4" s="1"/>
  <c r="P17" i="4"/>
  <c r="P18" i="4" s="1"/>
  <c r="P19" i="4" s="1"/>
  <c r="O17" i="4"/>
  <c r="O18" i="4" s="1"/>
  <c r="O19" i="4" s="1"/>
  <c r="N17" i="4"/>
  <c r="N18" i="4" s="1"/>
  <c r="N19" i="4" s="1"/>
  <c r="M17" i="4"/>
  <c r="M18" i="4" s="1"/>
  <c r="M19" i="4" s="1"/>
  <c r="L17" i="4"/>
  <c r="L18" i="4" s="1"/>
  <c r="L19" i="4" s="1"/>
  <c r="K17" i="4"/>
  <c r="K18" i="4" s="1"/>
  <c r="K19" i="4" s="1"/>
  <c r="J17" i="4"/>
  <c r="I17" i="4"/>
  <c r="I18" i="4" s="1"/>
  <c r="I19" i="4" s="1"/>
  <c r="H17" i="4"/>
  <c r="H18" i="4" s="1"/>
  <c r="H19" i="4" s="1"/>
  <c r="G17" i="4"/>
  <c r="G18" i="4" s="1"/>
  <c r="G19" i="4" s="1"/>
  <c r="F17" i="4"/>
  <c r="F18" i="4" s="1"/>
  <c r="F19" i="4" s="1"/>
  <c r="E17" i="4"/>
  <c r="E18" i="4" s="1"/>
  <c r="E19" i="4" s="1"/>
  <c r="D15" i="4" a="1"/>
  <c r="D15" i="4" s="1"/>
  <c r="D17" i="4" s="1"/>
  <c r="D18" i="4" s="1"/>
  <c r="D19" i="4" s="1"/>
  <c r="C15" i="4" a="1"/>
  <c r="C15" i="4" s="1"/>
  <c r="C17" i="4" s="1"/>
  <c r="C18" i="4" s="1"/>
  <c r="C19" i="4" s="1"/>
  <c r="B15" i="4" a="1"/>
  <c r="B15" i="4" s="1"/>
  <c r="B17" i="4" s="1"/>
  <c r="B18" i="4" s="1"/>
  <c r="B19" i="4" s="1"/>
  <c r="AC29" i="1"/>
  <c r="AC21" i="1"/>
  <c r="AC13" i="1"/>
  <c r="AC5" i="1"/>
  <c r="P16" i="1"/>
  <c r="L8" i="1"/>
  <c r="L32" i="1"/>
  <c r="Y15" i="1"/>
  <c r="H14" i="1"/>
  <c r="Z32" i="1"/>
  <c r="X31" i="1"/>
  <c r="Z8" i="1"/>
  <c r="V24" i="1"/>
  <c r="N30" i="1"/>
  <c r="S15" i="1"/>
  <c r="Y6" i="1"/>
  <c r="G30" i="1"/>
  <c r="J6" i="1"/>
  <c r="W22" i="1"/>
  <c r="U22" i="1"/>
  <c r="Z31" i="1"/>
  <c r="W16" i="1"/>
  <c r="AA16" i="1"/>
  <c r="U32" i="1"/>
  <c r="P21" i="1"/>
  <c r="H29" i="1"/>
  <c r="P32" i="1"/>
  <c r="E22" i="1"/>
  <c r="G6" i="1"/>
  <c r="U6" i="1"/>
  <c r="E5" i="1"/>
  <c r="P24" i="1"/>
  <c r="R24" i="1"/>
  <c r="AA7" i="1"/>
  <c r="K32" i="1"/>
  <c r="F32" i="1"/>
  <c r="N16" i="1"/>
  <c r="P13" i="1"/>
  <c r="W14" i="1"/>
  <c r="T13" i="1"/>
  <c r="U29" i="1"/>
  <c r="H13" i="1"/>
  <c r="U16" i="1"/>
  <c r="W29" i="1"/>
  <c r="U13" i="1"/>
  <c r="AA29" i="1"/>
  <c r="H16" i="1"/>
  <c r="Y16" i="1"/>
  <c r="P29" i="1"/>
  <c r="N8" i="1"/>
  <c r="J16" i="1"/>
  <c r="V31" i="1"/>
  <c r="Z24" i="1"/>
  <c r="I29" i="1"/>
  <c r="I15" i="1"/>
  <c r="C16" i="1"/>
  <c r="K24" i="1"/>
  <c r="M8" i="1"/>
  <c r="J7" i="1"/>
  <c r="V32" i="1"/>
  <c r="Y23" i="1"/>
  <c r="S8" i="1"/>
  <c r="S7" i="1"/>
  <c r="G24" i="1"/>
  <c r="W31" i="1"/>
  <c r="K30" i="1"/>
  <c r="O8" i="1"/>
  <c r="R30" i="1"/>
  <c r="L30" i="1"/>
  <c r="P14" i="1"/>
  <c r="M13" i="1"/>
  <c r="R29" i="1"/>
  <c r="C8" i="1"/>
  <c r="K29" i="1"/>
  <c r="W32" i="1"/>
  <c r="U31" i="1"/>
  <c r="E31" i="1"/>
  <c r="H5" i="1"/>
  <c r="T30" i="1"/>
  <c r="Q16" i="1"/>
  <c r="G31" i="1"/>
  <c r="Q23" i="1"/>
  <c r="AA6" i="1"/>
  <c r="P30" i="1"/>
  <c r="D16" i="1"/>
  <c r="D32" i="1"/>
  <c r="O16" i="1"/>
  <c r="F16" i="1"/>
  <c r="U21" i="1"/>
  <c r="J8" i="1"/>
  <c r="O24" i="1"/>
  <c r="K31" i="1"/>
  <c r="R16" i="1"/>
  <c r="Z22" i="1"/>
  <c r="Q15" i="1"/>
  <c r="S30" i="1"/>
  <c r="V16" i="1"/>
  <c r="T32" i="1"/>
  <c r="Q22" i="1"/>
  <c r="Y22" i="1"/>
  <c r="Z23" i="1"/>
  <c r="R32" i="1"/>
  <c r="P6" i="1"/>
  <c r="I30" i="1"/>
  <c r="J24" i="1"/>
  <c r="G8" i="1"/>
  <c r="D8" i="1"/>
  <c r="U30" i="1"/>
  <c r="E21" i="1"/>
  <c r="Q6" i="1"/>
  <c r="S24" i="1"/>
  <c r="K23" i="1"/>
  <c r="P5" i="1"/>
  <c r="Q31" i="1"/>
  <c r="Q29" i="1"/>
  <c r="O6" i="1"/>
  <c r="E8" i="1"/>
  <c r="M14" i="1"/>
  <c r="Y8" i="1"/>
  <c r="Y24" i="1"/>
  <c r="J32" i="1"/>
  <c r="R7" i="1"/>
  <c r="H8" i="1"/>
  <c r="X16" i="1"/>
  <c r="E24" i="1"/>
  <c r="Y30" i="1"/>
  <c r="H30" i="1"/>
  <c r="S16" i="1"/>
  <c r="P31" i="1"/>
  <c r="V8" i="1"/>
  <c r="AA15" i="1"/>
  <c r="E14" i="1"/>
  <c r="E6" i="1"/>
  <c r="I16" i="1"/>
  <c r="S29" i="1"/>
  <c r="E29" i="1"/>
  <c r="Y14" i="1"/>
  <c r="E13" i="1"/>
  <c r="C32" i="1"/>
  <c r="P8" i="1"/>
  <c r="Y29" i="1"/>
  <c r="R14" i="1"/>
  <c r="X8" i="1"/>
  <c r="C29" i="1"/>
  <c r="AA24" i="1"/>
  <c r="T31" i="1"/>
  <c r="W30" i="1"/>
  <c r="I24" i="1"/>
  <c r="Q30" i="1"/>
  <c r="X14" i="1"/>
  <c r="R23" i="1"/>
  <c r="P22" i="1"/>
  <c r="Q32" i="1"/>
  <c r="R15" i="1"/>
  <c r="G22" i="1"/>
  <c r="X32" i="1"/>
  <c r="X5" i="1"/>
  <c r="J14" i="1"/>
  <c r="T8" i="1"/>
  <c r="I23" i="1"/>
  <c r="Q14" i="1"/>
  <c r="Q8" i="1"/>
  <c r="R31" i="1"/>
  <c r="Z29" i="1"/>
  <c r="D30" i="1"/>
  <c r="T16" i="1"/>
  <c r="C31" i="1"/>
  <c r="Y31" i="1"/>
  <c r="AA22" i="1"/>
  <c r="L16" i="1"/>
  <c r="J29" i="1"/>
  <c r="D24" i="1"/>
  <c r="N24" i="1"/>
  <c r="Z15" i="1"/>
  <c r="M6" i="1"/>
  <c r="S22" i="1"/>
  <c r="H22" i="1"/>
  <c r="E30" i="1"/>
  <c r="AA31" i="1"/>
  <c r="K16" i="1"/>
  <c r="AA30" i="1"/>
  <c r="O22" i="1"/>
  <c r="E32" i="1"/>
  <c r="X21" i="1"/>
  <c r="T21" i="1"/>
  <c r="I7" i="1"/>
  <c r="X13" i="1"/>
  <c r="L24" i="1"/>
  <c r="AA23" i="1"/>
  <c r="O30" i="1"/>
  <c r="F30" i="1"/>
  <c r="K6" i="1"/>
  <c r="W24" i="1"/>
  <c r="L29" i="1"/>
  <c r="O32" i="1"/>
  <c r="U8" i="1"/>
  <c r="Q7" i="1"/>
  <c r="Z16" i="1"/>
  <c r="N29" i="1"/>
  <c r="M31" i="1"/>
  <c r="M32" i="1"/>
  <c r="H31" i="1"/>
  <c r="N32" i="1"/>
  <c r="Z14" i="1"/>
  <c r="U5" i="1"/>
  <c r="N31" i="1"/>
  <c r="M21" i="1"/>
  <c r="Y32" i="1"/>
  <c r="I32" i="1"/>
  <c r="G14" i="1"/>
  <c r="I22" i="1"/>
  <c r="V30" i="1"/>
  <c r="F29" i="1"/>
  <c r="G29" i="1"/>
  <c r="R22" i="1"/>
  <c r="K7" i="1"/>
  <c r="V29" i="1"/>
  <c r="C30" i="1"/>
  <c r="K14" i="1"/>
  <c r="AA14" i="1"/>
  <c r="M29" i="1"/>
  <c r="W6" i="1"/>
  <c r="G16" i="1"/>
  <c r="K8" i="1"/>
  <c r="J30" i="1"/>
  <c r="M30" i="1"/>
  <c r="D31" i="1"/>
  <c r="X22" i="1"/>
  <c r="AA32" i="1"/>
  <c r="K15" i="1"/>
  <c r="I6" i="1"/>
  <c r="K22" i="1"/>
  <c r="F31" i="1"/>
  <c r="O31" i="1"/>
  <c r="J15" i="1"/>
  <c r="I8" i="1"/>
  <c r="X29" i="1"/>
  <c r="M22" i="1"/>
  <c r="S32" i="1"/>
  <c r="Z30" i="1"/>
  <c r="Z7" i="1"/>
  <c r="J31" i="1"/>
  <c r="J22" i="1"/>
  <c r="Z6" i="1"/>
  <c r="D29" i="1"/>
  <c r="M24" i="1"/>
  <c r="R6" i="1"/>
  <c r="S23" i="1"/>
  <c r="L31" i="1"/>
  <c r="X24" i="1"/>
  <c r="M16" i="1"/>
  <c r="G32" i="1"/>
  <c r="Q24" i="1"/>
  <c r="X6" i="1"/>
  <c r="J23" i="1"/>
  <c r="F24" i="1"/>
  <c r="U14" i="1"/>
  <c r="I14" i="1"/>
  <c r="H6" i="1"/>
  <c r="S6" i="1"/>
  <c r="S31" i="1"/>
  <c r="T24" i="1"/>
  <c r="Y7" i="1"/>
  <c r="AA8" i="1"/>
  <c r="T5" i="1"/>
  <c r="R8" i="1"/>
  <c r="H32" i="1"/>
  <c r="S14" i="1"/>
  <c r="O14" i="1"/>
  <c r="H21" i="1"/>
  <c r="O29" i="1"/>
  <c r="W8" i="1"/>
  <c r="C24" i="1"/>
  <c r="I31" i="1"/>
  <c r="M5" i="1"/>
  <c r="X30" i="1"/>
  <c r="U24" i="1"/>
  <c r="H24" i="1"/>
  <c r="E16" i="1"/>
  <c r="T29" i="1"/>
  <c r="F8" i="1"/>
  <c r="F17" i="16" l="1"/>
  <c r="N17" i="16"/>
  <c r="V17" i="16"/>
  <c r="E17" i="16"/>
  <c r="M17" i="16"/>
  <c r="U17" i="16"/>
  <c r="D17" i="16"/>
  <c r="L17" i="16"/>
  <c r="T17" i="16"/>
  <c r="C17" i="16"/>
  <c r="K17" i="16"/>
  <c r="S17" i="16"/>
  <c r="G17" i="16"/>
  <c r="O17" i="16"/>
  <c r="W17" i="16"/>
  <c r="B17" i="16"/>
  <c r="K17" i="15"/>
  <c r="S17" i="15"/>
  <c r="E17" i="15"/>
  <c r="M17" i="15"/>
  <c r="U17" i="15"/>
  <c r="C17" i="15"/>
  <c r="B17" i="15"/>
  <c r="F17" i="14"/>
  <c r="N17" i="14"/>
  <c r="V17" i="14"/>
  <c r="E17" i="14"/>
  <c r="M17" i="14"/>
  <c r="U17" i="14"/>
  <c r="J17" i="14"/>
  <c r="R17" i="14"/>
  <c r="Z17" i="14"/>
  <c r="I17" i="14"/>
  <c r="Q17" i="14"/>
  <c r="Y17" i="14"/>
  <c r="H17" i="14"/>
  <c r="P17" i="14"/>
  <c r="X17" i="14"/>
  <c r="K17" i="14"/>
  <c r="C17" i="14"/>
  <c r="B17" i="14"/>
  <c r="G5" i="1"/>
  <c r="AA5" i="1"/>
  <c r="N5" i="1"/>
  <c r="Q5" i="1"/>
  <c r="L5" i="1"/>
  <c r="X7" i="1"/>
  <c r="G7" i="1"/>
  <c r="O7" i="1"/>
  <c r="W7" i="1"/>
  <c r="I5" i="1"/>
  <c r="V7" i="1"/>
  <c r="D5" i="1"/>
  <c r="N6" i="1"/>
  <c r="U7" i="1"/>
  <c r="D7" i="1"/>
  <c r="L7" i="1"/>
  <c r="P7" i="1"/>
  <c r="D6" i="1"/>
  <c r="F7" i="1"/>
  <c r="S5" i="1"/>
  <c r="L6" i="1"/>
  <c r="T6" i="1"/>
  <c r="F6" i="1"/>
  <c r="M7" i="1"/>
  <c r="C7" i="1"/>
  <c r="E7" i="1"/>
  <c r="H7" i="1"/>
  <c r="O5" i="1"/>
  <c r="W5" i="1"/>
  <c r="F5" i="1"/>
  <c r="N7" i="1"/>
  <c r="R5" i="1"/>
  <c r="V5" i="1"/>
  <c r="J5" i="1"/>
  <c r="C5" i="1"/>
  <c r="Z5" i="1"/>
  <c r="T7" i="1"/>
  <c r="V6" i="1"/>
  <c r="C6" i="1"/>
  <c r="K5" i="1"/>
  <c r="Y5" i="1"/>
  <c r="C18" i="14" l="1"/>
  <c r="K18" i="14"/>
  <c r="R18" i="14"/>
  <c r="B18" i="15"/>
  <c r="W18" i="16"/>
  <c r="D18" i="16"/>
  <c r="B18" i="16"/>
  <c r="C18" i="15"/>
  <c r="U18" i="16"/>
  <c r="P18" i="14"/>
  <c r="U18" i="14"/>
  <c r="U18" i="15"/>
  <c r="G18" i="16"/>
  <c r="M18" i="16"/>
  <c r="L18" i="16"/>
  <c r="O18" i="16"/>
  <c r="H18" i="14"/>
  <c r="M18" i="14"/>
  <c r="M18" i="15"/>
  <c r="S18" i="16"/>
  <c r="E18" i="16"/>
  <c r="E18" i="14"/>
  <c r="E18" i="15"/>
  <c r="K18" i="16"/>
  <c r="V18" i="16"/>
  <c r="Z18" i="14"/>
  <c r="J18" i="14"/>
  <c r="Y18" i="14"/>
  <c r="Q18" i="14"/>
  <c r="V18" i="14"/>
  <c r="S18" i="15"/>
  <c r="C18" i="16"/>
  <c r="N18" i="16"/>
  <c r="F18" i="14"/>
  <c r="X18" i="14"/>
  <c r="B18" i="14"/>
  <c r="I18" i="14"/>
  <c r="N18" i="14"/>
  <c r="K18" i="15"/>
  <c r="T18" i="16"/>
  <c r="F18" i="16"/>
  <c r="T15" i="1"/>
  <c r="W15" i="1"/>
  <c r="W13" i="1"/>
  <c r="M15" i="1"/>
  <c r="D13" i="1"/>
  <c r="L13" i="1"/>
  <c r="F14" i="1"/>
  <c r="I13" i="1"/>
  <c r="G13" i="1"/>
  <c r="D15" i="1"/>
  <c r="G15" i="1"/>
  <c r="AA13" i="1"/>
  <c r="F15" i="1"/>
  <c r="P15" i="1"/>
  <c r="N15" i="1"/>
  <c r="Y13" i="1"/>
  <c r="F13" i="1"/>
  <c r="U15" i="1"/>
  <c r="Z13" i="1"/>
  <c r="O13" i="1"/>
  <c r="C13" i="1"/>
  <c r="T14" i="1"/>
  <c r="O15" i="1"/>
  <c r="E15" i="1"/>
  <c r="S13" i="1"/>
  <c r="R13" i="1"/>
  <c r="L15" i="1"/>
  <c r="J13" i="1"/>
  <c r="X15" i="1"/>
  <c r="V13" i="1"/>
  <c r="V15" i="1"/>
  <c r="L14" i="1"/>
  <c r="Q13" i="1"/>
  <c r="H15" i="1"/>
  <c r="K13" i="1"/>
  <c r="D14" i="1"/>
  <c r="N13" i="1"/>
  <c r="C14" i="1"/>
  <c r="N14" i="1"/>
  <c r="V14" i="1"/>
  <c r="C15" i="1"/>
  <c r="X19" i="14" l="1"/>
  <c r="R19" i="14"/>
  <c r="Z19" i="14"/>
  <c r="P19" i="14"/>
  <c r="F19" i="16"/>
  <c r="H19" i="14"/>
  <c r="C19" i="14"/>
  <c r="T19" i="16"/>
  <c r="K19" i="16"/>
  <c r="O19" i="16"/>
  <c r="C19" i="15"/>
  <c r="K19" i="15"/>
  <c r="S19" i="15"/>
  <c r="E19" i="15"/>
  <c r="L19" i="16"/>
  <c r="B19" i="16"/>
  <c r="M19" i="15"/>
  <c r="M19" i="14"/>
  <c r="N19" i="16"/>
  <c r="U19" i="16"/>
  <c r="C19" i="16"/>
  <c r="N19" i="14"/>
  <c r="V19" i="14"/>
  <c r="E19" i="14"/>
  <c r="M19" i="16"/>
  <c r="D19" i="16"/>
  <c r="J19" i="14"/>
  <c r="U19" i="14"/>
  <c r="F19" i="14"/>
  <c r="K19" i="14"/>
  <c r="V19" i="16"/>
  <c r="I19" i="14"/>
  <c r="Q19" i="14"/>
  <c r="E19" i="16"/>
  <c r="G19" i="16"/>
  <c r="W19" i="16"/>
  <c r="B19" i="14"/>
  <c r="Y19" i="14"/>
  <c r="S19" i="16"/>
  <c r="U19" i="15"/>
  <c r="B19" i="15"/>
  <c r="L22" i="1"/>
  <c r="C21" i="1"/>
  <c r="I21" i="1"/>
  <c r="O23" i="1"/>
  <c r="J21" i="1"/>
  <c r="N23" i="1"/>
  <c r="M23" i="1"/>
  <c r="Y21" i="1"/>
  <c r="T23" i="1"/>
  <c r="AA21" i="1"/>
  <c r="G21" i="1"/>
  <c r="F21" i="1"/>
  <c r="V23" i="1"/>
  <c r="L23" i="1"/>
  <c r="F22" i="1"/>
  <c r="D21" i="1"/>
  <c r="V22" i="1"/>
  <c r="V21" i="1"/>
  <c r="O21" i="1"/>
  <c r="R21" i="1"/>
  <c r="D23" i="1"/>
  <c r="D22" i="1"/>
  <c r="N21" i="1"/>
  <c r="X23" i="1"/>
  <c r="C22" i="1"/>
  <c r="L21" i="1"/>
  <c r="W21" i="1"/>
  <c r="N22" i="1"/>
  <c r="Q21" i="1"/>
  <c r="K21" i="1"/>
  <c r="G23" i="1"/>
  <c r="S21" i="1"/>
  <c r="Z21" i="1"/>
  <c r="W23" i="1"/>
  <c r="P23" i="1"/>
  <c r="T22" i="1"/>
  <c r="F23" i="1"/>
  <c r="C23" i="1"/>
  <c r="E23" i="1"/>
  <c r="U23" i="1"/>
  <c r="H23" i="1"/>
</calcChain>
</file>

<file path=xl/sharedStrings.xml><?xml version="1.0" encoding="utf-8"?>
<sst xmlns="http://schemas.openxmlformats.org/spreadsheetml/2006/main" count="1135" uniqueCount="122">
  <si>
    <t>Base_200MW_Petunia_1HR</t>
  </si>
  <si>
    <t>Base_200MW_Petunia_2HR_SPIN</t>
  </si>
  <si>
    <t>Base_30MW_Petunia_1HR</t>
  </si>
  <si>
    <t>High_200MW_Petunia_1HR</t>
  </si>
  <si>
    <t>High_200MW_Petunia_2HR_SPIN</t>
  </si>
  <si>
    <t>High_30MW_Petunia_1HR</t>
  </si>
  <si>
    <t>Base_200MW_Petunia_2HR_REG</t>
  </si>
  <si>
    <t>Base_30MW_Petunia_2HR_RT</t>
  </si>
  <si>
    <t>High_200MW_Petunia_2HR_REG</t>
  </si>
  <si>
    <t>High_30MW_Petunia_2HR_RT</t>
  </si>
  <si>
    <t>Total Gross Margin ($)</t>
  </si>
  <si>
    <t>Case</t>
  </si>
  <si>
    <t>Row Number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</si>
  <si>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</si>
  <si>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</si>
  <si>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</si>
  <si>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</si>
  <si>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</si>
  <si>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</si>
  <si>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</si>
  <si>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ERCOT</t>
  </si>
  <si>
    <t>Node Name</t>
  </si>
  <si>
    <t>PANDA_T2_ST1</t>
  </si>
  <si>
    <t>Start Year</t>
  </si>
  <si>
    <t>2024</t>
  </si>
  <si>
    <t>Power (MW)</t>
  </si>
  <si>
    <t>BESS Duration (Hr)</t>
  </si>
  <si>
    <t>Storage Degradation Rate (%)</t>
  </si>
  <si>
    <t>Costless Adder ($/MWh)</t>
  </si>
  <si>
    <t>VOM ($/MWh)</t>
  </si>
  <si>
    <t>Charge Loss (%)</t>
  </si>
  <si>
    <t>11%</t>
  </si>
  <si>
    <t>Discharge Loss (%)</t>
  </si>
  <si>
    <t>4%</t>
  </si>
  <si>
    <t>Regulation Throughput (%)</t>
  </si>
  <si>
    <t>30%</t>
  </si>
  <si>
    <t>Annual Cycle Constraint</t>
  </si>
  <si>
    <t>Strategy</t>
  </si>
  <si>
    <t>Product Description</t>
  </si>
  <si>
    <t>Foresight Management</t>
  </si>
  <si>
    <t>Base</t>
  </si>
  <si>
    <t xml:space="preserve">In 2022-2025, the battery bases AS/Energy decisions on a Month-Hour Expected Value comparison. Starting in 2026, once RT Co-Optimization is implemented, AS/Energy decisions are based on perfect foresight. BESS is restricted to only make arbitrages of at least the Costless Adder. </t>
  </si>
  <si>
    <t>High</t>
  </si>
  <si>
    <t xml:space="preserve">Aggressive valuation that bases AS/Energy decisions on perfect foresight of prices with unique decisions for each market hour of each day. Starting in 2026, RT Co-Optimization is implemented. AS/Energy decisions continue to be based on perfect foresight. In addition, the BESS is restricted to only make arbitrages of at least the Costless Adder. </t>
  </si>
  <si>
    <t>Zone</t>
  </si>
  <si>
    <t>System</t>
  </si>
  <si>
    <t>Forecast Iteration</t>
  </si>
  <si>
    <t>Scarcity Adder Forecast v3.2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</si>
  <si>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</si>
  <si>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</si>
  <si>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</si>
  <si>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</si>
  <si>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</si>
  <si>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</si>
  <si>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</si>
  <si>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</si>
  <si>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Name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</si>
  <si>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</si>
  <si>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</si>
  <si>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</si>
  <si>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</si>
  <si>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</si>
  <si>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</si>
  <si>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</si>
  <si>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</si>
  <si>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</si>
  <si>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</si>
  <si>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</si>
  <si>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</si>
  <si>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</si>
  <si>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</si>
  <si>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</si>
  <si>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</si>
  <si>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</si>
  <si>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</si>
  <si>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</si>
  <si>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</si>
  <si>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</si>
  <si>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</si>
  <si>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</si>
  <si>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</si>
  <si>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</si>
  <si>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</si>
  <si>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</si>
  <si>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</si>
  <si>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</si>
  <si>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</si>
  <si>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</si>
  <si>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</si>
  <si>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</si>
  <si>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</si>
  <si>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</si>
  <si>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</si>
  <si>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</si>
  <si>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</si>
  <si>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</si>
  <si>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</si>
  <si>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</si>
  <si>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</si>
  <si>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</si>
  <si>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</si>
  <si>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</si>
  <si>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</si>
  <si>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</si>
  <si>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</si>
  <si>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</si>
  <si>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</si>
  <si>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</si>
  <si>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</si>
  <si>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</si>
  <si>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Scarcity Revenue ($)</t>
  </si>
  <si>
    <t>1 HR, 2 HR</t>
  </si>
  <si>
    <t xml:space="preserve">RT Energy Arbitrage, RT Co-Optimization, DA RRS, 1/2 DA Reg Up &amp; Down in 2+ Hr cases up to 100 MW, Scarcity Pricing, and DA-RT Virtual Bidding </t>
  </si>
  <si>
    <t xml:space="preserve">RT Energy Arbitrage, RT Co-Optimization, DA RRS, DA Reg Up &amp; Down in 2+ Hr cases up to 100 MW, Scarcity Pricing, and DA-RT Virtual Bidding </t>
  </si>
  <si>
    <t>Sungrow Custom</t>
  </si>
  <si>
    <t>$200 (1 HR Low and Base), $150 (2 HR Low and Base), $25 (1 &amp; 2 HR High)</t>
  </si>
  <si>
    <t>365 (Base), 415 (High)</t>
  </si>
  <si>
    <t>230 MW</t>
  </si>
  <si>
    <t>Base_230MW_Petunia_1HR</t>
  </si>
  <si>
    <t>High_230MW_Petunia_1HR</t>
  </si>
  <si>
    <t>Base_230MW_Petunia_2HR</t>
  </si>
  <si>
    <t>High_230MW_Petunia_2HR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</si>
</sst>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/>
    <xf numFmtId="0" fontId="1" fillId="2" borderId="10" xfId="0" applyFont="1" applyFill="1" applyBorder="1" applyAlignment="1">
      <alignment horizontal="center" wrapText="1"/>
    </xf>
    <xf numFmtId="1" fontId="2" fillId="0" borderId="10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454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Base_230MW_Petunia_1HR</c:v>
                </c:pt>
              </c:strCache>
            </c:strRef>
          </c:tx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35874917.721251518</c:v>
                </c:pt>
                <c:pt idx="1">
                  <c:v>31023186.114135258</c:v>
                </c:pt>
                <c:pt idx="2">
                  <c:v>31171709.372629717</c:v>
                </c:pt>
                <c:pt idx="3">
                  <c:v>29619172.833124015</c:v>
                </c:pt>
                <c:pt idx="4">
                  <c:v>26335407.847432315</c:v>
                </c:pt>
                <c:pt idx="5">
                  <c:v>24769304.492076926</c:v>
                </c:pt>
                <c:pt idx="6">
                  <c:v>21999728.077914495</c:v>
                </c:pt>
                <c:pt idx="7">
                  <c:v>23324738.891051166</c:v>
                </c:pt>
                <c:pt idx="8">
                  <c:v>23067051.734467871</c:v>
                </c:pt>
                <c:pt idx="9">
                  <c:v>24370392.666699901</c:v>
                </c:pt>
                <c:pt idx="10">
                  <c:v>24130841.983059645</c:v>
                </c:pt>
                <c:pt idx="11">
                  <c:v>25944816.257134162</c:v>
                </c:pt>
                <c:pt idx="12">
                  <c:v>24924889.267526306</c:v>
                </c:pt>
                <c:pt idx="13">
                  <c:v>25208222.816134997</c:v>
                </c:pt>
                <c:pt idx="14">
                  <c:v>26496482.758052647</c:v>
                </c:pt>
                <c:pt idx="15">
                  <c:v>26116657.730891488</c:v>
                </c:pt>
                <c:pt idx="16">
                  <c:v>27030990.677678756</c:v>
                </c:pt>
                <c:pt idx="17">
                  <c:v>25914316.589052122</c:v>
                </c:pt>
                <c:pt idx="18">
                  <c:v>26087425.693223175</c:v>
                </c:pt>
                <c:pt idx="19">
                  <c:v>27663229.851923093</c:v>
                </c:pt>
                <c:pt idx="20">
                  <c:v>26996290.30797787</c:v>
                </c:pt>
                <c:pt idx="21">
                  <c:v>28324196.329618808</c:v>
                </c:pt>
                <c:pt idx="22">
                  <c:v>27785535.323311441</c:v>
                </c:pt>
                <c:pt idx="23">
                  <c:v>27388510.553837758</c:v>
                </c:pt>
                <c:pt idx="24">
                  <c:v>26539002.249137308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A-4579-9DB8-EFFA86D509C9}"/>
            </c:ext>
          </c:extLst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High_230MW_Petunia_1HR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45611469.090318516</c:v>
                </c:pt>
                <c:pt idx="1">
                  <c:v>36749499.865054257</c:v>
                </c:pt>
                <c:pt idx="2">
                  <c:v>36054101.982690722</c:v>
                </c:pt>
                <c:pt idx="3">
                  <c:v>34355001.595239013</c:v>
                </c:pt>
                <c:pt idx="4">
                  <c:v>31040999.911115319</c:v>
                </c:pt>
                <c:pt idx="5">
                  <c:v>29435619.032958925</c:v>
                </c:pt>
                <c:pt idx="6">
                  <c:v>26606760.801404495</c:v>
                </c:pt>
                <c:pt idx="7">
                  <c:v>27728278.818276167</c:v>
                </c:pt>
                <c:pt idx="8">
                  <c:v>27513099.812952876</c:v>
                </c:pt>
                <c:pt idx="9">
                  <c:v>28734000.449253902</c:v>
                </c:pt>
                <c:pt idx="10">
                  <c:v>28548900.793363649</c:v>
                </c:pt>
                <c:pt idx="11">
                  <c:v>30239438.723863162</c:v>
                </c:pt>
                <c:pt idx="12">
                  <c:v>29248038.145920303</c:v>
                </c:pt>
                <c:pt idx="13">
                  <c:v>29528779.463990998</c:v>
                </c:pt>
                <c:pt idx="14">
                  <c:v>30621636.844716646</c:v>
                </c:pt>
                <c:pt idx="15">
                  <c:v>30157149.81095849</c:v>
                </c:pt>
                <c:pt idx="16">
                  <c:v>30926956.702605754</c:v>
                </c:pt>
                <c:pt idx="17">
                  <c:v>29859175.505748119</c:v>
                </c:pt>
                <c:pt idx="18">
                  <c:v>29852171.483474173</c:v>
                </c:pt>
                <c:pt idx="19">
                  <c:v>31287662.885248091</c:v>
                </c:pt>
                <c:pt idx="20">
                  <c:v>30538290.420649875</c:v>
                </c:pt>
                <c:pt idx="21">
                  <c:v>31827836.513706803</c:v>
                </c:pt>
                <c:pt idx="22">
                  <c:v>31273573.639340442</c:v>
                </c:pt>
                <c:pt idx="23">
                  <c:v>30808287.695069756</c:v>
                </c:pt>
                <c:pt idx="24">
                  <c:v>29851436.96333031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A-4579-9DB8-EFFA86D509C9}"/>
            </c:ext>
          </c:extLst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Base_230MW_Petunia_2HR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39543950.647671506</c:v>
                </c:pt>
                <c:pt idx="1">
                  <c:v>34124212.783088267</c:v>
                </c:pt>
                <c:pt idx="2">
                  <c:v>35151030.711007722</c:v>
                </c:pt>
                <c:pt idx="3">
                  <c:v>34158205.315563016</c:v>
                </c:pt>
                <c:pt idx="4">
                  <c:v>30602665.008614317</c:v>
                </c:pt>
                <c:pt idx="5">
                  <c:v>29120086.662559927</c:v>
                </c:pt>
                <c:pt idx="6">
                  <c:v>26033437.758013498</c:v>
                </c:pt>
                <c:pt idx="7">
                  <c:v>26899472.520557165</c:v>
                </c:pt>
                <c:pt idx="8">
                  <c:v>26358672.859400872</c:v>
                </c:pt>
                <c:pt idx="9">
                  <c:v>27483145.763312895</c:v>
                </c:pt>
                <c:pt idx="10">
                  <c:v>27035729.015574645</c:v>
                </c:pt>
                <c:pt idx="11">
                  <c:v>28535174.657293163</c:v>
                </c:pt>
                <c:pt idx="12">
                  <c:v>26975561.157312304</c:v>
                </c:pt>
                <c:pt idx="13">
                  <c:v>27316299.653490994</c:v>
                </c:pt>
                <c:pt idx="14">
                  <c:v>28433402.605425648</c:v>
                </c:pt>
                <c:pt idx="15">
                  <c:v>28140346.085068494</c:v>
                </c:pt>
                <c:pt idx="16">
                  <c:v>28985646.558544755</c:v>
                </c:pt>
                <c:pt idx="17">
                  <c:v>27833111.557566121</c:v>
                </c:pt>
                <c:pt idx="18">
                  <c:v>27783997.291140173</c:v>
                </c:pt>
                <c:pt idx="19">
                  <c:v>29365826.406300094</c:v>
                </c:pt>
                <c:pt idx="20">
                  <c:v>28589315.16157487</c:v>
                </c:pt>
                <c:pt idx="21">
                  <c:v>29933974.592505805</c:v>
                </c:pt>
                <c:pt idx="22">
                  <c:v>29445459.91065244</c:v>
                </c:pt>
                <c:pt idx="23">
                  <c:v>29077246.438619751</c:v>
                </c:pt>
                <c:pt idx="24">
                  <c:v>28363745.477344304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A-4579-9DB8-EFFA86D509C9}"/>
            </c:ext>
          </c:extLst>
        </c:ser>
        <c:ser>
          <c:idx val="3"/>
          <c:order val="3"/>
          <c:tx>
            <c:strRef>
              <c:f>Summary!$B$8</c:f>
              <c:strCache>
                <c:ptCount val="1"/>
                <c:pt idx="0">
                  <c:v>High_230MW_Petunia_2HR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Summary!$C$4:$AA$4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48639952.823557511</c:v>
                </c:pt>
                <c:pt idx="1">
                  <c:v>40137525.308156259</c:v>
                </c:pt>
                <c:pt idx="2">
                  <c:v>39909991.541107714</c:v>
                </c:pt>
                <c:pt idx="3">
                  <c:v>38927582.501555011</c:v>
                </c:pt>
                <c:pt idx="4">
                  <c:v>35418249.172857314</c:v>
                </c:pt>
                <c:pt idx="5">
                  <c:v>33944414.901866928</c:v>
                </c:pt>
                <c:pt idx="6">
                  <c:v>30788441.872075502</c:v>
                </c:pt>
                <c:pt idx="7">
                  <c:v>31623760.013497166</c:v>
                </c:pt>
                <c:pt idx="8">
                  <c:v>31155358.770040873</c:v>
                </c:pt>
                <c:pt idx="9">
                  <c:v>32261475.677443892</c:v>
                </c:pt>
                <c:pt idx="10">
                  <c:v>31897121.417130653</c:v>
                </c:pt>
                <c:pt idx="11">
                  <c:v>33334908.319510162</c:v>
                </c:pt>
                <c:pt idx="12">
                  <c:v>31867635.843442306</c:v>
                </c:pt>
                <c:pt idx="13">
                  <c:v>32226134.356935997</c:v>
                </c:pt>
                <c:pt idx="14">
                  <c:v>33312160.546421647</c:v>
                </c:pt>
                <c:pt idx="15">
                  <c:v>33005374.597179487</c:v>
                </c:pt>
                <c:pt idx="16">
                  <c:v>33581926.497856751</c:v>
                </c:pt>
                <c:pt idx="17">
                  <c:v>32489271.589126121</c:v>
                </c:pt>
                <c:pt idx="18">
                  <c:v>32139734.961643174</c:v>
                </c:pt>
                <c:pt idx="19">
                  <c:v>33579772.179174095</c:v>
                </c:pt>
                <c:pt idx="20">
                  <c:v>32812588.441926874</c:v>
                </c:pt>
                <c:pt idx="21">
                  <c:v>34083392.680335805</c:v>
                </c:pt>
                <c:pt idx="22">
                  <c:v>33495044.224499442</c:v>
                </c:pt>
                <c:pt idx="23">
                  <c:v>33179337.377042752</c:v>
                </c:pt>
                <c:pt idx="24">
                  <c:v>32572889.864134308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A-4579-9DB8-EFFA86D50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  <c:dispUnits>
          <c:builtInUnit val="millions"/>
          <c:dispUnitsLbl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Summary!$B$13</c:f>
              <c:strCache>
                <c:ptCount val="1"/>
                <c:pt idx="0">
                  <c:v>Base_230MW_Petunia_1HR</c:v>
                </c:pt>
              </c:strCache>
            </c:strRef>
          </c:tx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Summary!$C$13:$AA$13</c:f>
              <c:numCache>
                <c:formatCode>"$"#,##0_);[Red]\("$"#,##0\)</c:formatCode>
                <c:ptCount val="25"/>
                <c:pt idx="0">
                  <c:v>155.97790313587618</c:v>
                </c:pt>
                <c:pt idx="1">
                  <c:v>134.8834178875446</c:v>
                </c:pt>
                <c:pt idx="2">
                  <c:v>135.52917118534657</c:v>
                </c:pt>
                <c:pt idx="3">
                  <c:v>128.77901231793049</c:v>
                </c:pt>
                <c:pt idx="4">
                  <c:v>114.50177324970572</c:v>
                </c:pt>
                <c:pt idx="5">
                  <c:v>107.69262822642142</c:v>
                </c:pt>
                <c:pt idx="6">
                  <c:v>95.650991643106508</c:v>
                </c:pt>
                <c:pt idx="7">
                  <c:v>101.4119082219616</c:v>
                </c:pt>
                <c:pt idx="8">
                  <c:v>100.29152928029508</c:v>
                </c:pt>
                <c:pt idx="9">
                  <c:v>105.95822898565174</c:v>
                </c:pt>
                <c:pt idx="10">
                  <c:v>104.91670427417237</c:v>
                </c:pt>
                <c:pt idx="11">
                  <c:v>112.80354894406157</c:v>
                </c:pt>
                <c:pt idx="12">
                  <c:v>108.36908377185351</c:v>
                </c:pt>
                <c:pt idx="13">
                  <c:v>109.60096876580434</c:v>
                </c:pt>
                <c:pt idx="14">
                  <c:v>115.202098948055</c:v>
                </c:pt>
                <c:pt idx="15">
                  <c:v>113.55068578648472</c:v>
                </c:pt>
                <c:pt idx="16">
                  <c:v>117.52604642469024</c:v>
                </c:pt>
                <c:pt idx="17">
                  <c:v>112.67094169153097</c:v>
                </c:pt>
                <c:pt idx="18">
                  <c:v>113.42358997053555</c:v>
                </c:pt>
                <c:pt idx="19">
                  <c:v>120.27491239966562</c:v>
                </c:pt>
                <c:pt idx="20">
                  <c:v>117.3751752520777</c:v>
                </c:pt>
                <c:pt idx="21">
                  <c:v>123.14867969399481</c:v>
                </c:pt>
                <c:pt idx="22">
                  <c:v>120.80667531874539</c:v>
                </c:pt>
                <c:pt idx="23">
                  <c:v>119.08048066885982</c:v>
                </c:pt>
                <c:pt idx="24">
                  <c:v>115.386966300597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A-4579-9DB8-EFFA86D509C9}"/>
            </c:ext>
          </c:extLst>
        </c:ser>
        <c:ser>
          <c:idx val="1"/>
          <c:order val="1"/>
          <c:tx>
            <c:strRef>
              <c:f>Summary!$B$14</c:f>
              <c:strCache>
                <c:ptCount val="1"/>
                <c:pt idx="0">
                  <c:v>High_230MW_Petunia_1HR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Summary!$C$14:$AA$14</c:f>
              <c:numCache>
                <c:formatCode>"$"#,##0_);[Red]\("$"#,##0\)</c:formatCode>
                <c:ptCount val="25"/>
                <c:pt idx="0">
                  <c:v>198.31073517529788</c:v>
                </c:pt>
                <c:pt idx="1">
                  <c:v>159.78043419588809</c:v>
                </c:pt>
                <c:pt idx="2">
                  <c:v>156.75696514213357</c:v>
                </c:pt>
                <c:pt idx="3">
                  <c:v>149.36957215321311</c:v>
                </c:pt>
                <c:pt idx="4">
                  <c:v>134.96086917876227</c:v>
                </c:pt>
                <c:pt idx="5">
                  <c:v>127.98095231721273</c:v>
                </c:pt>
                <c:pt idx="6">
                  <c:v>115.68156870175868</c:v>
                </c:pt>
                <c:pt idx="7">
                  <c:v>120.55773399250508</c:v>
                </c:pt>
                <c:pt idx="8">
                  <c:v>119.62217309979511</c:v>
                </c:pt>
                <c:pt idx="9">
                  <c:v>124.93043673588653</c:v>
                </c:pt>
                <c:pt idx="10">
                  <c:v>124.12565562332021</c:v>
                </c:pt>
                <c:pt idx="11">
                  <c:v>131.47582053853549</c:v>
                </c:pt>
                <c:pt idx="12">
                  <c:v>127.16538324313176</c:v>
                </c:pt>
                <c:pt idx="13">
                  <c:v>128.38599766952606</c:v>
                </c:pt>
                <c:pt idx="14">
                  <c:v>133.13755149876803</c:v>
                </c:pt>
                <c:pt idx="15">
                  <c:v>131.11804265634126</c:v>
                </c:pt>
                <c:pt idx="16">
                  <c:v>134.46502914176415</c:v>
                </c:pt>
                <c:pt idx="17">
                  <c:v>129.82250219890486</c:v>
                </c:pt>
                <c:pt idx="18">
                  <c:v>129.79204992814857</c:v>
                </c:pt>
                <c:pt idx="19">
                  <c:v>136.033316892383</c:v>
                </c:pt>
                <c:pt idx="20">
                  <c:v>132.77517574195599</c:v>
                </c:pt>
                <c:pt idx="21">
                  <c:v>138.38189788568175</c:v>
                </c:pt>
                <c:pt idx="22">
                  <c:v>135.97205930148019</c:v>
                </c:pt>
                <c:pt idx="23">
                  <c:v>133.94907693508591</c:v>
                </c:pt>
                <c:pt idx="24">
                  <c:v>129.78885636230569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A-4579-9DB8-EFFA86D509C9}"/>
            </c:ext>
          </c:extLst>
        </c:ser>
        <c:ser>
          <c:idx val="2"/>
          <c:order val="2"/>
          <c:tx>
            <c:strRef>
              <c:f>Summary!$B$15</c:f>
              <c:strCache>
                <c:ptCount val="1"/>
                <c:pt idx="0">
                  <c:v>Base_230MW_Petunia_2HR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171.93022020726741</c:v>
                </c:pt>
                <c:pt idx="1">
                  <c:v>148.36614253516638</c:v>
                </c:pt>
                <c:pt idx="2">
                  <c:v>152.83056830872923</c:v>
                </c:pt>
                <c:pt idx="3">
                  <c:v>148.5139361546218</c:v>
                </c:pt>
                <c:pt idx="4">
                  <c:v>133.05506525484483</c:v>
                </c:pt>
                <c:pt idx="5">
                  <c:v>126.60907244591273</c:v>
                </c:pt>
                <c:pt idx="6">
                  <c:v>113.18885981744999</c:v>
                </c:pt>
                <c:pt idx="7">
                  <c:v>116.95422835024854</c:v>
                </c:pt>
                <c:pt idx="8">
                  <c:v>114.60292547565597</c:v>
                </c:pt>
                <c:pt idx="9">
                  <c:v>119.49193810136042</c:v>
                </c:pt>
                <c:pt idx="10">
                  <c:v>117.5466478938028</c:v>
                </c:pt>
                <c:pt idx="11">
                  <c:v>124.06597677083984</c:v>
                </c:pt>
                <c:pt idx="12">
                  <c:v>117.2850485100535</c:v>
                </c:pt>
                <c:pt idx="13">
                  <c:v>118.76652023256955</c:v>
                </c:pt>
                <c:pt idx="14">
                  <c:v>123.62348958880716</c:v>
                </c:pt>
                <c:pt idx="15">
                  <c:v>122.34933080464562</c:v>
                </c:pt>
                <c:pt idx="16">
                  <c:v>126.0245502545424</c:v>
                </c:pt>
                <c:pt idx="17">
                  <c:v>121.01352851115706</c:v>
                </c:pt>
                <c:pt idx="18">
                  <c:v>120.79998822234857</c:v>
                </c:pt>
                <c:pt idx="19">
                  <c:v>127.67750611434823</c:v>
                </c:pt>
                <c:pt idx="20">
                  <c:v>124.30137026771683</c:v>
                </c:pt>
                <c:pt idx="21">
                  <c:v>130.14771561959046</c:v>
                </c:pt>
                <c:pt idx="22">
                  <c:v>128.02373874196712</c:v>
                </c:pt>
                <c:pt idx="23">
                  <c:v>126.42281060269457</c:v>
                </c:pt>
                <c:pt idx="24">
                  <c:v>123.32063251019264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A-4579-9DB8-EFFA86D509C9}"/>
            </c:ext>
          </c:extLst>
        </c:ser>
        <c:ser>
          <c:idx val="3"/>
          <c:order val="3"/>
          <c:tx>
            <c:strRef>
              <c:f>Summary!$B$16</c:f>
              <c:strCache>
                <c:ptCount val="1"/>
                <c:pt idx="0">
                  <c:v>High_230MW_Petunia_2HR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Summary!$C$12:$AA$12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211.47805575459788</c:v>
                </c:pt>
                <c:pt idx="1">
                  <c:v>174.51097960067938</c:v>
                </c:pt>
                <c:pt idx="2">
                  <c:v>173.52170235264222</c:v>
                </c:pt>
                <c:pt idx="3">
                  <c:v>169.25035870241311</c:v>
                </c:pt>
                <c:pt idx="4">
                  <c:v>153.99238770807528</c:v>
                </c:pt>
                <c:pt idx="5">
                  <c:v>147.58441261681273</c:v>
                </c:pt>
                <c:pt idx="6">
                  <c:v>133.86279074815437</c:v>
                </c:pt>
                <c:pt idx="7">
                  <c:v>137.4946087543355</c:v>
                </c:pt>
                <c:pt idx="8">
                  <c:v>135.45808160887336</c:v>
                </c:pt>
                <c:pt idx="9">
                  <c:v>140.26728555410386</c:v>
                </c:pt>
                <c:pt idx="10">
                  <c:v>138.68313659622024</c:v>
                </c:pt>
                <c:pt idx="11">
                  <c:v>144.93438399787027</c:v>
                </c:pt>
                <c:pt idx="12">
                  <c:v>138.55493844974916</c:v>
                </c:pt>
                <c:pt idx="13">
                  <c:v>140.11362763885217</c:v>
                </c:pt>
                <c:pt idx="14">
                  <c:v>144.83548063661587</c:v>
                </c:pt>
                <c:pt idx="15">
                  <c:v>143.50162868338907</c:v>
                </c:pt>
                <c:pt idx="16">
                  <c:v>146.00837607763805</c:v>
                </c:pt>
                <c:pt idx="17">
                  <c:v>141.25770256141791</c:v>
                </c:pt>
                <c:pt idx="18">
                  <c:v>139.73797809410075</c:v>
                </c:pt>
                <c:pt idx="19">
                  <c:v>145.99900947467</c:v>
                </c:pt>
                <c:pt idx="20">
                  <c:v>142.66342800837774</c:v>
                </c:pt>
                <c:pt idx="21">
                  <c:v>148.18866382754697</c:v>
                </c:pt>
                <c:pt idx="22">
                  <c:v>145.63062706304106</c:v>
                </c:pt>
                <c:pt idx="23">
                  <c:v>144.25798859583804</c:v>
                </c:pt>
                <c:pt idx="24">
                  <c:v>141.62126027884483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A-4579-9DB8-EFFA86D50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Summary!$B$21</c:f>
              <c:strCache>
                <c:ptCount val="1"/>
                <c:pt idx="0">
                  <c:v>Base_230MW_Petunia_1HR</c:v>
                </c:pt>
              </c:strCache>
            </c:strRef>
          </c:tx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Summary!$C$21:$AA$21</c:f>
              <c:numCache>
                <c:formatCode>"$"#,##0_);[Red]\("$"#,##0\)</c:formatCode>
                <c:ptCount val="25"/>
                <c:pt idx="0">
                  <c:v>155.97790313587618</c:v>
                </c:pt>
                <c:pt idx="1">
                  <c:v>134.8834178875446</c:v>
                </c:pt>
                <c:pt idx="2">
                  <c:v>135.52917118534657</c:v>
                </c:pt>
                <c:pt idx="3">
                  <c:v>128.77901231793049</c:v>
                </c:pt>
                <c:pt idx="4">
                  <c:v>114.50177324970572</c:v>
                </c:pt>
                <c:pt idx="5">
                  <c:v>107.69262822642142</c:v>
                </c:pt>
                <c:pt idx="6">
                  <c:v>95.650991643106508</c:v>
                </c:pt>
                <c:pt idx="7">
                  <c:v>101.4119082219616</c:v>
                </c:pt>
                <c:pt idx="8">
                  <c:v>100.29152928029508</c:v>
                </c:pt>
                <c:pt idx="9">
                  <c:v>105.95822898565174</c:v>
                </c:pt>
                <c:pt idx="10">
                  <c:v>104.91670427417237</c:v>
                </c:pt>
                <c:pt idx="11">
                  <c:v>112.80354894406157</c:v>
                </c:pt>
                <c:pt idx="12">
                  <c:v>108.36908377185351</c:v>
                </c:pt>
                <c:pt idx="13">
                  <c:v>109.60096876580434</c:v>
                </c:pt>
                <c:pt idx="14">
                  <c:v>115.202098948055</c:v>
                </c:pt>
                <c:pt idx="15">
                  <c:v>113.55068578648472</c:v>
                </c:pt>
                <c:pt idx="16">
                  <c:v>117.52604642469024</c:v>
                </c:pt>
                <c:pt idx="17">
                  <c:v>112.67094169153097</c:v>
                </c:pt>
                <c:pt idx="18">
                  <c:v>113.42358997053555</c:v>
                </c:pt>
                <c:pt idx="19">
                  <c:v>120.27491239966562</c:v>
                </c:pt>
                <c:pt idx="20">
                  <c:v>117.3751752520777</c:v>
                </c:pt>
                <c:pt idx="21">
                  <c:v>123.14867969399481</c:v>
                </c:pt>
                <c:pt idx="22">
                  <c:v>120.80667531874539</c:v>
                </c:pt>
                <c:pt idx="23">
                  <c:v>119.08048066885982</c:v>
                </c:pt>
                <c:pt idx="24">
                  <c:v>115.386966300597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A-4579-9DB8-EFFA86D509C9}"/>
            </c:ext>
          </c:extLst>
        </c:ser>
        <c:ser>
          <c:idx val="1"/>
          <c:order val="1"/>
          <c:tx>
            <c:strRef>
              <c:f>Summary!$B$22</c:f>
              <c:strCache>
                <c:ptCount val="1"/>
                <c:pt idx="0">
                  <c:v>High_230MW_Petunia_1HR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Summary!$C$22:$AA$22</c:f>
              <c:numCache>
                <c:formatCode>"$"#,##0_);[Red]\("$"#,##0\)</c:formatCode>
                <c:ptCount val="25"/>
                <c:pt idx="0">
                  <c:v>198.31073517529788</c:v>
                </c:pt>
                <c:pt idx="1">
                  <c:v>159.78043419588809</c:v>
                </c:pt>
                <c:pt idx="2">
                  <c:v>156.75696514213357</c:v>
                </c:pt>
                <c:pt idx="3">
                  <c:v>149.36957215321311</c:v>
                </c:pt>
                <c:pt idx="4">
                  <c:v>134.96086917876227</c:v>
                </c:pt>
                <c:pt idx="5">
                  <c:v>127.98095231721273</c:v>
                </c:pt>
                <c:pt idx="6">
                  <c:v>115.68156870175868</c:v>
                </c:pt>
                <c:pt idx="7">
                  <c:v>120.55773399250508</c:v>
                </c:pt>
                <c:pt idx="8">
                  <c:v>119.62217309979511</c:v>
                </c:pt>
                <c:pt idx="9">
                  <c:v>124.93043673588653</c:v>
                </c:pt>
                <c:pt idx="10">
                  <c:v>124.12565562332021</c:v>
                </c:pt>
                <c:pt idx="11">
                  <c:v>131.47582053853549</c:v>
                </c:pt>
                <c:pt idx="12">
                  <c:v>127.16538324313176</c:v>
                </c:pt>
                <c:pt idx="13">
                  <c:v>128.38599766952606</c:v>
                </c:pt>
                <c:pt idx="14">
                  <c:v>133.13755149876803</c:v>
                </c:pt>
                <c:pt idx="15">
                  <c:v>131.11804265634126</c:v>
                </c:pt>
                <c:pt idx="16">
                  <c:v>134.46502914176415</c:v>
                </c:pt>
                <c:pt idx="17">
                  <c:v>129.82250219890486</c:v>
                </c:pt>
                <c:pt idx="18">
                  <c:v>129.79204992814857</c:v>
                </c:pt>
                <c:pt idx="19">
                  <c:v>136.033316892383</c:v>
                </c:pt>
                <c:pt idx="20">
                  <c:v>132.77517574195599</c:v>
                </c:pt>
                <c:pt idx="21">
                  <c:v>138.38189788568175</c:v>
                </c:pt>
                <c:pt idx="22">
                  <c:v>135.97205930148019</c:v>
                </c:pt>
                <c:pt idx="23">
                  <c:v>133.94907693508591</c:v>
                </c:pt>
                <c:pt idx="24">
                  <c:v>129.78885636230569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A-4579-9DB8-EFFA86D509C9}"/>
            </c:ext>
          </c:extLst>
        </c:ser>
        <c:ser>
          <c:idx val="2"/>
          <c:order val="2"/>
          <c:tx>
            <c:strRef>
              <c:f>Summary!$B$23</c:f>
              <c:strCache>
                <c:ptCount val="1"/>
                <c:pt idx="0">
                  <c:v>Base_230MW_Petunia_2HR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Summary!$C$23:$AA$23</c:f>
              <c:numCache>
                <c:formatCode>"$"#,##0_);[Red]\("$"#,##0\)</c:formatCode>
                <c:ptCount val="25"/>
                <c:pt idx="0">
                  <c:v>85.965110103633705</c:v>
                </c:pt>
                <c:pt idx="1">
                  <c:v>74.183071267583188</c:v>
                </c:pt>
                <c:pt idx="2">
                  <c:v>76.415284154364613</c:v>
                </c:pt>
                <c:pt idx="3">
                  <c:v>74.256968077310901</c:v>
                </c:pt>
                <c:pt idx="4">
                  <c:v>66.527532627422417</c:v>
                </c:pt>
                <c:pt idx="5">
                  <c:v>63.304536222956365</c:v>
                </c:pt>
                <c:pt idx="6">
                  <c:v>56.594429908724997</c:v>
                </c:pt>
                <c:pt idx="7">
                  <c:v>58.477114175124271</c:v>
                </c:pt>
                <c:pt idx="8">
                  <c:v>57.301462737827983</c:v>
                </c:pt>
                <c:pt idx="9">
                  <c:v>59.745969050680209</c:v>
                </c:pt>
                <c:pt idx="10">
                  <c:v>58.773323946901399</c:v>
                </c:pt>
                <c:pt idx="11">
                  <c:v>62.03298838541992</c:v>
                </c:pt>
                <c:pt idx="12">
                  <c:v>58.64252425502675</c:v>
                </c:pt>
                <c:pt idx="13">
                  <c:v>59.383260116284774</c:v>
                </c:pt>
                <c:pt idx="14">
                  <c:v>61.81174479440358</c:v>
                </c:pt>
                <c:pt idx="15">
                  <c:v>61.174665402322809</c:v>
                </c:pt>
                <c:pt idx="16">
                  <c:v>63.012275127271202</c:v>
                </c:pt>
                <c:pt idx="17">
                  <c:v>60.506764255578531</c:v>
                </c:pt>
                <c:pt idx="18">
                  <c:v>60.399994111174287</c:v>
                </c:pt>
                <c:pt idx="19">
                  <c:v>63.838753057174117</c:v>
                </c:pt>
                <c:pt idx="20">
                  <c:v>62.150685133858417</c:v>
                </c:pt>
                <c:pt idx="21">
                  <c:v>65.073857809795228</c:v>
                </c:pt>
                <c:pt idx="22">
                  <c:v>64.011869370983561</c:v>
                </c:pt>
                <c:pt idx="23">
                  <c:v>63.211405301347284</c:v>
                </c:pt>
                <c:pt idx="24">
                  <c:v>61.660316255096319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A-4579-9DB8-EFFA86D509C9}"/>
            </c:ext>
          </c:extLst>
        </c:ser>
        <c:ser>
          <c:idx val="3"/>
          <c:order val="3"/>
          <c:tx>
            <c:strRef>
              <c:f>Summary!$B$24</c:f>
              <c:strCache>
                <c:ptCount val="1"/>
                <c:pt idx="0">
                  <c:v>High_230MW_Petunia_2HR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Summary!$C$20:$AA$20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Summary!$C$24:$AA$24</c:f>
              <c:numCache>
                <c:formatCode>"$"#,##0_);[Red]\("$"#,##0\)</c:formatCode>
                <c:ptCount val="25"/>
                <c:pt idx="0">
                  <c:v>105.73902787729894</c:v>
                </c:pt>
                <c:pt idx="1">
                  <c:v>87.255489800339689</c:v>
                </c:pt>
                <c:pt idx="2">
                  <c:v>86.760851176321111</c:v>
                </c:pt>
                <c:pt idx="3">
                  <c:v>84.625179351206555</c:v>
                </c:pt>
                <c:pt idx="4">
                  <c:v>76.996193854037642</c:v>
                </c:pt>
                <c:pt idx="5">
                  <c:v>73.792206308406364</c:v>
                </c:pt>
                <c:pt idx="6">
                  <c:v>66.931395374077184</c:v>
                </c:pt>
                <c:pt idx="7">
                  <c:v>68.747304377167751</c:v>
                </c:pt>
                <c:pt idx="8">
                  <c:v>67.729040804436679</c:v>
                </c:pt>
                <c:pt idx="9">
                  <c:v>70.133642777051932</c:v>
                </c:pt>
                <c:pt idx="10">
                  <c:v>69.341568298110118</c:v>
                </c:pt>
                <c:pt idx="11">
                  <c:v>72.467191998935135</c:v>
                </c:pt>
                <c:pt idx="12">
                  <c:v>69.277469224874579</c:v>
                </c:pt>
                <c:pt idx="13">
                  <c:v>70.056813819426083</c:v>
                </c:pt>
                <c:pt idx="14">
                  <c:v>72.417740318307935</c:v>
                </c:pt>
                <c:pt idx="15">
                  <c:v>71.750814341694536</c:v>
                </c:pt>
                <c:pt idx="16">
                  <c:v>73.004188038819024</c:v>
                </c:pt>
                <c:pt idx="17">
                  <c:v>70.628851280708957</c:v>
                </c:pt>
                <c:pt idx="18">
                  <c:v>69.868989047050377</c:v>
                </c:pt>
                <c:pt idx="19">
                  <c:v>72.999504737335002</c:v>
                </c:pt>
                <c:pt idx="20">
                  <c:v>71.331714004188868</c:v>
                </c:pt>
                <c:pt idx="21">
                  <c:v>74.094331913773487</c:v>
                </c:pt>
                <c:pt idx="22">
                  <c:v>72.81531353152053</c:v>
                </c:pt>
                <c:pt idx="23">
                  <c:v>72.128994297919022</c:v>
                </c:pt>
                <c:pt idx="24">
                  <c:v>70.810630139422415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A-4579-9DB8-EFFA86D50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Summary!$B$29</c:f>
              <c:strCache>
                <c:ptCount val="1"/>
                <c:pt idx="0">
                  <c:v>Base_230MW_Petunia_1HR</c:v>
                </c:pt>
              </c:strCache>
            </c:strRef>
          </c:tx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Summary!$C$29:$AA$29</c:f>
              <c:numCache>
                <c:formatCode>#,##0</c:formatCode>
                <c:ptCount val="25"/>
                <c:pt idx="0">
                  <c:v>94.86021831304349</c:v>
                </c:pt>
                <c:pt idx="1">
                  <c:v>143.58868925158873</c:v>
                </c:pt>
                <c:pt idx="2">
                  <c:v>155.17447974228139</c:v>
                </c:pt>
                <c:pt idx="3">
                  <c:v>154.04457938269763</c:v>
                </c:pt>
                <c:pt idx="4">
                  <c:v>138.77435927204988</c:v>
                </c:pt>
                <c:pt idx="5">
                  <c:v>133.64208970653181</c:v>
                </c:pt>
                <c:pt idx="6">
                  <c:v>121.65385513381594</c:v>
                </c:pt>
                <c:pt idx="7">
                  <c:v>128.78711111342452</c:v>
                </c:pt>
                <c:pt idx="8">
                  <c:v>128.59464421260748</c:v>
                </c:pt>
                <c:pt idx="9">
                  <c:v>136.39725025399119</c:v>
                </c:pt>
                <c:pt idx="10">
                  <c:v>138.61664632243861</c:v>
                </c:pt>
                <c:pt idx="11">
                  <c:v>149.42474224701647</c:v>
                </c:pt>
                <c:pt idx="12">
                  <c:v>149.64363663412576</c:v>
                </c:pt>
                <c:pt idx="13">
                  <c:v>150.58575357346396</c:v>
                </c:pt>
                <c:pt idx="14">
                  <c:v>159.54857130652252</c:v>
                </c:pt>
                <c:pt idx="15">
                  <c:v>165.57389293655675</c:v>
                </c:pt>
                <c:pt idx="16">
                  <c:v>165.27032605994393</c:v>
                </c:pt>
                <c:pt idx="17">
                  <c:v>163.28999011073134</c:v>
                </c:pt>
                <c:pt idx="18">
                  <c:v>171.36172029850866</c:v>
                </c:pt>
                <c:pt idx="19">
                  <c:v>179.94797285431144</c:v>
                </c:pt>
                <c:pt idx="20">
                  <c:v>182.18479109391438</c:v>
                </c:pt>
                <c:pt idx="21">
                  <c:v>192.48793861076047</c:v>
                </c:pt>
                <c:pt idx="22">
                  <c:v>192.31428774284012</c:v>
                </c:pt>
                <c:pt idx="23">
                  <c:v>191.69062898823231</c:v>
                </c:pt>
                <c:pt idx="24">
                  <c:v>195.07578231102679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A-4579-9DB8-EFFA86D509C9}"/>
            </c:ext>
          </c:extLst>
        </c:ser>
        <c:ser>
          <c:idx val="1"/>
          <c:order val="1"/>
          <c:tx>
            <c:strRef>
              <c:f>Summary!$B$30</c:f>
              <c:strCache>
                <c:ptCount val="1"/>
                <c:pt idx="0">
                  <c:v>High_230MW_Petunia_1HR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Summary!$C$30:$AA$30</c:f>
              <c:numCache>
                <c:formatCode>#,##0</c:formatCode>
                <c:ptCount val="25"/>
                <c:pt idx="0">
                  <c:v>237.63213863043472</c:v>
                </c:pt>
                <c:pt idx="1">
                  <c:v>375.53501622896033</c:v>
                </c:pt>
                <c:pt idx="2">
                  <c:v>394.39936952733188</c:v>
                </c:pt>
                <c:pt idx="3">
                  <c:v>398.90902206394571</c:v>
                </c:pt>
                <c:pt idx="4">
                  <c:v>397.62126570048304</c:v>
                </c:pt>
                <c:pt idx="5">
                  <c:v>393.16773195269997</c:v>
                </c:pt>
                <c:pt idx="6">
                  <c:v>391.2226958286405</c:v>
                </c:pt>
                <c:pt idx="7">
                  <c:v>392.86510311947995</c:v>
                </c:pt>
                <c:pt idx="8">
                  <c:v>387.68318908340257</c:v>
                </c:pt>
                <c:pt idx="9">
                  <c:v>399.8776043794316</c:v>
                </c:pt>
                <c:pt idx="10">
                  <c:v>407.09552010104619</c:v>
                </c:pt>
                <c:pt idx="11">
                  <c:v>412.8339510779366</c:v>
                </c:pt>
                <c:pt idx="12">
                  <c:v>412.18229593140092</c:v>
                </c:pt>
                <c:pt idx="13">
                  <c:v>414.82915650188335</c:v>
                </c:pt>
                <c:pt idx="14">
                  <c:v>415.00000000099976</c:v>
                </c:pt>
                <c:pt idx="15">
                  <c:v>415.00000000152517</c:v>
                </c:pt>
                <c:pt idx="16">
                  <c:v>416.13698630797671</c:v>
                </c:pt>
                <c:pt idx="17">
                  <c:v>414.94223425537018</c:v>
                </c:pt>
                <c:pt idx="18">
                  <c:v>414.8974707088646</c:v>
                </c:pt>
                <c:pt idx="19">
                  <c:v>414.48999274601937</c:v>
                </c:pt>
                <c:pt idx="20">
                  <c:v>416.13698629780032</c:v>
                </c:pt>
                <c:pt idx="21">
                  <c:v>414.43145996244039</c:v>
                </c:pt>
                <c:pt idx="22">
                  <c:v>412.7563216434454</c:v>
                </c:pt>
                <c:pt idx="23">
                  <c:v>414.53114399225223</c:v>
                </c:pt>
                <c:pt idx="24">
                  <c:v>416.05395957863357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A-4579-9DB8-EFFA86D509C9}"/>
            </c:ext>
          </c:extLst>
        </c:ser>
        <c:ser>
          <c:idx val="2"/>
          <c:order val="2"/>
          <c:tx>
            <c:strRef>
              <c:f>Summary!$B$31</c:f>
              <c:strCache>
                <c:ptCount val="1"/>
                <c:pt idx="0">
                  <c:v>Base_230MW_Petunia_2HR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Summary!$C$31:$AA$31</c:f>
              <c:numCache>
                <c:formatCode>#,##0</c:formatCode>
                <c:ptCount val="25"/>
                <c:pt idx="0">
                  <c:v>192.11709591365937</c:v>
                </c:pt>
                <c:pt idx="1">
                  <c:v>146.88124899243027</c:v>
                </c:pt>
                <c:pt idx="2">
                  <c:v>212.45276754306545</c:v>
                </c:pt>
                <c:pt idx="3">
                  <c:v>210.48414662641079</c:v>
                </c:pt>
                <c:pt idx="4">
                  <c:v>205.41817004942527</c:v>
                </c:pt>
                <c:pt idx="5">
                  <c:v>203.48699263375204</c:v>
                </c:pt>
                <c:pt idx="6">
                  <c:v>199.46665735714893</c:v>
                </c:pt>
                <c:pt idx="7">
                  <c:v>200.57563741426023</c:v>
                </c:pt>
                <c:pt idx="8">
                  <c:v>201.19220429662357</c:v>
                </c:pt>
                <c:pt idx="9">
                  <c:v>203.00278440171286</c:v>
                </c:pt>
                <c:pt idx="10">
                  <c:v>203.95725352471155</c:v>
                </c:pt>
                <c:pt idx="11">
                  <c:v>207.19536570517056</c:v>
                </c:pt>
                <c:pt idx="12">
                  <c:v>208.13846165438719</c:v>
                </c:pt>
                <c:pt idx="13">
                  <c:v>208.00248523669097</c:v>
                </c:pt>
                <c:pt idx="14">
                  <c:v>209.54010668231064</c:v>
                </c:pt>
                <c:pt idx="15">
                  <c:v>212.7080901360365</c:v>
                </c:pt>
                <c:pt idx="16">
                  <c:v>212.21090287729021</c:v>
                </c:pt>
                <c:pt idx="17">
                  <c:v>211.15321196609995</c:v>
                </c:pt>
                <c:pt idx="18">
                  <c:v>213.47916087210805</c:v>
                </c:pt>
                <c:pt idx="19">
                  <c:v>215.60543859732169</c:v>
                </c:pt>
                <c:pt idx="20">
                  <c:v>215.88997187142465</c:v>
                </c:pt>
                <c:pt idx="21">
                  <c:v>219.49841654373805</c:v>
                </c:pt>
                <c:pt idx="22">
                  <c:v>219.90104207970685</c:v>
                </c:pt>
                <c:pt idx="23">
                  <c:v>219.42080061368839</c:v>
                </c:pt>
                <c:pt idx="24">
                  <c:v>222.16492721564643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A-4579-9DB8-EFFA86D509C9}"/>
            </c:ext>
          </c:extLst>
        </c:ser>
        <c:ser>
          <c:idx val="3"/>
          <c:order val="3"/>
          <c:tx>
            <c:strRef>
              <c:f>Summary!$B$32</c:f>
              <c:strCache>
                <c:ptCount val="1"/>
                <c:pt idx="0">
                  <c:v>High_230MW_Petunia_2HR</c:v>
                </c:pt>
              </c:strCache>
            </c:strRef>
          </c:tx>
          <c:spPr>
            <a:ln>
              <a:solidFill>
                <a:srgbClr val="92D050"/>
              </a:solidFill>
              <a:prstDash val="dash"/>
            </a:ln>
          </c:spPr>
          <c:marker>
            <c:symbol val="none"/>
          </c:marker>
          <c:cat>
            <c:numRef>
              <c:f>Summary!$C$28:$AA$28</c:f>
              <c:numCache>
                <c:formatCode>General</c:formatCode>
                <c:ptCount val="25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</c:numCache>
            </c:numRef>
          </c:cat>
          <c:val>
            <c:numRef>
              <c:f>Summary!$C$32:$AA$32</c:f>
              <c:numCache>
                <c:formatCode>#,##0</c:formatCode>
                <c:ptCount val="25"/>
                <c:pt idx="0">
                  <c:v>270.73509035282609</c:v>
                </c:pt>
                <c:pt idx="1">
                  <c:v>323.9396777335686</c:v>
                </c:pt>
                <c:pt idx="2">
                  <c:v>334.32228343518875</c:v>
                </c:pt>
                <c:pt idx="3">
                  <c:v>342.17357656199044</c:v>
                </c:pt>
                <c:pt idx="4">
                  <c:v>342.29020260768027</c:v>
                </c:pt>
                <c:pt idx="5">
                  <c:v>345.08076699395497</c:v>
                </c:pt>
                <c:pt idx="6">
                  <c:v>346.34791974637676</c:v>
                </c:pt>
                <c:pt idx="7">
                  <c:v>346.49982803124306</c:v>
                </c:pt>
                <c:pt idx="8">
                  <c:v>345.13255437965233</c:v>
                </c:pt>
                <c:pt idx="9">
                  <c:v>352.17890059527701</c:v>
                </c:pt>
                <c:pt idx="10">
                  <c:v>358.17530968885058</c:v>
                </c:pt>
                <c:pt idx="11">
                  <c:v>361.37174214674866</c:v>
                </c:pt>
                <c:pt idx="12">
                  <c:v>359.64498491699561</c:v>
                </c:pt>
                <c:pt idx="13">
                  <c:v>363.10505067207913</c:v>
                </c:pt>
                <c:pt idx="14">
                  <c:v>362.35790715634073</c:v>
                </c:pt>
                <c:pt idx="15">
                  <c:v>365.10678386774731</c:v>
                </c:pt>
                <c:pt idx="16">
                  <c:v>366.4904041074538</c:v>
                </c:pt>
                <c:pt idx="17">
                  <c:v>359.23216953105407</c:v>
                </c:pt>
                <c:pt idx="18">
                  <c:v>350.39521318961698</c:v>
                </c:pt>
                <c:pt idx="19">
                  <c:v>342.59092142709648</c:v>
                </c:pt>
                <c:pt idx="20">
                  <c:v>348.12921677235204</c:v>
                </c:pt>
                <c:pt idx="21">
                  <c:v>347.05199505216319</c:v>
                </c:pt>
                <c:pt idx="22">
                  <c:v>343.17172677927681</c:v>
                </c:pt>
                <c:pt idx="23">
                  <c:v>346.92690929337914</c:v>
                </c:pt>
                <c:pt idx="24">
                  <c:v>355.88744457220332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A-4579-9DB8-EFFA86D50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7</xdr:col>
      <xdr:colOff>762000</xdr:colOff>
      <xdr:row>55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18</xdr:col>
      <xdr:colOff>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7</xdr:col>
      <xdr:colOff>762000</xdr:colOff>
      <xdr:row>76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58</xdr:row>
      <xdr:rowOff>0</xdr:rowOff>
    </xdr:from>
    <xdr:to>
      <xdr:col>18</xdr:col>
      <xdr:colOff>0</xdr:colOff>
      <xdr:row>76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33"/>
  <sheetViews>
    <sheetView workbookViewId="0"/>
  </sheetViews>
  <sheetFormatPr defaultRowHeight="15" x14ac:dyDescent="0.25"/>
  <cols>
    <col min="2" max="2" width="29.7109375" customWidth="1"/>
    <col min="3" max="30" width="13.7109375" customWidth="1"/>
  </cols>
  <sheetData>
    <row r="3" spans="1:29" x14ac:dyDescent="0.25">
      <c r="B3" s="1"/>
      <c r="C3" s="27" t="s">
        <v>10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29" x14ac:dyDescent="0.25">
      <c r="A4" s="2"/>
      <c r="B4" s="1" t="s">
        <v>11</v>
      </c>
      <c r="C4" s="3">
        <v>2024</v>
      </c>
      <c r="D4" s="3">
        <v>2025</v>
      </c>
      <c r="E4" s="3">
        <v>2026</v>
      </c>
      <c r="F4" s="3">
        <v>2027</v>
      </c>
      <c r="G4" s="3">
        <v>2028</v>
      </c>
      <c r="H4" s="3">
        <v>2029</v>
      </c>
      <c r="I4" s="3">
        <v>2030</v>
      </c>
      <c r="J4" s="3">
        <v>2031</v>
      </c>
      <c r="K4" s="3">
        <v>2032</v>
      </c>
      <c r="L4" s="3">
        <v>2033</v>
      </c>
      <c r="M4" s="3">
        <v>2034</v>
      </c>
      <c r="N4" s="3">
        <v>2035</v>
      </c>
      <c r="O4" s="3">
        <v>2036</v>
      </c>
      <c r="P4" s="3">
        <v>2037</v>
      </c>
      <c r="Q4" s="3">
        <v>2038</v>
      </c>
      <c r="R4" s="3">
        <v>2039</v>
      </c>
      <c r="S4" s="3">
        <v>2040</v>
      </c>
      <c r="T4" s="3">
        <v>2041</v>
      </c>
      <c r="U4" s="3">
        <v>2042</v>
      </c>
      <c r="V4" s="3">
        <v>2043</v>
      </c>
      <c r="W4" s="3">
        <v>2044</v>
      </c>
      <c r="X4" s="3">
        <v>2045</v>
      </c>
      <c r="Y4" s="3">
        <v>2046</v>
      </c>
      <c r="Z4" s="3">
        <v>2047</v>
      </c>
      <c r="AA4" s="3">
        <v>2048</v>
      </c>
      <c r="AB4" s="4"/>
      <c r="AC4" s="1" t="s">
        <v>12</v>
      </c>
    </row>
    <row r="5" spans="1:29" x14ac:dyDescent="0.25">
      <c r="A5" s="2"/>
      <c r="B5" s="2" t="s">
        <v>118</v>
      </c>
      <c r="C5" s="5">
        <f t="shared" ref="C5:L8" ca="1" si="0">HLOOKUP(C$4,INDIRECT("'"&amp;$B5&amp;"'!$B$"&amp; MATCH("Year",INDIRECT("'"&amp;$B5&amp;"'!$A:$A"),0) &amp;":$AA$25"),$AC$5-MATCH("Year",INDIRECT("'"&amp;$B5&amp;"'!$A:$A"),0)+1, FALSE)</f>
        <v>35874917.721251518</v>
      </c>
      <c r="D5" s="5">
        <f t="shared" ca="1" si="0"/>
        <v>31023186.114135258</v>
      </c>
      <c r="E5" s="5">
        <f t="shared" ca="1" si="0"/>
        <v>31171709.372629717</v>
      </c>
      <c r="F5" s="5">
        <f t="shared" ca="1" si="0"/>
        <v>29619172.833124015</v>
      </c>
      <c r="G5" s="5">
        <f t="shared" ca="1" si="0"/>
        <v>26335407.847432315</v>
      </c>
      <c r="H5" s="5">
        <f t="shared" ca="1" si="0"/>
        <v>24769304.492076926</v>
      </c>
      <c r="I5" s="5">
        <f t="shared" ca="1" si="0"/>
        <v>21999728.077914495</v>
      </c>
      <c r="J5" s="5">
        <f t="shared" ca="1" si="0"/>
        <v>23324738.891051166</v>
      </c>
      <c r="K5" s="5">
        <f t="shared" ca="1" si="0"/>
        <v>23067051.734467871</v>
      </c>
      <c r="L5" s="5">
        <f t="shared" ca="1" si="0"/>
        <v>24370392.666699901</v>
      </c>
      <c r="M5" s="5">
        <f t="shared" ref="M5:AA8" ca="1" si="1">HLOOKUP(M$4,INDIRECT("'"&amp;$B5&amp;"'!$B$"&amp; MATCH("Year",INDIRECT("'"&amp;$B5&amp;"'!$A:$A"),0) &amp;":$AA$25"),$AC$5-MATCH("Year",INDIRECT("'"&amp;$B5&amp;"'!$A:$A"),0)+1, FALSE)</f>
        <v>24130841.983059645</v>
      </c>
      <c r="N5" s="5">
        <f t="shared" ca="1" si="1"/>
        <v>25944816.257134162</v>
      </c>
      <c r="O5" s="5">
        <f t="shared" ca="1" si="1"/>
        <v>24924889.267526306</v>
      </c>
      <c r="P5" s="5">
        <f t="shared" ca="1" si="1"/>
        <v>25208222.816134997</v>
      </c>
      <c r="Q5" s="5">
        <f t="shared" ca="1" si="1"/>
        <v>26496482.758052647</v>
      </c>
      <c r="R5" s="5">
        <f t="shared" ca="1" si="1"/>
        <v>26116657.730891488</v>
      </c>
      <c r="S5" s="5">
        <f t="shared" ca="1" si="1"/>
        <v>27030990.677678756</v>
      </c>
      <c r="T5" s="5">
        <f t="shared" ca="1" si="1"/>
        <v>25914316.589052122</v>
      </c>
      <c r="U5" s="5">
        <f t="shared" ca="1" si="1"/>
        <v>26087425.693223175</v>
      </c>
      <c r="V5" s="5">
        <f t="shared" ca="1" si="1"/>
        <v>27663229.851923093</v>
      </c>
      <c r="W5" s="5">
        <f t="shared" ca="1" si="1"/>
        <v>26996290.30797787</v>
      </c>
      <c r="X5" s="5">
        <f t="shared" ca="1" si="1"/>
        <v>28324196.329618808</v>
      </c>
      <c r="Y5" s="5">
        <f t="shared" ca="1" si="1"/>
        <v>27785535.323311441</v>
      </c>
      <c r="Z5" s="5">
        <f t="shared" ca="1" si="1"/>
        <v>27388510.553837758</v>
      </c>
      <c r="AA5" s="5">
        <f t="shared" ca="1" si="1"/>
        <v>26539002.249137308</v>
      </c>
      <c r="AB5" s="4"/>
      <c r="AC5" s="6">
        <f>MATCH($C$3,Base_200MW_Spin_Petunia_1HR!$A:$A,0)</f>
        <v>17</v>
      </c>
    </row>
    <row r="6" spans="1:29" x14ac:dyDescent="0.25">
      <c r="A6" s="2"/>
      <c r="B6" s="2" t="s">
        <v>119</v>
      </c>
      <c r="C6" s="5">
        <f t="shared" ca="1" si="0"/>
        <v>45611469.090318516</v>
      </c>
      <c r="D6" s="5">
        <f t="shared" ca="1" si="0"/>
        <v>36749499.865054257</v>
      </c>
      <c r="E6" s="5">
        <f t="shared" ca="1" si="0"/>
        <v>36054101.982690722</v>
      </c>
      <c r="F6" s="5">
        <f t="shared" ca="1" si="0"/>
        <v>34355001.595239013</v>
      </c>
      <c r="G6" s="5">
        <f t="shared" ca="1" si="0"/>
        <v>31040999.911115319</v>
      </c>
      <c r="H6" s="5">
        <f t="shared" ca="1" si="0"/>
        <v>29435619.032958925</v>
      </c>
      <c r="I6" s="5">
        <f t="shared" ca="1" si="0"/>
        <v>26606760.801404495</v>
      </c>
      <c r="J6" s="5">
        <f t="shared" ca="1" si="0"/>
        <v>27728278.818276167</v>
      </c>
      <c r="K6" s="5">
        <f t="shared" ca="1" si="0"/>
        <v>27513099.812952876</v>
      </c>
      <c r="L6" s="5">
        <f t="shared" ca="1" si="0"/>
        <v>28734000.449253902</v>
      </c>
      <c r="M6" s="5">
        <f t="shared" ca="1" si="1"/>
        <v>28548900.793363649</v>
      </c>
      <c r="N6" s="5">
        <f t="shared" ca="1" si="1"/>
        <v>30239438.723863162</v>
      </c>
      <c r="O6" s="5">
        <f t="shared" ca="1" si="1"/>
        <v>29248038.145920303</v>
      </c>
      <c r="P6" s="5">
        <f t="shared" ca="1" si="1"/>
        <v>29528779.463990998</v>
      </c>
      <c r="Q6" s="5">
        <f t="shared" ca="1" si="1"/>
        <v>30621636.844716646</v>
      </c>
      <c r="R6" s="5">
        <f t="shared" ca="1" si="1"/>
        <v>30157149.81095849</v>
      </c>
      <c r="S6" s="5">
        <f t="shared" ca="1" si="1"/>
        <v>30926956.702605754</v>
      </c>
      <c r="T6" s="5">
        <f t="shared" ca="1" si="1"/>
        <v>29859175.505748119</v>
      </c>
      <c r="U6" s="5">
        <f t="shared" ca="1" si="1"/>
        <v>29852171.483474173</v>
      </c>
      <c r="V6" s="5">
        <f t="shared" ca="1" si="1"/>
        <v>31287662.885248091</v>
      </c>
      <c r="W6" s="5">
        <f t="shared" ca="1" si="1"/>
        <v>30538290.420649875</v>
      </c>
      <c r="X6" s="5">
        <f t="shared" ca="1" si="1"/>
        <v>31827836.513706803</v>
      </c>
      <c r="Y6" s="5">
        <f t="shared" ca="1" si="1"/>
        <v>31273573.639340442</v>
      </c>
      <c r="Z6" s="5">
        <f t="shared" ca="1" si="1"/>
        <v>30808287.695069756</v>
      </c>
      <c r="AA6" s="5">
        <f t="shared" ca="1" si="1"/>
        <v>29851436.96333031</v>
      </c>
      <c r="AB6" s="4"/>
    </row>
    <row r="7" spans="1:29" x14ac:dyDescent="0.25">
      <c r="A7" s="2"/>
      <c r="B7" s="2" t="s">
        <v>120</v>
      </c>
      <c r="C7" s="5">
        <f t="shared" ca="1" si="0"/>
        <v>39543950.647671506</v>
      </c>
      <c r="D7" s="5">
        <f t="shared" ca="1" si="0"/>
        <v>34124212.783088267</v>
      </c>
      <c r="E7" s="5">
        <f t="shared" ca="1" si="0"/>
        <v>35151030.711007722</v>
      </c>
      <c r="F7" s="5">
        <f t="shared" ca="1" si="0"/>
        <v>34158205.315563016</v>
      </c>
      <c r="G7" s="5">
        <f t="shared" ca="1" si="0"/>
        <v>30602665.008614317</v>
      </c>
      <c r="H7" s="5">
        <f t="shared" ca="1" si="0"/>
        <v>29120086.662559927</v>
      </c>
      <c r="I7" s="5">
        <f t="shared" ca="1" si="0"/>
        <v>26033437.758013498</v>
      </c>
      <c r="J7" s="5">
        <f t="shared" ca="1" si="0"/>
        <v>26899472.520557165</v>
      </c>
      <c r="K7" s="5">
        <f t="shared" ca="1" si="0"/>
        <v>26358672.859400872</v>
      </c>
      <c r="L7" s="5">
        <f t="shared" ca="1" si="0"/>
        <v>27483145.763312895</v>
      </c>
      <c r="M7" s="5">
        <f t="shared" ca="1" si="1"/>
        <v>27035729.015574645</v>
      </c>
      <c r="N7" s="5">
        <f t="shared" ca="1" si="1"/>
        <v>28535174.657293163</v>
      </c>
      <c r="O7" s="5">
        <f t="shared" ca="1" si="1"/>
        <v>26975561.157312304</v>
      </c>
      <c r="P7" s="5">
        <f t="shared" ca="1" si="1"/>
        <v>27316299.653490994</v>
      </c>
      <c r="Q7" s="5">
        <f t="shared" ca="1" si="1"/>
        <v>28433402.605425648</v>
      </c>
      <c r="R7" s="5">
        <f t="shared" ca="1" si="1"/>
        <v>28140346.085068494</v>
      </c>
      <c r="S7" s="5">
        <f t="shared" ca="1" si="1"/>
        <v>28985646.558544755</v>
      </c>
      <c r="T7" s="5">
        <f t="shared" ca="1" si="1"/>
        <v>27833111.557566121</v>
      </c>
      <c r="U7" s="5">
        <f t="shared" ca="1" si="1"/>
        <v>27783997.291140173</v>
      </c>
      <c r="V7" s="5">
        <f t="shared" ca="1" si="1"/>
        <v>29365826.406300094</v>
      </c>
      <c r="W7" s="5">
        <f t="shared" ca="1" si="1"/>
        <v>28589315.16157487</v>
      </c>
      <c r="X7" s="5">
        <f t="shared" ca="1" si="1"/>
        <v>29933974.592505805</v>
      </c>
      <c r="Y7" s="5">
        <f t="shared" ca="1" si="1"/>
        <v>29445459.91065244</v>
      </c>
      <c r="Z7" s="5">
        <f t="shared" ca="1" si="1"/>
        <v>29077246.438619751</v>
      </c>
      <c r="AA7" s="5">
        <f t="shared" ca="1" si="1"/>
        <v>28363745.477344304</v>
      </c>
      <c r="AB7" s="4"/>
    </row>
    <row r="8" spans="1:29" x14ac:dyDescent="0.25">
      <c r="A8" s="2"/>
      <c r="B8" s="2" t="s">
        <v>121</v>
      </c>
      <c r="C8" s="5">
        <f t="shared" ca="1" si="0"/>
        <v>48639952.823557511</v>
      </c>
      <c r="D8" s="5">
        <f t="shared" ca="1" si="0"/>
        <v>40137525.308156259</v>
      </c>
      <c r="E8" s="5">
        <f t="shared" ca="1" si="0"/>
        <v>39909991.541107714</v>
      </c>
      <c r="F8" s="5">
        <f t="shared" ca="1" si="0"/>
        <v>38927582.501555011</v>
      </c>
      <c r="G8" s="5">
        <f t="shared" ca="1" si="0"/>
        <v>35418249.172857314</v>
      </c>
      <c r="H8" s="5">
        <f t="shared" ca="1" si="0"/>
        <v>33944414.901866928</v>
      </c>
      <c r="I8" s="5">
        <f t="shared" ca="1" si="0"/>
        <v>30788441.872075502</v>
      </c>
      <c r="J8" s="5">
        <f t="shared" ca="1" si="0"/>
        <v>31623760.013497166</v>
      </c>
      <c r="K8" s="5">
        <f t="shared" ca="1" si="0"/>
        <v>31155358.770040873</v>
      </c>
      <c r="L8" s="5">
        <f t="shared" ca="1" si="0"/>
        <v>32261475.677443892</v>
      </c>
      <c r="M8" s="5">
        <f t="shared" ca="1" si="1"/>
        <v>31897121.417130653</v>
      </c>
      <c r="N8" s="5">
        <f t="shared" ca="1" si="1"/>
        <v>33334908.319510162</v>
      </c>
      <c r="O8" s="5">
        <f t="shared" ca="1" si="1"/>
        <v>31867635.843442306</v>
      </c>
      <c r="P8" s="5">
        <f t="shared" ca="1" si="1"/>
        <v>32226134.356935997</v>
      </c>
      <c r="Q8" s="5">
        <f t="shared" ca="1" si="1"/>
        <v>33312160.546421647</v>
      </c>
      <c r="R8" s="5">
        <f t="shared" ca="1" si="1"/>
        <v>33005374.597179487</v>
      </c>
      <c r="S8" s="5">
        <f t="shared" ca="1" si="1"/>
        <v>33581926.497856751</v>
      </c>
      <c r="T8" s="5">
        <f t="shared" ca="1" si="1"/>
        <v>32489271.589126121</v>
      </c>
      <c r="U8" s="5">
        <f t="shared" ca="1" si="1"/>
        <v>32139734.961643174</v>
      </c>
      <c r="V8" s="5">
        <f t="shared" ca="1" si="1"/>
        <v>33579772.179174095</v>
      </c>
      <c r="W8" s="5">
        <f t="shared" ca="1" si="1"/>
        <v>32812588.441926874</v>
      </c>
      <c r="X8" s="5">
        <f t="shared" ca="1" si="1"/>
        <v>34083392.680335805</v>
      </c>
      <c r="Y8" s="5">
        <f t="shared" ca="1" si="1"/>
        <v>33495044.224499442</v>
      </c>
      <c r="Z8" s="5">
        <f t="shared" ca="1" si="1"/>
        <v>33179337.377042752</v>
      </c>
      <c r="AA8" s="5">
        <f t="shared" ca="1" si="1"/>
        <v>32572889.864134308</v>
      </c>
      <c r="AB8" s="4"/>
    </row>
    <row r="9" spans="1:29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1" spans="1:29" x14ac:dyDescent="0.25">
      <c r="B11" s="1"/>
      <c r="C11" s="27" t="s">
        <v>13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9" x14ac:dyDescent="0.25">
      <c r="A12" s="2"/>
      <c r="B12" s="1" t="s">
        <v>11</v>
      </c>
      <c r="C12" s="3">
        <v>2024</v>
      </c>
      <c r="D12" s="3">
        <v>2025</v>
      </c>
      <c r="E12" s="3">
        <v>2026</v>
      </c>
      <c r="F12" s="3">
        <v>2027</v>
      </c>
      <c r="G12" s="3">
        <v>2028</v>
      </c>
      <c r="H12" s="3">
        <v>2029</v>
      </c>
      <c r="I12" s="3">
        <v>2030</v>
      </c>
      <c r="J12" s="3">
        <v>2031</v>
      </c>
      <c r="K12" s="3">
        <v>2032</v>
      </c>
      <c r="L12" s="3">
        <v>2033</v>
      </c>
      <c r="M12" s="3">
        <v>2034</v>
      </c>
      <c r="N12" s="3">
        <v>2035</v>
      </c>
      <c r="O12" s="3">
        <v>2036</v>
      </c>
      <c r="P12" s="3">
        <v>2037</v>
      </c>
      <c r="Q12" s="3">
        <v>2038</v>
      </c>
      <c r="R12" s="3">
        <v>2039</v>
      </c>
      <c r="S12" s="3">
        <v>2040</v>
      </c>
      <c r="T12" s="3">
        <v>2041</v>
      </c>
      <c r="U12" s="3">
        <v>2042</v>
      </c>
      <c r="V12" s="3">
        <v>2043</v>
      </c>
      <c r="W12" s="3">
        <v>2044</v>
      </c>
      <c r="X12" s="3">
        <v>2045</v>
      </c>
      <c r="Y12" s="3">
        <v>2046</v>
      </c>
      <c r="Z12" s="3">
        <v>2047</v>
      </c>
      <c r="AA12" s="3">
        <v>2048</v>
      </c>
      <c r="AB12" s="4"/>
      <c r="AC12" s="1" t="s">
        <v>12</v>
      </c>
    </row>
    <row r="13" spans="1:29" x14ac:dyDescent="0.25">
      <c r="A13" s="2"/>
      <c r="B13" s="2" t="s">
        <v>118</v>
      </c>
      <c r="C13" s="5">
        <f t="shared" ref="C13:L16" ca="1" si="2">HLOOKUP(C$12,INDIRECT("'"&amp;$B13&amp;"'!$B$"&amp; MATCH("Year",INDIRECT("'"&amp;$B13&amp;"'!$A:$A"),0) &amp;":$AA$25"),$AC$13-MATCH("Year",INDIRECT("'"&amp;$B13&amp;"'!$A:$A"),0)+1, FALSE)</f>
        <v>155.97790313587618</v>
      </c>
      <c r="D13" s="5">
        <f t="shared" ca="1" si="2"/>
        <v>134.8834178875446</v>
      </c>
      <c r="E13" s="5">
        <f t="shared" ca="1" si="2"/>
        <v>135.52917118534657</v>
      </c>
      <c r="F13" s="5">
        <f t="shared" ca="1" si="2"/>
        <v>128.77901231793049</v>
      </c>
      <c r="G13" s="5">
        <f t="shared" ca="1" si="2"/>
        <v>114.50177324970572</v>
      </c>
      <c r="H13" s="5">
        <f t="shared" ca="1" si="2"/>
        <v>107.69262822642142</v>
      </c>
      <c r="I13" s="5">
        <f t="shared" ca="1" si="2"/>
        <v>95.650991643106508</v>
      </c>
      <c r="J13" s="5">
        <f t="shared" ca="1" si="2"/>
        <v>101.4119082219616</v>
      </c>
      <c r="K13" s="5">
        <f t="shared" ca="1" si="2"/>
        <v>100.29152928029508</v>
      </c>
      <c r="L13" s="5">
        <f t="shared" ca="1" si="2"/>
        <v>105.95822898565174</v>
      </c>
      <c r="M13" s="5">
        <f t="shared" ref="M13:AA16" ca="1" si="3">HLOOKUP(M$12,INDIRECT("'"&amp;$B13&amp;"'!$B$"&amp; MATCH("Year",INDIRECT("'"&amp;$B13&amp;"'!$A:$A"),0) &amp;":$AA$25"),$AC$13-MATCH("Year",INDIRECT("'"&amp;$B13&amp;"'!$A:$A"),0)+1, FALSE)</f>
        <v>104.91670427417237</v>
      </c>
      <c r="N13" s="5">
        <f t="shared" ca="1" si="3"/>
        <v>112.80354894406157</v>
      </c>
      <c r="O13" s="5">
        <f t="shared" ca="1" si="3"/>
        <v>108.36908377185351</v>
      </c>
      <c r="P13" s="5">
        <f t="shared" ca="1" si="3"/>
        <v>109.60096876580434</v>
      </c>
      <c r="Q13" s="5">
        <f t="shared" ca="1" si="3"/>
        <v>115.202098948055</v>
      </c>
      <c r="R13" s="5">
        <f t="shared" ca="1" si="3"/>
        <v>113.55068578648472</v>
      </c>
      <c r="S13" s="5">
        <f t="shared" ca="1" si="3"/>
        <v>117.52604642469024</v>
      </c>
      <c r="T13" s="5">
        <f t="shared" ca="1" si="3"/>
        <v>112.67094169153097</v>
      </c>
      <c r="U13" s="5">
        <f t="shared" ca="1" si="3"/>
        <v>113.42358997053555</v>
      </c>
      <c r="V13" s="5">
        <f t="shared" ca="1" si="3"/>
        <v>120.27491239966562</v>
      </c>
      <c r="W13" s="5">
        <f t="shared" ca="1" si="3"/>
        <v>117.3751752520777</v>
      </c>
      <c r="X13" s="5">
        <f t="shared" ca="1" si="3"/>
        <v>123.14867969399481</v>
      </c>
      <c r="Y13" s="5">
        <f t="shared" ca="1" si="3"/>
        <v>120.80667531874539</v>
      </c>
      <c r="Z13" s="5">
        <f t="shared" ca="1" si="3"/>
        <v>119.08048066885982</v>
      </c>
      <c r="AA13" s="5">
        <f t="shared" ca="1" si="3"/>
        <v>115.386966300597</v>
      </c>
      <c r="AB13" s="4"/>
      <c r="AC13" s="6">
        <f>MATCH($C$11,Base_200MW_Spin_Petunia_1HR!$A:$A,0)</f>
        <v>18</v>
      </c>
    </row>
    <row r="14" spans="1:29" x14ac:dyDescent="0.25">
      <c r="A14" s="2"/>
      <c r="B14" s="2" t="s">
        <v>119</v>
      </c>
      <c r="C14" s="5">
        <f t="shared" ca="1" si="2"/>
        <v>198.31073517529788</v>
      </c>
      <c r="D14" s="5">
        <f t="shared" ca="1" si="2"/>
        <v>159.78043419588809</v>
      </c>
      <c r="E14" s="5">
        <f t="shared" ca="1" si="2"/>
        <v>156.75696514213357</v>
      </c>
      <c r="F14" s="5">
        <f t="shared" ca="1" si="2"/>
        <v>149.36957215321311</v>
      </c>
      <c r="G14" s="5">
        <f t="shared" ca="1" si="2"/>
        <v>134.96086917876227</v>
      </c>
      <c r="H14" s="5">
        <f t="shared" ca="1" si="2"/>
        <v>127.98095231721273</v>
      </c>
      <c r="I14" s="5">
        <f t="shared" ca="1" si="2"/>
        <v>115.68156870175868</v>
      </c>
      <c r="J14" s="5">
        <f t="shared" ca="1" si="2"/>
        <v>120.55773399250508</v>
      </c>
      <c r="K14" s="5">
        <f t="shared" ca="1" si="2"/>
        <v>119.62217309979511</v>
      </c>
      <c r="L14" s="5">
        <f t="shared" ca="1" si="2"/>
        <v>124.93043673588653</v>
      </c>
      <c r="M14" s="5">
        <f t="shared" ca="1" si="3"/>
        <v>124.12565562332021</v>
      </c>
      <c r="N14" s="5">
        <f t="shared" ca="1" si="3"/>
        <v>131.47582053853549</v>
      </c>
      <c r="O14" s="5">
        <f t="shared" ca="1" si="3"/>
        <v>127.16538324313176</v>
      </c>
      <c r="P14" s="5">
        <f t="shared" ca="1" si="3"/>
        <v>128.38599766952606</v>
      </c>
      <c r="Q14" s="5">
        <f t="shared" ca="1" si="3"/>
        <v>133.13755149876803</v>
      </c>
      <c r="R14" s="5">
        <f t="shared" ca="1" si="3"/>
        <v>131.11804265634126</v>
      </c>
      <c r="S14" s="5">
        <f t="shared" ca="1" si="3"/>
        <v>134.46502914176415</v>
      </c>
      <c r="T14" s="5">
        <f t="shared" ca="1" si="3"/>
        <v>129.82250219890486</v>
      </c>
      <c r="U14" s="5">
        <f t="shared" ca="1" si="3"/>
        <v>129.79204992814857</v>
      </c>
      <c r="V14" s="5">
        <f t="shared" ca="1" si="3"/>
        <v>136.033316892383</v>
      </c>
      <c r="W14" s="5">
        <f t="shared" ca="1" si="3"/>
        <v>132.77517574195599</v>
      </c>
      <c r="X14" s="5">
        <f t="shared" ca="1" si="3"/>
        <v>138.38189788568175</v>
      </c>
      <c r="Y14" s="5">
        <f t="shared" ca="1" si="3"/>
        <v>135.97205930148019</v>
      </c>
      <c r="Z14" s="5">
        <f t="shared" ca="1" si="3"/>
        <v>133.94907693508591</v>
      </c>
      <c r="AA14" s="5">
        <f t="shared" ca="1" si="3"/>
        <v>129.78885636230569</v>
      </c>
      <c r="AB14" s="4"/>
    </row>
    <row r="15" spans="1:29" x14ac:dyDescent="0.25">
      <c r="A15" s="2"/>
      <c r="B15" s="2" t="s">
        <v>120</v>
      </c>
      <c r="C15" s="5">
        <f t="shared" ca="1" si="2"/>
        <v>171.93022020726741</v>
      </c>
      <c r="D15" s="5">
        <f t="shared" ca="1" si="2"/>
        <v>148.36614253516638</v>
      </c>
      <c r="E15" s="5">
        <f t="shared" ca="1" si="2"/>
        <v>152.83056830872923</v>
      </c>
      <c r="F15" s="5">
        <f t="shared" ca="1" si="2"/>
        <v>148.5139361546218</v>
      </c>
      <c r="G15" s="5">
        <f t="shared" ca="1" si="2"/>
        <v>133.05506525484483</v>
      </c>
      <c r="H15" s="5">
        <f t="shared" ca="1" si="2"/>
        <v>126.60907244591273</v>
      </c>
      <c r="I15" s="5">
        <f t="shared" ca="1" si="2"/>
        <v>113.18885981744999</v>
      </c>
      <c r="J15" s="5">
        <f t="shared" ca="1" si="2"/>
        <v>116.95422835024854</v>
      </c>
      <c r="K15" s="5">
        <f t="shared" ca="1" si="2"/>
        <v>114.60292547565597</v>
      </c>
      <c r="L15" s="5">
        <f t="shared" ca="1" si="2"/>
        <v>119.49193810136042</v>
      </c>
      <c r="M15" s="5">
        <f t="shared" ca="1" si="3"/>
        <v>117.5466478938028</v>
      </c>
      <c r="N15" s="5">
        <f t="shared" ca="1" si="3"/>
        <v>124.06597677083984</v>
      </c>
      <c r="O15" s="5">
        <f t="shared" ca="1" si="3"/>
        <v>117.2850485100535</v>
      </c>
      <c r="P15" s="5">
        <f t="shared" ca="1" si="3"/>
        <v>118.76652023256955</v>
      </c>
      <c r="Q15" s="5">
        <f t="shared" ca="1" si="3"/>
        <v>123.62348958880716</v>
      </c>
      <c r="R15" s="5">
        <f t="shared" ca="1" si="3"/>
        <v>122.34933080464562</v>
      </c>
      <c r="S15" s="5">
        <f t="shared" ca="1" si="3"/>
        <v>126.0245502545424</v>
      </c>
      <c r="T15" s="5">
        <f t="shared" ca="1" si="3"/>
        <v>121.01352851115706</v>
      </c>
      <c r="U15" s="5">
        <f t="shared" ca="1" si="3"/>
        <v>120.79998822234857</v>
      </c>
      <c r="V15" s="5">
        <f t="shared" ca="1" si="3"/>
        <v>127.67750611434823</v>
      </c>
      <c r="W15" s="5">
        <f t="shared" ca="1" si="3"/>
        <v>124.30137026771683</v>
      </c>
      <c r="X15" s="5">
        <f t="shared" ca="1" si="3"/>
        <v>130.14771561959046</v>
      </c>
      <c r="Y15" s="5">
        <f t="shared" ca="1" si="3"/>
        <v>128.02373874196712</v>
      </c>
      <c r="Z15" s="5">
        <f t="shared" ca="1" si="3"/>
        <v>126.42281060269457</v>
      </c>
      <c r="AA15" s="5">
        <f t="shared" ca="1" si="3"/>
        <v>123.32063251019264</v>
      </c>
      <c r="AB15" s="4"/>
    </row>
    <row r="16" spans="1:29" x14ac:dyDescent="0.25">
      <c r="A16" s="2"/>
      <c r="B16" s="2" t="s">
        <v>121</v>
      </c>
      <c r="C16" s="5">
        <f t="shared" ca="1" si="2"/>
        <v>211.47805575459788</v>
      </c>
      <c r="D16" s="5">
        <f t="shared" ca="1" si="2"/>
        <v>174.51097960067938</v>
      </c>
      <c r="E16" s="5">
        <f t="shared" ca="1" si="2"/>
        <v>173.52170235264222</v>
      </c>
      <c r="F16" s="5">
        <f t="shared" ca="1" si="2"/>
        <v>169.25035870241311</v>
      </c>
      <c r="G16" s="5">
        <f t="shared" ca="1" si="2"/>
        <v>153.99238770807528</v>
      </c>
      <c r="H16" s="5">
        <f t="shared" ca="1" si="2"/>
        <v>147.58441261681273</v>
      </c>
      <c r="I16" s="5">
        <f t="shared" ca="1" si="2"/>
        <v>133.86279074815437</v>
      </c>
      <c r="J16" s="5">
        <f t="shared" ca="1" si="2"/>
        <v>137.4946087543355</v>
      </c>
      <c r="K16" s="5">
        <f t="shared" ca="1" si="2"/>
        <v>135.45808160887336</v>
      </c>
      <c r="L16" s="5">
        <f t="shared" ca="1" si="2"/>
        <v>140.26728555410386</v>
      </c>
      <c r="M16" s="5">
        <f t="shared" ca="1" si="3"/>
        <v>138.68313659622024</v>
      </c>
      <c r="N16" s="5">
        <f t="shared" ca="1" si="3"/>
        <v>144.93438399787027</v>
      </c>
      <c r="O16" s="5">
        <f t="shared" ca="1" si="3"/>
        <v>138.55493844974916</v>
      </c>
      <c r="P16" s="5">
        <f t="shared" ca="1" si="3"/>
        <v>140.11362763885217</v>
      </c>
      <c r="Q16" s="5">
        <f t="shared" ca="1" si="3"/>
        <v>144.83548063661587</v>
      </c>
      <c r="R16" s="5">
        <f t="shared" ca="1" si="3"/>
        <v>143.50162868338907</v>
      </c>
      <c r="S16" s="5">
        <f t="shared" ca="1" si="3"/>
        <v>146.00837607763805</v>
      </c>
      <c r="T16" s="5">
        <f t="shared" ca="1" si="3"/>
        <v>141.25770256141791</v>
      </c>
      <c r="U16" s="5">
        <f t="shared" ca="1" si="3"/>
        <v>139.73797809410075</v>
      </c>
      <c r="V16" s="5">
        <f t="shared" ca="1" si="3"/>
        <v>145.99900947467</v>
      </c>
      <c r="W16" s="5">
        <f t="shared" ca="1" si="3"/>
        <v>142.66342800837774</v>
      </c>
      <c r="X16" s="5">
        <f t="shared" ca="1" si="3"/>
        <v>148.18866382754697</v>
      </c>
      <c r="Y16" s="5">
        <f t="shared" ca="1" si="3"/>
        <v>145.63062706304106</v>
      </c>
      <c r="Z16" s="5">
        <f t="shared" ca="1" si="3"/>
        <v>144.25798859583804</v>
      </c>
      <c r="AA16" s="5">
        <f t="shared" ca="1" si="3"/>
        <v>141.62126027884483</v>
      </c>
      <c r="AB16" s="4"/>
    </row>
    <row r="17" spans="1:2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9" spans="1:29" x14ac:dyDescent="0.25">
      <c r="B19" s="1"/>
      <c r="C19" s="27" t="s">
        <v>14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9" x14ac:dyDescent="0.25">
      <c r="A20" s="2"/>
      <c r="B20" s="1" t="s">
        <v>11</v>
      </c>
      <c r="C20" s="3">
        <v>2024</v>
      </c>
      <c r="D20" s="3">
        <v>2025</v>
      </c>
      <c r="E20" s="3">
        <v>2026</v>
      </c>
      <c r="F20" s="3">
        <v>2027</v>
      </c>
      <c r="G20" s="3">
        <v>2028</v>
      </c>
      <c r="H20" s="3">
        <v>2029</v>
      </c>
      <c r="I20" s="3">
        <v>2030</v>
      </c>
      <c r="J20" s="3">
        <v>2031</v>
      </c>
      <c r="K20" s="3">
        <v>2032</v>
      </c>
      <c r="L20" s="3">
        <v>2033</v>
      </c>
      <c r="M20" s="3">
        <v>2034</v>
      </c>
      <c r="N20" s="3">
        <v>2035</v>
      </c>
      <c r="O20" s="3">
        <v>2036</v>
      </c>
      <c r="P20" s="3">
        <v>2037</v>
      </c>
      <c r="Q20" s="3">
        <v>2038</v>
      </c>
      <c r="R20" s="3">
        <v>2039</v>
      </c>
      <c r="S20" s="3">
        <v>2040</v>
      </c>
      <c r="T20" s="3">
        <v>2041</v>
      </c>
      <c r="U20" s="3">
        <v>2042</v>
      </c>
      <c r="V20" s="3">
        <v>2043</v>
      </c>
      <c r="W20" s="3">
        <v>2044</v>
      </c>
      <c r="X20" s="3">
        <v>2045</v>
      </c>
      <c r="Y20" s="3">
        <v>2046</v>
      </c>
      <c r="Z20" s="3">
        <v>2047</v>
      </c>
      <c r="AA20" s="3">
        <v>2048</v>
      </c>
      <c r="AB20" s="4"/>
      <c r="AC20" s="1" t="s">
        <v>12</v>
      </c>
    </row>
    <row r="21" spans="1:29" x14ac:dyDescent="0.25">
      <c r="A21" s="2"/>
      <c r="B21" s="2" t="s">
        <v>118</v>
      </c>
      <c r="C21" s="5">
        <f t="shared" ref="C21:L24" ca="1" si="4">HLOOKUP(C$20,INDIRECT("'"&amp;$B21&amp;"'!$B$"&amp; MATCH("Year",INDIRECT("'"&amp;$B21&amp;"'!$A:$A"),0) &amp;":$AA$25"),$AC$21-MATCH("Year",INDIRECT("'"&amp;$B21&amp;"'!$A:$A"),0)+1, FALSE)</f>
        <v>155.97790313587618</v>
      </c>
      <c r="D21" s="5">
        <f t="shared" ca="1" si="4"/>
        <v>134.8834178875446</v>
      </c>
      <c r="E21" s="5">
        <f t="shared" ca="1" si="4"/>
        <v>135.52917118534657</v>
      </c>
      <c r="F21" s="5">
        <f t="shared" ca="1" si="4"/>
        <v>128.77901231793049</v>
      </c>
      <c r="G21" s="5">
        <f t="shared" ca="1" si="4"/>
        <v>114.50177324970572</v>
      </c>
      <c r="H21" s="5">
        <f t="shared" ca="1" si="4"/>
        <v>107.69262822642142</v>
      </c>
      <c r="I21" s="5">
        <f t="shared" ca="1" si="4"/>
        <v>95.650991643106508</v>
      </c>
      <c r="J21" s="5">
        <f t="shared" ca="1" si="4"/>
        <v>101.4119082219616</v>
      </c>
      <c r="K21" s="5">
        <f t="shared" ca="1" si="4"/>
        <v>100.29152928029508</v>
      </c>
      <c r="L21" s="5">
        <f t="shared" ca="1" si="4"/>
        <v>105.95822898565174</v>
      </c>
      <c r="M21" s="5">
        <f t="shared" ref="M21:AA24" ca="1" si="5">HLOOKUP(M$20,INDIRECT("'"&amp;$B21&amp;"'!$B$"&amp; MATCH("Year",INDIRECT("'"&amp;$B21&amp;"'!$A:$A"),0) &amp;":$AA$25"),$AC$21-MATCH("Year",INDIRECT("'"&amp;$B21&amp;"'!$A:$A"),0)+1, FALSE)</f>
        <v>104.91670427417237</v>
      </c>
      <c r="N21" s="5">
        <f t="shared" ca="1" si="5"/>
        <v>112.80354894406157</v>
      </c>
      <c r="O21" s="5">
        <f t="shared" ca="1" si="5"/>
        <v>108.36908377185351</v>
      </c>
      <c r="P21" s="5">
        <f t="shared" ca="1" si="5"/>
        <v>109.60096876580434</v>
      </c>
      <c r="Q21" s="5">
        <f t="shared" ca="1" si="5"/>
        <v>115.202098948055</v>
      </c>
      <c r="R21" s="5">
        <f t="shared" ca="1" si="5"/>
        <v>113.55068578648472</v>
      </c>
      <c r="S21" s="5">
        <f t="shared" ca="1" si="5"/>
        <v>117.52604642469024</v>
      </c>
      <c r="T21" s="5">
        <f t="shared" ca="1" si="5"/>
        <v>112.67094169153097</v>
      </c>
      <c r="U21" s="5">
        <f t="shared" ca="1" si="5"/>
        <v>113.42358997053555</v>
      </c>
      <c r="V21" s="5">
        <f t="shared" ca="1" si="5"/>
        <v>120.27491239966562</v>
      </c>
      <c r="W21" s="5">
        <f t="shared" ca="1" si="5"/>
        <v>117.3751752520777</v>
      </c>
      <c r="X21" s="5">
        <f t="shared" ca="1" si="5"/>
        <v>123.14867969399481</v>
      </c>
      <c r="Y21" s="5">
        <f t="shared" ca="1" si="5"/>
        <v>120.80667531874539</v>
      </c>
      <c r="Z21" s="5">
        <f t="shared" ca="1" si="5"/>
        <v>119.08048066885982</v>
      </c>
      <c r="AA21" s="5">
        <f t="shared" ca="1" si="5"/>
        <v>115.386966300597</v>
      </c>
      <c r="AB21" s="4"/>
      <c r="AC21" s="6">
        <f>MATCH($C$19,Base_200MW_Spin_Petunia_1HR!$A:$A,0)</f>
        <v>19</v>
      </c>
    </row>
    <row r="22" spans="1:29" x14ac:dyDescent="0.25">
      <c r="A22" s="2"/>
      <c r="B22" s="2" t="s">
        <v>119</v>
      </c>
      <c r="C22" s="5">
        <f t="shared" ca="1" si="4"/>
        <v>198.31073517529788</v>
      </c>
      <c r="D22" s="5">
        <f t="shared" ca="1" si="4"/>
        <v>159.78043419588809</v>
      </c>
      <c r="E22" s="5">
        <f t="shared" ca="1" si="4"/>
        <v>156.75696514213357</v>
      </c>
      <c r="F22" s="5">
        <f t="shared" ca="1" si="4"/>
        <v>149.36957215321311</v>
      </c>
      <c r="G22" s="5">
        <f t="shared" ca="1" si="4"/>
        <v>134.96086917876227</v>
      </c>
      <c r="H22" s="5">
        <f t="shared" ca="1" si="4"/>
        <v>127.98095231721273</v>
      </c>
      <c r="I22" s="5">
        <f t="shared" ca="1" si="4"/>
        <v>115.68156870175868</v>
      </c>
      <c r="J22" s="5">
        <f t="shared" ca="1" si="4"/>
        <v>120.55773399250508</v>
      </c>
      <c r="K22" s="5">
        <f t="shared" ca="1" si="4"/>
        <v>119.62217309979511</v>
      </c>
      <c r="L22" s="5">
        <f t="shared" ca="1" si="4"/>
        <v>124.93043673588653</v>
      </c>
      <c r="M22" s="5">
        <f t="shared" ca="1" si="5"/>
        <v>124.12565562332021</v>
      </c>
      <c r="N22" s="5">
        <f t="shared" ca="1" si="5"/>
        <v>131.47582053853549</v>
      </c>
      <c r="O22" s="5">
        <f t="shared" ca="1" si="5"/>
        <v>127.16538324313176</v>
      </c>
      <c r="P22" s="5">
        <f t="shared" ca="1" si="5"/>
        <v>128.38599766952606</v>
      </c>
      <c r="Q22" s="5">
        <f t="shared" ca="1" si="5"/>
        <v>133.13755149876803</v>
      </c>
      <c r="R22" s="5">
        <f t="shared" ca="1" si="5"/>
        <v>131.11804265634126</v>
      </c>
      <c r="S22" s="5">
        <f t="shared" ca="1" si="5"/>
        <v>134.46502914176415</v>
      </c>
      <c r="T22" s="5">
        <f t="shared" ca="1" si="5"/>
        <v>129.82250219890486</v>
      </c>
      <c r="U22" s="5">
        <f t="shared" ca="1" si="5"/>
        <v>129.79204992814857</v>
      </c>
      <c r="V22" s="5">
        <f t="shared" ca="1" si="5"/>
        <v>136.033316892383</v>
      </c>
      <c r="W22" s="5">
        <f t="shared" ca="1" si="5"/>
        <v>132.77517574195599</v>
      </c>
      <c r="X22" s="5">
        <f t="shared" ca="1" si="5"/>
        <v>138.38189788568175</v>
      </c>
      <c r="Y22" s="5">
        <f t="shared" ca="1" si="5"/>
        <v>135.97205930148019</v>
      </c>
      <c r="Z22" s="5">
        <f t="shared" ca="1" si="5"/>
        <v>133.94907693508591</v>
      </c>
      <c r="AA22" s="5">
        <f t="shared" ca="1" si="5"/>
        <v>129.78885636230569</v>
      </c>
      <c r="AB22" s="4"/>
    </row>
    <row r="23" spans="1:29" x14ac:dyDescent="0.25">
      <c r="A23" s="2"/>
      <c r="B23" s="2" t="s">
        <v>120</v>
      </c>
      <c r="C23" s="5">
        <f t="shared" ca="1" si="4"/>
        <v>85.965110103633705</v>
      </c>
      <c r="D23" s="5">
        <f t="shared" ca="1" si="4"/>
        <v>74.183071267583188</v>
      </c>
      <c r="E23" s="5">
        <f t="shared" ca="1" si="4"/>
        <v>76.415284154364613</v>
      </c>
      <c r="F23" s="5">
        <f t="shared" ca="1" si="4"/>
        <v>74.256968077310901</v>
      </c>
      <c r="G23" s="5">
        <f t="shared" ca="1" si="4"/>
        <v>66.527532627422417</v>
      </c>
      <c r="H23" s="5">
        <f t="shared" ca="1" si="4"/>
        <v>63.304536222956365</v>
      </c>
      <c r="I23" s="5">
        <f t="shared" ca="1" si="4"/>
        <v>56.594429908724997</v>
      </c>
      <c r="J23" s="5">
        <f t="shared" ca="1" si="4"/>
        <v>58.477114175124271</v>
      </c>
      <c r="K23" s="5">
        <f t="shared" ca="1" si="4"/>
        <v>57.301462737827983</v>
      </c>
      <c r="L23" s="5">
        <f t="shared" ca="1" si="4"/>
        <v>59.745969050680209</v>
      </c>
      <c r="M23" s="5">
        <f t="shared" ca="1" si="5"/>
        <v>58.773323946901399</v>
      </c>
      <c r="N23" s="5">
        <f t="shared" ca="1" si="5"/>
        <v>62.03298838541992</v>
      </c>
      <c r="O23" s="5">
        <f t="shared" ca="1" si="5"/>
        <v>58.64252425502675</v>
      </c>
      <c r="P23" s="5">
        <f t="shared" ca="1" si="5"/>
        <v>59.383260116284774</v>
      </c>
      <c r="Q23" s="5">
        <f t="shared" ca="1" si="5"/>
        <v>61.81174479440358</v>
      </c>
      <c r="R23" s="5">
        <f t="shared" ca="1" si="5"/>
        <v>61.174665402322809</v>
      </c>
      <c r="S23" s="5">
        <f t="shared" ca="1" si="5"/>
        <v>63.012275127271202</v>
      </c>
      <c r="T23" s="5">
        <f t="shared" ca="1" si="5"/>
        <v>60.506764255578531</v>
      </c>
      <c r="U23" s="5">
        <f t="shared" ca="1" si="5"/>
        <v>60.399994111174287</v>
      </c>
      <c r="V23" s="5">
        <f t="shared" ca="1" si="5"/>
        <v>63.838753057174117</v>
      </c>
      <c r="W23" s="5">
        <f t="shared" ca="1" si="5"/>
        <v>62.150685133858417</v>
      </c>
      <c r="X23" s="5">
        <f t="shared" ca="1" si="5"/>
        <v>65.073857809795228</v>
      </c>
      <c r="Y23" s="5">
        <f t="shared" ca="1" si="5"/>
        <v>64.011869370983561</v>
      </c>
      <c r="Z23" s="5">
        <f t="shared" ca="1" si="5"/>
        <v>63.211405301347284</v>
      </c>
      <c r="AA23" s="5">
        <f t="shared" ca="1" si="5"/>
        <v>61.660316255096319</v>
      </c>
      <c r="AB23" s="4"/>
    </row>
    <row r="24" spans="1:29" x14ac:dyDescent="0.25">
      <c r="A24" s="2"/>
      <c r="B24" s="2" t="s">
        <v>121</v>
      </c>
      <c r="C24" s="5">
        <f t="shared" ca="1" si="4"/>
        <v>105.73902787729894</v>
      </c>
      <c r="D24" s="5">
        <f t="shared" ca="1" si="4"/>
        <v>87.255489800339689</v>
      </c>
      <c r="E24" s="5">
        <f t="shared" ca="1" si="4"/>
        <v>86.760851176321111</v>
      </c>
      <c r="F24" s="5">
        <f t="shared" ca="1" si="4"/>
        <v>84.625179351206555</v>
      </c>
      <c r="G24" s="5">
        <f t="shared" ca="1" si="4"/>
        <v>76.996193854037642</v>
      </c>
      <c r="H24" s="5">
        <f t="shared" ca="1" si="4"/>
        <v>73.792206308406364</v>
      </c>
      <c r="I24" s="5">
        <f t="shared" ca="1" si="4"/>
        <v>66.931395374077184</v>
      </c>
      <c r="J24" s="5">
        <f t="shared" ca="1" si="4"/>
        <v>68.747304377167751</v>
      </c>
      <c r="K24" s="5">
        <f t="shared" ca="1" si="4"/>
        <v>67.729040804436679</v>
      </c>
      <c r="L24" s="5">
        <f t="shared" ca="1" si="4"/>
        <v>70.133642777051932</v>
      </c>
      <c r="M24" s="5">
        <f t="shared" ca="1" si="5"/>
        <v>69.341568298110118</v>
      </c>
      <c r="N24" s="5">
        <f t="shared" ca="1" si="5"/>
        <v>72.467191998935135</v>
      </c>
      <c r="O24" s="5">
        <f t="shared" ca="1" si="5"/>
        <v>69.277469224874579</v>
      </c>
      <c r="P24" s="5">
        <f t="shared" ca="1" si="5"/>
        <v>70.056813819426083</v>
      </c>
      <c r="Q24" s="5">
        <f t="shared" ca="1" si="5"/>
        <v>72.417740318307935</v>
      </c>
      <c r="R24" s="5">
        <f t="shared" ca="1" si="5"/>
        <v>71.750814341694536</v>
      </c>
      <c r="S24" s="5">
        <f t="shared" ca="1" si="5"/>
        <v>73.004188038819024</v>
      </c>
      <c r="T24" s="5">
        <f t="shared" ca="1" si="5"/>
        <v>70.628851280708957</v>
      </c>
      <c r="U24" s="5">
        <f t="shared" ca="1" si="5"/>
        <v>69.868989047050377</v>
      </c>
      <c r="V24" s="5">
        <f t="shared" ca="1" si="5"/>
        <v>72.999504737335002</v>
      </c>
      <c r="W24" s="5">
        <f t="shared" ca="1" si="5"/>
        <v>71.331714004188868</v>
      </c>
      <c r="X24" s="5">
        <f t="shared" ca="1" si="5"/>
        <v>74.094331913773487</v>
      </c>
      <c r="Y24" s="5">
        <f t="shared" ca="1" si="5"/>
        <v>72.81531353152053</v>
      </c>
      <c r="Z24" s="5">
        <f t="shared" ca="1" si="5"/>
        <v>72.128994297919022</v>
      </c>
      <c r="AA24" s="5">
        <f t="shared" ca="1" si="5"/>
        <v>70.810630139422415</v>
      </c>
      <c r="AB24" s="4"/>
    </row>
    <row r="25" spans="1:2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7" spans="1:29" x14ac:dyDescent="0.25">
      <c r="B27" s="1"/>
      <c r="C27" s="27" t="s">
        <v>15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9" x14ac:dyDescent="0.25">
      <c r="A28" s="2"/>
      <c r="B28" s="1" t="s">
        <v>11</v>
      </c>
      <c r="C28" s="3">
        <v>2024</v>
      </c>
      <c r="D28" s="3">
        <v>2025</v>
      </c>
      <c r="E28" s="3">
        <v>2026</v>
      </c>
      <c r="F28" s="3">
        <v>2027</v>
      </c>
      <c r="G28" s="3">
        <v>2028</v>
      </c>
      <c r="H28" s="3">
        <v>2029</v>
      </c>
      <c r="I28" s="3">
        <v>2030</v>
      </c>
      <c r="J28" s="3">
        <v>2031</v>
      </c>
      <c r="K28" s="3">
        <v>2032</v>
      </c>
      <c r="L28" s="3">
        <v>2033</v>
      </c>
      <c r="M28" s="3">
        <v>2034</v>
      </c>
      <c r="N28" s="3">
        <v>2035</v>
      </c>
      <c r="O28" s="3">
        <v>2036</v>
      </c>
      <c r="P28" s="3">
        <v>2037</v>
      </c>
      <c r="Q28" s="3">
        <v>2038</v>
      </c>
      <c r="R28" s="3">
        <v>2039</v>
      </c>
      <c r="S28" s="3">
        <v>2040</v>
      </c>
      <c r="T28" s="3">
        <v>2041</v>
      </c>
      <c r="U28" s="3">
        <v>2042</v>
      </c>
      <c r="V28" s="3">
        <v>2043</v>
      </c>
      <c r="W28" s="3">
        <v>2044</v>
      </c>
      <c r="X28" s="3">
        <v>2045</v>
      </c>
      <c r="Y28" s="3">
        <v>2046</v>
      </c>
      <c r="Z28" s="3">
        <v>2047</v>
      </c>
      <c r="AA28" s="3">
        <v>2048</v>
      </c>
      <c r="AB28" s="4"/>
      <c r="AC28" s="1" t="s">
        <v>12</v>
      </c>
    </row>
    <row r="29" spans="1:29" x14ac:dyDescent="0.25">
      <c r="A29" s="2"/>
      <c r="B29" s="2" t="s">
        <v>118</v>
      </c>
      <c r="C29" s="8">
        <f t="shared" ref="C29:L32" ca="1" si="6">HLOOKUP(C$28,INDIRECT("'"&amp;$B29&amp;"'!$B$"&amp; MATCH("Year",INDIRECT("'"&amp;$B29&amp;"'!$A:$A"),0) &amp;":$AA$25"),$AC$29-MATCH("Year",INDIRECT("'"&amp;$B29&amp;"'!$A:$A"),0)+1, FALSE)</f>
        <v>94.86021831304349</v>
      </c>
      <c r="D29" s="8">
        <f t="shared" ca="1" si="6"/>
        <v>143.58868925158873</v>
      </c>
      <c r="E29" s="8">
        <f t="shared" ca="1" si="6"/>
        <v>155.17447974228139</v>
      </c>
      <c r="F29" s="8">
        <f t="shared" ca="1" si="6"/>
        <v>154.04457938269763</v>
      </c>
      <c r="G29" s="8">
        <f t="shared" ca="1" si="6"/>
        <v>138.77435927204988</v>
      </c>
      <c r="H29" s="8">
        <f t="shared" ca="1" si="6"/>
        <v>133.64208970653181</v>
      </c>
      <c r="I29" s="8">
        <f t="shared" ca="1" si="6"/>
        <v>121.65385513381594</v>
      </c>
      <c r="J29" s="8">
        <f t="shared" ca="1" si="6"/>
        <v>128.78711111342452</v>
      </c>
      <c r="K29" s="8">
        <f t="shared" ca="1" si="6"/>
        <v>128.59464421260748</v>
      </c>
      <c r="L29" s="8">
        <f t="shared" ca="1" si="6"/>
        <v>136.39725025399119</v>
      </c>
      <c r="M29" s="8">
        <f t="shared" ref="M29:AA32" ca="1" si="7">HLOOKUP(M$28,INDIRECT("'"&amp;$B29&amp;"'!$B$"&amp; MATCH("Year",INDIRECT("'"&amp;$B29&amp;"'!$A:$A"),0) &amp;":$AA$25"),$AC$29-MATCH("Year",INDIRECT("'"&amp;$B29&amp;"'!$A:$A"),0)+1, FALSE)</f>
        <v>138.61664632243861</v>
      </c>
      <c r="N29" s="8">
        <f t="shared" ca="1" si="7"/>
        <v>149.42474224701647</v>
      </c>
      <c r="O29" s="8">
        <f t="shared" ca="1" si="7"/>
        <v>149.64363663412576</v>
      </c>
      <c r="P29" s="8">
        <f t="shared" ca="1" si="7"/>
        <v>150.58575357346396</v>
      </c>
      <c r="Q29" s="8">
        <f t="shared" ca="1" si="7"/>
        <v>159.54857130652252</v>
      </c>
      <c r="R29" s="8">
        <f t="shared" ca="1" si="7"/>
        <v>165.57389293655675</v>
      </c>
      <c r="S29" s="8">
        <f t="shared" ca="1" si="7"/>
        <v>165.27032605994393</v>
      </c>
      <c r="T29" s="8">
        <f t="shared" ca="1" si="7"/>
        <v>163.28999011073134</v>
      </c>
      <c r="U29" s="8">
        <f t="shared" ca="1" si="7"/>
        <v>171.36172029850866</v>
      </c>
      <c r="V29" s="8">
        <f t="shared" ca="1" si="7"/>
        <v>179.94797285431144</v>
      </c>
      <c r="W29" s="8">
        <f t="shared" ca="1" si="7"/>
        <v>182.18479109391438</v>
      </c>
      <c r="X29" s="8">
        <f t="shared" ca="1" si="7"/>
        <v>192.48793861076047</v>
      </c>
      <c r="Y29" s="8">
        <f t="shared" ca="1" si="7"/>
        <v>192.31428774284012</v>
      </c>
      <c r="Z29" s="8">
        <f t="shared" ca="1" si="7"/>
        <v>191.69062898823231</v>
      </c>
      <c r="AA29" s="8">
        <f t="shared" ca="1" si="7"/>
        <v>195.07578231102679</v>
      </c>
      <c r="AB29" s="4"/>
      <c r="AC29" s="6">
        <f>MATCH($C$27,Base_200MW_Spin_Petunia_1HR!$A:$A,0)</f>
        <v>20</v>
      </c>
    </row>
    <row r="30" spans="1:29" x14ac:dyDescent="0.25">
      <c r="A30" s="2"/>
      <c r="B30" s="2" t="s">
        <v>119</v>
      </c>
      <c r="C30" s="8">
        <f t="shared" ca="1" si="6"/>
        <v>237.63213863043472</v>
      </c>
      <c r="D30" s="8">
        <f t="shared" ca="1" si="6"/>
        <v>375.53501622896033</v>
      </c>
      <c r="E30" s="8">
        <f t="shared" ca="1" si="6"/>
        <v>394.39936952733188</v>
      </c>
      <c r="F30" s="8">
        <f t="shared" ca="1" si="6"/>
        <v>398.90902206394571</v>
      </c>
      <c r="G30" s="8">
        <f t="shared" ca="1" si="6"/>
        <v>397.62126570048304</v>
      </c>
      <c r="H30" s="8">
        <f t="shared" ca="1" si="6"/>
        <v>393.16773195269997</v>
      </c>
      <c r="I30" s="8">
        <f t="shared" ca="1" si="6"/>
        <v>391.2226958286405</v>
      </c>
      <c r="J30" s="8">
        <f t="shared" ca="1" si="6"/>
        <v>392.86510311947995</v>
      </c>
      <c r="K30" s="8">
        <f t="shared" ca="1" si="6"/>
        <v>387.68318908340257</v>
      </c>
      <c r="L30" s="8">
        <f t="shared" ca="1" si="6"/>
        <v>399.8776043794316</v>
      </c>
      <c r="M30" s="8">
        <f t="shared" ca="1" si="7"/>
        <v>407.09552010104619</v>
      </c>
      <c r="N30" s="8">
        <f t="shared" ca="1" si="7"/>
        <v>412.8339510779366</v>
      </c>
      <c r="O30" s="8">
        <f t="shared" ca="1" si="7"/>
        <v>412.18229593140092</v>
      </c>
      <c r="P30" s="8">
        <f t="shared" ca="1" si="7"/>
        <v>414.82915650188335</v>
      </c>
      <c r="Q30" s="8">
        <f t="shared" ca="1" si="7"/>
        <v>415.00000000099976</v>
      </c>
      <c r="R30" s="8">
        <f t="shared" ca="1" si="7"/>
        <v>415.00000000152517</v>
      </c>
      <c r="S30" s="8">
        <f t="shared" ca="1" si="7"/>
        <v>416.13698630797671</v>
      </c>
      <c r="T30" s="8">
        <f t="shared" ca="1" si="7"/>
        <v>414.94223425537018</v>
      </c>
      <c r="U30" s="8">
        <f t="shared" ca="1" si="7"/>
        <v>414.8974707088646</v>
      </c>
      <c r="V30" s="8">
        <f t="shared" ca="1" si="7"/>
        <v>414.48999274601937</v>
      </c>
      <c r="W30" s="8">
        <f t="shared" ca="1" si="7"/>
        <v>416.13698629780032</v>
      </c>
      <c r="X30" s="8">
        <f t="shared" ca="1" si="7"/>
        <v>414.43145996244039</v>
      </c>
      <c r="Y30" s="8">
        <f t="shared" ca="1" si="7"/>
        <v>412.7563216434454</v>
      </c>
      <c r="Z30" s="8">
        <f t="shared" ca="1" si="7"/>
        <v>414.53114399225223</v>
      </c>
      <c r="AA30" s="8">
        <f t="shared" ca="1" si="7"/>
        <v>416.05395957863357</v>
      </c>
      <c r="AB30" s="4"/>
    </row>
    <row r="31" spans="1:29" x14ac:dyDescent="0.25">
      <c r="A31" s="2"/>
      <c r="B31" s="2" t="s">
        <v>120</v>
      </c>
      <c r="C31" s="8">
        <f t="shared" ca="1" si="6"/>
        <v>192.11709591365937</v>
      </c>
      <c r="D31" s="8">
        <f t="shared" ca="1" si="6"/>
        <v>146.88124899243027</v>
      </c>
      <c r="E31" s="8">
        <f t="shared" ca="1" si="6"/>
        <v>212.45276754306545</v>
      </c>
      <c r="F31" s="8">
        <f t="shared" ca="1" si="6"/>
        <v>210.48414662641079</v>
      </c>
      <c r="G31" s="8">
        <f t="shared" ca="1" si="6"/>
        <v>205.41817004942527</v>
      </c>
      <c r="H31" s="8">
        <f t="shared" ca="1" si="6"/>
        <v>203.48699263375204</v>
      </c>
      <c r="I31" s="8">
        <f t="shared" ca="1" si="6"/>
        <v>199.46665735714893</v>
      </c>
      <c r="J31" s="8">
        <f t="shared" ca="1" si="6"/>
        <v>200.57563741426023</v>
      </c>
      <c r="K31" s="8">
        <f t="shared" ca="1" si="6"/>
        <v>201.19220429662357</v>
      </c>
      <c r="L31" s="8">
        <f t="shared" ca="1" si="6"/>
        <v>203.00278440171286</v>
      </c>
      <c r="M31" s="8">
        <f t="shared" ca="1" si="7"/>
        <v>203.95725352471155</v>
      </c>
      <c r="N31" s="8">
        <f t="shared" ca="1" si="7"/>
        <v>207.19536570517056</v>
      </c>
      <c r="O31" s="8">
        <f t="shared" ca="1" si="7"/>
        <v>208.13846165438719</v>
      </c>
      <c r="P31" s="8">
        <f t="shared" ca="1" si="7"/>
        <v>208.00248523669097</v>
      </c>
      <c r="Q31" s="8">
        <f t="shared" ca="1" si="7"/>
        <v>209.54010668231064</v>
      </c>
      <c r="R31" s="8">
        <f t="shared" ca="1" si="7"/>
        <v>212.7080901360365</v>
      </c>
      <c r="S31" s="8">
        <f t="shared" ca="1" si="7"/>
        <v>212.21090287729021</v>
      </c>
      <c r="T31" s="8">
        <f t="shared" ca="1" si="7"/>
        <v>211.15321196609995</v>
      </c>
      <c r="U31" s="8">
        <f t="shared" ca="1" si="7"/>
        <v>213.47916087210805</v>
      </c>
      <c r="V31" s="8">
        <f t="shared" ca="1" si="7"/>
        <v>215.60543859732169</v>
      </c>
      <c r="W31" s="8">
        <f t="shared" ca="1" si="7"/>
        <v>215.88997187142465</v>
      </c>
      <c r="X31" s="8">
        <f t="shared" ca="1" si="7"/>
        <v>219.49841654373805</v>
      </c>
      <c r="Y31" s="8">
        <f t="shared" ca="1" si="7"/>
        <v>219.90104207970685</v>
      </c>
      <c r="Z31" s="8">
        <f t="shared" ca="1" si="7"/>
        <v>219.42080061368839</v>
      </c>
      <c r="AA31" s="8">
        <f t="shared" ca="1" si="7"/>
        <v>222.16492721564643</v>
      </c>
      <c r="AB31" s="4"/>
    </row>
    <row r="32" spans="1:29" x14ac:dyDescent="0.25">
      <c r="A32" s="2"/>
      <c r="B32" s="2" t="s">
        <v>121</v>
      </c>
      <c r="C32" s="8">
        <f t="shared" ca="1" si="6"/>
        <v>270.73509035282609</v>
      </c>
      <c r="D32" s="8">
        <f t="shared" ca="1" si="6"/>
        <v>323.9396777335686</v>
      </c>
      <c r="E32" s="8">
        <f t="shared" ca="1" si="6"/>
        <v>334.32228343518875</v>
      </c>
      <c r="F32" s="8">
        <f t="shared" ca="1" si="6"/>
        <v>342.17357656199044</v>
      </c>
      <c r="G32" s="8">
        <f t="shared" ca="1" si="6"/>
        <v>342.29020260768027</v>
      </c>
      <c r="H32" s="8">
        <f t="shared" ca="1" si="6"/>
        <v>345.08076699395497</v>
      </c>
      <c r="I32" s="8">
        <f t="shared" ca="1" si="6"/>
        <v>346.34791974637676</v>
      </c>
      <c r="J32" s="8">
        <f t="shared" ca="1" si="6"/>
        <v>346.49982803124306</v>
      </c>
      <c r="K32" s="8">
        <f t="shared" ca="1" si="6"/>
        <v>345.13255437965233</v>
      </c>
      <c r="L32" s="8">
        <f t="shared" ca="1" si="6"/>
        <v>352.17890059527701</v>
      </c>
      <c r="M32" s="8">
        <f t="shared" ca="1" si="7"/>
        <v>358.17530968885058</v>
      </c>
      <c r="N32" s="8">
        <f t="shared" ca="1" si="7"/>
        <v>361.37174214674866</v>
      </c>
      <c r="O32" s="8">
        <f t="shared" ca="1" si="7"/>
        <v>359.64498491699561</v>
      </c>
      <c r="P32" s="8">
        <f t="shared" ca="1" si="7"/>
        <v>363.10505067207913</v>
      </c>
      <c r="Q32" s="8">
        <f t="shared" ca="1" si="7"/>
        <v>362.35790715634073</v>
      </c>
      <c r="R32" s="8">
        <f t="shared" ca="1" si="7"/>
        <v>365.10678386774731</v>
      </c>
      <c r="S32" s="8">
        <f t="shared" ca="1" si="7"/>
        <v>366.4904041074538</v>
      </c>
      <c r="T32" s="8">
        <f t="shared" ca="1" si="7"/>
        <v>359.23216953105407</v>
      </c>
      <c r="U32" s="8">
        <f t="shared" ca="1" si="7"/>
        <v>350.39521318961698</v>
      </c>
      <c r="V32" s="8">
        <f t="shared" ca="1" si="7"/>
        <v>342.59092142709648</v>
      </c>
      <c r="W32" s="8">
        <f t="shared" ca="1" si="7"/>
        <v>348.12921677235204</v>
      </c>
      <c r="X32" s="8">
        <f t="shared" ca="1" si="7"/>
        <v>347.05199505216319</v>
      </c>
      <c r="Y32" s="8">
        <f t="shared" ca="1" si="7"/>
        <v>343.17172677927681</v>
      </c>
      <c r="Z32" s="8">
        <f t="shared" ca="1" si="7"/>
        <v>346.92690929337914</v>
      </c>
      <c r="AA32" s="8">
        <f t="shared" ca="1" si="7"/>
        <v>355.88744457220332</v>
      </c>
      <c r="AB32" s="4"/>
    </row>
    <row r="33" spans="2:27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mergeCells count="4">
    <mergeCell ref="C3:AA3"/>
    <mergeCell ref="C11:AA11"/>
    <mergeCell ref="C19:AA19"/>
    <mergeCell ref="C27:AA27"/>
  </mergeCells>
  <conditionalFormatting sqref="C5:AA8">
    <cfRule type="colorScale" priority="43">
      <colorScale>
        <cfvo type="min"/>
        <cfvo type="max"/>
        <color rgb="FFFFFFFF"/>
        <color rgb="FF63BE7B"/>
      </colorScale>
    </cfRule>
  </conditionalFormatting>
  <conditionalFormatting sqref="C13:AA16">
    <cfRule type="colorScale" priority="44">
      <colorScale>
        <cfvo type="min"/>
        <cfvo type="max"/>
        <color rgb="FFFFFFFF"/>
        <color rgb="FF63BE7B"/>
      </colorScale>
    </cfRule>
  </conditionalFormatting>
  <conditionalFormatting sqref="C21:AA24">
    <cfRule type="colorScale" priority="45">
      <colorScale>
        <cfvo type="min"/>
        <cfvo type="max"/>
        <color rgb="FFFFFFFF"/>
        <color rgb="FF63BE7B"/>
      </colorScale>
    </cfRule>
  </conditionalFormatting>
  <conditionalFormatting sqref="C29:AA32">
    <cfRule type="colorScale" priority="46">
      <colorScale>
        <cfvo type="min"/>
        <cfvo type="max"/>
        <color rgb="FF63BE7B"/>
        <color rgb="FFFFFF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5"/>
  <sheetViews>
    <sheetView workbookViewId="0">
      <selection activeCell="C10" sqref="B4:C10"/>
    </sheetView>
  </sheetViews>
  <sheetFormatPr defaultRowHeight="15" x14ac:dyDescent="0.25"/>
  <cols>
    <col min="2" max="2" width="28.7109375" customWidth="1"/>
    <col min="3" max="3" width="65.28515625" bestFit="1" customWidth="1"/>
    <col min="5" max="6" width="25.7109375" customWidth="1"/>
    <col min="7" max="7" width="50.7109375" customWidth="1"/>
  </cols>
  <sheetData>
    <row r="1" spans="2:7" ht="15.75" thickBot="1" x14ac:dyDescent="0.3"/>
    <row r="2" spans="2:7" ht="15.75" thickBot="1" x14ac:dyDescent="0.3">
      <c r="B2" s="27" t="s">
        <v>16</v>
      </c>
      <c r="C2" s="27"/>
    </row>
    <row r="3" spans="2:7" ht="15.75" thickBot="1" x14ac:dyDescent="0.3">
      <c r="B3" s="21" t="s">
        <v>17</v>
      </c>
      <c r="C3" s="21" t="s">
        <v>18</v>
      </c>
      <c r="E3" s="21" t="s">
        <v>37</v>
      </c>
      <c r="F3" s="21" t="s">
        <v>38</v>
      </c>
      <c r="G3" s="21" t="s">
        <v>39</v>
      </c>
    </row>
    <row r="4" spans="2:7" ht="90" x14ac:dyDescent="0.25">
      <c r="B4" s="9" t="s">
        <v>19</v>
      </c>
      <c r="C4" s="25" t="s">
        <v>20</v>
      </c>
      <c r="E4" s="22" t="s">
        <v>40</v>
      </c>
      <c r="F4" s="23" t="s">
        <v>112</v>
      </c>
      <c r="G4" s="24" t="s">
        <v>41</v>
      </c>
    </row>
    <row r="5" spans="2:7" ht="105.75" thickBot="1" x14ac:dyDescent="0.3">
      <c r="B5" s="9" t="s">
        <v>21</v>
      </c>
      <c r="C5" s="25" t="s">
        <v>22</v>
      </c>
      <c r="E5" s="10" t="s">
        <v>42</v>
      </c>
      <c r="F5" s="11" t="s">
        <v>113</v>
      </c>
      <c r="G5" s="12" t="s">
        <v>43</v>
      </c>
    </row>
    <row r="6" spans="2:7" x14ac:dyDescent="0.25">
      <c r="B6" s="9" t="s">
        <v>23</v>
      </c>
      <c r="C6" s="25" t="s">
        <v>24</v>
      </c>
    </row>
    <row r="7" spans="2:7" x14ac:dyDescent="0.25">
      <c r="B7" s="9" t="s">
        <v>25</v>
      </c>
      <c r="C7" s="25" t="s">
        <v>117</v>
      </c>
    </row>
    <row r="8" spans="2:7" x14ac:dyDescent="0.25">
      <c r="B8" s="9" t="s">
        <v>26</v>
      </c>
      <c r="C8" s="25" t="s">
        <v>111</v>
      </c>
    </row>
    <row r="9" spans="2:7" x14ac:dyDescent="0.25">
      <c r="B9" s="9" t="s">
        <v>27</v>
      </c>
      <c r="C9" s="25" t="s">
        <v>114</v>
      </c>
    </row>
    <row r="10" spans="2:7" x14ac:dyDescent="0.25">
      <c r="B10" s="9" t="s">
        <v>28</v>
      </c>
      <c r="C10" s="25" t="s">
        <v>115</v>
      </c>
    </row>
    <row r="11" spans="2:7" x14ac:dyDescent="0.25">
      <c r="B11" s="9" t="s">
        <v>29</v>
      </c>
      <c r="C11" s="26">
        <v>0</v>
      </c>
    </row>
    <row r="12" spans="2:7" x14ac:dyDescent="0.25">
      <c r="B12" s="9" t="s">
        <v>30</v>
      </c>
      <c r="C12" s="25" t="s">
        <v>31</v>
      </c>
    </row>
    <row r="13" spans="2:7" x14ac:dyDescent="0.25">
      <c r="B13" s="9" t="s">
        <v>32</v>
      </c>
      <c r="C13" s="25" t="s">
        <v>33</v>
      </c>
    </row>
    <row r="14" spans="2:7" x14ac:dyDescent="0.25">
      <c r="B14" s="9" t="s">
        <v>34</v>
      </c>
      <c r="C14" s="25" t="s">
        <v>35</v>
      </c>
    </row>
    <row r="15" spans="2:7" ht="15.75" thickBot="1" x14ac:dyDescent="0.3">
      <c r="B15" s="13" t="s">
        <v>36</v>
      </c>
      <c r="C15" s="6" t="s">
        <v>116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7"/>
  <sheetViews>
    <sheetView workbookViewId="0"/>
  </sheetViews>
  <sheetFormatPr defaultRowHeight="15" x14ac:dyDescent="0.25"/>
  <cols>
    <col min="2" max="9" width="16.7109375" customWidth="1"/>
  </cols>
  <sheetData>
    <row r="2" spans="2:9" x14ac:dyDescent="0.25">
      <c r="B2" s="14" t="s">
        <v>19</v>
      </c>
      <c r="C2" s="14" t="s">
        <v>44</v>
      </c>
      <c r="D2" s="14" t="s">
        <v>46</v>
      </c>
    </row>
    <row r="3" spans="2:9" ht="30" x14ac:dyDescent="0.25">
      <c r="B3" s="15" t="s">
        <v>20</v>
      </c>
      <c r="C3" s="15" t="s">
        <v>45</v>
      </c>
      <c r="D3" s="15" t="s">
        <v>47</v>
      </c>
    </row>
    <row r="5" spans="2:9" ht="30" x14ac:dyDescent="0.25">
      <c r="B5" s="14" t="s">
        <v>48</v>
      </c>
      <c r="C5" s="14" t="s">
        <v>49</v>
      </c>
      <c r="D5" s="14" t="s">
        <v>50</v>
      </c>
      <c r="E5" s="14" t="s">
        <v>51</v>
      </c>
      <c r="F5" s="14" t="s">
        <v>52</v>
      </c>
      <c r="G5" s="14" t="s">
        <v>53</v>
      </c>
      <c r="H5" s="14" t="s">
        <v>54</v>
      </c>
      <c r="I5" s="14" t="s">
        <v>55</v>
      </c>
    </row>
    <row r="6" spans="2:9" x14ac:dyDescent="0.25">
      <c r="B6" s="15">
        <v>2024</v>
      </c>
      <c r="C6" s="15">
        <v>4.18</v>
      </c>
      <c r="D6" s="15">
        <v>100</v>
      </c>
      <c r="E6" s="15">
        <v>100</v>
      </c>
      <c r="F6" s="15">
        <v>100</v>
      </c>
      <c r="G6" s="15">
        <v>100</v>
      </c>
      <c r="H6" s="15">
        <v>100</v>
      </c>
      <c r="I6" s="15">
        <v>100</v>
      </c>
    </row>
    <row r="7" spans="2:9" x14ac:dyDescent="0.25">
      <c r="B7" s="15">
        <v>2025</v>
      </c>
      <c r="C7" s="15">
        <v>8.3699999999999992</v>
      </c>
      <c r="D7" s="15">
        <v>50</v>
      </c>
      <c r="E7" s="15">
        <v>100</v>
      </c>
      <c r="F7" s="15">
        <v>100</v>
      </c>
      <c r="G7" s="15">
        <v>100</v>
      </c>
      <c r="H7" s="15">
        <v>100</v>
      </c>
      <c r="I7" s="15">
        <v>100</v>
      </c>
    </row>
    <row r="8" spans="2:9" x14ac:dyDescent="0.25">
      <c r="B8" s="15">
        <v>2026</v>
      </c>
      <c r="C8" s="15">
        <v>12.55</v>
      </c>
      <c r="D8" s="15">
        <v>25</v>
      </c>
      <c r="E8" s="15">
        <v>80</v>
      </c>
      <c r="F8" s="15">
        <v>100</v>
      </c>
      <c r="G8" s="15">
        <v>100</v>
      </c>
      <c r="H8" s="15">
        <v>100</v>
      </c>
      <c r="I8" s="15">
        <v>100</v>
      </c>
    </row>
    <row r="9" spans="2:9" x14ac:dyDescent="0.25">
      <c r="B9" s="15">
        <v>2027</v>
      </c>
      <c r="C9" s="15">
        <v>16.739999999999998</v>
      </c>
      <c r="D9" s="15">
        <v>0</v>
      </c>
      <c r="E9" s="15">
        <v>67</v>
      </c>
      <c r="F9" s="15">
        <v>100</v>
      </c>
      <c r="G9" s="15">
        <v>100</v>
      </c>
      <c r="H9" s="15">
        <v>100</v>
      </c>
      <c r="I9" s="15">
        <v>100</v>
      </c>
    </row>
    <row r="10" spans="2:9" x14ac:dyDescent="0.25">
      <c r="B10" s="15">
        <v>2028</v>
      </c>
      <c r="C10" s="15">
        <v>20.92</v>
      </c>
      <c r="D10" s="15">
        <v>0</v>
      </c>
      <c r="E10" s="15">
        <v>57</v>
      </c>
      <c r="F10" s="15">
        <v>100</v>
      </c>
      <c r="G10" s="15">
        <v>100</v>
      </c>
      <c r="H10" s="15">
        <v>100</v>
      </c>
      <c r="I10" s="15">
        <v>100</v>
      </c>
    </row>
    <row r="11" spans="2:9" x14ac:dyDescent="0.25">
      <c r="B11" s="15">
        <v>2029</v>
      </c>
      <c r="C11" s="15">
        <v>25.11</v>
      </c>
      <c r="D11" s="15">
        <v>0</v>
      </c>
      <c r="E11" s="15">
        <v>50</v>
      </c>
      <c r="F11" s="15">
        <v>100</v>
      </c>
      <c r="G11" s="15">
        <v>100</v>
      </c>
      <c r="H11" s="15">
        <v>100</v>
      </c>
      <c r="I11" s="15">
        <v>100</v>
      </c>
    </row>
    <row r="12" spans="2:9" x14ac:dyDescent="0.25">
      <c r="B12" s="15">
        <v>2030</v>
      </c>
      <c r="C12" s="15">
        <v>29.29</v>
      </c>
      <c r="D12" s="15">
        <v>0</v>
      </c>
      <c r="E12" s="15">
        <v>38</v>
      </c>
      <c r="F12" s="15">
        <v>89</v>
      </c>
      <c r="G12" s="15">
        <v>100</v>
      </c>
      <c r="H12" s="15">
        <v>100</v>
      </c>
      <c r="I12" s="15">
        <v>100</v>
      </c>
    </row>
    <row r="13" spans="2:9" x14ac:dyDescent="0.25">
      <c r="B13" s="15">
        <v>2031</v>
      </c>
      <c r="C13" s="15">
        <v>29.88</v>
      </c>
      <c r="D13" s="15">
        <v>0</v>
      </c>
      <c r="E13" s="15">
        <v>33</v>
      </c>
      <c r="F13" s="15">
        <v>85</v>
      </c>
      <c r="G13" s="15">
        <v>100</v>
      </c>
      <c r="H13" s="15">
        <v>100</v>
      </c>
      <c r="I13" s="15">
        <v>100</v>
      </c>
    </row>
    <row r="14" spans="2:9" x14ac:dyDescent="0.25">
      <c r="B14" s="15">
        <v>2032</v>
      </c>
      <c r="C14" s="15">
        <v>30.47</v>
      </c>
      <c r="D14" s="15">
        <v>0</v>
      </c>
      <c r="E14" s="15">
        <v>28</v>
      </c>
      <c r="F14" s="15">
        <v>82</v>
      </c>
      <c r="G14" s="15">
        <v>100</v>
      </c>
      <c r="H14" s="15">
        <v>100</v>
      </c>
      <c r="I14" s="15">
        <v>100</v>
      </c>
    </row>
    <row r="15" spans="2:9" x14ac:dyDescent="0.25">
      <c r="B15" s="15">
        <v>2033</v>
      </c>
      <c r="C15" s="15">
        <v>31.08</v>
      </c>
      <c r="D15" s="15">
        <v>0</v>
      </c>
      <c r="E15" s="15">
        <v>23</v>
      </c>
      <c r="F15" s="15">
        <v>78</v>
      </c>
      <c r="G15" s="15">
        <v>100</v>
      </c>
      <c r="H15" s="15">
        <v>100</v>
      </c>
      <c r="I15" s="15">
        <v>100</v>
      </c>
    </row>
    <row r="16" spans="2:9" x14ac:dyDescent="0.25">
      <c r="B16" s="15">
        <v>2034</v>
      </c>
      <c r="C16" s="15">
        <v>31.71</v>
      </c>
      <c r="D16" s="15">
        <v>0</v>
      </c>
      <c r="E16" s="15">
        <v>18</v>
      </c>
      <c r="F16" s="15">
        <v>75</v>
      </c>
      <c r="G16" s="15">
        <v>100</v>
      </c>
      <c r="H16" s="15">
        <v>100</v>
      </c>
      <c r="I16" s="15">
        <v>100</v>
      </c>
    </row>
    <row r="17" spans="2:9" x14ac:dyDescent="0.25">
      <c r="B17" s="15">
        <v>2035</v>
      </c>
      <c r="C17" s="15">
        <v>32.340000000000003</v>
      </c>
      <c r="D17" s="15">
        <v>0</v>
      </c>
      <c r="E17" s="15">
        <v>13</v>
      </c>
      <c r="F17" s="15">
        <v>73</v>
      </c>
      <c r="G17" s="15">
        <v>100</v>
      </c>
      <c r="H17" s="15">
        <v>100</v>
      </c>
      <c r="I17" s="15">
        <v>100</v>
      </c>
    </row>
    <row r="18" spans="2:9" x14ac:dyDescent="0.25">
      <c r="B18" s="15">
        <v>2036</v>
      </c>
      <c r="C18" s="15">
        <v>32.99</v>
      </c>
      <c r="D18" s="15">
        <v>0</v>
      </c>
      <c r="E18" s="15">
        <v>0</v>
      </c>
      <c r="F18" s="15">
        <v>66</v>
      </c>
      <c r="G18" s="15">
        <v>99</v>
      </c>
      <c r="H18" s="15">
        <v>100</v>
      </c>
      <c r="I18" s="15">
        <v>100</v>
      </c>
    </row>
    <row r="19" spans="2:9" x14ac:dyDescent="0.25">
      <c r="B19" s="15">
        <v>2037</v>
      </c>
      <c r="C19" s="15">
        <v>33.65</v>
      </c>
      <c r="D19" s="15">
        <v>0</v>
      </c>
      <c r="E19" s="15">
        <v>0</v>
      </c>
      <c r="F19" s="15">
        <v>60</v>
      </c>
      <c r="G19" s="15">
        <v>90</v>
      </c>
      <c r="H19" s="15">
        <v>100</v>
      </c>
      <c r="I19" s="15">
        <v>100</v>
      </c>
    </row>
    <row r="20" spans="2:9" x14ac:dyDescent="0.25">
      <c r="B20" s="15">
        <v>2038</v>
      </c>
      <c r="C20" s="15">
        <v>34.32</v>
      </c>
      <c r="D20" s="15">
        <v>0</v>
      </c>
      <c r="E20" s="15">
        <v>0</v>
      </c>
      <c r="F20" s="15">
        <v>55</v>
      </c>
      <c r="G20" s="15">
        <v>83</v>
      </c>
      <c r="H20" s="15">
        <v>100</v>
      </c>
      <c r="I20" s="15">
        <v>100</v>
      </c>
    </row>
    <row r="21" spans="2:9" x14ac:dyDescent="0.25">
      <c r="B21" s="15">
        <v>2039</v>
      </c>
      <c r="C21" s="15">
        <v>35.01</v>
      </c>
      <c r="D21" s="15">
        <v>0</v>
      </c>
      <c r="E21" s="15">
        <v>0</v>
      </c>
      <c r="F21" s="15">
        <v>51</v>
      </c>
      <c r="G21" s="15">
        <v>77</v>
      </c>
      <c r="H21" s="15">
        <v>100</v>
      </c>
      <c r="I21" s="15">
        <v>100</v>
      </c>
    </row>
    <row r="22" spans="2:9" x14ac:dyDescent="0.25">
      <c r="B22" s="15">
        <v>2040</v>
      </c>
      <c r="C22" s="15">
        <v>35.71</v>
      </c>
      <c r="D22" s="15">
        <v>0</v>
      </c>
      <c r="E22" s="15">
        <v>0</v>
      </c>
      <c r="F22" s="15">
        <v>45</v>
      </c>
      <c r="G22" s="15">
        <v>71</v>
      </c>
      <c r="H22" s="15">
        <v>95</v>
      </c>
      <c r="I22" s="15">
        <v>100</v>
      </c>
    </row>
    <row r="23" spans="2:9" x14ac:dyDescent="0.25">
      <c r="B23" s="15">
        <v>2041</v>
      </c>
      <c r="C23" s="15">
        <v>36.42</v>
      </c>
      <c r="D23" s="15">
        <v>0</v>
      </c>
      <c r="E23" s="15">
        <v>0</v>
      </c>
      <c r="F23" s="15">
        <v>38</v>
      </c>
      <c r="G23" s="15">
        <v>67</v>
      </c>
      <c r="H23" s="15">
        <v>89</v>
      </c>
      <c r="I23" s="15">
        <v>100</v>
      </c>
    </row>
    <row r="24" spans="2:9" x14ac:dyDescent="0.25">
      <c r="B24" s="15">
        <v>2042</v>
      </c>
      <c r="C24" s="15">
        <v>37.15</v>
      </c>
      <c r="D24" s="15">
        <v>0</v>
      </c>
      <c r="E24" s="15">
        <v>0</v>
      </c>
      <c r="F24" s="15">
        <v>34</v>
      </c>
      <c r="G24" s="15">
        <v>65</v>
      </c>
      <c r="H24" s="15">
        <v>86</v>
      </c>
      <c r="I24" s="15">
        <v>100</v>
      </c>
    </row>
    <row r="25" spans="2:9" x14ac:dyDescent="0.25">
      <c r="B25" s="15">
        <v>2043</v>
      </c>
      <c r="C25" s="15">
        <v>37.89</v>
      </c>
      <c r="D25" s="15">
        <v>0</v>
      </c>
      <c r="E25" s="15">
        <v>0</v>
      </c>
      <c r="F25" s="15">
        <v>31</v>
      </c>
      <c r="G25" s="15">
        <v>63</v>
      </c>
      <c r="H25" s="15">
        <v>84</v>
      </c>
      <c r="I25" s="15">
        <v>100</v>
      </c>
    </row>
    <row r="26" spans="2:9" x14ac:dyDescent="0.25">
      <c r="B26" s="15">
        <v>2044</v>
      </c>
      <c r="C26" s="15">
        <v>38.65</v>
      </c>
      <c r="D26" s="15">
        <v>0</v>
      </c>
      <c r="E26" s="15">
        <v>0</v>
      </c>
      <c r="F26" s="15">
        <v>28</v>
      </c>
      <c r="G26" s="15">
        <v>62</v>
      </c>
      <c r="H26" s="15">
        <v>82</v>
      </c>
      <c r="I26" s="15">
        <v>100</v>
      </c>
    </row>
    <row r="27" spans="2:9" x14ac:dyDescent="0.25">
      <c r="B27" s="15">
        <v>2045</v>
      </c>
      <c r="C27" s="15">
        <v>39.42</v>
      </c>
      <c r="D27" s="15">
        <v>0</v>
      </c>
      <c r="E27" s="15">
        <v>0</v>
      </c>
      <c r="F27" s="15">
        <v>25</v>
      </c>
      <c r="G27" s="15">
        <v>60</v>
      </c>
      <c r="H27" s="15">
        <v>80</v>
      </c>
      <c r="I27" s="1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A707-9064-45E8-B453-DC014398E458}">
  <dimension ref="A1:Z24"/>
  <sheetViews>
    <sheetView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6" t="s">
        <v>59</v>
      </c>
      <c r="B5" s="17">
        <f>SUM(Base_200MW_Spin_Petunia_1HR!B5,Base_30MW_RT_Petunia_1HR!B5)</f>
        <v>-221005.92564199999</v>
      </c>
      <c r="C5" s="17">
        <f>SUM(Base_200MW_Spin_Petunia_1HR!C5,Base_30MW_RT_Petunia_1HR!C5)</f>
        <v>200394.171653</v>
      </c>
      <c r="D5" s="17">
        <f>SUM(Base_200MW_Spin_Petunia_1HR!D5,Base_30MW_RT_Petunia_1HR!D5)</f>
        <v>194110.69824299999</v>
      </c>
      <c r="E5" s="17">
        <f>SUM(Base_200MW_Spin_Petunia_1HR!E5,Base_30MW_RT_Petunia_1HR!E5)</f>
        <v>162859.805521</v>
      </c>
      <c r="F5" s="17">
        <f>SUM(Base_200MW_Spin_Petunia_1HR!F5,Base_30MW_RT_Petunia_1HR!F5)</f>
        <v>134118.95793099998</v>
      </c>
      <c r="G5" s="17">
        <f>SUM(Base_200MW_Spin_Petunia_1HR!G5,Base_30MW_RT_Petunia_1HR!G5)</f>
        <v>120710.490837</v>
      </c>
      <c r="H5" s="17">
        <f>SUM(Base_200MW_Spin_Petunia_1HR!H5,Base_30MW_RT_Petunia_1HR!H5)</f>
        <v>70664.224865999975</v>
      </c>
      <c r="I5" s="17">
        <f>SUM(Base_200MW_Spin_Petunia_1HR!I5,Base_30MW_RT_Petunia_1HR!I5)</f>
        <v>100377.583142</v>
      </c>
      <c r="J5" s="17">
        <f>SUM(Base_200MW_Spin_Petunia_1HR!J5,Base_30MW_RT_Petunia_1HR!J5)</f>
        <v>63901.337296999998</v>
      </c>
      <c r="K5" s="17">
        <f>SUM(Base_200MW_Spin_Petunia_1HR!K5,Base_30MW_RT_Petunia_1HR!K5)</f>
        <v>125312.59813299999</v>
      </c>
      <c r="L5" s="17">
        <f>SUM(Base_200MW_Spin_Petunia_1HR!L5,Base_30MW_RT_Petunia_1HR!L5)</f>
        <v>94152.691552999982</v>
      </c>
      <c r="M5" s="17">
        <f>SUM(Base_200MW_Spin_Petunia_1HR!M5,Base_30MW_RT_Petunia_1HR!M5)</f>
        <v>119168.195529</v>
      </c>
      <c r="N5" s="17">
        <f>SUM(Base_200MW_Spin_Petunia_1HR!N5,Base_30MW_RT_Petunia_1HR!N5)</f>
        <v>107730.39505000004</v>
      </c>
      <c r="O5" s="17">
        <f>SUM(Base_200MW_Spin_Petunia_1HR!O5,Base_30MW_RT_Petunia_1HR!O5)</f>
        <v>131124.15906999999</v>
      </c>
      <c r="P5" s="17">
        <f>SUM(Base_200MW_Spin_Petunia_1HR!P5,Base_30MW_RT_Petunia_1HR!P5)</f>
        <v>99934.058718999993</v>
      </c>
      <c r="Q5" s="17">
        <f>SUM(Base_200MW_Spin_Petunia_1HR!Q5,Base_30MW_RT_Petunia_1HR!Q5)</f>
        <v>120243.58977200001</v>
      </c>
      <c r="R5" s="17">
        <f>SUM(Base_200MW_Spin_Petunia_1HR!R5,Base_30MW_RT_Petunia_1HR!R5)</f>
        <v>142481.20486100001</v>
      </c>
      <c r="S5" s="17">
        <f>SUM(Base_200MW_Spin_Petunia_1HR!S5,Base_30MW_RT_Petunia_1HR!S5)</f>
        <v>140143.06484900002</v>
      </c>
      <c r="T5" s="17">
        <f>SUM(Base_200MW_Spin_Petunia_1HR!T5,Base_30MW_RT_Petunia_1HR!T5)</f>
        <v>193775.06838099999</v>
      </c>
      <c r="U5" s="17">
        <f>SUM(Base_200MW_Spin_Petunia_1HR!U5,Base_30MW_RT_Petunia_1HR!U5)</f>
        <v>184783.04994800003</v>
      </c>
      <c r="V5" s="17">
        <f>SUM(Base_200MW_Spin_Petunia_1HR!V5,Base_30MW_RT_Petunia_1HR!V5)</f>
        <v>249568.893193</v>
      </c>
      <c r="W5" s="17">
        <f>SUM(Base_200MW_Spin_Petunia_1HR!W5,Base_30MW_RT_Petunia_1HR!W5)</f>
        <v>323056.716442</v>
      </c>
      <c r="X5" s="17">
        <f>SUM(Base_200MW_Spin_Petunia_1HR!X5,Base_30MW_RT_Petunia_1HR!X5)</f>
        <v>220792.18741100002</v>
      </c>
      <c r="Y5" s="17">
        <f>SUM(Base_200MW_Spin_Petunia_1HR!Y5,Base_30MW_RT_Petunia_1HR!Y5)</f>
        <v>252491.61806800001</v>
      </c>
      <c r="Z5" s="17">
        <f>SUM(Base_200MW_Spin_Petunia_1HR!Z5,Base_30MW_RT_Petunia_1HR!Z5)</f>
        <v>290768.70619499998</v>
      </c>
    </row>
    <row r="6" spans="1:26" x14ac:dyDescent="0.25">
      <c r="A6" s="16" t="s">
        <v>60</v>
      </c>
      <c r="B6" s="17">
        <f>SUM(Base_200MW_Spin_Petunia_1HR!B6,Base_30MW_RT_Petunia_1HR!B6)</f>
        <v>14912037.358516</v>
      </c>
      <c r="C6" s="17">
        <f>SUM(Base_200MW_Spin_Petunia_1HR!C6,Base_30MW_RT_Petunia_1HR!C6)</f>
        <v>21066559.596640002</v>
      </c>
      <c r="D6" s="17">
        <f>SUM(Base_200MW_Spin_Petunia_1HR!D6,Base_30MW_RT_Petunia_1HR!D6)</f>
        <v>22786984.265531998</v>
      </c>
      <c r="E6" s="17">
        <f>SUM(Base_200MW_Spin_Petunia_1HR!E6,Base_30MW_RT_Petunia_1HR!E6)</f>
        <v>22282518.563085999</v>
      </c>
      <c r="F6" s="17">
        <f>SUM(Base_200MW_Spin_Petunia_1HR!F6,Base_30MW_RT_Petunia_1HR!F6)</f>
        <v>19732552.668589003</v>
      </c>
      <c r="G6" s="17">
        <f>SUM(Base_200MW_Spin_Petunia_1HR!G6,Base_30MW_RT_Petunia_1HR!G6)</f>
        <v>18533527.769549001</v>
      </c>
      <c r="H6" s="17">
        <f>SUM(Base_200MW_Spin_Petunia_1HR!H6,Base_30MW_RT_Petunia_1HR!H6)</f>
        <v>16470204.6357</v>
      </c>
      <c r="I6" s="17">
        <f>SUM(Base_200MW_Spin_Petunia_1HR!I6,Base_30MW_RT_Petunia_1HR!I6)</f>
        <v>17486220.836431999</v>
      </c>
      <c r="J6" s="17">
        <f>SUM(Base_200MW_Spin_Petunia_1HR!J6,Base_30MW_RT_Petunia_1HR!J6)</f>
        <v>17310364.88569</v>
      </c>
      <c r="K6" s="17">
        <f>SUM(Base_200MW_Spin_Petunia_1HR!K6,Base_30MW_RT_Petunia_1HR!K6)</f>
        <v>18296749.852363002</v>
      </c>
      <c r="L6" s="17">
        <f>SUM(Base_200MW_Spin_Petunia_1HR!L6,Base_30MW_RT_Petunia_1HR!L6)</f>
        <v>18035795.587892998</v>
      </c>
      <c r="M6" s="17">
        <f>SUM(Base_200MW_Spin_Petunia_1HR!M6,Base_30MW_RT_Petunia_1HR!M6)</f>
        <v>19470035.642832</v>
      </c>
      <c r="N6" s="17">
        <f>SUM(Base_200MW_Spin_Petunia_1HR!N6,Base_30MW_RT_Petunia_1HR!N6)</f>
        <v>18539538.979585998</v>
      </c>
      <c r="O6" s="17">
        <f>SUM(Base_200MW_Spin_Petunia_1HR!O6,Base_30MW_RT_Petunia_1HR!O6)</f>
        <v>18777224.590406999</v>
      </c>
      <c r="P6" s="17">
        <f>SUM(Base_200MW_Spin_Petunia_1HR!P6,Base_30MW_RT_Petunia_1HR!P6)</f>
        <v>19863048.970201001</v>
      </c>
      <c r="Q6" s="17">
        <f>SUM(Base_200MW_Spin_Petunia_1HR!Q6,Base_30MW_RT_Petunia_1HR!Q6)</f>
        <v>19500356.361676</v>
      </c>
      <c r="R6" s="17">
        <f>SUM(Base_200MW_Spin_Petunia_1HR!R6,Base_30MW_RT_Petunia_1HR!R6)</f>
        <v>20276136.94709</v>
      </c>
      <c r="S6" s="17">
        <f>SUM(Base_200MW_Spin_Petunia_1HR!S6,Base_30MW_RT_Petunia_1HR!S6)</f>
        <v>19347711.064791001</v>
      </c>
      <c r="T6" s="17">
        <f>SUM(Base_200MW_Spin_Petunia_1HR!T6,Base_30MW_RT_Petunia_1HR!T6)</f>
        <v>19451663.343173999</v>
      </c>
      <c r="U6" s="17">
        <f>SUM(Base_200MW_Spin_Petunia_1HR!U6,Base_30MW_RT_Petunia_1HR!U6)</f>
        <v>20786662.399987001</v>
      </c>
      <c r="V6" s="17">
        <f>SUM(Base_200MW_Spin_Petunia_1HR!V6,Base_30MW_RT_Petunia_1HR!V6)</f>
        <v>20189433.830569997</v>
      </c>
      <c r="W6" s="17">
        <f>SUM(Base_200MW_Spin_Petunia_1HR!W6,Base_30MW_RT_Petunia_1HR!W6)</f>
        <v>21192410.094189003</v>
      </c>
      <c r="X6" s="17">
        <f>SUM(Base_200MW_Spin_Petunia_1HR!X6,Base_30MW_RT_Petunia_1HR!X6)</f>
        <v>20852062.842900001</v>
      </c>
      <c r="Y6" s="17">
        <f>SUM(Base_200MW_Spin_Petunia_1HR!Y6,Base_30MW_RT_Petunia_1HR!Y6)</f>
        <v>20426187.390081003</v>
      </c>
      <c r="Z6" s="17">
        <f>SUM(Base_200MW_Spin_Petunia_1HR!Z6,Base_30MW_RT_Petunia_1HR!Z6)</f>
        <v>19739761.306476999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f>SUM(Base_200MW_Spin_Petunia_1HR!B10,Base_30MW_RT_Petunia_1HR!B10)</f>
        <v>15466835.515968001</v>
      </c>
      <c r="C10" s="17">
        <f>SUM(Base_200MW_Spin_Petunia_1HR!C10,Base_30MW_RT_Petunia_1HR!C10)</f>
        <v>3503300.814888</v>
      </c>
      <c r="D10" s="17">
        <f>SUM(Base_200MW_Spin_Petunia_1HR!D10,Base_30MW_RT_Petunia_1HR!D10)</f>
        <v>1797029.276361</v>
      </c>
      <c r="E10" s="17">
        <f>SUM(Base_200MW_Spin_Petunia_1HR!E10,Base_30MW_RT_Petunia_1HR!E10)</f>
        <v>1645422.9730710001</v>
      </c>
      <c r="F10" s="17">
        <f>SUM(Base_200MW_Spin_Petunia_1HR!F10,Base_30MW_RT_Petunia_1HR!F10)</f>
        <v>1626627.5803370001</v>
      </c>
      <c r="G10" s="17">
        <f>SUM(Base_200MW_Spin_Petunia_1HR!G10,Base_30MW_RT_Petunia_1HR!G10)</f>
        <v>1525250.7324300001</v>
      </c>
      <c r="H10" s="17">
        <f>SUM(Base_200MW_Spin_Petunia_1HR!H10,Base_30MW_RT_Petunia_1HR!H10)</f>
        <v>1386102.051155</v>
      </c>
      <c r="I10" s="17">
        <f>SUM(Base_200MW_Spin_Petunia_1HR!I10,Base_30MW_RT_Petunia_1HR!I10)</f>
        <v>1443763.057976</v>
      </c>
      <c r="J10" s="17">
        <f>SUM(Base_200MW_Spin_Petunia_1HR!J10,Base_30MW_RT_Petunia_1HR!J10)</f>
        <v>1432392.176161</v>
      </c>
      <c r="K10" s="17">
        <f>SUM(Base_200MW_Spin_Petunia_1HR!K10,Base_30MW_RT_Petunia_1HR!K10)</f>
        <v>1449819.568028</v>
      </c>
      <c r="L10" s="17">
        <f>SUM(Base_200MW_Spin_Petunia_1HR!L10,Base_30MW_RT_Petunia_1HR!L10)</f>
        <v>1530326.6722339999</v>
      </c>
      <c r="M10" s="17">
        <f>SUM(Base_200MW_Spin_Petunia_1HR!M10,Base_30MW_RT_Petunia_1HR!M10)</f>
        <v>1525750.145763</v>
      </c>
      <c r="N10" s="17">
        <f>SUM(Base_200MW_Spin_Petunia_1HR!N10,Base_30MW_RT_Petunia_1HR!N10)</f>
        <v>1650704.6141530001</v>
      </c>
      <c r="O10" s="17">
        <f>SUM(Base_200MW_Spin_Petunia_1HR!O10,Base_30MW_RT_Petunia_1HR!O10)</f>
        <v>1600885.491746</v>
      </c>
      <c r="P10" s="17">
        <f>SUM(Base_200MW_Spin_Petunia_1HR!P10,Base_30MW_RT_Petunia_1HR!P10)</f>
        <v>1624620.9909389999</v>
      </c>
      <c r="Q10" s="17">
        <f>SUM(Base_200MW_Spin_Petunia_1HR!Q10,Base_30MW_RT_Petunia_1HR!Q10)</f>
        <v>1594897.866251</v>
      </c>
      <c r="R10" s="17">
        <f>SUM(Base_200MW_Spin_Petunia_1HR!R10,Base_30MW_RT_Petunia_1HR!R10)</f>
        <v>1560733.0644070001</v>
      </c>
      <c r="S10" s="17">
        <f>SUM(Base_200MW_Spin_Petunia_1HR!S10,Base_30MW_RT_Petunia_1HR!S10)</f>
        <v>1556470.7171380001</v>
      </c>
      <c r="T10" s="17">
        <f>SUM(Base_200MW_Spin_Petunia_1HR!T10,Base_30MW_RT_Petunia_1HR!T10)</f>
        <v>1552338.4011860001</v>
      </c>
      <c r="U10" s="17">
        <f>SUM(Base_200MW_Spin_Petunia_1HR!U10,Base_30MW_RT_Petunia_1HR!U10)</f>
        <v>1491970.2712050001</v>
      </c>
      <c r="V10" s="17">
        <f>SUM(Base_200MW_Spin_Petunia_1HR!V10,Base_30MW_RT_Petunia_1HR!V10)</f>
        <v>1493240.4949980001</v>
      </c>
      <c r="W10" s="17">
        <f>SUM(Base_200MW_Spin_Petunia_1HR!W10,Base_30MW_RT_Petunia_1HR!W10)</f>
        <v>1461754.109097</v>
      </c>
      <c r="X10" s="17">
        <f>SUM(Base_200MW_Spin_Petunia_1HR!X10,Base_30MW_RT_Petunia_1HR!X10)</f>
        <v>1429963.185182</v>
      </c>
      <c r="Y10" s="17">
        <f>SUM(Base_200MW_Spin_Petunia_1HR!Y10,Base_30MW_RT_Petunia_1HR!Y10)</f>
        <v>1499906.2134060001</v>
      </c>
      <c r="Z10" s="17">
        <f>SUM(Base_200MW_Spin_Petunia_1HR!Z10,Base_30MW_RT_Petunia_1HR!Z10)</f>
        <v>1422030.1838819999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>SUM(Base_200MW_Spin_Petunia_1HR!B15,Base_30MW_RT_Petunia_1HR!B15)</f>
        <v>961400</v>
      </c>
      <c r="C15" s="17">
        <f>SUM(Base_200MW_Spin_Petunia_1HR!C15,Base_30MW_RT_Petunia_1HR!C15)</f>
        <v>915385.04999999981</v>
      </c>
      <c r="D15" s="17">
        <f>SUM(Base_200MW_Spin_Petunia_1HR!D15,Base_30MW_RT_Petunia_1HR!D15)</f>
        <v>667142.3125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f>SUM(Base_200MW_Spin_Petunia_1HR!B16,Base_30MW_RT_Petunia_1HR!B16)</f>
        <v>4755650.7724095173</v>
      </c>
      <c r="C16" s="17">
        <f>SUM(Base_200MW_Spin_Petunia_1HR!C16,Base_30MW_RT_Petunia_1HR!C16)</f>
        <v>5337546.4809542568</v>
      </c>
      <c r="D16" s="17">
        <f>SUM(Base_200MW_Spin_Petunia_1HR!D16,Base_30MW_RT_Petunia_1HR!D16)</f>
        <v>5726442.8199937213</v>
      </c>
      <c r="E16" s="17">
        <f>SUM(Base_200MW_Spin_Petunia_1HR!E16,Base_30MW_RT_Petunia_1HR!E16)</f>
        <v>5528371.4914460145</v>
      </c>
      <c r="F16" s="17">
        <f>SUM(Base_200MW_Spin_Petunia_1HR!F16,Base_30MW_RT_Petunia_1HR!F16)</f>
        <v>4842108.6405753139</v>
      </c>
      <c r="G16" s="17">
        <f>SUM(Base_200MW_Spin_Petunia_1HR!G16,Base_30MW_RT_Petunia_1HR!G16)</f>
        <v>4589815.4992609248</v>
      </c>
      <c r="H16" s="17">
        <f>SUM(Base_200MW_Spin_Petunia_1HR!H16,Base_30MW_RT_Petunia_1HR!H16)</f>
        <v>4072757.166193495</v>
      </c>
      <c r="I16" s="17">
        <f>SUM(Base_200MW_Spin_Petunia_1HR!I16,Base_30MW_RT_Petunia_1HR!I16)</f>
        <v>4294377.4135011677</v>
      </c>
      <c r="J16" s="17">
        <f>SUM(Base_200MW_Spin_Petunia_1HR!J16,Base_30MW_RT_Petunia_1HR!J16)</f>
        <v>4260393.3353198729</v>
      </c>
      <c r="K16" s="17">
        <f>SUM(Base_200MW_Spin_Petunia_1HR!K16,Base_30MW_RT_Petunia_1HR!K16)</f>
        <v>4498510.6481758971</v>
      </c>
      <c r="L16" s="17">
        <f>SUM(Base_200MW_Spin_Petunia_1HR!L16,Base_30MW_RT_Petunia_1HR!L16)</f>
        <v>4470567.0313796485</v>
      </c>
      <c r="M16" s="17">
        <f>SUM(Base_200MW_Spin_Petunia_1HR!M16,Base_30MW_RT_Petunia_1HR!M16)</f>
        <v>4829862.2730101664</v>
      </c>
      <c r="N16" s="17">
        <f>SUM(Base_200MW_Spin_Petunia_1HR!N16,Base_30MW_RT_Petunia_1HR!N16)</f>
        <v>4626915.2787373066</v>
      </c>
      <c r="O16" s="17">
        <f>SUM(Base_200MW_Spin_Petunia_1HR!O16,Base_30MW_RT_Petunia_1HR!O16)</f>
        <v>4698988.5749119967</v>
      </c>
      <c r="P16" s="17">
        <f>SUM(Base_200MW_Spin_Petunia_1HR!P16,Base_30MW_RT_Petunia_1HR!P16)</f>
        <v>4908878.7381936479</v>
      </c>
      <c r="Q16" s="17">
        <f>SUM(Base_200MW_Spin_Petunia_1HR!Q16,Base_30MW_RT_Petunia_1HR!Q16)</f>
        <v>4901159.9131924901</v>
      </c>
      <c r="R16" s="17">
        <f>SUM(Base_200MW_Spin_Petunia_1HR!R16,Base_30MW_RT_Petunia_1HR!R16)</f>
        <v>5051639.4613207569</v>
      </c>
      <c r="S16" s="17">
        <f>SUM(Base_200MW_Spin_Petunia_1HR!S16,Base_30MW_RT_Petunia_1HR!S16)</f>
        <v>4869991.7422741195</v>
      </c>
      <c r="T16" s="17">
        <f>SUM(Base_200MW_Spin_Petunia_1HR!T16,Base_30MW_RT_Petunia_1HR!T16)</f>
        <v>4889648.8804821735</v>
      </c>
      <c r="U16" s="17">
        <f>SUM(Base_200MW_Spin_Petunia_1HR!U16,Base_30MW_RT_Petunia_1HR!U16)</f>
        <v>5199814.1307830922</v>
      </c>
      <c r="V16" s="17">
        <f>SUM(Base_200MW_Spin_Petunia_1HR!V16,Base_30MW_RT_Petunia_1HR!V16)</f>
        <v>5064047.089216873</v>
      </c>
      <c r="W16" s="17">
        <f>SUM(Base_200MW_Spin_Petunia_1HR!W16,Base_30MW_RT_Petunia_1HR!W16)</f>
        <v>5346975.4098908054</v>
      </c>
      <c r="X16" s="17">
        <f>SUM(Base_200MW_Spin_Petunia_1HR!X16,Base_30MW_RT_Petunia_1HR!X16)</f>
        <v>5282717.1078184387</v>
      </c>
      <c r="Y16" s="17">
        <f>SUM(Base_200MW_Spin_Petunia_1HR!Y16,Base_30MW_RT_Petunia_1HR!Y16)</f>
        <v>5209925.3322827565</v>
      </c>
      <c r="Z16" s="17">
        <f>SUM(Base_200MW_Spin_Petunia_1HR!Z16,Base_30MW_RT_Petunia_1HR!Z16)</f>
        <v>5086442.0525833098</v>
      </c>
    </row>
    <row r="17" spans="1:26" x14ac:dyDescent="0.25">
      <c r="A17" s="16" t="s">
        <v>10</v>
      </c>
      <c r="B17" s="17">
        <f t="shared" ref="B17:Z17" si="0">SUM(B5:B16)</f>
        <v>35874917.721251518</v>
      </c>
      <c r="C17" s="17">
        <f t="shared" si="0"/>
        <v>31023186.114135258</v>
      </c>
      <c r="D17" s="17">
        <f t="shared" si="0"/>
        <v>31171709.372629717</v>
      </c>
      <c r="E17" s="17">
        <f t="shared" si="0"/>
        <v>29619172.833124015</v>
      </c>
      <c r="F17" s="17">
        <f t="shared" si="0"/>
        <v>26335407.847432315</v>
      </c>
      <c r="G17" s="17">
        <f t="shared" si="0"/>
        <v>24769304.492076926</v>
      </c>
      <c r="H17" s="17">
        <f t="shared" si="0"/>
        <v>21999728.077914495</v>
      </c>
      <c r="I17" s="17">
        <f t="shared" si="0"/>
        <v>23324738.891051166</v>
      </c>
      <c r="J17" s="17">
        <f t="shared" si="0"/>
        <v>23067051.734467871</v>
      </c>
      <c r="K17" s="17">
        <f t="shared" si="0"/>
        <v>24370392.666699901</v>
      </c>
      <c r="L17" s="17">
        <f t="shared" si="0"/>
        <v>24130841.983059645</v>
      </c>
      <c r="M17" s="17">
        <f t="shared" si="0"/>
        <v>25944816.257134162</v>
      </c>
      <c r="N17" s="17">
        <f t="shared" si="0"/>
        <v>24924889.267526306</v>
      </c>
      <c r="O17" s="17">
        <f t="shared" si="0"/>
        <v>25208222.816134997</v>
      </c>
      <c r="P17" s="17">
        <f t="shared" si="0"/>
        <v>26496482.758052647</v>
      </c>
      <c r="Q17" s="17">
        <f t="shared" si="0"/>
        <v>26116657.730891488</v>
      </c>
      <c r="R17" s="17">
        <f t="shared" si="0"/>
        <v>27030990.677678756</v>
      </c>
      <c r="S17" s="17">
        <f t="shared" si="0"/>
        <v>25914316.589052122</v>
      </c>
      <c r="T17" s="17">
        <f t="shared" si="0"/>
        <v>26087425.693223175</v>
      </c>
      <c r="U17" s="17">
        <f t="shared" si="0"/>
        <v>27663229.851923093</v>
      </c>
      <c r="V17" s="17">
        <f t="shared" si="0"/>
        <v>26996290.30797787</v>
      </c>
      <c r="W17" s="17">
        <f t="shared" si="0"/>
        <v>28324196.329618808</v>
      </c>
      <c r="X17" s="17">
        <f t="shared" si="0"/>
        <v>27785535.323311441</v>
      </c>
      <c r="Y17" s="17">
        <f t="shared" si="0"/>
        <v>27388510.553837758</v>
      </c>
      <c r="Z17" s="17">
        <f t="shared" si="0"/>
        <v>26539002.249137308</v>
      </c>
    </row>
    <row r="18" spans="1:26" x14ac:dyDescent="0.25">
      <c r="A18" s="16" t="s">
        <v>13</v>
      </c>
      <c r="B18" s="17">
        <f t="shared" ref="B18:Z18" si="1">B17/B3/1000</f>
        <v>155.97790313587618</v>
      </c>
      <c r="C18" s="17">
        <f t="shared" si="1"/>
        <v>134.8834178875446</v>
      </c>
      <c r="D18" s="17">
        <f t="shared" si="1"/>
        <v>135.52917118534657</v>
      </c>
      <c r="E18" s="17">
        <f t="shared" si="1"/>
        <v>128.77901231793049</v>
      </c>
      <c r="F18" s="17">
        <f t="shared" si="1"/>
        <v>114.50177324970572</v>
      </c>
      <c r="G18" s="17">
        <f t="shared" si="1"/>
        <v>107.69262822642142</v>
      </c>
      <c r="H18" s="17">
        <f t="shared" si="1"/>
        <v>95.650991643106508</v>
      </c>
      <c r="I18" s="17">
        <f t="shared" si="1"/>
        <v>101.4119082219616</v>
      </c>
      <c r="J18" s="17">
        <f t="shared" si="1"/>
        <v>100.29152928029508</v>
      </c>
      <c r="K18" s="17">
        <f t="shared" si="1"/>
        <v>105.95822898565174</v>
      </c>
      <c r="L18" s="17">
        <f t="shared" si="1"/>
        <v>104.91670427417237</v>
      </c>
      <c r="M18" s="17">
        <f t="shared" si="1"/>
        <v>112.80354894406157</v>
      </c>
      <c r="N18" s="17">
        <f t="shared" si="1"/>
        <v>108.36908377185351</v>
      </c>
      <c r="O18" s="17">
        <f t="shared" si="1"/>
        <v>109.60096876580434</v>
      </c>
      <c r="P18" s="17">
        <f t="shared" si="1"/>
        <v>115.202098948055</v>
      </c>
      <c r="Q18" s="17">
        <f t="shared" si="1"/>
        <v>113.55068578648472</v>
      </c>
      <c r="R18" s="17">
        <f t="shared" si="1"/>
        <v>117.52604642469024</v>
      </c>
      <c r="S18" s="17">
        <f t="shared" si="1"/>
        <v>112.67094169153097</v>
      </c>
      <c r="T18" s="17">
        <f t="shared" si="1"/>
        <v>113.42358997053555</v>
      </c>
      <c r="U18" s="17">
        <f t="shared" si="1"/>
        <v>120.27491239966562</v>
      </c>
      <c r="V18" s="17">
        <f t="shared" si="1"/>
        <v>117.3751752520777</v>
      </c>
      <c r="W18" s="17">
        <f t="shared" si="1"/>
        <v>123.14867969399481</v>
      </c>
      <c r="X18" s="17">
        <f t="shared" si="1"/>
        <v>120.80667531874539</v>
      </c>
      <c r="Y18" s="17">
        <f t="shared" si="1"/>
        <v>119.08048066885982</v>
      </c>
      <c r="Z18" s="17">
        <f t="shared" si="1"/>
        <v>115.386966300597</v>
      </c>
    </row>
    <row r="19" spans="1:26" x14ac:dyDescent="0.25">
      <c r="A19" s="16" t="s">
        <v>14</v>
      </c>
      <c r="B19" s="17">
        <f>B18/B4</f>
        <v>155.97790313587618</v>
      </c>
      <c r="C19" s="17">
        <f>C18/B4</f>
        <v>134.8834178875446</v>
      </c>
      <c r="D19" s="17">
        <f>D18/B4</f>
        <v>135.52917118534657</v>
      </c>
      <c r="E19" s="17">
        <f>E18/B4</f>
        <v>128.77901231793049</v>
      </c>
      <c r="F19" s="17">
        <f>F18/B4</f>
        <v>114.50177324970572</v>
      </c>
      <c r="G19" s="17">
        <f>G18/B4</f>
        <v>107.69262822642142</v>
      </c>
      <c r="H19" s="17">
        <f>H18/B4</f>
        <v>95.650991643106508</v>
      </c>
      <c r="I19" s="17">
        <f>I18/B4</f>
        <v>101.4119082219616</v>
      </c>
      <c r="J19" s="17">
        <f>J18/B4</f>
        <v>100.29152928029508</v>
      </c>
      <c r="K19" s="17">
        <f>K18/B4</f>
        <v>105.95822898565174</v>
      </c>
      <c r="L19" s="17">
        <f>L18/B4</f>
        <v>104.91670427417237</v>
      </c>
      <c r="M19" s="17">
        <f>M18/B4</f>
        <v>112.80354894406157</v>
      </c>
      <c r="N19" s="17">
        <f>N18/B4</f>
        <v>108.36908377185351</v>
      </c>
      <c r="O19" s="17">
        <f>O18/B4</f>
        <v>109.60096876580434</v>
      </c>
      <c r="P19" s="17">
        <f>P18/B4</f>
        <v>115.202098948055</v>
      </c>
      <c r="Q19" s="17">
        <f>Q18/B4</f>
        <v>113.55068578648472</v>
      </c>
      <c r="R19" s="17">
        <f>R18/B4</f>
        <v>117.52604642469024</v>
      </c>
      <c r="S19" s="17">
        <f>S18/B4</f>
        <v>112.67094169153097</v>
      </c>
      <c r="T19" s="17">
        <f>T18/B4</f>
        <v>113.42358997053555</v>
      </c>
      <c r="U19" s="17">
        <f>U18/B4</f>
        <v>120.27491239966562</v>
      </c>
      <c r="V19" s="17">
        <f>V18/B4</f>
        <v>117.3751752520777</v>
      </c>
      <c r="W19" s="17">
        <f>W18/B4</f>
        <v>123.14867969399481</v>
      </c>
      <c r="X19" s="17">
        <f>X18/B4</f>
        <v>120.80667531874539</v>
      </c>
      <c r="Y19" s="17">
        <f>Y18/B4</f>
        <v>119.08048066885982</v>
      </c>
      <c r="Z19" s="17">
        <f>Z18/B4</f>
        <v>115.386966300597</v>
      </c>
    </row>
    <row r="20" spans="1:26" x14ac:dyDescent="0.25">
      <c r="A20" s="16" t="s">
        <v>15</v>
      </c>
      <c r="B20" s="18">
        <f>(20/23*Base_200MW_Spin_Petunia_1HR!B20)+(30/230*Base_30MW_RT_Petunia_1HR!B20)</f>
        <v>94.86021831304349</v>
      </c>
      <c r="C20" s="18">
        <f>(20/23*Base_200MW_Spin_Petunia_1HR!C20)+(30/230*Base_30MW_RT_Petunia_1HR!C20)</f>
        <v>143.58868925158873</v>
      </c>
      <c r="D20" s="18">
        <f>(20/23*Base_200MW_Spin_Petunia_1HR!D20)+(30/230*Base_30MW_RT_Petunia_1HR!D20)</f>
        <v>155.17447974228139</v>
      </c>
      <c r="E20" s="18">
        <f>(20/23*Base_200MW_Spin_Petunia_1HR!E20)+(30/230*Base_30MW_RT_Petunia_1HR!E20)</f>
        <v>154.04457938269763</v>
      </c>
      <c r="F20" s="18">
        <f>(20/23*Base_200MW_Spin_Petunia_1HR!F20)+(30/230*Base_30MW_RT_Petunia_1HR!F20)</f>
        <v>138.77435927204988</v>
      </c>
      <c r="G20" s="18">
        <f>(20/23*Base_200MW_Spin_Petunia_1HR!G20)+(30/230*Base_30MW_RT_Petunia_1HR!G20)</f>
        <v>133.64208970653181</v>
      </c>
      <c r="H20" s="18">
        <f>(20/23*Base_200MW_Spin_Petunia_1HR!H20)+(30/230*Base_30MW_RT_Petunia_1HR!H20)</f>
        <v>121.65385513381594</v>
      </c>
      <c r="I20" s="18">
        <f>(20/23*Base_200MW_Spin_Petunia_1HR!I20)+(30/230*Base_30MW_RT_Petunia_1HR!I20)</f>
        <v>128.78711111342452</v>
      </c>
      <c r="J20" s="18">
        <f>(20/23*Base_200MW_Spin_Petunia_1HR!J20)+(30/230*Base_30MW_RT_Petunia_1HR!J20)</f>
        <v>128.59464421260748</v>
      </c>
      <c r="K20" s="18">
        <f>(20/23*Base_200MW_Spin_Petunia_1HR!K20)+(30/230*Base_30MW_RT_Petunia_1HR!K20)</f>
        <v>136.39725025399119</v>
      </c>
      <c r="L20" s="18">
        <f>(20/23*Base_200MW_Spin_Petunia_1HR!L20)+(30/230*Base_30MW_RT_Petunia_1HR!L20)</f>
        <v>138.61664632243861</v>
      </c>
      <c r="M20" s="18">
        <f>(20/23*Base_200MW_Spin_Petunia_1HR!M20)+(30/230*Base_30MW_RT_Petunia_1HR!M20)</f>
        <v>149.42474224701647</v>
      </c>
      <c r="N20" s="18">
        <f>(20/23*Base_200MW_Spin_Petunia_1HR!N20)+(30/230*Base_30MW_RT_Petunia_1HR!N20)</f>
        <v>149.64363663412576</v>
      </c>
      <c r="O20" s="18">
        <f>(20/23*Base_200MW_Spin_Petunia_1HR!O20)+(30/230*Base_30MW_RT_Petunia_1HR!O20)</f>
        <v>150.58575357346396</v>
      </c>
      <c r="P20" s="18">
        <f>(20/23*Base_200MW_Spin_Petunia_1HR!P20)+(30/230*Base_30MW_RT_Petunia_1HR!P20)</f>
        <v>159.54857130652252</v>
      </c>
      <c r="Q20" s="18">
        <f>(20/23*Base_200MW_Spin_Petunia_1HR!Q20)+(30/230*Base_30MW_RT_Petunia_1HR!Q20)</f>
        <v>165.57389293655675</v>
      </c>
      <c r="R20" s="18">
        <f>(20/23*Base_200MW_Spin_Petunia_1HR!R20)+(30/230*Base_30MW_RT_Petunia_1HR!R20)</f>
        <v>165.27032605994393</v>
      </c>
      <c r="S20" s="18">
        <f>(20/23*Base_200MW_Spin_Petunia_1HR!S20)+(30/230*Base_30MW_RT_Petunia_1HR!S20)</f>
        <v>163.28999011073134</v>
      </c>
      <c r="T20" s="18">
        <f>(20/23*Base_200MW_Spin_Petunia_1HR!T20)+(30/230*Base_30MW_RT_Petunia_1HR!T20)</f>
        <v>171.36172029850866</v>
      </c>
      <c r="U20" s="18">
        <f>(20/23*Base_200MW_Spin_Petunia_1HR!U20)+(30/230*Base_30MW_RT_Petunia_1HR!U20)</f>
        <v>179.94797285431144</v>
      </c>
      <c r="V20" s="18">
        <f>(20/23*Base_200MW_Spin_Petunia_1HR!V20)+(30/230*Base_30MW_RT_Petunia_1HR!V20)</f>
        <v>182.18479109391438</v>
      </c>
      <c r="W20" s="18">
        <f>(20/23*Base_200MW_Spin_Petunia_1HR!W20)+(30/230*Base_30MW_RT_Petunia_1HR!W20)</f>
        <v>192.48793861076047</v>
      </c>
      <c r="X20" s="18">
        <f>(20/23*Base_200MW_Spin_Petunia_1HR!X20)+(30/230*Base_30MW_RT_Petunia_1HR!X20)</f>
        <v>192.31428774284012</v>
      </c>
      <c r="Y20" s="18">
        <f>(20/23*Base_200MW_Spin_Petunia_1HR!Y20)+(30/230*Base_30MW_RT_Petunia_1HR!Y20)</f>
        <v>191.69062898823231</v>
      </c>
      <c r="Z20" s="18">
        <f>(20/23*Base_200MW_Spin_Petunia_1HR!Z20)+(30/230*Base_30MW_RT_Petunia_1HR!Z20)</f>
        <v>195.07578231102679</v>
      </c>
    </row>
    <row r="21" spans="1:26" x14ac:dyDescent="0.25">
      <c r="A21" s="16" t="s">
        <v>76</v>
      </c>
      <c r="B21" s="18">
        <f>SUM(Base_200MW_Spin_Petunia_1HR!B27,Base_30MW_RT_Petunia_1HR!B27)</f>
        <v>21817.850211999998</v>
      </c>
      <c r="C21" s="18">
        <f>SUM(Base_200MW_Spin_Petunia_1HR!C27,Base_30MW_RT_Petunia_1HR!C27)</f>
        <v>31407.154000000002</v>
      </c>
      <c r="D21" s="18">
        <f>SUM(Base_200MW_Spin_Petunia_1HR!D27,Base_30MW_RT_Petunia_1HR!D27)</f>
        <v>32995.525499999996</v>
      </c>
      <c r="E21" s="18">
        <f>SUM(Base_200MW_Spin_Petunia_1HR!E27,Base_30MW_RT_Petunia_1HR!E27)</f>
        <v>31989.975666666673</v>
      </c>
      <c r="F21" s="18">
        <f>SUM(Base_200MW_Spin_Petunia_1HR!F27,Base_30MW_RT_Petunia_1HR!F27)</f>
        <v>28209.219106666671</v>
      </c>
      <c r="G21" s="18">
        <f>SUM(Base_200MW_Spin_Petunia_1HR!G27,Base_30MW_RT_Petunia_1HR!G27)</f>
        <v>26631.126500000002</v>
      </c>
      <c r="H21" s="18">
        <f>SUM(Base_200MW_Spin_Petunia_1HR!H27,Base_30MW_RT_Petunia_1HR!H27)</f>
        <v>23794.520833333328</v>
      </c>
      <c r="I21" s="18">
        <f>SUM(Base_200MW_Spin_Petunia_1HR!I27,Base_30MW_RT_Petunia_1HR!I27)</f>
        <v>24742.450999999997</v>
      </c>
      <c r="J21" s="18">
        <f>SUM(Base_200MW_Spin_Petunia_1HR!J27,Base_30MW_RT_Petunia_1HR!J27)</f>
        <v>24282.526666666668</v>
      </c>
      <c r="K21" s="18">
        <f>SUM(Base_200MW_Spin_Petunia_1HR!K27,Base_30MW_RT_Petunia_1HR!K27)</f>
        <v>25329.242166666671</v>
      </c>
      <c r="L21" s="18">
        <f>SUM(Base_200MW_Spin_Petunia_1HR!L27,Base_30MW_RT_Petunia_1HR!L27)</f>
        <v>25323.736499999999</v>
      </c>
      <c r="M21" s="18">
        <f>SUM(Base_200MW_Spin_Petunia_1HR!M27,Base_30MW_RT_Petunia_1HR!M27)</f>
        <v>26865.22383333333</v>
      </c>
      <c r="N21" s="18">
        <f>SUM(Base_200MW_Spin_Petunia_1HR!N27,Base_30MW_RT_Petunia_1HR!N27)</f>
        <v>26488.120833333334</v>
      </c>
      <c r="O21" s="18">
        <f>SUM(Base_200MW_Spin_Petunia_1HR!O27,Base_30MW_RT_Petunia_1HR!O27)</f>
        <v>26246.193333333329</v>
      </c>
      <c r="P21" s="18">
        <f>SUM(Base_200MW_Spin_Petunia_1HR!P27,Base_30MW_RT_Petunia_1HR!P27)</f>
        <v>27390.022333333334</v>
      </c>
      <c r="Q21" s="18">
        <f>SUM(Base_200MW_Spin_Petunia_1HR!Q27,Base_30MW_RT_Petunia_1HR!Q27)</f>
        <v>27997.883000000002</v>
      </c>
      <c r="R21" s="18">
        <f>SUM(Base_200MW_Spin_Petunia_1HR!R27,Base_30MW_RT_Petunia_1HR!R27)</f>
        <v>27532.218348000002</v>
      </c>
      <c r="S21" s="18">
        <f>SUM(Base_200MW_Spin_Petunia_1HR!S27,Base_30MW_RT_Petunia_1HR!S27)</f>
        <v>26804.215166666661</v>
      </c>
      <c r="T21" s="18">
        <f>SUM(Base_200MW_Spin_Petunia_1HR!T27,Base_30MW_RT_Petunia_1HR!T27)</f>
        <v>27723.241833333333</v>
      </c>
      <c r="U21" s="18">
        <f>SUM(Base_200MW_Spin_Petunia_1HR!U27,Base_30MW_RT_Petunia_1HR!U27)</f>
        <v>28690.185000000001</v>
      </c>
      <c r="V21" s="18">
        <f>SUM(Base_200MW_Spin_Petunia_1HR!V27,Base_30MW_RT_Petunia_1HR!V27)</f>
        <v>28627.78933333333</v>
      </c>
      <c r="W21" s="18">
        <f>SUM(Base_200MW_Spin_Petunia_1HR!W27,Base_30MW_RT_Petunia_1HR!W27)</f>
        <v>29582.701333333334</v>
      </c>
      <c r="X21" s="18">
        <f>SUM(Base_200MW_Spin_Petunia_1HR!X27,Base_30MW_RT_Petunia_1HR!X27)</f>
        <v>28892.529333333332</v>
      </c>
      <c r="Y21" s="18">
        <f>SUM(Base_200MW_Spin_Petunia_1HR!Y27,Base_30MW_RT_Petunia_1HR!Y27)</f>
        <v>28137.50066666667</v>
      </c>
      <c r="Z21" s="18">
        <f>SUM(Base_200MW_Spin_Petunia_1HR!Z27,Base_30MW_RT_Petunia_1HR!Z27)</f>
        <v>27961.382333333331</v>
      </c>
    </row>
    <row r="22" spans="1:26" x14ac:dyDescent="0.25">
      <c r="A22" s="16" t="s">
        <v>77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5">
      <c r="A23" s="16" t="s">
        <v>78</v>
      </c>
      <c r="B23" s="18">
        <f>SUM(Base_200MW_Spin_Petunia_1HR!B29,Base_30MW_RT_Petunia_1HR!B29)</f>
        <v>21817.850211999998</v>
      </c>
      <c r="C23" s="18">
        <f>SUM(Base_200MW_Spin_Petunia_1HR!C29,Base_30MW_RT_Petunia_1HR!C29)</f>
        <v>31407.154000000002</v>
      </c>
      <c r="D23" s="18">
        <f>SUM(Base_200MW_Spin_Petunia_1HR!D29,Base_30MW_RT_Petunia_1HR!D29)</f>
        <v>32995.525499999996</v>
      </c>
      <c r="E23" s="18">
        <f>SUM(Base_200MW_Spin_Petunia_1HR!E29,Base_30MW_RT_Petunia_1HR!E29)</f>
        <v>31989.975666666673</v>
      </c>
      <c r="F23" s="18">
        <f>SUM(Base_200MW_Spin_Petunia_1HR!F29,Base_30MW_RT_Petunia_1HR!F29)</f>
        <v>28209.219106666671</v>
      </c>
      <c r="G23" s="18">
        <f>SUM(Base_200MW_Spin_Petunia_1HR!G29,Base_30MW_RT_Petunia_1HR!G29)</f>
        <v>26631.126500000002</v>
      </c>
      <c r="H23" s="18">
        <f>SUM(Base_200MW_Spin_Petunia_1HR!H29,Base_30MW_RT_Petunia_1HR!H29)</f>
        <v>23794.520833333328</v>
      </c>
      <c r="I23" s="18">
        <f>SUM(Base_200MW_Spin_Petunia_1HR!I29,Base_30MW_RT_Petunia_1HR!I29)</f>
        <v>24742.450999999997</v>
      </c>
      <c r="J23" s="18">
        <f>SUM(Base_200MW_Spin_Petunia_1HR!J29,Base_30MW_RT_Petunia_1HR!J29)</f>
        <v>24282.526666666668</v>
      </c>
      <c r="K23" s="18">
        <f>SUM(Base_200MW_Spin_Petunia_1HR!K29,Base_30MW_RT_Petunia_1HR!K29)</f>
        <v>25329.242166666671</v>
      </c>
      <c r="L23" s="18">
        <f>SUM(Base_200MW_Spin_Petunia_1HR!L29,Base_30MW_RT_Petunia_1HR!L29)</f>
        <v>25323.736499999999</v>
      </c>
      <c r="M23" s="18">
        <f>SUM(Base_200MW_Spin_Petunia_1HR!M29,Base_30MW_RT_Petunia_1HR!M29)</f>
        <v>26865.22383333333</v>
      </c>
      <c r="N23" s="18">
        <f>SUM(Base_200MW_Spin_Petunia_1HR!N29,Base_30MW_RT_Petunia_1HR!N29)</f>
        <v>26488.120833333334</v>
      </c>
      <c r="O23" s="18">
        <f>SUM(Base_200MW_Spin_Petunia_1HR!O29,Base_30MW_RT_Petunia_1HR!O29)</f>
        <v>26246.193333333329</v>
      </c>
      <c r="P23" s="18">
        <f>SUM(Base_200MW_Spin_Petunia_1HR!P29,Base_30MW_RT_Petunia_1HR!P29)</f>
        <v>27390.022333333334</v>
      </c>
      <c r="Q23" s="18">
        <f>SUM(Base_200MW_Spin_Petunia_1HR!Q29,Base_30MW_RT_Petunia_1HR!Q29)</f>
        <v>27997.883000000002</v>
      </c>
      <c r="R23" s="18">
        <f>SUM(Base_200MW_Spin_Petunia_1HR!R29,Base_30MW_RT_Petunia_1HR!R29)</f>
        <v>27532.218348000002</v>
      </c>
      <c r="S23" s="18">
        <f>SUM(Base_200MW_Spin_Petunia_1HR!S29,Base_30MW_RT_Petunia_1HR!S29)</f>
        <v>26804.215166666661</v>
      </c>
      <c r="T23" s="18">
        <f>SUM(Base_200MW_Spin_Petunia_1HR!T29,Base_30MW_RT_Petunia_1HR!T29)</f>
        <v>27723.241833333333</v>
      </c>
      <c r="U23" s="18">
        <f>SUM(Base_200MW_Spin_Petunia_1HR!U29,Base_30MW_RT_Petunia_1HR!U29)</f>
        <v>28690.185000000001</v>
      </c>
      <c r="V23" s="18">
        <f>SUM(Base_200MW_Spin_Petunia_1HR!V29,Base_30MW_RT_Petunia_1HR!V29)</f>
        <v>28627.78933333333</v>
      </c>
      <c r="W23" s="18">
        <f>SUM(Base_200MW_Spin_Petunia_1HR!W29,Base_30MW_RT_Petunia_1HR!W29)</f>
        <v>29582.701333333334</v>
      </c>
      <c r="X23" s="18">
        <f>SUM(Base_200MW_Spin_Petunia_1HR!X29,Base_30MW_RT_Petunia_1HR!X29)</f>
        <v>28892.529333333332</v>
      </c>
      <c r="Y23" s="18">
        <f>SUM(Base_200MW_Spin_Petunia_1HR!Y29,Base_30MW_RT_Petunia_1HR!Y29)</f>
        <v>28137.50066666667</v>
      </c>
      <c r="Z23" s="18">
        <f>SUM(Base_200MW_Spin_Petunia_1HR!Z29,Base_30MW_RT_Petunia_1HR!Z29)</f>
        <v>27961.382333333331</v>
      </c>
    </row>
    <row r="24" spans="1:26" x14ac:dyDescent="0.25">
      <c r="A24" s="16" t="s">
        <v>79</v>
      </c>
      <c r="B24" s="18">
        <f>SUM(Base_200MW_Spin_Petunia_1HR!B30,Base_30MW_RT_Petunia_1HR!B30)</f>
        <v>25664.618694833331</v>
      </c>
      <c r="C24" s="18">
        <f>SUM(Base_200MW_Spin_Petunia_1HR!C30,Base_30MW_RT_Petunia_1HR!C30)</f>
        <v>36887.311564083328</v>
      </c>
      <c r="D24" s="18">
        <f>SUM(Base_200MW_Spin_Petunia_1HR!D30,Base_30MW_RT_Petunia_1HR!D30)</f>
        <v>38742.793773666664</v>
      </c>
      <c r="E24" s="18">
        <f>SUM(Base_200MW_Spin_Petunia_1HR!E30,Base_30MW_RT_Petunia_1HR!E30)</f>
        <v>37540.545996666668</v>
      </c>
      <c r="F24" s="18">
        <f>SUM(Base_200MW_Spin_Petunia_1HR!F30,Base_30MW_RT_Petunia_1HR!F30)</f>
        <v>33132.150561583338</v>
      </c>
      <c r="G24" s="18">
        <f>SUM(Base_200MW_Spin_Petunia_1HR!G30,Base_30MW_RT_Petunia_1HR!G30)</f>
        <v>31255.051303916662</v>
      </c>
      <c r="H24" s="18">
        <f>SUM(Base_200MW_Spin_Petunia_1HR!H30,Base_30MW_RT_Petunia_1HR!H30)</f>
        <v>27907.627380416663</v>
      </c>
      <c r="I24" s="18">
        <f>SUM(Base_200MW_Spin_Petunia_1HR!I30,Base_30MW_RT_Petunia_1HR!I30)</f>
        <v>29071.29037958333</v>
      </c>
      <c r="J24" s="18">
        <f>SUM(Base_200MW_Spin_Petunia_1HR!J30,Base_30MW_RT_Petunia_1HR!J30)</f>
        <v>28531.064684833327</v>
      </c>
      <c r="K24" s="18">
        <f>SUM(Base_200MW_Spin_Petunia_1HR!K30,Base_30MW_RT_Petunia_1HR!K30)</f>
        <v>29706.702363916673</v>
      </c>
      <c r="L24" s="18">
        <f>SUM(Base_200MW_Spin_Petunia_1HR!L30,Base_30MW_RT_Petunia_1HR!L30)</f>
        <v>29726.18250641667</v>
      </c>
      <c r="M24" s="18">
        <f>SUM(Base_200MW_Spin_Petunia_1HR!M30,Base_30MW_RT_Petunia_1HR!M30)</f>
        <v>31494.101905</v>
      </c>
      <c r="N24" s="18">
        <f>SUM(Base_200MW_Spin_Petunia_1HR!N30,Base_30MW_RT_Petunia_1HR!N30)</f>
        <v>31015.868640916669</v>
      </c>
      <c r="O24" s="18">
        <f>SUM(Base_200MW_Spin_Petunia_1HR!O30,Base_30MW_RT_Petunia_1HR!O30)</f>
        <v>30786.689738000005</v>
      </c>
      <c r="P24" s="18">
        <f>SUM(Base_200MW_Spin_Petunia_1HR!P30,Base_30MW_RT_Petunia_1HR!P30)</f>
        <v>32158.073892333334</v>
      </c>
      <c r="Q24" s="18">
        <f>SUM(Base_200MW_Spin_Petunia_1HR!Q30,Base_30MW_RT_Petunia_1HR!Q30)</f>
        <v>32848.080914583334</v>
      </c>
      <c r="R24" s="18">
        <f>SUM(Base_200MW_Spin_Petunia_1HR!R30,Base_30MW_RT_Petunia_1HR!R30)</f>
        <v>32276.661417666666</v>
      </c>
      <c r="S24" s="18">
        <f>SUM(Base_200MW_Spin_Petunia_1HR!S30,Base_30MW_RT_Petunia_1HR!S30)</f>
        <v>31461.930399750003</v>
      </c>
      <c r="T24" s="18">
        <f>SUM(Base_200MW_Spin_Petunia_1HR!T30,Base_30MW_RT_Petunia_1HR!T30)</f>
        <v>32542.29030058334</v>
      </c>
      <c r="U24" s="18">
        <f>SUM(Base_200MW_Spin_Petunia_1HR!U30,Base_30MW_RT_Petunia_1HR!U30)</f>
        <v>33658.012251</v>
      </c>
      <c r="V24" s="18">
        <f>SUM(Base_200MW_Spin_Petunia_1HR!V30,Base_30MW_RT_Petunia_1HR!V30)</f>
        <v>33595.424472416664</v>
      </c>
      <c r="W24" s="18">
        <f>SUM(Base_200MW_Spin_Petunia_1HR!W30,Base_30MW_RT_Petunia_1HR!W30)</f>
        <v>34663.339966583328</v>
      </c>
      <c r="X24" s="18">
        <f>SUM(Base_200MW_Spin_Petunia_1HR!X30,Base_30MW_RT_Petunia_1HR!X30)</f>
        <v>33769.484239750003</v>
      </c>
      <c r="Y24" s="18">
        <f>SUM(Base_200MW_Spin_Petunia_1HR!Y30,Base_30MW_RT_Petunia_1HR!Y30)</f>
        <v>32951.069364916664</v>
      </c>
      <c r="Z24" s="18">
        <f>SUM(Base_200MW_Spin_Petunia_1HR!Z30,Base_30MW_RT_Petunia_1HR!Z30)</f>
        <v>32810.218089083333</v>
      </c>
    </row>
  </sheetData>
  <conditionalFormatting sqref="A14:Z14">
    <cfRule type="expression" dxfId="453" priority="6">
      <formula>TRUE</formula>
    </cfRule>
  </conditionalFormatting>
  <conditionalFormatting sqref="A16:Z16">
    <cfRule type="expression" dxfId="452" priority="9">
      <formula>TRUE</formula>
    </cfRule>
  </conditionalFormatting>
  <conditionalFormatting sqref="A17:Z20">
    <cfRule type="notContainsBlanks" dxfId="451" priority="1">
      <formula>LEN(TRIM(A17))&gt;0</formula>
    </cfRule>
  </conditionalFormatting>
  <conditionalFormatting sqref="A20:Z20">
    <cfRule type="expression" dxfId="450" priority="12">
      <formula>TRUE</formula>
    </cfRule>
  </conditionalFormatting>
  <conditionalFormatting sqref="A24:Z24">
    <cfRule type="expression" dxfId="449" priority="18">
      <formula>TRUE</formula>
    </cfRule>
  </conditionalFormatting>
  <conditionalFormatting sqref="B14">
    <cfRule type="expression" dxfId="448" priority="4">
      <formula>TRUE</formula>
    </cfRule>
  </conditionalFormatting>
  <conditionalFormatting sqref="B16">
    <cfRule type="expression" dxfId="447" priority="7">
      <formula>TRUE</formula>
    </cfRule>
  </conditionalFormatting>
  <conditionalFormatting sqref="B1">
    <cfRule type="expression" dxfId="446" priority="2">
      <formula>TRUE</formula>
    </cfRule>
  </conditionalFormatting>
  <conditionalFormatting sqref="B20">
    <cfRule type="expression" dxfId="445" priority="10">
      <formula>TRUE</formula>
    </cfRule>
  </conditionalFormatting>
  <conditionalFormatting sqref="B1:B24">
    <cfRule type="expression" dxfId="444" priority="20">
      <formula>TRUE</formula>
    </cfRule>
  </conditionalFormatting>
  <conditionalFormatting sqref="B24">
    <cfRule type="expression" dxfId="443" priority="16">
      <formula>TRUE</formula>
    </cfRule>
  </conditionalFormatting>
  <conditionalFormatting sqref="Z14">
    <cfRule type="expression" dxfId="442" priority="5">
      <formula>TRUE</formula>
    </cfRule>
  </conditionalFormatting>
  <conditionalFormatting sqref="Z16">
    <cfRule type="expression" dxfId="441" priority="8">
      <formula>TRUE</formula>
    </cfRule>
  </conditionalFormatting>
  <conditionalFormatting sqref="Z1">
    <cfRule type="expression" dxfId="440" priority="3">
      <formula>TRUE</formula>
    </cfRule>
  </conditionalFormatting>
  <conditionalFormatting sqref="Z20">
    <cfRule type="expression" dxfId="439" priority="11">
      <formula>TRUE</formula>
    </cfRule>
  </conditionalFormatting>
  <conditionalFormatting sqref="Z1:Z24">
    <cfRule type="expression" dxfId="438" priority="19">
      <formula>TRUE</formula>
    </cfRule>
  </conditionalFormatting>
  <conditionalFormatting sqref="Z24">
    <cfRule type="expression" dxfId="437" priority="17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9A3A-FB1A-49F9-8388-5C9A08018DFD}">
  <dimension ref="A1:Z30"/>
  <sheetViews>
    <sheetView workbookViewId="0">
      <selection activeCell="B13" sqref="B13:Z14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6" t="s">
        <v>59</v>
      </c>
      <c r="B5" s="17">
        <f>SUM(High_200MW_Petunia_1HR!B5,High_30MW_Petunia_1HR!B5)</f>
        <v>-384968.097786</v>
      </c>
      <c r="C5" s="17">
        <f>SUM(High_200MW_Petunia_1HR!C5,High_30MW_Petunia_1HR!C5)</f>
        <v>-28126.421125999987</v>
      </c>
      <c r="D5" s="17">
        <f>SUM(High_200MW_Petunia_1HR!D5,High_30MW_Petunia_1HR!D5)</f>
        <v>-41431.453887000003</v>
      </c>
      <c r="E5" s="17">
        <f>SUM(High_200MW_Petunia_1HR!E5,High_30MW_Petunia_1HR!E5)</f>
        <v>-145168.41076300011</v>
      </c>
      <c r="F5" s="17">
        <f>SUM(High_200MW_Petunia_1HR!F5,High_30MW_Petunia_1HR!F5)</f>
        <v>-324877.57101399999</v>
      </c>
      <c r="G5" s="17">
        <f>SUM(High_200MW_Petunia_1HR!G5,High_30MW_Petunia_1HR!G5)</f>
        <v>-354952.471877</v>
      </c>
      <c r="H5" s="17">
        <f>SUM(High_200MW_Petunia_1HR!H5,High_30MW_Petunia_1HR!H5)</f>
        <v>-525445.77746899996</v>
      </c>
      <c r="I5" s="17">
        <f>SUM(High_200MW_Petunia_1HR!I5,High_30MW_Petunia_1HR!I5)</f>
        <v>-479354.92744699999</v>
      </c>
      <c r="J5" s="17">
        <f>SUM(High_200MW_Petunia_1HR!J5,High_30MW_Petunia_1HR!J5)</f>
        <v>-490280.82151000004</v>
      </c>
      <c r="K5" s="17">
        <f>SUM(High_200MW_Petunia_1HR!K5,High_30MW_Petunia_1HR!K5)</f>
        <v>-462532.5750120001</v>
      </c>
      <c r="L5" s="17">
        <f>SUM(High_200MW_Petunia_1HR!L5,High_30MW_Petunia_1HR!L5)</f>
        <v>-477419.49832399999</v>
      </c>
      <c r="M5" s="17">
        <f>SUM(High_200MW_Petunia_1HR!M5,High_30MW_Petunia_1HR!M5)</f>
        <v>-383384.36153999995</v>
      </c>
      <c r="N5" s="17">
        <f>SUM(High_200MW_Petunia_1HR!N5,High_30MW_Petunia_1HR!N5)</f>
        <v>-476615.69187400001</v>
      </c>
      <c r="O5" s="17">
        <f>SUM(High_200MW_Petunia_1HR!O5,High_30MW_Petunia_1HR!O5)</f>
        <v>-350852.48637699999</v>
      </c>
      <c r="P5" s="17">
        <f>SUM(High_200MW_Petunia_1HR!P5,High_30MW_Petunia_1HR!P5)</f>
        <v>-359951.75825100002</v>
      </c>
      <c r="Q5" s="17">
        <f>SUM(High_200MW_Petunia_1HR!Q5,High_30MW_Petunia_1HR!Q5)</f>
        <v>-275590.00520700001</v>
      </c>
      <c r="R5" s="17">
        <f>SUM(High_200MW_Petunia_1HR!R5,High_30MW_Petunia_1HR!R5)</f>
        <v>-257170.84399499989</v>
      </c>
      <c r="S5" s="17">
        <f>SUM(High_200MW_Petunia_1HR!S5,High_30MW_Petunia_1HR!S5)</f>
        <v>-221991.91018000001</v>
      </c>
      <c r="T5" s="17">
        <f>SUM(High_200MW_Petunia_1HR!T5,High_30MW_Petunia_1HR!T5)</f>
        <v>-147219.77870700002</v>
      </c>
      <c r="U5" s="17">
        <f>SUM(High_200MW_Petunia_1HR!U5,High_30MW_Petunia_1HR!U5)</f>
        <v>-165854.04229300001</v>
      </c>
      <c r="V5" s="17">
        <f>SUM(High_200MW_Petunia_1HR!V5,High_30MW_Petunia_1HR!V5)</f>
        <v>-33106.907334999967</v>
      </c>
      <c r="W5" s="17">
        <f>SUM(High_200MW_Petunia_1HR!W5,High_30MW_Petunia_1HR!W5)</f>
        <v>176654.274699</v>
      </c>
      <c r="X5" s="17">
        <f>SUM(High_200MW_Petunia_1HR!X5,High_30MW_Petunia_1HR!X5)</f>
        <v>51042.10757399998</v>
      </c>
      <c r="Y5" s="17">
        <f>SUM(High_200MW_Petunia_1HR!Y5,High_30MW_Petunia_1HR!Y5)</f>
        <v>68331.681905000005</v>
      </c>
      <c r="Z5" s="17">
        <f>SUM(High_200MW_Petunia_1HR!Z5,High_30MW_Petunia_1HR!Z5)</f>
        <v>85923.326514000044</v>
      </c>
    </row>
    <row r="6" spans="1:26" x14ac:dyDescent="0.25">
      <c r="A6" s="16" t="s">
        <v>60</v>
      </c>
      <c r="B6" s="17">
        <f>SUM(High_200MW_Petunia_1HR!B6,High_30MW_Petunia_1HR!B6)</f>
        <v>21254045.348775003</v>
      </c>
      <c r="C6" s="17">
        <f>SUM(High_200MW_Petunia_1HR!C6,High_30MW_Petunia_1HR!C6)</f>
        <v>26501932.15989</v>
      </c>
      <c r="D6" s="17">
        <f>SUM(High_200MW_Petunia_1HR!D6,High_30MW_Petunia_1HR!D6)</f>
        <v>28179348.895893998</v>
      </c>
      <c r="E6" s="17">
        <f>SUM(High_200MW_Petunia_1HR!E6,High_30MW_Petunia_1HR!E6)</f>
        <v>27565748.694710001</v>
      </c>
      <c r="F6" s="17">
        <f>SUM(High_200MW_Petunia_1HR!F6,High_30MW_Petunia_1HR!F6)</f>
        <v>25149383.121885002</v>
      </c>
      <c r="G6" s="17">
        <f>SUM(High_200MW_Petunia_1HR!G6,High_30MW_Petunia_1HR!G6)</f>
        <v>23909290.022798002</v>
      </c>
      <c r="H6" s="17">
        <f>SUM(High_200MW_Petunia_1HR!H6,High_30MW_Petunia_1HR!H6)</f>
        <v>21910607.460499</v>
      </c>
      <c r="I6" s="17">
        <f>SUM(High_200MW_Petunia_1HR!I6,High_30MW_Petunia_1HR!I6)</f>
        <v>22741761.076170001</v>
      </c>
      <c r="J6" s="17">
        <f>SUM(High_200MW_Petunia_1HR!J6,High_30MW_Petunia_1HR!J6)</f>
        <v>22540970.485401001</v>
      </c>
      <c r="K6" s="17">
        <f>SUM(High_200MW_Petunia_1HR!K6,High_30MW_Petunia_1HR!K6)</f>
        <v>23453424.121192001</v>
      </c>
      <c r="L6" s="17">
        <f>SUM(High_200MW_Petunia_1HR!L6,High_30MW_Petunia_1HR!L6)</f>
        <v>23298859.919225</v>
      </c>
      <c r="M6" s="17">
        <f>SUM(High_200MW_Petunia_1HR!M6,High_30MW_Petunia_1HR!M6)</f>
        <v>24518185.364698</v>
      </c>
      <c r="N6" s="17">
        <f>SUM(High_200MW_Petunia_1HR!N6,High_30MW_Petunia_1HR!N6)</f>
        <v>23692375.937103998</v>
      </c>
      <c r="O6" s="17">
        <f>SUM(High_200MW_Petunia_1HR!O6,High_30MW_Petunia_1HR!O6)</f>
        <v>23798837.195659</v>
      </c>
      <c r="P6" s="17">
        <f>SUM(High_200MW_Petunia_1HR!P6,High_30MW_Petunia_1HR!P6)</f>
        <v>24667214.050051</v>
      </c>
      <c r="Q6" s="17">
        <f>SUM(High_200MW_Petunia_1HR!Q6,High_30MW_Petunia_1HR!Q6)</f>
        <v>24136239.893823002</v>
      </c>
      <c r="R6" s="17">
        <f>SUM(High_200MW_Petunia_1HR!R6,High_30MW_Petunia_1HR!R6)</f>
        <v>24805836.246413998</v>
      </c>
      <c r="S6" s="17">
        <f>SUM(High_200MW_Petunia_1HR!S6,High_30MW_Petunia_1HR!S6)</f>
        <v>23834792.149503998</v>
      </c>
      <c r="T6" s="17">
        <f>SUM(High_200MW_Petunia_1HR!T6,High_30MW_Petunia_1HR!T6)</f>
        <v>23777821.812111001</v>
      </c>
      <c r="U6" s="17">
        <f>SUM(High_200MW_Petunia_1HR!U6,High_30MW_Petunia_1HR!U6)</f>
        <v>24950097.885595001</v>
      </c>
      <c r="V6" s="17">
        <f>SUM(High_200MW_Petunia_1HR!V6,High_30MW_Petunia_1HR!V6)</f>
        <v>24237838.989983</v>
      </c>
      <c r="W6" s="17">
        <f>SUM(High_200MW_Petunia_1HR!W6,High_30MW_Petunia_1HR!W6)</f>
        <v>25028113.045474</v>
      </c>
      <c r="X6" s="17">
        <f>SUM(High_200MW_Petunia_1HR!X6,High_30MW_Petunia_1HR!X6)</f>
        <v>24676078.468343001</v>
      </c>
      <c r="Y6" s="17">
        <f>SUM(High_200MW_Petunia_1HR!Y6,High_30MW_Petunia_1HR!Y6)</f>
        <v>24251799.657961998</v>
      </c>
      <c r="Z6" s="17">
        <f>SUM(High_200MW_Petunia_1HR!Z6,High_30MW_Petunia_1HR!Z6)</f>
        <v>23432725.783503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f>SUM(High_200MW_Petunia_1HR!B10,High_30MW_Petunia_1HR!B10)</f>
        <v>19025341.066920001</v>
      </c>
      <c r="C10" s="17">
        <f>SUM(High_200MW_Petunia_1HR!C10,High_30MW_Petunia_1HR!C10)</f>
        <v>4026805.3053359999</v>
      </c>
      <c r="D10" s="17">
        <f>SUM(High_200MW_Petunia_1HR!D10,High_30MW_Petunia_1HR!D10)</f>
        <v>1527217.80819</v>
      </c>
      <c r="E10" s="17">
        <f>SUM(High_200MW_Petunia_1HR!E10,High_30MW_Petunia_1HR!E10)</f>
        <v>1406049.8198460001</v>
      </c>
      <c r="F10" s="17">
        <f>SUM(High_200MW_Petunia_1HR!F10,High_30MW_Petunia_1HR!F10)</f>
        <v>1374385.719669</v>
      </c>
      <c r="G10" s="17">
        <f>SUM(High_200MW_Petunia_1HR!G10,High_30MW_Petunia_1HR!G10)</f>
        <v>1291465.9827769999</v>
      </c>
      <c r="H10" s="17">
        <f>SUM(High_200MW_Petunia_1HR!H10,High_30MW_Petunia_1HR!H10)</f>
        <v>1148841.952181</v>
      </c>
      <c r="I10" s="17">
        <f>SUM(High_200MW_Petunia_1HR!I10,High_30MW_Petunia_1HR!I10)</f>
        <v>1171495.256052</v>
      </c>
      <c r="J10" s="17">
        <f>SUM(High_200MW_Petunia_1HR!J10,High_30MW_Petunia_1HR!J10)</f>
        <v>1202016.8137419999</v>
      </c>
      <c r="K10" s="17">
        <f>SUM(High_200MW_Petunia_1HR!K10,High_30MW_Petunia_1HR!K10)</f>
        <v>1244598.254898</v>
      </c>
      <c r="L10" s="17">
        <f>SUM(High_200MW_Petunia_1HR!L10,High_30MW_Petunia_1HR!L10)</f>
        <v>1256893.3410829999</v>
      </c>
      <c r="M10" s="17">
        <f>SUM(High_200MW_Petunia_1HR!M10,High_30MW_Petunia_1HR!M10)</f>
        <v>1274775.4476950001</v>
      </c>
      <c r="N10" s="17">
        <f>SUM(High_200MW_Petunia_1HR!N10,High_30MW_Petunia_1HR!N10)</f>
        <v>1405362.6219530001</v>
      </c>
      <c r="O10" s="17">
        <f>SUM(High_200MW_Petunia_1HR!O10,High_30MW_Petunia_1HR!O10)</f>
        <v>1381806.179797</v>
      </c>
      <c r="P10" s="17">
        <f>SUM(High_200MW_Petunia_1HR!P10,High_30MW_Petunia_1HR!P10)</f>
        <v>1405495.8147229999</v>
      </c>
      <c r="Q10" s="17">
        <f>SUM(High_200MW_Petunia_1HR!Q10,High_30MW_Petunia_1HR!Q10)</f>
        <v>1395340.0091500001</v>
      </c>
      <c r="R10" s="17">
        <f>SUM(High_200MW_Petunia_1HR!R10,High_30MW_Petunia_1HR!R10)</f>
        <v>1326651.8388660001</v>
      </c>
      <c r="S10" s="17">
        <f>SUM(High_200MW_Petunia_1HR!S10,High_30MW_Petunia_1HR!S10)</f>
        <v>1376383.52415</v>
      </c>
      <c r="T10" s="17">
        <f>SUM(High_200MW_Petunia_1HR!T10,High_30MW_Petunia_1HR!T10)</f>
        <v>1331920.569588</v>
      </c>
      <c r="U10" s="17">
        <f>SUM(High_200MW_Petunia_1HR!U10,High_30MW_Petunia_1HR!U10)</f>
        <v>1303604.9111629999</v>
      </c>
      <c r="V10" s="17">
        <f>SUM(High_200MW_Petunia_1HR!V10,High_30MW_Petunia_1HR!V10)</f>
        <v>1269511.2487850001</v>
      </c>
      <c r="W10" s="17">
        <f>SUM(High_200MW_Petunia_1HR!W10,High_30MW_Petunia_1HR!W10)</f>
        <v>1276093.7836430001</v>
      </c>
      <c r="X10" s="17">
        <f>SUM(High_200MW_Petunia_1HR!X10,High_30MW_Petunia_1HR!X10)</f>
        <v>1263735.955605</v>
      </c>
      <c r="Y10" s="17">
        <f>SUM(High_200MW_Petunia_1HR!Y10,High_30MW_Petunia_1HR!Y10)</f>
        <v>1278231.0229199999</v>
      </c>
      <c r="Z10" s="17">
        <f>SUM(High_200MW_Petunia_1HR!Z10,High_30MW_Petunia_1HR!Z10)</f>
        <v>1246345.80073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>SUM(High_200MW_Petunia_1HR!B15,High_30MW_Petunia_1HR!B15)</f>
        <v>961400</v>
      </c>
      <c r="C15" s="17">
        <f>SUM(High_200MW_Petunia_1HR!C15,High_30MW_Petunia_1HR!C15)</f>
        <v>911342.33999999985</v>
      </c>
      <c r="D15" s="17">
        <f>SUM(High_200MW_Petunia_1HR!D15,High_30MW_Petunia_1HR!D15)</f>
        <v>662523.91249999998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f>SUM(High_200MW_Petunia_1HR!B16,High_30MW_Petunia_1HR!B16)</f>
        <v>4755650.7724095173</v>
      </c>
      <c r="C16" s="17">
        <f>SUM(High_200MW_Petunia_1HR!C16,High_30MW_Petunia_1HR!C16)</f>
        <v>5337546.4809542568</v>
      </c>
      <c r="D16" s="17">
        <f>SUM(High_200MW_Petunia_1HR!D16,High_30MW_Petunia_1HR!D16)</f>
        <v>5726442.8199937213</v>
      </c>
      <c r="E16" s="17">
        <f>SUM(High_200MW_Petunia_1HR!E16,High_30MW_Petunia_1HR!E16)</f>
        <v>5528371.4914460145</v>
      </c>
      <c r="F16" s="17">
        <f>SUM(High_200MW_Petunia_1HR!F16,High_30MW_Petunia_1HR!F16)</f>
        <v>4842108.6405753139</v>
      </c>
      <c r="G16" s="17">
        <f>SUM(High_200MW_Petunia_1HR!G16,High_30MW_Petunia_1HR!G16)</f>
        <v>4589815.4992609248</v>
      </c>
      <c r="H16" s="17">
        <f>SUM(High_200MW_Petunia_1HR!H16,High_30MW_Petunia_1HR!H16)</f>
        <v>4072757.166193495</v>
      </c>
      <c r="I16" s="17">
        <f>SUM(High_200MW_Petunia_1HR!I16,High_30MW_Petunia_1HR!I16)</f>
        <v>4294377.4135011677</v>
      </c>
      <c r="J16" s="17">
        <f>SUM(High_200MW_Petunia_1HR!J16,High_30MW_Petunia_1HR!J16)</f>
        <v>4260393.3353198729</v>
      </c>
      <c r="K16" s="17">
        <f>SUM(High_200MW_Petunia_1HR!K16,High_30MW_Petunia_1HR!K16)</f>
        <v>4498510.6481758971</v>
      </c>
      <c r="L16" s="17">
        <f>SUM(High_200MW_Petunia_1HR!L16,High_30MW_Petunia_1HR!L16)</f>
        <v>4470567.0313796485</v>
      </c>
      <c r="M16" s="17">
        <f>SUM(High_200MW_Petunia_1HR!M16,High_30MW_Petunia_1HR!M16)</f>
        <v>4829862.2730101664</v>
      </c>
      <c r="N16" s="17">
        <f>SUM(High_200MW_Petunia_1HR!N16,High_30MW_Petunia_1HR!N16)</f>
        <v>4626915.2787373066</v>
      </c>
      <c r="O16" s="17">
        <f>SUM(High_200MW_Petunia_1HR!O16,High_30MW_Petunia_1HR!O16)</f>
        <v>4698988.5749119967</v>
      </c>
      <c r="P16" s="17">
        <f>SUM(High_200MW_Petunia_1HR!P16,High_30MW_Petunia_1HR!P16)</f>
        <v>4908878.7381936479</v>
      </c>
      <c r="Q16" s="17">
        <f>SUM(High_200MW_Petunia_1HR!Q16,High_30MW_Petunia_1HR!Q16)</f>
        <v>4901159.9131924901</v>
      </c>
      <c r="R16" s="17">
        <f>SUM(High_200MW_Petunia_1HR!R16,High_30MW_Petunia_1HR!R16)</f>
        <v>5051639.4613207569</v>
      </c>
      <c r="S16" s="17">
        <f>SUM(High_200MW_Petunia_1HR!S16,High_30MW_Petunia_1HR!S16)</f>
        <v>4869991.7422741195</v>
      </c>
      <c r="T16" s="17">
        <f>SUM(High_200MW_Petunia_1HR!T16,High_30MW_Petunia_1HR!T16)</f>
        <v>4889648.8804821735</v>
      </c>
      <c r="U16" s="17">
        <f>SUM(High_200MW_Petunia_1HR!U16,High_30MW_Petunia_1HR!U16)</f>
        <v>5199814.1307830922</v>
      </c>
      <c r="V16" s="17">
        <f>SUM(High_200MW_Petunia_1HR!V16,High_30MW_Petunia_1HR!V16)</f>
        <v>5064047.089216873</v>
      </c>
      <c r="W16" s="17">
        <f>SUM(High_200MW_Petunia_1HR!W16,High_30MW_Petunia_1HR!W16)</f>
        <v>5346975.4098908054</v>
      </c>
      <c r="X16" s="17">
        <f>SUM(High_200MW_Petunia_1HR!X16,High_30MW_Petunia_1HR!X16)</f>
        <v>5282717.1078184387</v>
      </c>
      <c r="Y16" s="17">
        <f>SUM(High_200MW_Petunia_1HR!Y16,High_30MW_Petunia_1HR!Y16)</f>
        <v>5209925.3322827565</v>
      </c>
      <c r="Z16" s="17">
        <f>SUM(High_200MW_Petunia_1HR!Z16,High_30MW_Petunia_1HR!Z16)</f>
        <v>5086442.0525833098</v>
      </c>
    </row>
    <row r="17" spans="1:26" x14ac:dyDescent="0.25">
      <c r="A17" s="16" t="s">
        <v>10</v>
      </c>
      <c r="B17" s="17">
        <f t="shared" ref="B17:Z17" si="0">SUM(B5:B16)</f>
        <v>45611469.090318516</v>
      </c>
      <c r="C17" s="17">
        <f t="shared" si="0"/>
        <v>36749499.865054257</v>
      </c>
      <c r="D17" s="17">
        <f t="shared" si="0"/>
        <v>36054101.982690722</v>
      </c>
      <c r="E17" s="17">
        <f t="shared" si="0"/>
        <v>34355001.595239013</v>
      </c>
      <c r="F17" s="17">
        <f t="shared" si="0"/>
        <v>31040999.911115319</v>
      </c>
      <c r="G17" s="17">
        <f t="shared" si="0"/>
        <v>29435619.032958925</v>
      </c>
      <c r="H17" s="17">
        <f t="shared" si="0"/>
        <v>26606760.801404495</v>
      </c>
      <c r="I17" s="17">
        <f t="shared" si="0"/>
        <v>27728278.818276167</v>
      </c>
      <c r="J17" s="17">
        <f t="shared" si="0"/>
        <v>27513099.812952876</v>
      </c>
      <c r="K17" s="17">
        <f t="shared" si="0"/>
        <v>28734000.449253902</v>
      </c>
      <c r="L17" s="17">
        <f t="shared" si="0"/>
        <v>28548900.793363649</v>
      </c>
      <c r="M17" s="17">
        <f t="shared" si="0"/>
        <v>30239438.723863162</v>
      </c>
      <c r="N17" s="17">
        <f t="shared" si="0"/>
        <v>29248038.145920303</v>
      </c>
      <c r="O17" s="17">
        <f t="shared" si="0"/>
        <v>29528779.463990998</v>
      </c>
      <c r="P17" s="17">
        <f t="shared" si="0"/>
        <v>30621636.844716646</v>
      </c>
      <c r="Q17" s="17">
        <f t="shared" si="0"/>
        <v>30157149.81095849</v>
      </c>
      <c r="R17" s="17">
        <f t="shared" si="0"/>
        <v>30926956.702605754</v>
      </c>
      <c r="S17" s="17">
        <f t="shared" si="0"/>
        <v>29859175.505748119</v>
      </c>
      <c r="T17" s="17">
        <f t="shared" si="0"/>
        <v>29852171.483474173</v>
      </c>
      <c r="U17" s="17">
        <f t="shared" si="0"/>
        <v>31287662.885248091</v>
      </c>
      <c r="V17" s="17">
        <f t="shared" si="0"/>
        <v>30538290.420649875</v>
      </c>
      <c r="W17" s="17">
        <f t="shared" si="0"/>
        <v>31827836.513706803</v>
      </c>
      <c r="X17" s="17">
        <f t="shared" si="0"/>
        <v>31273573.639340442</v>
      </c>
      <c r="Y17" s="17">
        <f t="shared" si="0"/>
        <v>30808287.695069756</v>
      </c>
      <c r="Z17" s="17">
        <f t="shared" si="0"/>
        <v>29851436.96333031</v>
      </c>
    </row>
    <row r="18" spans="1:26" x14ac:dyDescent="0.25">
      <c r="A18" s="16" t="s">
        <v>13</v>
      </c>
      <c r="B18" s="17">
        <f t="shared" ref="B18:Z18" si="1">B17/B3/1000</f>
        <v>198.31073517529788</v>
      </c>
      <c r="C18" s="17">
        <f t="shared" si="1"/>
        <v>159.78043419588809</v>
      </c>
      <c r="D18" s="17">
        <f t="shared" si="1"/>
        <v>156.75696514213357</v>
      </c>
      <c r="E18" s="17">
        <f t="shared" si="1"/>
        <v>149.36957215321311</v>
      </c>
      <c r="F18" s="17">
        <f t="shared" si="1"/>
        <v>134.96086917876227</v>
      </c>
      <c r="G18" s="17">
        <f t="shared" si="1"/>
        <v>127.98095231721273</v>
      </c>
      <c r="H18" s="17">
        <f t="shared" si="1"/>
        <v>115.68156870175868</v>
      </c>
      <c r="I18" s="17">
        <f t="shared" si="1"/>
        <v>120.55773399250508</v>
      </c>
      <c r="J18" s="17">
        <f t="shared" si="1"/>
        <v>119.62217309979511</v>
      </c>
      <c r="K18" s="17">
        <f t="shared" si="1"/>
        <v>124.93043673588653</v>
      </c>
      <c r="L18" s="17">
        <f t="shared" si="1"/>
        <v>124.12565562332021</v>
      </c>
      <c r="M18" s="17">
        <f t="shared" si="1"/>
        <v>131.47582053853549</v>
      </c>
      <c r="N18" s="17">
        <f t="shared" si="1"/>
        <v>127.16538324313176</v>
      </c>
      <c r="O18" s="17">
        <f t="shared" si="1"/>
        <v>128.38599766952606</v>
      </c>
      <c r="P18" s="17">
        <f t="shared" si="1"/>
        <v>133.13755149876803</v>
      </c>
      <c r="Q18" s="17">
        <f t="shared" si="1"/>
        <v>131.11804265634126</v>
      </c>
      <c r="R18" s="17">
        <f t="shared" si="1"/>
        <v>134.46502914176415</v>
      </c>
      <c r="S18" s="17">
        <f t="shared" si="1"/>
        <v>129.82250219890486</v>
      </c>
      <c r="T18" s="17">
        <f t="shared" si="1"/>
        <v>129.79204992814857</v>
      </c>
      <c r="U18" s="17">
        <f t="shared" si="1"/>
        <v>136.033316892383</v>
      </c>
      <c r="V18" s="17">
        <f t="shared" si="1"/>
        <v>132.77517574195599</v>
      </c>
      <c r="W18" s="17">
        <f t="shared" si="1"/>
        <v>138.38189788568175</v>
      </c>
      <c r="X18" s="17">
        <f t="shared" si="1"/>
        <v>135.97205930148019</v>
      </c>
      <c r="Y18" s="17">
        <f t="shared" si="1"/>
        <v>133.94907693508591</v>
      </c>
      <c r="Z18" s="17">
        <f t="shared" si="1"/>
        <v>129.78885636230569</v>
      </c>
    </row>
    <row r="19" spans="1:26" x14ac:dyDescent="0.25">
      <c r="A19" s="16" t="s">
        <v>14</v>
      </c>
      <c r="B19" s="17">
        <f>B18/B4</f>
        <v>198.31073517529788</v>
      </c>
      <c r="C19" s="17">
        <f>C18/B4</f>
        <v>159.78043419588809</v>
      </c>
      <c r="D19" s="17">
        <f>D18/B4</f>
        <v>156.75696514213357</v>
      </c>
      <c r="E19" s="17">
        <f>E18/B4</f>
        <v>149.36957215321311</v>
      </c>
      <c r="F19" s="17">
        <f>F18/B4</f>
        <v>134.96086917876227</v>
      </c>
      <c r="G19" s="17">
        <f>G18/B4</f>
        <v>127.98095231721273</v>
      </c>
      <c r="H19" s="17">
        <f>H18/B4</f>
        <v>115.68156870175868</v>
      </c>
      <c r="I19" s="17">
        <f>I18/B4</f>
        <v>120.55773399250508</v>
      </c>
      <c r="J19" s="17">
        <f>J18/B4</f>
        <v>119.62217309979511</v>
      </c>
      <c r="K19" s="17">
        <f>K18/B4</f>
        <v>124.93043673588653</v>
      </c>
      <c r="L19" s="17">
        <f>L18/B4</f>
        <v>124.12565562332021</v>
      </c>
      <c r="M19" s="17">
        <f>M18/B4</f>
        <v>131.47582053853549</v>
      </c>
      <c r="N19" s="17">
        <f>N18/B4</f>
        <v>127.16538324313176</v>
      </c>
      <c r="O19" s="17">
        <f>O18/B4</f>
        <v>128.38599766952606</v>
      </c>
      <c r="P19" s="17">
        <f>P18/B4</f>
        <v>133.13755149876803</v>
      </c>
      <c r="Q19" s="17">
        <f>Q18/B4</f>
        <v>131.11804265634126</v>
      </c>
      <c r="R19" s="17">
        <f>R18/B4</f>
        <v>134.46502914176415</v>
      </c>
      <c r="S19" s="17">
        <f>S18/B4</f>
        <v>129.82250219890486</v>
      </c>
      <c r="T19" s="17">
        <f>T18/B4</f>
        <v>129.79204992814857</v>
      </c>
      <c r="U19" s="17">
        <f>U18/B4</f>
        <v>136.033316892383</v>
      </c>
      <c r="V19" s="17">
        <f>V18/B4</f>
        <v>132.77517574195599</v>
      </c>
      <c r="W19" s="17">
        <f>W18/B4</f>
        <v>138.38189788568175</v>
      </c>
      <c r="X19" s="17">
        <f>X18/B4</f>
        <v>135.97205930148019</v>
      </c>
      <c r="Y19" s="17">
        <f>Y18/B4</f>
        <v>133.94907693508591</v>
      </c>
      <c r="Z19" s="17">
        <f>Z18/B4</f>
        <v>129.78885636230569</v>
      </c>
    </row>
    <row r="20" spans="1:26" x14ac:dyDescent="0.25">
      <c r="A20" s="16" t="s">
        <v>15</v>
      </c>
      <c r="B20" s="18">
        <f>(20/23*High_200MW_Petunia_1HR!B20)+(3/23*High_30MW_Petunia_1HR!B20)</f>
        <v>237.63213863043472</v>
      </c>
      <c r="C20" s="18">
        <f>(20/23*High_200MW_Petunia_1HR!C20)+(3/23*High_30MW_Petunia_1HR!C20)</f>
        <v>375.53501622896033</v>
      </c>
      <c r="D20" s="18">
        <f>(20/23*High_200MW_Petunia_1HR!D20)+(3/23*High_30MW_Petunia_1HR!D20)</f>
        <v>394.39936952733188</v>
      </c>
      <c r="E20" s="18">
        <f>(20/23*High_200MW_Petunia_1HR!E20)+(3/23*High_30MW_Petunia_1HR!E20)</f>
        <v>398.90902206394571</v>
      </c>
      <c r="F20" s="18">
        <f>(20/23*High_200MW_Petunia_1HR!F20)+(3/23*High_30MW_Petunia_1HR!F20)</f>
        <v>397.62126570048304</v>
      </c>
      <c r="G20" s="18">
        <f>(20/23*High_200MW_Petunia_1HR!G20)+(3/23*High_30MW_Petunia_1HR!G20)</f>
        <v>393.16773195269997</v>
      </c>
      <c r="H20" s="18">
        <f>(20/23*High_200MW_Petunia_1HR!H20)+(3/23*High_30MW_Petunia_1HR!H20)</f>
        <v>391.2226958286405</v>
      </c>
      <c r="I20" s="18">
        <f>(20/23*High_200MW_Petunia_1HR!I20)+(3/23*High_30MW_Petunia_1HR!I20)</f>
        <v>392.86510311947995</v>
      </c>
      <c r="J20" s="18">
        <f>(20/23*High_200MW_Petunia_1HR!J20)+(3/23*High_30MW_Petunia_1HR!J20)</f>
        <v>387.68318908340257</v>
      </c>
      <c r="K20" s="18">
        <f>(20/23*High_200MW_Petunia_1HR!K20)+(3/23*High_30MW_Petunia_1HR!K20)</f>
        <v>399.8776043794316</v>
      </c>
      <c r="L20" s="18">
        <f>(20/23*High_200MW_Petunia_1HR!L20)+(3/23*High_30MW_Petunia_1HR!L20)</f>
        <v>407.09552010104619</v>
      </c>
      <c r="M20" s="18">
        <f>(20/23*High_200MW_Petunia_1HR!M20)+(3/23*High_30MW_Petunia_1HR!M20)</f>
        <v>412.8339510779366</v>
      </c>
      <c r="N20" s="18">
        <f>(20/23*High_200MW_Petunia_1HR!N20)+(3/23*High_30MW_Petunia_1HR!N20)</f>
        <v>412.18229593140092</v>
      </c>
      <c r="O20" s="18">
        <f>(20/23*High_200MW_Petunia_1HR!O20)+(3/23*High_30MW_Petunia_1HR!O20)</f>
        <v>414.82915650188335</v>
      </c>
      <c r="P20" s="18">
        <f>(20/23*High_200MW_Petunia_1HR!P20)+(3/23*High_30MW_Petunia_1HR!P20)</f>
        <v>415.00000000099976</v>
      </c>
      <c r="Q20" s="18">
        <f>(20/23*High_200MW_Petunia_1HR!Q20)+(3/23*High_30MW_Petunia_1HR!Q20)</f>
        <v>415.00000000152517</v>
      </c>
      <c r="R20" s="18">
        <f>(20/23*High_200MW_Petunia_1HR!R20)+(3/23*High_30MW_Petunia_1HR!R20)</f>
        <v>416.13698630797671</v>
      </c>
      <c r="S20" s="18">
        <f>(20/23*High_200MW_Petunia_1HR!S20)+(3/23*High_30MW_Petunia_1HR!S20)</f>
        <v>414.94223425537018</v>
      </c>
      <c r="T20" s="18">
        <f>(20/23*High_200MW_Petunia_1HR!T20)+(3/23*High_30MW_Petunia_1HR!T20)</f>
        <v>414.8974707088646</v>
      </c>
      <c r="U20" s="18">
        <f>(20/23*High_200MW_Petunia_1HR!U20)+(3/23*High_30MW_Petunia_1HR!U20)</f>
        <v>414.48999274601937</v>
      </c>
      <c r="V20" s="18">
        <f>(20/23*High_200MW_Petunia_1HR!V20)+(3/23*High_30MW_Petunia_1HR!V20)</f>
        <v>416.13698629780032</v>
      </c>
      <c r="W20" s="18">
        <f>(20/23*High_200MW_Petunia_1HR!W20)+(3/23*High_30MW_Petunia_1HR!W20)</f>
        <v>414.43145996244039</v>
      </c>
      <c r="X20" s="18">
        <f>(20/23*High_200MW_Petunia_1HR!X20)+(3/23*High_30MW_Petunia_1HR!X20)</f>
        <v>412.7563216434454</v>
      </c>
      <c r="Y20" s="18">
        <f>(20/23*High_200MW_Petunia_1HR!Y20)+(3/23*High_30MW_Petunia_1HR!Y20)</f>
        <v>414.53114399225223</v>
      </c>
      <c r="Z20" s="18">
        <f>(20/23*High_200MW_Petunia_1HR!Z20)+(3/23*High_30MW_Petunia_1HR!Z20)</f>
        <v>416.05395957863357</v>
      </c>
    </row>
    <row r="21" spans="1:26" x14ac:dyDescent="0.25">
      <c r="A21" s="16" t="s">
        <v>70</v>
      </c>
      <c r="B21" s="19">
        <f>SUM(High_200MW_Petunia_1HR!B21,High_30MW_Petunia_1HR!B21)</f>
        <v>10.036339721365989</v>
      </c>
      <c r="C21" s="19">
        <f>SUM(High_200MW_Petunia_1HR!C21,High_30MW_Petunia_1HR!C21)</f>
        <v>0.51463348183911117</v>
      </c>
      <c r="D21" s="19">
        <f>SUM(High_200MW_Petunia_1HR!D21,High_30MW_Petunia_1HR!D21)</f>
        <v>0.81427869216255844</v>
      </c>
      <c r="E21" s="19">
        <f>SUM(High_200MW_Petunia_1HR!E21,High_30MW_Petunia_1HR!E21)</f>
        <v>2.9412379980201981</v>
      </c>
      <c r="F21" s="19">
        <f>SUM(High_200MW_Petunia_1HR!F21,High_30MW_Petunia_1HR!F21)</f>
        <v>6.9793813194539513</v>
      </c>
      <c r="G21" s="19">
        <f>SUM(High_200MW_Petunia_1HR!G21,High_30MW_Petunia_1HR!G21)</f>
        <v>7.9643782043582556</v>
      </c>
      <c r="H21" s="19">
        <f>SUM(High_200MW_Petunia_1HR!H21,High_30MW_Petunia_1HR!H21)</f>
        <v>11.99674772295044</v>
      </c>
      <c r="I21" s="19">
        <f>SUM(High_200MW_Petunia_1HR!I21,High_30MW_Petunia_1HR!I21)</f>
        <v>11.229836458179737</v>
      </c>
      <c r="J21" s="19">
        <f>SUM(High_200MW_Petunia_1HR!J21,High_30MW_Petunia_1HR!J21)</f>
        <v>12.060514322428553</v>
      </c>
      <c r="K21" s="19">
        <f>SUM(High_200MW_Petunia_1HR!K21,High_30MW_Petunia_1HR!K21)</f>
        <v>11.079874658976644</v>
      </c>
      <c r="L21" s="19">
        <f>SUM(High_200MW_Petunia_1HR!L21,High_30MW_Petunia_1HR!L21)</f>
        <v>11.02609733906111</v>
      </c>
      <c r="M21" s="19">
        <f>SUM(High_200MW_Petunia_1HR!M21,High_30MW_Petunia_1HR!M21)</f>
        <v>8.8682120656976142</v>
      </c>
      <c r="N21" s="19">
        <f>SUM(High_200MW_Petunia_1HR!N21,High_30MW_Petunia_1HR!N21)</f>
        <v>11.031549352351817</v>
      </c>
      <c r="O21" s="19">
        <f>SUM(High_200MW_Petunia_1HR!O21,High_30MW_Petunia_1HR!O21)</f>
        <v>8.0989110392178691</v>
      </c>
      <c r="P21" s="19">
        <f>SUM(High_200MW_Petunia_1HR!P21,High_30MW_Petunia_1HR!P21)</f>
        <v>8.4239340978086901</v>
      </c>
      <c r="Q21" s="19">
        <f>SUM(High_200MW_Petunia_1HR!Q21,High_30MW_Petunia_1HR!Q21)</f>
        <v>6.4484958252623761</v>
      </c>
      <c r="R21" s="19">
        <f>SUM(High_200MW_Petunia_1HR!R21,High_30MW_Petunia_1HR!R21)</f>
        <v>6.0371044749743596</v>
      </c>
      <c r="S21" s="19">
        <f>SUM(High_200MW_Petunia_1HR!S21,High_30MW_Petunia_1HR!S21)</f>
        <v>4.9163317041568728</v>
      </c>
      <c r="T21" s="19">
        <f>SUM(High_200MW_Petunia_1HR!T21,High_30MW_Petunia_1HR!T21)</f>
        <v>2.7714196851339459</v>
      </c>
      <c r="U21" s="19">
        <f>SUM(High_200MW_Petunia_1HR!U21,High_30MW_Petunia_1HR!U21)</f>
        <v>3.1837794241089643</v>
      </c>
      <c r="V21" s="19">
        <f>SUM(High_200MW_Petunia_1HR!V21,High_30MW_Petunia_1HR!V21)</f>
        <v>-0.45523665931136836</v>
      </c>
      <c r="W21" s="19">
        <f>SUM(High_200MW_Petunia_1HR!W21,High_30MW_Petunia_1HR!W21)</f>
        <v>-5.3204635245547669</v>
      </c>
      <c r="X21" s="19">
        <f>SUM(High_200MW_Petunia_1HR!X21,High_30MW_Petunia_1HR!X21)</f>
        <v>-2.3844890035661113</v>
      </c>
      <c r="Y21" s="19">
        <f>SUM(High_200MW_Petunia_1HR!Y21,High_30MW_Petunia_1HR!Y21)</f>
        <v>-2.9975503801912589</v>
      </c>
      <c r="Z21" s="19">
        <f>SUM(High_200MW_Petunia_1HR!Z21,High_30MW_Petunia_1HR!Z21)</f>
        <v>-3.9082022790562734</v>
      </c>
    </row>
    <row r="22" spans="1:26" x14ac:dyDescent="0.25">
      <c r="A22" s="16" t="s">
        <v>71</v>
      </c>
      <c r="B22" s="19">
        <f>SUM(High_200MW_Petunia_1HR!B22,High_30MW_Petunia_1HR!B22)</f>
        <v>704.56919316876792</v>
      </c>
      <c r="C22" s="19">
        <f>SUM(High_200MW_Petunia_1HR!C22,High_30MW_Petunia_1HR!C22)</f>
        <v>637.35848907808372</v>
      </c>
      <c r="D22" s="19">
        <f>SUM(High_200MW_Petunia_1HR!D22,High_30MW_Petunia_1HR!D22)</f>
        <v>667.42413657800432</v>
      </c>
      <c r="E22" s="19">
        <f>SUM(High_200MW_Petunia_1HR!E22,High_30MW_Petunia_1HR!E22)</f>
        <v>664.42357093429121</v>
      </c>
      <c r="F22" s="19">
        <f>SUM(High_200MW_Petunia_1HR!F22,High_30MW_Petunia_1HR!F22)</f>
        <v>621.5253657923372</v>
      </c>
      <c r="G22" s="19">
        <f>SUM(High_200MW_Petunia_1HR!G22,High_30MW_Petunia_1HR!G22)</f>
        <v>608.65039530858758</v>
      </c>
      <c r="H22" s="19">
        <f>SUM(High_200MW_Petunia_1HR!H22,High_30MW_Petunia_1HR!H22)</f>
        <v>571.40027154472364</v>
      </c>
      <c r="I22" s="19">
        <f>SUM(High_200MW_Petunia_1HR!I22,High_30MW_Petunia_1HR!I22)</f>
        <v>602.52733934068181</v>
      </c>
      <c r="J22" s="19">
        <f>SUM(High_200MW_Petunia_1HR!J22,High_30MW_Petunia_1HR!J22)</f>
        <v>614.44405112575919</v>
      </c>
      <c r="K22" s="19">
        <f>SUM(High_200MW_Petunia_1HR!K22,High_30MW_Petunia_1HR!K22)</f>
        <v>637.56519044789297</v>
      </c>
      <c r="L22" s="19">
        <f>SUM(High_200MW_Petunia_1HR!L22,High_30MW_Petunia_1HR!L22)</f>
        <v>636.8840326231516</v>
      </c>
      <c r="M22" s="19">
        <f>SUM(High_200MW_Petunia_1HR!M22,High_30MW_Petunia_1HR!M22)</f>
        <v>675.87251949901395</v>
      </c>
      <c r="N22" s="19">
        <f>SUM(High_200MW_Petunia_1HR!N22,High_30MW_Petunia_1HR!N22)</f>
        <v>664.61826245961856</v>
      </c>
      <c r="O22" s="19">
        <f>SUM(High_200MW_Petunia_1HR!O22,High_30MW_Petunia_1HR!O22)</f>
        <v>676.76402433024987</v>
      </c>
      <c r="P22" s="19">
        <f>SUM(High_200MW_Petunia_1HR!P22,High_30MW_Petunia_1HR!P22)</f>
        <v>713.3947348419083</v>
      </c>
      <c r="Q22" s="19">
        <f>SUM(High_200MW_Petunia_1HR!Q22,High_30MW_Petunia_1HR!Q22)</f>
        <v>709.60332686653101</v>
      </c>
      <c r="R22" s="19">
        <f>SUM(High_200MW_Petunia_1HR!R22,High_30MW_Petunia_1HR!R22)</f>
        <v>739.98264468584614</v>
      </c>
      <c r="S22" s="19">
        <f>SUM(High_200MW_Petunia_1HR!S22,High_30MW_Petunia_1HR!S22)</f>
        <v>723.99345538379862</v>
      </c>
      <c r="T22" s="19">
        <f>SUM(High_200MW_Petunia_1HR!T22,High_30MW_Petunia_1HR!T22)</f>
        <v>733.68155714633804</v>
      </c>
      <c r="U22" s="19">
        <f>SUM(High_200MW_Petunia_1HR!U22,High_30MW_Petunia_1HR!U22)</f>
        <v>782.63717399505822</v>
      </c>
      <c r="V22" s="19">
        <f>SUM(High_200MW_Petunia_1HR!V22,High_30MW_Petunia_1HR!V22)</f>
        <v>769.53639893439902</v>
      </c>
      <c r="W22" s="19">
        <f>SUM(High_200MW_Petunia_1HR!W22,High_30MW_Petunia_1HR!W22)</f>
        <v>817.51797984274663</v>
      </c>
      <c r="X22" s="19">
        <f>SUM(High_200MW_Petunia_1HR!X22,High_30MW_Petunia_1HR!X22)</f>
        <v>826.64173593703003</v>
      </c>
      <c r="Y22" s="19">
        <f>SUM(High_200MW_Petunia_1HR!Y22,High_30MW_Petunia_1HR!Y22)</f>
        <v>830.42333099753773</v>
      </c>
      <c r="Z22" s="19">
        <f>SUM(High_200MW_Petunia_1HR!Z22,High_30MW_Petunia_1HR!Z22)</f>
        <v>819.54497436686438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f>SUM(High_200MW_Petunia_1HR!B26,High_30MW_Petunia_1HR!B26)</f>
        <v>13.94049119423312</v>
      </c>
      <c r="C26" s="19">
        <f>SUM(High_200MW_Petunia_1HR!C26,High_30MW_Petunia_1HR!C26)</f>
        <v>5.6190095924656518</v>
      </c>
      <c r="D26" s="19">
        <f>SUM(High_200MW_Petunia_1HR!D26,High_30MW_Petunia_1HR!D26)</f>
        <v>1.2631093611515309</v>
      </c>
      <c r="E26" s="19">
        <f>SUM(High_200MW_Petunia_1HR!E26,High_30MW_Petunia_1HR!E26)</f>
        <v>1.1968224625013939</v>
      </c>
      <c r="F26" s="19">
        <f>SUM(High_200MW_Petunia_1HR!F26,High_30MW_Petunia_1HR!F26)</f>
        <v>1.16893960999417</v>
      </c>
      <c r="G26" s="19">
        <f>SUM(High_200MW_Petunia_1HR!G26,High_30MW_Petunia_1HR!G26)</f>
        <v>1.0533374130629229</v>
      </c>
      <c r="H26" s="19">
        <f>SUM(High_200MW_Petunia_1HR!H26,High_30MW_Petunia_1HR!H26)</f>
        <v>1.0116500378197919</v>
      </c>
      <c r="I26" s="19">
        <f>SUM(High_200MW_Petunia_1HR!I26,High_30MW_Petunia_1HR!I26)</f>
        <v>1.0210125999689379</v>
      </c>
      <c r="J26" s="19">
        <f>SUM(High_200MW_Petunia_1HR!J26,High_30MW_Petunia_1HR!J26)</f>
        <v>1.021005531857972</v>
      </c>
      <c r="K26" s="19">
        <f>SUM(High_200MW_Petunia_1HR!K26,High_30MW_Petunia_1HR!K26)</f>
        <v>1.029212473661411</v>
      </c>
      <c r="L26" s="19">
        <f>SUM(High_200MW_Petunia_1HR!L26,High_30MW_Petunia_1HR!L26)</f>
        <v>1.103674175816826</v>
      </c>
      <c r="M26" s="19">
        <f>SUM(High_200MW_Petunia_1HR!M26,High_30MW_Petunia_1HR!M26)</f>
        <v>1.1302657473754081</v>
      </c>
      <c r="N26" s="19">
        <f>SUM(High_200MW_Petunia_1HR!N26,High_30MW_Petunia_1HR!N26)</f>
        <v>1.2175938938670621</v>
      </c>
      <c r="O26" s="19">
        <f>SUM(High_200MW_Petunia_1HR!O26,High_30MW_Petunia_1HR!O26)</f>
        <v>1.153577103040953</v>
      </c>
      <c r="P26" s="19">
        <f>SUM(High_200MW_Petunia_1HR!P26,High_30MW_Petunia_1HR!P26)</f>
        <v>1.1630431058616071</v>
      </c>
      <c r="Q26" s="19">
        <f>SUM(High_200MW_Petunia_1HR!Q26,High_30MW_Petunia_1HR!Q26)</f>
        <v>1.1774417149538201</v>
      </c>
      <c r="R26" s="19">
        <f>SUM(High_200MW_Petunia_1HR!R26,High_30MW_Petunia_1HR!R26)</f>
        <v>1.1602959478932779</v>
      </c>
      <c r="S26" s="19">
        <f>SUM(High_200MW_Petunia_1HR!S26,High_30MW_Petunia_1HR!S26)</f>
        <v>1.160478157291216</v>
      </c>
      <c r="T26" s="19">
        <f>SUM(High_200MW_Petunia_1HR!T26,High_30MW_Petunia_1HR!T26)</f>
        <v>1.1258504034754271</v>
      </c>
      <c r="U26" s="19">
        <f>SUM(High_200MW_Petunia_1HR!U26,High_30MW_Petunia_1HR!U26)</f>
        <v>1.1260865071381181</v>
      </c>
      <c r="V26" s="19">
        <f>SUM(High_200MW_Petunia_1HR!V26,High_30MW_Petunia_1HR!V26)</f>
        <v>1.0985630593556679</v>
      </c>
      <c r="W26" s="19">
        <f>SUM(High_200MW_Petunia_1HR!W26,High_30MW_Petunia_1HR!W26)</f>
        <v>1.0914503477578981</v>
      </c>
      <c r="X26" s="19">
        <f>SUM(High_200MW_Petunia_1HR!X26,High_30MW_Petunia_1HR!X26)</f>
        <v>1.091487192138527</v>
      </c>
      <c r="Y26" s="19">
        <f>SUM(High_200MW_Petunia_1HR!Y26,High_30MW_Petunia_1HR!Y26)</f>
        <v>1.0854904641017531</v>
      </c>
      <c r="Z26" s="19">
        <f>SUM(High_200MW_Petunia_1HR!Z26,High_30MW_Petunia_1HR!Z26)</f>
        <v>1.0782379157160911</v>
      </c>
    </row>
    <row r="27" spans="1:26" x14ac:dyDescent="0.25">
      <c r="A27" s="16" t="s">
        <v>76</v>
      </c>
      <c r="B27" s="18">
        <f>SUM(High_200MW_Petunia_1HR!B27,High_30MW_Petunia_1HR!B27)</f>
        <v>54655.391884999997</v>
      </c>
      <c r="C27" s="18">
        <f>SUM(High_200MW_Petunia_1HR!C27,High_30MW_Petunia_1HR!C27)</f>
        <v>81778.007274083328</v>
      </c>
      <c r="D27" s="18">
        <f>SUM(High_200MW_Petunia_1HR!D27,High_30MW_Petunia_1HR!D27)</f>
        <v>83282.554067500008</v>
      </c>
      <c r="E27" s="18">
        <f>SUM(High_200MW_Petunia_1HR!E27,High_30MW_Petunia_1HR!E27)</f>
        <v>82078.722561833332</v>
      </c>
      <c r="F27" s="18">
        <f>SUM(High_200MW_Petunia_1HR!F27,High_30MW_Petunia_1HR!F27)</f>
        <v>79920.681541999991</v>
      </c>
      <c r="G27" s="18">
        <f>SUM(High_200MW_Petunia_1HR!G27,High_30MW_Petunia_1HR!G27)</f>
        <v>77325.47734633334</v>
      </c>
      <c r="H27" s="18">
        <f>SUM(High_200MW_Petunia_1HR!H27,High_30MW_Petunia_1HR!H27)</f>
        <v>75377.268028000006</v>
      </c>
      <c r="I27" s="18">
        <f>SUM(High_200MW_Petunia_1HR!I27,High_30MW_Petunia_1HR!I27)</f>
        <v>74211.82511416667</v>
      </c>
      <c r="J27" s="18">
        <f>SUM(High_200MW_Petunia_1HR!J27,High_30MW_Petunia_1HR!J27)</f>
        <v>71850.876165583337</v>
      </c>
      <c r="K27" s="18">
        <f>SUM(High_200MW_Petunia_1HR!K27,High_30MW_Petunia_1HR!K27)</f>
        <v>72749.732564749997</v>
      </c>
      <c r="L27" s="18">
        <f>SUM(High_200MW_Petunia_1HR!L27,High_30MW_Petunia_1HR!L27)</f>
        <v>72733.314003333333</v>
      </c>
      <c r="M27" s="18">
        <f>SUM(High_200MW_Petunia_1HR!M27,High_30MW_Petunia_1HR!M27)</f>
        <v>72467.220436416668</v>
      </c>
      <c r="N27" s="18">
        <f>SUM(High_200MW_Petunia_1HR!N27,High_30MW_Petunia_1HR!N27)</f>
        <v>71101.446048166676</v>
      </c>
      <c r="O27" s="18">
        <f>SUM(High_200MW_Petunia_1HR!O27,High_30MW_Petunia_1HR!O27)</f>
        <v>70336.77245983333</v>
      </c>
      <c r="P27" s="18">
        <f>SUM(High_200MW_Petunia_1HR!P27,High_30MW_Petunia_1HR!P27)</f>
        <v>69182.160000166667</v>
      </c>
      <c r="Q27" s="18">
        <f>SUM(High_200MW_Petunia_1HR!Q27,High_30MW_Petunia_1HR!Q27)</f>
        <v>68027.215000249998</v>
      </c>
      <c r="R27" s="18">
        <f>SUM(High_200MW_Petunia_1HR!R27,High_30MW_Petunia_1HR!R27)</f>
        <v>67084.195151749998</v>
      </c>
      <c r="S27" s="18">
        <f>SUM(High_200MW_Petunia_1HR!S27,High_30MW_Petunia_1HR!S27)</f>
        <v>65794.070548000003</v>
      </c>
      <c r="T27" s="18">
        <f>SUM(High_200MW_Petunia_1HR!T27,High_30MW_Petunia_1HR!T27)</f>
        <v>64708.654224166654</v>
      </c>
      <c r="U27" s="18">
        <f>SUM(High_200MW_Petunia_1HR!U27,High_30MW_Petunia_1HR!U27)</f>
        <v>63596.443056999997</v>
      </c>
      <c r="V27" s="18">
        <f>SUM(High_200MW_Petunia_1HR!V27,High_30MW_Petunia_1HR!V27)</f>
        <v>62815.461944666662</v>
      </c>
      <c r="W27" s="18">
        <f>SUM(High_200MW_Petunia_1HR!W27,High_30MW_Petunia_1HR!W27)</f>
        <v>61128.225913000017</v>
      </c>
      <c r="X27" s="18">
        <f>SUM(High_200MW_Petunia_1HR!X27,High_30MW_Petunia_1HR!X27)</f>
        <v>59457.135376416663</v>
      </c>
      <c r="Y27" s="18">
        <f>SUM(High_200MW_Petunia_1HR!Y27,High_30MW_Petunia_1HR!Y27)</f>
        <v>58282.664314166665</v>
      </c>
      <c r="Z27" s="18">
        <f>SUM(High_200MW_Petunia_1HR!Z27,High_30MW_Petunia_1HR!Z27)</f>
        <v>57061.384502250003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f>SUM(High_200MW_Petunia_1HR!B29,High_30MW_Petunia_1HR!B29)</f>
        <v>54655.391884999997</v>
      </c>
      <c r="C29" s="18">
        <f>SUM(High_200MW_Petunia_1HR!C29,High_30MW_Petunia_1HR!C29)</f>
        <v>81778.007274083328</v>
      </c>
      <c r="D29" s="18">
        <f>SUM(High_200MW_Petunia_1HR!D29,High_30MW_Petunia_1HR!D29)</f>
        <v>83282.554067500008</v>
      </c>
      <c r="E29" s="18">
        <f>SUM(High_200MW_Petunia_1HR!E29,High_30MW_Petunia_1HR!E29)</f>
        <v>82078.722561833332</v>
      </c>
      <c r="F29" s="18">
        <f>SUM(High_200MW_Petunia_1HR!F29,High_30MW_Petunia_1HR!F29)</f>
        <v>79920.681541999991</v>
      </c>
      <c r="G29" s="18">
        <f>SUM(High_200MW_Petunia_1HR!G29,High_30MW_Petunia_1HR!G29)</f>
        <v>77325.47734633334</v>
      </c>
      <c r="H29" s="18">
        <f>SUM(High_200MW_Petunia_1HR!H29,High_30MW_Petunia_1HR!H29)</f>
        <v>75377.268028000006</v>
      </c>
      <c r="I29" s="18">
        <f>SUM(High_200MW_Petunia_1HR!I29,High_30MW_Petunia_1HR!I29)</f>
        <v>74211.82511416667</v>
      </c>
      <c r="J29" s="18">
        <f>SUM(High_200MW_Petunia_1HR!J29,High_30MW_Petunia_1HR!J29)</f>
        <v>71850.876165583337</v>
      </c>
      <c r="K29" s="18">
        <f>SUM(High_200MW_Petunia_1HR!K29,High_30MW_Petunia_1HR!K29)</f>
        <v>72749.732564749997</v>
      </c>
      <c r="L29" s="18">
        <f>SUM(High_200MW_Petunia_1HR!L29,High_30MW_Petunia_1HR!L29)</f>
        <v>72733.314003333333</v>
      </c>
      <c r="M29" s="18">
        <f>SUM(High_200MW_Petunia_1HR!M29,High_30MW_Petunia_1HR!M29)</f>
        <v>72467.220436416668</v>
      </c>
      <c r="N29" s="18">
        <f>SUM(High_200MW_Petunia_1HR!N29,High_30MW_Petunia_1HR!N29)</f>
        <v>71101.446048166676</v>
      </c>
      <c r="O29" s="18">
        <f>SUM(High_200MW_Petunia_1HR!O29,High_30MW_Petunia_1HR!O29)</f>
        <v>70336.77245983333</v>
      </c>
      <c r="P29" s="18">
        <f>SUM(High_200MW_Petunia_1HR!P29,High_30MW_Petunia_1HR!P29)</f>
        <v>69182.160000166667</v>
      </c>
      <c r="Q29" s="18">
        <f>SUM(High_200MW_Petunia_1HR!Q29,High_30MW_Petunia_1HR!Q29)</f>
        <v>68027.215000249998</v>
      </c>
      <c r="R29" s="18">
        <f>SUM(High_200MW_Petunia_1HR!R29,High_30MW_Petunia_1HR!R29)</f>
        <v>67084.195151749998</v>
      </c>
      <c r="S29" s="18">
        <f>SUM(High_200MW_Petunia_1HR!S29,High_30MW_Petunia_1HR!S29)</f>
        <v>65794.070548000003</v>
      </c>
      <c r="T29" s="18">
        <f>SUM(High_200MW_Petunia_1HR!T29,High_30MW_Petunia_1HR!T29)</f>
        <v>64708.654224166654</v>
      </c>
      <c r="U29" s="18">
        <f>SUM(High_200MW_Petunia_1HR!U29,High_30MW_Petunia_1HR!U29)</f>
        <v>63596.443056999997</v>
      </c>
      <c r="V29" s="18">
        <f>SUM(High_200MW_Petunia_1HR!V29,High_30MW_Petunia_1HR!V29)</f>
        <v>62815.461944666662</v>
      </c>
      <c r="W29" s="18">
        <f>SUM(High_200MW_Petunia_1HR!W29,High_30MW_Petunia_1HR!W29)</f>
        <v>61128.225913000017</v>
      </c>
      <c r="X29" s="18">
        <f>SUM(High_200MW_Petunia_1HR!X29,High_30MW_Petunia_1HR!X29)</f>
        <v>59457.135376416663</v>
      </c>
      <c r="Y29" s="18">
        <f>SUM(High_200MW_Petunia_1HR!Y29,High_30MW_Petunia_1HR!Y29)</f>
        <v>58282.664314166665</v>
      </c>
      <c r="Z29" s="18">
        <f>SUM(High_200MW_Petunia_1HR!Z29,High_30MW_Petunia_1HR!Z29)</f>
        <v>57061.384502250003</v>
      </c>
    </row>
    <row r="30" spans="1:26" x14ac:dyDescent="0.25">
      <c r="A30" s="16" t="s">
        <v>79</v>
      </c>
      <c r="B30" s="18">
        <f>SUM(High_200MW_Petunia_1HR!B30,High_30MW_Petunia_1HR!B30)</f>
        <v>63812.295438083333</v>
      </c>
      <c r="C30" s="18">
        <f>SUM(High_200MW_Petunia_1HR!C30,High_30MW_Petunia_1HR!C30)</f>
        <v>95586.523028333337</v>
      </c>
      <c r="D30" s="18">
        <f>SUM(High_200MW_Petunia_1HR!D30,High_30MW_Petunia_1HR!D30)</f>
        <v>97351.32557375</v>
      </c>
      <c r="E30" s="18">
        <f>SUM(High_200MW_Petunia_1HR!E30,High_30MW_Petunia_1HR!E30)</f>
        <v>95923.076888000011</v>
      </c>
      <c r="F30" s="18">
        <f>SUM(High_200MW_Petunia_1HR!F30,High_30MW_Petunia_1HR!F30)</f>
        <v>93422.498881666659</v>
      </c>
      <c r="G30" s="18">
        <f>SUM(High_200MW_Petunia_1HR!G30,High_30MW_Petunia_1HR!G30)</f>
        <v>90365.138322250001</v>
      </c>
      <c r="H30" s="18">
        <f>SUM(High_200MW_Petunia_1HR!H30,High_30MW_Petunia_1HR!H30)</f>
        <v>88087.272782666667</v>
      </c>
      <c r="I30" s="18">
        <f>SUM(High_200MW_Petunia_1HR!I30,High_30MW_Petunia_1HR!I30)</f>
        <v>86725.43182683333</v>
      </c>
      <c r="J30" s="18">
        <f>SUM(High_200MW_Petunia_1HR!J30,High_30MW_Petunia_1HR!J30)</f>
        <v>83964.235136999996</v>
      </c>
      <c r="K30" s="18">
        <f>SUM(High_200MW_Petunia_1HR!K30,High_30MW_Petunia_1HR!K30)</f>
        <v>85018.259479166663</v>
      </c>
      <c r="L30" s="18">
        <f>SUM(High_200MW_Petunia_1HR!L30,High_30MW_Petunia_1HR!L30)</f>
        <v>85023.387182250008</v>
      </c>
      <c r="M30" s="18">
        <f>SUM(High_200MW_Petunia_1HR!M30,High_30MW_Petunia_1HR!M30)</f>
        <v>84691.345712249997</v>
      </c>
      <c r="N30" s="18">
        <f>SUM(High_200MW_Petunia_1HR!N30,High_30MW_Petunia_1HR!N30)</f>
        <v>83117.036579249994</v>
      </c>
      <c r="O30" s="18">
        <f>SUM(High_200MW_Petunia_1HR!O30,High_30MW_Petunia_1HR!O30)</f>
        <v>82223.776298166675</v>
      </c>
      <c r="P30" s="18">
        <f>SUM(High_200MW_Petunia_1HR!P30,High_30MW_Petunia_1HR!P30)</f>
        <v>80869.022761</v>
      </c>
      <c r="Q30" s="18">
        <f>SUM(High_200MW_Petunia_1HR!Q30,High_30MW_Petunia_1HR!Q30)</f>
        <v>79502.639213583345</v>
      </c>
      <c r="R30" s="18">
        <f>SUM(High_200MW_Petunia_1HR!R30,High_30MW_Petunia_1HR!R30)</f>
        <v>78421.80671325</v>
      </c>
      <c r="S30" s="18">
        <f>SUM(High_200MW_Petunia_1HR!S30,High_30MW_Petunia_1HR!S30)</f>
        <v>76913.377282083326</v>
      </c>
      <c r="T30" s="18">
        <f>SUM(High_200MW_Petunia_1HR!T30,High_30MW_Petunia_1HR!T30)</f>
        <v>75644.513957833333</v>
      </c>
      <c r="U30" s="18">
        <f>SUM(High_200MW_Petunia_1HR!U30,High_30MW_Petunia_1HR!U30)</f>
        <v>74321.816352500013</v>
      </c>
      <c r="V30" s="18">
        <f>SUM(High_200MW_Petunia_1HR!V30,High_30MW_Petunia_1HR!V30)</f>
        <v>73418.695336666686</v>
      </c>
      <c r="W30" s="18">
        <f>SUM(High_200MW_Petunia_1HR!W30,High_30MW_Petunia_1HR!W30)</f>
        <v>71437.475410083338</v>
      </c>
      <c r="X30" s="18">
        <f>SUM(High_200MW_Petunia_1HR!X30,High_30MW_Petunia_1HR!X30)</f>
        <v>69485.541967500016</v>
      </c>
      <c r="Y30" s="18">
        <f>SUM(High_200MW_Petunia_1HR!Y30,High_30MW_Petunia_1HR!Y30)</f>
        <v>68132.449455416659</v>
      </c>
      <c r="Z30" s="18">
        <f>SUM(High_200MW_Petunia_1HR!Z30,High_30MW_Petunia_1HR!Z30)</f>
        <v>66685.561022916663</v>
      </c>
    </row>
  </sheetData>
  <conditionalFormatting sqref="A14:Z14">
    <cfRule type="expression" dxfId="436" priority="6">
      <formula>TRUE</formula>
    </cfRule>
  </conditionalFormatting>
  <conditionalFormatting sqref="A16:Z16">
    <cfRule type="expression" dxfId="435" priority="9">
      <formula>TRUE</formula>
    </cfRule>
  </conditionalFormatting>
  <conditionalFormatting sqref="A17:Z20">
    <cfRule type="notContainsBlanks" dxfId="434" priority="1">
      <formula>LEN(TRIM(A17))&gt;0</formula>
    </cfRule>
  </conditionalFormatting>
  <conditionalFormatting sqref="A20:Z20">
    <cfRule type="expression" dxfId="433" priority="12">
      <formula>TRUE</formula>
    </cfRule>
  </conditionalFormatting>
  <conditionalFormatting sqref="A26:Z26">
    <cfRule type="expression" dxfId="432" priority="15">
      <formula>TRUE</formula>
    </cfRule>
  </conditionalFormatting>
  <conditionalFormatting sqref="A30:Z30">
    <cfRule type="expression" dxfId="431" priority="18">
      <formula>TRUE</formula>
    </cfRule>
  </conditionalFormatting>
  <conditionalFormatting sqref="B14">
    <cfRule type="expression" dxfId="430" priority="4">
      <formula>TRUE</formula>
    </cfRule>
  </conditionalFormatting>
  <conditionalFormatting sqref="B16">
    <cfRule type="expression" dxfId="429" priority="7">
      <formula>TRUE</formula>
    </cfRule>
  </conditionalFormatting>
  <conditionalFormatting sqref="B1">
    <cfRule type="expression" dxfId="428" priority="2">
      <formula>TRUE</formula>
    </cfRule>
  </conditionalFormatting>
  <conditionalFormatting sqref="B20">
    <cfRule type="expression" dxfId="427" priority="10">
      <formula>TRUE</formula>
    </cfRule>
  </conditionalFormatting>
  <conditionalFormatting sqref="B26">
    <cfRule type="expression" dxfId="426" priority="13">
      <formula>TRUE</formula>
    </cfRule>
  </conditionalFormatting>
  <conditionalFormatting sqref="B1:B30">
    <cfRule type="expression" dxfId="425" priority="20">
      <formula>TRUE</formula>
    </cfRule>
  </conditionalFormatting>
  <conditionalFormatting sqref="B30">
    <cfRule type="expression" dxfId="424" priority="16">
      <formula>TRUE</formula>
    </cfRule>
  </conditionalFormatting>
  <conditionalFormatting sqref="Z14">
    <cfRule type="expression" dxfId="423" priority="5">
      <formula>TRUE</formula>
    </cfRule>
  </conditionalFormatting>
  <conditionalFormatting sqref="Z16">
    <cfRule type="expression" dxfId="422" priority="8">
      <formula>TRUE</formula>
    </cfRule>
  </conditionalFormatting>
  <conditionalFormatting sqref="Z1">
    <cfRule type="expression" dxfId="421" priority="3">
      <formula>TRUE</formula>
    </cfRule>
  </conditionalFormatting>
  <conditionalFormatting sqref="Z20">
    <cfRule type="expression" dxfId="420" priority="11">
      <formula>TRUE</formula>
    </cfRule>
  </conditionalFormatting>
  <conditionalFormatting sqref="Z26">
    <cfRule type="expression" dxfId="419" priority="14">
      <formula>TRUE</formula>
    </cfRule>
  </conditionalFormatting>
  <conditionalFormatting sqref="Z1:Z30">
    <cfRule type="expression" dxfId="418" priority="19">
      <formula>TRUE</formula>
    </cfRule>
  </conditionalFormatting>
  <conditionalFormatting sqref="Z30">
    <cfRule type="expression" dxfId="417" priority="17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26C1-D0E0-4C8E-8F96-41854D403753}">
  <dimension ref="A1:Z24"/>
  <sheetViews>
    <sheetView topLeftCell="D1" workbookViewId="0">
      <selection activeCell="B17" sqref="B17:Z17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6" t="s">
        <v>59</v>
      </c>
      <c r="B5" s="17">
        <f>SUM(Base_200MW_Petunia_2HR_SPIN!B5,Base_200MW_Petunia_2HR_REG!B5,Base_30MW_Petunia_2HR_RT!B5)</f>
        <v>-323380.37162499997</v>
      </c>
      <c r="C5" s="17">
        <f>SUM(Base_200MW_Petunia_2HR_SPIN!C5,Base_200MW_Petunia_2HR_REG!C5,Base_30MW_Petunia_2HR_RT!C5)</f>
        <v>124585.12499899995</v>
      </c>
      <c r="D5" s="17">
        <f>SUM(Base_200MW_Petunia_2HR_SPIN!D5,Base_200MW_Petunia_2HR_REG!D5,Base_30MW_Petunia_2HR_RT!D5)</f>
        <v>-222837.40207899999</v>
      </c>
      <c r="E5" s="17">
        <f>SUM(Base_200MW_Petunia_2HR_SPIN!E5,Base_200MW_Petunia_2HR_REG!E5,Base_30MW_Petunia_2HR_RT!E5)</f>
        <v>-290434.62694400002</v>
      </c>
      <c r="F5" s="17">
        <f>SUM(Base_200MW_Petunia_2HR_SPIN!F5,Base_200MW_Petunia_2HR_REG!F5,Base_30MW_Petunia_2HR_RT!F5)</f>
        <v>-457651.50663999998</v>
      </c>
      <c r="G5" s="17">
        <f>SUM(Base_200MW_Petunia_2HR_SPIN!G5,Base_200MW_Petunia_2HR_REG!G5,Base_30MW_Petunia_2HR_RT!G5)</f>
        <v>-480044.35765899997</v>
      </c>
      <c r="H5" s="17">
        <f>SUM(Base_200MW_Petunia_2HR_SPIN!H5,Base_200MW_Petunia_2HR_REG!H5,Base_30MW_Petunia_2HR_RT!H5)</f>
        <v>-653082.61080799997</v>
      </c>
      <c r="I5" s="17">
        <f>SUM(Base_200MW_Petunia_2HR_SPIN!I5,Base_200MW_Petunia_2HR_REG!I5,Base_30MW_Petunia_2HR_RT!I5)</f>
        <v>-564441.3974410001</v>
      </c>
      <c r="J5" s="17">
        <f>SUM(Base_200MW_Petunia_2HR_SPIN!J5,Base_200MW_Petunia_2HR_REG!J5,Base_30MW_Petunia_2HR_RT!J5)</f>
        <v>-589564.50010599988</v>
      </c>
      <c r="K5" s="17">
        <f>SUM(Base_200MW_Petunia_2HR_SPIN!K5,Base_200MW_Petunia_2HR_REG!K5,Base_30MW_Petunia_2HR_RT!K5)</f>
        <v>-528659.78834100009</v>
      </c>
      <c r="L5" s="17">
        <f>SUM(Base_200MW_Petunia_2HR_SPIN!L5,Base_200MW_Petunia_2HR_REG!L5,Base_30MW_Petunia_2HR_RT!L5)</f>
        <v>-495361.78026499995</v>
      </c>
      <c r="M5" s="17">
        <f>SUM(Base_200MW_Petunia_2HR_SPIN!M5,Base_200MW_Petunia_2HR_REG!M5,Base_30MW_Petunia_2HR_RT!M5)</f>
        <v>-428294.67205900006</v>
      </c>
      <c r="N5" s="17">
        <f>SUM(Base_200MW_Petunia_2HR_SPIN!N5,Base_200MW_Petunia_2HR_REG!N5,Base_30MW_Petunia_2HR_RT!N5)</f>
        <v>-467168.32893099997</v>
      </c>
      <c r="O5" s="17">
        <f>SUM(Base_200MW_Petunia_2HR_SPIN!O5,Base_200MW_Petunia_2HR_REG!O5,Base_30MW_Petunia_2HR_RT!O5)</f>
        <v>-364917.26585399994</v>
      </c>
      <c r="P5" s="17">
        <f>SUM(Base_200MW_Petunia_2HR_SPIN!P5,Base_200MW_Petunia_2HR_REG!P5,Base_30MW_Petunia_2HR_RT!P5)</f>
        <v>-402641.63950899994</v>
      </c>
      <c r="Q5" s="17">
        <f>SUM(Base_200MW_Petunia_2HR_SPIN!Q5,Base_200MW_Petunia_2HR_REG!Q5,Base_30MW_Petunia_2HR_RT!Q5)</f>
        <v>-317915.19116799999</v>
      </c>
      <c r="R5" s="17">
        <f>SUM(Base_200MW_Petunia_2HR_SPIN!R5,Base_200MW_Petunia_2HR_REG!R5,Base_30MW_Petunia_2HR_RT!R5)</f>
        <v>-281215.84604900016</v>
      </c>
      <c r="S5" s="17">
        <f>SUM(Base_200MW_Petunia_2HR_SPIN!S5,Base_200MW_Petunia_2HR_REG!S5,Base_30MW_Petunia_2HR_RT!S5)</f>
        <v>-240562.89029300012</v>
      </c>
      <c r="T5" s="17">
        <f>SUM(Base_200MW_Petunia_2HR_SPIN!T5,Base_200MW_Petunia_2HR_REG!T5,Base_30MW_Petunia_2HR_RT!T5)</f>
        <v>-115067.41560899999</v>
      </c>
      <c r="U5" s="17">
        <f>SUM(Base_200MW_Petunia_2HR_SPIN!U5,Base_200MW_Petunia_2HR_REG!U5,Base_30MW_Petunia_2HR_RT!U5)</f>
        <v>-93147.286034000004</v>
      </c>
      <c r="V5" s="17">
        <f>SUM(Base_200MW_Petunia_2HR_SPIN!V5,Base_200MW_Petunia_2HR_REG!V5,Base_30MW_Petunia_2HR_RT!V5)</f>
        <v>80110.689557999984</v>
      </c>
      <c r="W5" s="17">
        <f>SUM(Base_200MW_Petunia_2HR_SPIN!W5,Base_200MW_Petunia_2HR_REG!W5,Base_30MW_Petunia_2HR_RT!W5)</f>
        <v>264699.39835999999</v>
      </c>
      <c r="X5" s="17">
        <f>SUM(Base_200MW_Petunia_2HR_SPIN!X5,Base_200MW_Petunia_2HR_REG!X5,Base_30MW_Petunia_2HR_RT!X5)</f>
        <v>123472.01850999999</v>
      </c>
      <c r="Y5" s="17">
        <f>SUM(Base_200MW_Petunia_2HR_SPIN!Y5,Base_200MW_Petunia_2HR_REG!Y5,Base_30MW_Petunia_2HR_RT!Y5)</f>
        <v>142743.81451699999</v>
      </c>
      <c r="Z5" s="17">
        <f>SUM(Base_200MW_Petunia_2HR_SPIN!Z5,Base_200MW_Petunia_2HR_REG!Z5,Base_30MW_Petunia_2HR_RT!Z5)</f>
        <v>227697.16804500006</v>
      </c>
    </row>
    <row r="6" spans="1:26" x14ac:dyDescent="0.25">
      <c r="A6" s="16" t="s">
        <v>60</v>
      </c>
      <c r="B6" s="17">
        <f>SUM(Base_200MW_Petunia_2HR_SPIN!B6,Base_200MW_Petunia_2HR_REG!B6,Base_30MW_Petunia_2HR_RT!B6)</f>
        <v>15195164.237821</v>
      </c>
      <c r="C6" s="17">
        <f>SUM(Base_200MW_Petunia_2HR_SPIN!C6,Base_200MW_Petunia_2HR_REG!C6,Base_30MW_Petunia_2HR_RT!C6)</f>
        <v>22307584.990163002</v>
      </c>
      <c r="D6" s="17">
        <f>SUM(Base_200MW_Petunia_2HR_SPIN!D6,Base_200MW_Petunia_2HR_REG!D6,Base_30MW_Petunia_2HR_RT!D6)</f>
        <v>23627765.472934</v>
      </c>
      <c r="E6" s="17">
        <f>SUM(Base_200MW_Petunia_2HR_SPIN!E6,Base_200MW_Petunia_2HR_REG!E6,Base_30MW_Petunia_2HR_RT!E6)</f>
        <v>22918759.997033004</v>
      </c>
      <c r="F6" s="17">
        <f>SUM(Base_200MW_Petunia_2HR_SPIN!F6,Base_200MW_Petunia_2HR_REG!F6,Base_30MW_Petunia_2HR_RT!F6)</f>
        <v>20052404.384693</v>
      </c>
      <c r="G6" s="17">
        <f>SUM(Base_200MW_Petunia_2HR_SPIN!G6,Base_200MW_Petunia_2HR_REG!G6,Base_30MW_Petunia_2HR_RT!G6)</f>
        <v>18844161.517702002</v>
      </c>
      <c r="H6" s="17">
        <f>SUM(Base_200MW_Petunia_2HR_SPIN!H6,Base_200MW_Petunia_2HR_REG!H6,Base_30MW_Petunia_2HR_RT!H6)</f>
        <v>16676182.607646</v>
      </c>
      <c r="I6" s="17">
        <f>SUM(Base_200MW_Petunia_2HR_SPIN!I6,Base_200MW_Petunia_2HR_REG!I6,Base_30MW_Petunia_2HR_RT!I6)</f>
        <v>17535628.169696998</v>
      </c>
      <c r="J6" s="17">
        <f>SUM(Base_200MW_Petunia_2HR_SPIN!J6,Base_200MW_Petunia_2HR_REG!J6,Base_30MW_Petunia_2HR_RT!J6)</f>
        <v>17361342.320131999</v>
      </c>
      <c r="K6" s="17">
        <f>SUM(Base_200MW_Petunia_2HR_SPIN!K6,Base_200MW_Petunia_2HR_REG!K6,Base_30MW_Petunia_2HR_RT!K6)</f>
        <v>18449052.726257</v>
      </c>
      <c r="L6" s="17">
        <f>SUM(Base_200MW_Petunia_2HR_SPIN!L6,Base_200MW_Petunia_2HR_REG!L6,Base_30MW_Petunia_2HR_RT!L6)</f>
        <v>18207804.310239002</v>
      </c>
      <c r="M6" s="17">
        <f>SUM(Base_200MW_Petunia_2HR_SPIN!M6,Base_200MW_Petunia_2HR_REG!M6,Base_30MW_Petunia_2HR_RT!M6)</f>
        <v>19611291.391007997</v>
      </c>
      <c r="N6" s="17">
        <f>SUM(Base_200MW_Petunia_2HR_SPIN!N6,Base_200MW_Petunia_2HR_REG!N6,Base_30MW_Petunia_2HR_RT!N6)</f>
        <v>18698932.933743</v>
      </c>
      <c r="O6" s="17">
        <f>SUM(Base_200MW_Petunia_2HR_SPIN!O6,Base_200MW_Petunia_2HR_REG!O6,Base_30MW_Petunia_2HR_RT!O6)</f>
        <v>19003398.873190999</v>
      </c>
      <c r="P6" s="17">
        <f>SUM(Base_200MW_Petunia_2HR_SPIN!P6,Base_200MW_Petunia_2HR_REG!P6,Base_30MW_Petunia_2HR_RT!P6)</f>
        <v>20051138.188906003</v>
      </c>
      <c r="Q6" s="17">
        <f>SUM(Base_200MW_Petunia_2HR_SPIN!Q6,Base_200MW_Petunia_2HR_REG!Q6,Base_30MW_Petunia_2HR_RT!Q6)</f>
        <v>19753996.907476</v>
      </c>
      <c r="R6" s="17">
        <f>SUM(Base_200MW_Petunia_2HR_SPIN!R6,Base_200MW_Petunia_2HR_REG!R6,Base_30MW_Petunia_2HR_RT!R6)</f>
        <v>20499882.607350998</v>
      </c>
      <c r="S6" s="17">
        <f>SUM(Base_200MW_Petunia_2HR_SPIN!S6,Base_200MW_Petunia_2HR_REG!S6,Base_30MW_Petunia_2HR_RT!S6)</f>
        <v>19700566.115209002</v>
      </c>
      <c r="T6" s="17">
        <f>SUM(Base_200MW_Petunia_2HR_SPIN!T6,Base_200MW_Petunia_2HR_REG!T6,Base_30MW_Petunia_2HR_RT!T6)</f>
        <v>19629216.511971999</v>
      </c>
      <c r="U6" s="17">
        <f>SUM(Base_200MW_Petunia_2HR_SPIN!U6,Base_200MW_Petunia_2HR_REG!U6,Base_30MW_Petunia_2HR_RT!U6)</f>
        <v>21068333.014016002</v>
      </c>
      <c r="V6" s="17">
        <f>SUM(Base_200MW_Petunia_2HR_SPIN!V6,Base_200MW_Petunia_2HR_REG!V6,Base_30MW_Petunia_2HR_RT!V6)</f>
        <v>20386601.347959001</v>
      </c>
      <c r="W6" s="17">
        <f>SUM(Base_200MW_Petunia_2HR_SPIN!W6,Base_200MW_Petunia_2HR_REG!W6,Base_30MW_Petunia_2HR_RT!W6)</f>
        <v>21477791.011069003</v>
      </c>
      <c r="X6" s="17">
        <f>SUM(Base_200MW_Petunia_2HR_SPIN!X6,Base_200MW_Petunia_2HR_REG!X6,Base_30MW_Petunia_2HR_RT!X6)</f>
        <v>21245053.781062003</v>
      </c>
      <c r="Y6" s="17">
        <f>SUM(Base_200MW_Petunia_2HR_SPIN!Y6,Base_200MW_Petunia_2HR_REG!Y6,Base_30MW_Petunia_2HR_RT!Y6)</f>
        <v>20897727.297000997</v>
      </c>
      <c r="Z6" s="17">
        <f>SUM(Base_200MW_Petunia_2HR_SPIN!Z6,Base_200MW_Petunia_2HR_REG!Z6,Base_30MW_Petunia_2HR_RT!Z6)</f>
        <v>20230259.747626998</v>
      </c>
    </row>
    <row r="7" spans="1:26" x14ac:dyDescent="0.25">
      <c r="A7" s="16" t="s">
        <v>61</v>
      </c>
      <c r="B7" s="17">
        <f>SUM(Base_200MW_Petunia_2HR_SPIN!B7,Base_200MW_Petunia_2HR_REG!B7,Base_30MW_Petunia_2HR_RT!B7)</f>
        <v>2355140.3318039998</v>
      </c>
      <c r="C7" s="17">
        <f>SUM(Base_200MW_Petunia_2HR_SPIN!C7,Base_200MW_Petunia_2HR_REG!C7,Base_30MW_Petunia_2HR_RT!C7)</f>
        <v>1489056.9727320001</v>
      </c>
      <c r="D7" s="17">
        <f>SUM(Base_200MW_Petunia_2HR_SPIN!D7,Base_200MW_Petunia_2HR_REG!D7,Base_30MW_Petunia_2HR_RT!D7)</f>
        <v>289674.24388800003</v>
      </c>
      <c r="E7" s="17">
        <f>SUM(Base_200MW_Petunia_2HR_SPIN!E7,Base_200MW_Petunia_2HR_REG!E7,Base_30MW_Petunia_2HR_RT!E7)</f>
        <v>307993.169796</v>
      </c>
      <c r="F7" s="17">
        <f>SUM(Base_200MW_Petunia_2HR_SPIN!F7,Base_200MW_Petunia_2HR_REG!F7,Base_30MW_Petunia_2HR_RT!F7)</f>
        <v>314640.77656799997</v>
      </c>
      <c r="G7" s="17">
        <f>SUM(Base_200MW_Petunia_2HR_SPIN!G7,Base_200MW_Petunia_2HR_REG!G7,Base_30MW_Petunia_2HR_RT!G7)</f>
        <v>293161.69892400003</v>
      </c>
      <c r="H7" s="17">
        <f>SUM(Base_200MW_Petunia_2HR_SPIN!H7,Base_200MW_Petunia_2HR_REG!H7,Base_30MW_Petunia_2HR_RT!H7)</f>
        <v>302797.87076400011</v>
      </c>
      <c r="I7" s="17">
        <f>SUM(Base_200MW_Petunia_2HR_SPIN!I7,Base_200MW_Petunia_2HR_REG!I7,Base_30MW_Petunia_2HR_RT!I7)</f>
        <v>308767.323408</v>
      </c>
      <c r="J7" s="17">
        <f>SUM(Base_200MW_Petunia_2HR_SPIN!J7,Base_200MW_Petunia_2HR_REG!J7,Base_30MW_Petunia_2HR_RT!J7)</f>
        <v>302290.82852400001</v>
      </c>
      <c r="K7" s="17">
        <f>SUM(Base_200MW_Petunia_2HR_SPIN!K7,Base_200MW_Petunia_2HR_REG!K7,Base_30MW_Petunia_2HR_RT!K7)</f>
        <v>267077.28659999999</v>
      </c>
      <c r="L7" s="17">
        <f>SUM(Base_200MW_Petunia_2HR_SPIN!L7,Base_200MW_Petunia_2HR_REG!L7,Base_30MW_Petunia_2HR_RT!L7)</f>
        <v>294718.15929600003</v>
      </c>
      <c r="M7" s="17">
        <f>SUM(Base_200MW_Petunia_2HR_SPIN!M7,Base_200MW_Petunia_2HR_REG!M7,Base_30MW_Petunia_2HR_RT!M7)</f>
        <v>293468.53112399997</v>
      </c>
      <c r="N7" s="17">
        <f>SUM(Base_200MW_Petunia_2HR_SPIN!N7,Base_200MW_Petunia_2HR_REG!N7,Base_30MW_Petunia_2HR_RT!N7)</f>
        <v>308732.79869999998</v>
      </c>
      <c r="O7" s="17">
        <f>SUM(Base_200MW_Petunia_2HR_SPIN!O7,Base_200MW_Petunia_2HR_REG!O7,Base_30MW_Petunia_2HR_RT!O7)</f>
        <v>308018.93910000002</v>
      </c>
      <c r="P7" s="17">
        <f>SUM(Base_200MW_Petunia_2HR_SPIN!P7,Base_200MW_Petunia_2HR_REG!P7,Base_30MW_Petunia_2HR_RT!P7)</f>
        <v>287124.93092399999</v>
      </c>
      <c r="Q7" s="17">
        <f>SUM(Base_200MW_Petunia_2HR_SPIN!Q7,Base_200MW_Petunia_2HR_REG!Q7,Base_30MW_Petunia_2HR_RT!Q7)</f>
        <v>281181.37808400003</v>
      </c>
      <c r="R7" s="17">
        <f>SUM(Base_200MW_Petunia_2HR_SPIN!R7,Base_200MW_Petunia_2HR_REG!R7,Base_30MW_Petunia_2HR_RT!R7)</f>
        <v>287906.49755999999</v>
      </c>
      <c r="S7" s="17">
        <f>SUM(Base_200MW_Petunia_2HR_SPIN!S7,Base_200MW_Petunia_2HR_REG!S7,Base_30MW_Petunia_2HR_RT!S7)</f>
        <v>250373.57305200011</v>
      </c>
      <c r="T7" s="17">
        <f>SUM(Base_200MW_Petunia_2HR_SPIN!T7,Base_200MW_Petunia_2HR_REG!T7,Base_30MW_Petunia_2HR_RT!T7)</f>
        <v>275589.63766800001</v>
      </c>
      <c r="U7" s="17">
        <f>SUM(Base_200MW_Petunia_2HR_SPIN!U7,Base_200MW_Petunia_2HR_REG!U7,Base_30MW_Petunia_2HR_RT!U7)</f>
        <v>237294.571344</v>
      </c>
      <c r="V7" s="17">
        <f>SUM(Base_200MW_Petunia_2HR_SPIN!V7,Base_200MW_Petunia_2HR_REG!V7,Base_30MW_Petunia_2HR_RT!V7)</f>
        <v>233624.11199999999</v>
      </c>
      <c r="W7" s="17">
        <f>SUM(Base_200MW_Petunia_2HR_SPIN!W7,Base_200MW_Petunia_2HR_REG!W7,Base_30MW_Petunia_2HR_RT!W7)</f>
        <v>219454.83508800011</v>
      </c>
      <c r="X7" s="17">
        <f>SUM(Base_200MW_Petunia_2HR_SPIN!X7,Base_200MW_Petunia_2HR_REG!X7,Base_30MW_Petunia_2HR_RT!X7)</f>
        <v>210799.43476800001</v>
      </c>
      <c r="Y7" s="17">
        <f>SUM(Base_200MW_Petunia_2HR_SPIN!Y7,Base_200MW_Petunia_2HR_REG!Y7,Base_30MW_Petunia_2HR_RT!Y7)</f>
        <v>211882.8879</v>
      </c>
      <c r="Z7" s="17">
        <f>SUM(Base_200MW_Petunia_2HR_SPIN!Z7,Base_200MW_Petunia_2HR_REG!Z7,Base_30MW_Petunia_2HR_RT!Z7)</f>
        <v>214052.453328</v>
      </c>
    </row>
    <row r="8" spans="1:26" x14ac:dyDescent="0.25">
      <c r="A8" s="16" t="s">
        <v>62</v>
      </c>
      <c r="B8" s="17">
        <f>SUM(Base_200MW_Petunia_2HR_SPIN!B8,Base_200MW_Petunia_2HR_REG!B8,Base_30MW_Petunia_2HR_RT!B8)</f>
        <v>2088410.886804</v>
      </c>
      <c r="C8" s="17">
        <f>SUM(Base_200MW_Petunia_2HR_SPIN!C8,Base_200MW_Petunia_2HR_REG!C8,Base_30MW_Petunia_2HR_RT!C8)</f>
        <v>306381.2009520001</v>
      </c>
      <c r="D8" s="17">
        <f>SUM(Base_200MW_Petunia_2HR_SPIN!D8,Base_200MW_Petunia_2HR_REG!D8,Base_30MW_Petunia_2HR_RT!D8)</f>
        <v>18945.966696</v>
      </c>
      <c r="E8" s="17">
        <f>SUM(Base_200MW_Petunia_2HR_SPIN!E8,Base_200MW_Petunia_2HR_REG!E8,Base_30MW_Petunia_2HR_RT!E8)</f>
        <v>19432.237703999999</v>
      </c>
      <c r="F8" s="17">
        <f>SUM(Base_200MW_Petunia_2HR_SPIN!F8,Base_200MW_Petunia_2HR_REG!F8,Base_30MW_Petunia_2HR_RT!F8)</f>
        <v>12210.104735999999</v>
      </c>
      <c r="G8" s="17">
        <f>SUM(Base_200MW_Petunia_2HR_SPIN!G8,Base_200MW_Petunia_2HR_REG!G8,Base_30MW_Petunia_2HR_RT!G8)</f>
        <v>12849.639708000001</v>
      </c>
      <c r="H8" s="17">
        <f>SUM(Base_200MW_Petunia_2HR_SPIN!H8,Base_200MW_Petunia_2HR_REG!H8,Base_30MW_Petunia_2HR_RT!H8)</f>
        <v>6148.7191919999996</v>
      </c>
      <c r="I8" s="17">
        <f>SUM(Base_200MW_Petunia_2HR_SPIN!I8,Base_200MW_Petunia_2HR_REG!I8,Base_30MW_Petunia_2HR_RT!I8)</f>
        <v>8842.9285799999998</v>
      </c>
      <c r="J8" s="17">
        <f>SUM(Base_200MW_Petunia_2HR_SPIN!J8,Base_200MW_Petunia_2HR_REG!J8,Base_30MW_Petunia_2HR_RT!J8)</f>
        <v>10239.4899</v>
      </c>
      <c r="K8" s="17">
        <f>SUM(Base_200MW_Petunia_2HR_SPIN!K8,Base_200MW_Petunia_2HR_REG!K8,Base_30MW_Petunia_2HR_RT!K8)</f>
        <v>13337.112816000001</v>
      </c>
      <c r="L8" s="17">
        <f>SUM(Base_200MW_Petunia_2HR_SPIN!L8,Base_200MW_Petunia_2HR_REG!L8,Base_30MW_Petunia_2HR_RT!L8)</f>
        <v>9485.0799719999995</v>
      </c>
      <c r="M8" s="17">
        <f>SUM(Base_200MW_Petunia_2HR_SPIN!M8,Base_200MW_Petunia_2HR_REG!M8,Base_30MW_Petunia_2HR_RT!M8)</f>
        <v>7224.0283680000002</v>
      </c>
      <c r="N8" s="17">
        <f>SUM(Base_200MW_Petunia_2HR_SPIN!N8,Base_200MW_Petunia_2HR_REG!N8,Base_30MW_Petunia_2HR_RT!N8)</f>
        <v>16202.591388000001</v>
      </c>
      <c r="O8" s="17">
        <f>SUM(Base_200MW_Petunia_2HR_SPIN!O8,Base_200MW_Petunia_2HR_REG!O8,Base_30MW_Petunia_2HR_RT!O8)</f>
        <v>13154.45232</v>
      </c>
      <c r="P8" s="17">
        <f>SUM(Base_200MW_Petunia_2HR_SPIN!P8,Base_200MW_Petunia_2HR_REG!P8,Base_30MW_Petunia_2HR_RT!P8)</f>
        <v>13355.355444000001</v>
      </c>
      <c r="Q8" s="17">
        <f>SUM(Base_200MW_Petunia_2HR_SPIN!Q8,Base_200MW_Petunia_2HR_REG!Q8,Base_30MW_Petunia_2HR_RT!Q8)</f>
        <v>11731.415231999999</v>
      </c>
      <c r="R8" s="17">
        <f>SUM(Base_200MW_Petunia_2HR_SPIN!R8,Base_200MW_Petunia_2HR_REG!R8,Base_30MW_Petunia_2HR_RT!R8)</f>
        <v>18003.533748000002</v>
      </c>
      <c r="S8" s="17">
        <f>SUM(Base_200MW_Petunia_2HR_SPIN!S8,Base_200MW_Petunia_2HR_REG!S8,Base_30MW_Petunia_2HR_RT!S8)</f>
        <v>18055.545576</v>
      </c>
      <c r="T8" s="17">
        <f>SUM(Base_200MW_Petunia_2HR_SPIN!T8,Base_200MW_Petunia_2HR_REG!T8,Base_30MW_Petunia_2HR_RT!T8)</f>
        <v>19905.691464</v>
      </c>
      <c r="U8" s="17">
        <f>SUM(Base_200MW_Petunia_2HR_SPIN!U8,Base_200MW_Petunia_2HR_REG!U8,Base_30MW_Petunia_2HR_RT!U8)</f>
        <v>24649.697196000001</v>
      </c>
      <c r="V8" s="17">
        <f>SUM(Base_200MW_Petunia_2HR_SPIN!V8,Base_200MW_Petunia_2HR_REG!V8,Base_30MW_Petunia_2HR_RT!V8)</f>
        <v>19726.644179999999</v>
      </c>
      <c r="W8" s="17">
        <f>SUM(Base_200MW_Petunia_2HR_SPIN!W8,Base_200MW_Petunia_2HR_REG!W8,Base_30MW_Petunia_2HR_RT!W8)</f>
        <v>19883.664408000001</v>
      </c>
      <c r="X8" s="17">
        <f>SUM(Base_200MW_Petunia_2HR_SPIN!X8,Base_200MW_Petunia_2HR_REG!X8,Base_30MW_Petunia_2HR_RT!X8)</f>
        <v>19094.899187999999</v>
      </c>
      <c r="Y8" s="17">
        <f>SUM(Base_200MW_Petunia_2HR_SPIN!Y8,Base_200MW_Petunia_2HR_REG!Y8,Base_30MW_Petunia_2HR_RT!Y8)</f>
        <v>18151.254684</v>
      </c>
      <c r="Z8" s="17">
        <f>SUM(Base_200MW_Petunia_2HR_SPIN!Z8,Base_200MW_Petunia_2HR_REG!Z8,Base_30MW_Petunia_2HR_RT!Z8)</f>
        <v>18648.058224</v>
      </c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f>SUM(Base_200MW_Petunia_2HR_SPIN!B10,Base_200MW_Petunia_2HR_REG!B10,Base_30MW_Petunia_2HR_RT!B10)</f>
        <v>13426727.506619999</v>
      </c>
      <c r="C10" s="17">
        <f>SUM(Base_200MW_Petunia_2HR_SPIN!C10,Base_200MW_Petunia_2HR_REG!C10,Base_30MW_Petunia_2HR_RT!C10)</f>
        <v>2011503.9353519999</v>
      </c>
      <c r="D10" s="17">
        <f>SUM(Base_200MW_Petunia_2HR_SPIN!D10,Base_200MW_Petunia_2HR_REG!D10,Base_30MW_Petunia_2HR_RT!D10)</f>
        <v>1479616.0608059999</v>
      </c>
      <c r="E10" s="17">
        <f>SUM(Base_200MW_Petunia_2HR_SPIN!E10,Base_200MW_Petunia_2HR_REG!E10,Base_30MW_Petunia_2HR_RT!E10)</f>
        <v>1366964.0463669999</v>
      </c>
      <c r="F10" s="17">
        <f>SUM(Base_200MW_Petunia_2HR_SPIN!F10,Base_200MW_Petunia_2HR_REG!F10,Base_30MW_Petunia_2HR_RT!F10)</f>
        <v>1309401.1554789999</v>
      </c>
      <c r="G10" s="17">
        <f>SUM(Base_200MW_Petunia_2HR_SPIN!G10,Base_200MW_Petunia_2HR_REG!G10,Base_30MW_Petunia_2HR_RT!G10)</f>
        <v>1224830.4631729999</v>
      </c>
      <c r="H10" s="17">
        <f>SUM(Base_200MW_Petunia_2HR_SPIN!H10,Base_200MW_Petunia_2HR_REG!H10,Base_30MW_Petunia_2HR_RT!H10)</f>
        <v>1093179.120173</v>
      </c>
      <c r="I10" s="17">
        <f>SUM(Base_200MW_Petunia_2HR_SPIN!I10,Base_200MW_Petunia_2HR_REG!I10,Base_30MW_Petunia_2HR_RT!I10)</f>
        <v>1128933.7260210002</v>
      </c>
      <c r="J10" s="17">
        <f>SUM(Base_200MW_Petunia_2HR_SPIN!J10,Base_200MW_Petunia_2HR_REG!J10,Base_30MW_Petunia_2HR_RT!J10)</f>
        <v>1126968.5287270001</v>
      </c>
      <c r="K10" s="17">
        <f>SUM(Base_200MW_Petunia_2HR_SPIN!K10,Base_200MW_Petunia_2HR_REG!K10,Base_30MW_Petunia_2HR_RT!K10)</f>
        <v>1182830.3380940002</v>
      </c>
      <c r="L10" s="17">
        <f>SUM(Base_200MW_Petunia_2HR_SPIN!L10,Base_200MW_Petunia_2HR_REG!L10,Base_30MW_Petunia_2HR_RT!L10)</f>
        <v>1222809.4359640002</v>
      </c>
      <c r="M10" s="17">
        <f>SUM(Base_200MW_Petunia_2HR_SPIN!M10,Base_200MW_Petunia_2HR_REG!M10,Base_30MW_Petunia_2HR_RT!M10)</f>
        <v>1228610.6667220001</v>
      </c>
      <c r="N10" s="17">
        <f>SUM(Base_200MW_Petunia_2HR_SPIN!N10,Base_200MW_Petunia_2HR_REG!N10,Base_30MW_Petunia_2HR_RT!N10)</f>
        <v>1358006.6551099997</v>
      </c>
      <c r="O10" s="17">
        <f>SUM(Base_200MW_Petunia_2HR_SPIN!O10,Base_200MW_Petunia_2HR_REG!O10,Base_30MW_Petunia_2HR_RT!O10)</f>
        <v>1295698.4689200001</v>
      </c>
      <c r="P10" s="17">
        <f>SUM(Base_200MW_Petunia_2HR_SPIN!P10,Base_200MW_Petunia_2HR_REG!P10,Base_30MW_Petunia_2HR_RT!P10)</f>
        <v>1340124.5627330001</v>
      </c>
      <c r="Q10" s="17">
        <f>SUM(Base_200MW_Petunia_2HR_SPIN!Q10,Base_200MW_Petunia_2HR_REG!Q10,Base_30MW_Petunia_2HR_RT!Q10)</f>
        <v>1327887.3520879999</v>
      </c>
      <c r="R10" s="17">
        <f>SUM(Base_200MW_Petunia_2HR_SPIN!R10,Base_200MW_Petunia_2HR_REG!R10,Base_30MW_Petunia_2HR_RT!R10)</f>
        <v>1293840.4878499999</v>
      </c>
      <c r="S10" s="17">
        <f>SUM(Base_200MW_Petunia_2HR_SPIN!S10,Base_200MW_Petunia_2HR_REG!S10,Base_30MW_Petunia_2HR_RT!S10)</f>
        <v>1328748.1274530003</v>
      </c>
      <c r="T10" s="17">
        <f>SUM(Base_200MW_Petunia_2HR_SPIN!T10,Base_200MW_Petunia_2HR_REG!T10,Base_30MW_Petunia_2HR_RT!T10)</f>
        <v>1291388.1669450002</v>
      </c>
      <c r="U10" s="17">
        <f>SUM(Base_200MW_Petunia_2HR_SPIN!U10,Base_200MW_Petunia_2HR_REG!U10,Base_30MW_Petunia_2HR_RT!U10)</f>
        <v>1314065.5448449999</v>
      </c>
      <c r="V10" s="17">
        <f>SUM(Base_200MW_Petunia_2HR_SPIN!V10,Base_200MW_Petunia_2HR_REG!V10,Base_30MW_Petunia_2HR_RT!V10)</f>
        <v>1270021.9736649999</v>
      </c>
      <c r="W10" s="17">
        <f>SUM(Base_200MW_Petunia_2HR_SPIN!W10,Base_200MW_Petunia_2HR_REG!W10,Base_30MW_Petunia_2HR_RT!W10)</f>
        <v>1282412.6676950001</v>
      </c>
      <c r="X10" s="17">
        <f>SUM(Base_200MW_Petunia_2HR_SPIN!X10,Base_200MW_Petunia_2HR_REG!X10,Base_30MW_Petunia_2HR_RT!X10)</f>
        <v>1277350.51902</v>
      </c>
      <c r="Y10" s="17">
        <f>SUM(Base_200MW_Petunia_2HR_SPIN!Y10,Base_200MW_Petunia_2HR_REG!Y10,Base_30MW_Petunia_2HR_RT!Y10)</f>
        <v>1323635.1912850002</v>
      </c>
      <c r="Z10" s="17">
        <f>SUM(Base_200MW_Petunia_2HR_SPIN!Z10,Base_200MW_Petunia_2HR_REG!Z10,Base_30MW_Petunia_2HR_RT!Z10)</f>
        <v>1258322.2245149999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>
        <f>SUM(Base_200MW_Petunia_2HR_SPIN!B12,Base_200MW_Petunia_2HR_REG!B12,Base_30MW_Petunia_2HR_RT!B12)</f>
        <v>1084837.2838379999</v>
      </c>
      <c r="C12" s="17">
        <f>SUM(Base_200MW_Petunia_2HR_SPIN!C12,Base_200MW_Petunia_2HR_REG!C12,Base_30MW_Petunia_2HR_RT!C12)</f>
        <v>713896.32793599996</v>
      </c>
      <c r="D12" s="17">
        <f>SUM(Base_200MW_Petunia_2HR_SPIN!D12,Base_200MW_Petunia_2HR_REG!D12,Base_30MW_Petunia_2HR_RT!D12)</f>
        <v>2154644.528769</v>
      </c>
      <c r="E12" s="17">
        <f>SUM(Base_200MW_Petunia_2HR_SPIN!E12,Base_200MW_Petunia_2HR_REG!E12,Base_30MW_Petunia_2HR_RT!E12)</f>
        <v>2213488.045760999</v>
      </c>
      <c r="F12" s="17">
        <f>SUM(Base_200MW_Petunia_2HR_SPIN!F12,Base_200MW_Petunia_2HR_REG!F12,Base_30MW_Petunia_2HR_RT!F12)</f>
        <v>2405124.1980030001</v>
      </c>
      <c r="G12" s="17">
        <f>SUM(Base_200MW_Petunia_2HR_SPIN!G12,Base_200MW_Petunia_2HR_REG!G12,Base_30MW_Petunia_2HR_RT!G12)</f>
        <v>2495563.5514509999</v>
      </c>
      <c r="H12" s="17">
        <f>SUM(Base_200MW_Petunia_2HR_SPIN!H12,Base_200MW_Petunia_2HR_REG!H12,Base_30MW_Petunia_2HR_RT!H12)</f>
        <v>2717893.2248530001</v>
      </c>
      <c r="I12" s="17">
        <f>SUM(Base_200MW_Petunia_2HR_SPIN!I12,Base_200MW_Petunia_2HR_REG!I12,Base_30MW_Petunia_2HR_RT!I12)</f>
        <v>2643837.0615909998</v>
      </c>
      <c r="J12" s="17">
        <f>SUM(Base_200MW_Petunia_2HR_SPIN!J12,Base_200MW_Petunia_2HR_REG!J12,Base_30MW_Petunia_2HR_RT!J12)</f>
        <v>2605641.8529039999</v>
      </c>
      <c r="K12" s="17">
        <f>SUM(Base_200MW_Petunia_2HR_SPIN!K12,Base_200MW_Petunia_2HR_REG!K12,Base_30MW_Petunia_2HR_RT!K12)</f>
        <v>2570784.3285110001</v>
      </c>
      <c r="L12" s="17">
        <f>SUM(Base_200MW_Petunia_2HR_SPIN!L12,Base_200MW_Petunia_2HR_REG!L12,Base_30MW_Petunia_2HR_RT!L12)</f>
        <v>2536455.0261889989</v>
      </c>
      <c r="M12" s="17">
        <f>SUM(Base_200MW_Petunia_2HR_SPIN!M12,Base_200MW_Petunia_2HR_REG!M12,Base_30MW_Petunia_2HR_RT!M12)</f>
        <v>2435266.4503199998</v>
      </c>
      <c r="N12" s="17">
        <f>SUM(Base_200MW_Petunia_2HR_SPIN!N12,Base_200MW_Petunia_2HR_REG!N12,Base_30MW_Petunia_2HR_RT!N12)</f>
        <v>2433939.228565</v>
      </c>
      <c r="O12" s="17">
        <f>SUM(Base_200MW_Petunia_2HR_SPIN!O12,Base_200MW_Petunia_2HR_REG!O12,Base_30MW_Petunia_2HR_RT!O12)</f>
        <v>2361957.6109020002</v>
      </c>
      <c r="P12" s="17">
        <f>SUM(Base_200MW_Petunia_2HR_SPIN!P12,Base_200MW_Petunia_2HR_REG!P12,Base_30MW_Petunia_2HR_RT!P12)</f>
        <v>2235422.4687339999</v>
      </c>
      <c r="Q12" s="17">
        <f>SUM(Base_200MW_Petunia_2HR_SPIN!Q12,Base_200MW_Petunia_2HR_REG!Q12,Base_30MW_Petunia_2HR_RT!Q12)</f>
        <v>2182304.3101639999</v>
      </c>
      <c r="R12" s="17">
        <f>SUM(Base_200MW_Petunia_2HR_SPIN!R12,Base_200MW_Petunia_2HR_REG!R12,Base_30MW_Petunia_2HR_RT!R12)</f>
        <v>2115589.8167639999</v>
      </c>
      <c r="S12" s="17">
        <f>SUM(Base_200MW_Petunia_2HR_SPIN!S12,Base_200MW_Petunia_2HR_REG!S12,Base_30MW_Petunia_2HR_RT!S12)</f>
        <v>1905939.344295</v>
      </c>
      <c r="T12" s="17">
        <f>SUM(Base_200MW_Petunia_2HR_SPIN!T12,Base_200MW_Petunia_2HR_REG!T12,Base_30MW_Petunia_2HR_RT!T12)</f>
        <v>1793315.818218</v>
      </c>
      <c r="U12" s="17">
        <f>SUM(Base_200MW_Petunia_2HR_SPIN!U12,Base_200MW_Petunia_2HR_REG!U12,Base_30MW_Petunia_2HR_RT!U12)</f>
        <v>1614816.7341499999</v>
      </c>
      <c r="V12" s="17">
        <f>SUM(Base_200MW_Petunia_2HR_SPIN!V12,Base_200MW_Petunia_2HR_REG!V12,Base_30MW_Petunia_2HR_RT!V12)</f>
        <v>1535183.3049959999</v>
      </c>
      <c r="W12" s="17">
        <f>SUM(Base_200MW_Petunia_2HR_SPIN!W12,Base_200MW_Petunia_2HR_REG!W12,Base_30MW_Petunia_2HR_RT!W12)</f>
        <v>1322757.6059950001</v>
      </c>
      <c r="X12" s="17">
        <f>SUM(Base_200MW_Petunia_2HR_SPIN!X12,Base_200MW_Petunia_2HR_REG!X12,Base_30MW_Petunia_2HR_RT!X12)</f>
        <v>1286972.150286</v>
      </c>
      <c r="Y12" s="17">
        <f>SUM(Base_200MW_Petunia_2HR_SPIN!Y12,Base_200MW_Petunia_2HR_REG!Y12,Base_30MW_Petunia_2HR_RT!Y12)</f>
        <v>1273180.6609499999</v>
      </c>
      <c r="Z12" s="17">
        <f>SUM(Base_200MW_Petunia_2HR_SPIN!Z12,Base_200MW_Petunia_2HR_REG!Z12,Base_30MW_Petunia_2HR_RT!Z12)</f>
        <v>1328323.773022</v>
      </c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>SUM(Base_200MW_Petunia_2HR_SPIN!B15,Base_200MW_Petunia_2HR_REG!B15,Base_30MW_Petunia_2HR_RT!B15)</f>
        <v>961400</v>
      </c>
      <c r="C15" s="17">
        <f>SUM(Base_200MW_Petunia_2HR_SPIN!C15,Base_200MW_Petunia_2HR_REG!C15,Base_30MW_Petunia_2HR_RT!C15)</f>
        <v>1833657.7499999998</v>
      </c>
      <c r="D15" s="17">
        <f>SUM(Base_200MW_Petunia_2HR_SPIN!D15,Base_200MW_Petunia_2HR_REG!D15,Base_30MW_Petunia_2HR_RT!D15)</f>
        <v>2076779.0199999998</v>
      </c>
      <c r="E15" s="17">
        <f>SUM(Base_200MW_Petunia_2HR_SPIN!E15,Base_200MW_Petunia_2HR_REG!E15,Base_30MW_Petunia_2HR_RT!E15)</f>
        <v>2093630.9544000002</v>
      </c>
      <c r="F15" s="17">
        <f>SUM(Base_200MW_Petunia_2HR_SPIN!F15,Base_200MW_Petunia_2HR_REG!F15,Base_30MW_Petunia_2HR_RT!F15)</f>
        <v>2124427.2552000005</v>
      </c>
      <c r="G15" s="17">
        <f>SUM(Base_200MW_Petunia_2HR_SPIN!G15,Base_200MW_Petunia_2HR_REG!G15,Base_30MW_Petunia_2HR_RT!G15)</f>
        <v>2139748.6500000004</v>
      </c>
      <c r="H15" s="17">
        <f>SUM(Base_200MW_Petunia_2HR_SPIN!H15,Base_200MW_Petunia_2HR_REG!H15,Base_30MW_Petunia_2HR_RT!H15)</f>
        <v>1817561.66</v>
      </c>
      <c r="I15" s="17">
        <f>SUM(Base_200MW_Petunia_2HR_SPIN!I15,Base_200MW_Petunia_2HR_REG!I15,Base_30MW_Petunia_2HR_RT!I15)</f>
        <v>1543527.2952000001</v>
      </c>
      <c r="J15" s="17">
        <f>SUM(Base_200MW_Petunia_2HR_SPIN!J15,Base_200MW_Petunia_2HR_REG!J15,Base_30MW_Petunia_2HR_RT!J15)</f>
        <v>1281361.004</v>
      </c>
      <c r="K15" s="17">
        <f>SUM(Base_200MW_Petunia_2HR_SPIN!K15,Base_200MW_Petunia_2HR_REG!K15,Base_30MW_Petunia_2HR_RT!K15)</f>
        <v>1030213.1112000002</v>
      </c>
      <c r="L15" s="17">
        <f>SUM(Base_200MW_Petunia_2HR_SPIN!L15,Base_200MW_Petunia_2HR_REG!L15,Base_30MW_Petunia_2HR_RT!L15)</f>
        <v>789251.75280000013</v>
      </c>
      <c r="M15" s="17">
        <f>SUM(Base_200MW_Petunia_2HR_SPIN!M15,Base_200MW_Petunia_2HR_REG!M15,Base_30MW_Petunia_2HR_RT!M15)</f>
        <v>557745.98880000005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f>SUM(Base_200MW_Petunia_2HR_SPIN!B16,Base_200MW_Petunia_2HR_REG!B16,Base_30MW_Petunia_2HR_RT!B16)</f>
        <v>4755650.7724095173</v>
      </c>
      <c r="C16" s="17">
        <f>SUM(Base_200MW_Petunia_2HR_SPIN!C16,Base_200MW_Petunia_2HR_REG!C16,Base_30MW_Petunia_2HR_RT!C16)</f>
        <v>5337546.4809542568</v>
      </c>
      <c r="D16" s="17">
        <f>SUM(Base_200MW_Petunia_2HR_SPIN!D16,Base_200MW_Petunia_2HR_REG!D16,Base_30MW_Petunia_2HR_RT!D16)</f>
        <v>5726442.8199937213</v>
      </c>
      <c r="E16" s="17">
        <f>SUM(Base_200MW_Petunia_2HR_SPIN!E16,Base_200MW_Petunia_2HR_REG!E16,Base_30MW_Petunia_2HR_RT!E16)</f>
        <v>5528371.4914460126</v>
      </c>
      <c r="F16" s="17">
        <f>SUM(Base_200MW_Petunia_2HR_SPIN!F16,Base_200MW_Petunia_2HR_REG!F16,Base_30MW_Petunia_2HR_RT!F16)</f>
        <v>4842108.6405753139</v>
      </c>
      <c r="G16" s="17">
        <f>SUM(Base_200MW_Petunia_2HR_SPIN!G16,Base_200MW_Petunia_2HR_REG!G16,Base_30MW_Petunia_2HR_RT!G16)</f>
        <v>4589815.4992609248</v>
      </c>
      <c r="H16" s="17">
        <f>SUM(Base_200MW_Petunia_2HR_SPIN!H16,Base_200MW_Petunia_2HR_REG!H16,Base_30MW_Petunia_2HR_RT!H16)</f>
        <v>4072757.166193496</v>
      </c>
      <c r="I16" s="17">
        <f>SUM(Base_200MW_Petunia_2HR_SPIN!I16,Base_200MW_Petunia_2HR_REG!I16,Base_30MW_Petunia_2HR_RT!I16)</f>
        <v>4294377.4135011677</v>
      </c>
      <c r="J16" s="17">
        <f>SUM(Base_200MW_Petunia_2HR_SPIN!J16,Base_200MW_Petunia_2HR_REG!J16,Base_30MW_Petunia_2HR_RT!J16)</f>
        <v>4260393.3353198729</v>
      </c>
      <c r="K16" s="17">
        <f>SUM(Base_200MW_Petunia_2HR_SPIN!K16,Base_200MW_Petunia_2HR_REG!K16,Base_30MW_Petunia_2HR_RT!K16)</f>
        <v>4498510.6481758952</v>
      </c>
      <c r="L16" s="17">
        <f>SUM(Base_200MW_Petunia_2HR_SPIN!L16,Base_200MW_Petunia_2HR_REG!L16,Base_30MW_Petunia_2HR_RT!L16)</f>
        <v>4470567.0313796485</v>
      </c>
      <c r="M16" s="17">
        <f>SUM(Base_200MW_Petunia_2HR_SPIN!M16,Base_200MW_Petunia_2HR_REG!M16,Base_30MW_Petunia_2HR_RT!M16)</f>
        <v>4829862.2730101664</v>
      </c>
      <c r="N16" s="17">
        <f>SUM(Base_200MW_Petunia_2HR_SPIN!N16,Base_200MW_Petunia_2HR_REG!N16,Base_30MW_Petunia_2HR_RT!N16)</f>
        <v>4626915.2787373066</v>
      </c>
      <c r="O16" s="17">
        <f>SUM(Base_200MW_Petunia_2HR_SPIN!O16,Base_200MW_Petunia_2HR_REG!O16,Base_30MW_Petunia_2HR_RT!O16)</f>
        <v>4698988.5749119967</v>
      </c>
      <c r="P16" s="17">
        <f>SUM(Base_200MW_Petunia_2HR_SPIN!P16,Base_200MW_Petunia_2HR_REG!P16,Base_30MW_Petunia_2HR_RT!P16)</f>
        <v>4908878.7381936489</v>
      </c>
      <c r="Q16" s="17">
        <f>SUM(Base_200MW_Petunia_2HR_SPIN!Q16,Base_200MW_Petunia_2HR_REG!Q16,Base_30MW_Petunia_2HR_RT!Q16)</f>
        <v>4901159.9131924901</v>
      </c>
      <c r="R16" s="17">
        <f>SUM(Base_200MW_Petunia_2HR_SPIN!R16,Base_200MW_Petunia_2HR_REG!R16,Base_30MW_Petunia_2HR_RT!R16)</f>
        <v>5051639.4613207569</v>
      </c>
      <c r="S16" s="17">
        <f>SUM(Base_200MW_Petunia_2HR_SPIN!S16,Base_200MW_Petunia_2HR_REG!S16,Base_30MW_Petunia_2HR_RT!S16)</f>
        <v>4869991.7422741195</v>
      </c>
      <c r="T16" s="17">
        <f>SUM(Base_200MW_Petunia_2HR_SPIN!T16,Base_200MW_Petunia_2HR_REG!T16,Base_30MW_Petunia_2HR_RT!T16)</f>
        <v>4889648.8804821745</v>
      </c>
      <c r="U16" s="17">
        <f>SUM(Base_200MW_Petunia_2HR_SPIN!U16,Base_200MW_Petunia_2HR_REG!U16,Base_30MW_Petunia_2HR_RT!U16)</f>
        <v>5199814.1307830922</v>
      </c>
      <c r="V16" s="17">
        <f>SUM(Base_200MW_Petunia_2HR_SPIN!V16,Base_200MW_Petunia_2HR_REG!V16,Base_30MW_Petunia_2HR_RT!V16)</f>
        <v>5064047.089216873</v>
      </c>
      <c r="W16" s="17">
        <f>SUM(Base_200MW_Petunia_2HR_SPIN!W16,Base_200MW_Petunia_2HR_REG!W16,Base_30MW_Petunia_2HR_RT!W16)</f>
        <v>5346975.4098908044</v>
      </c>
      <c r="X16" s="17">
        <f>SUM(Base_200MW_Petunia_2HR_SPIN!X16,Base_200MW_Petunia_2HR_REG!X16,Base_30MW_Petunia_2HR_RT!X16)</f>
        <v>5282717.1078184396</v>
      </c>
      <c r="Y16" s="17">
        <f>SUM(Base_200MW_Petunia_2HR_SPIN!Y16,Base_200MW_Petunia_2HR_REG!Y16,Base_30MW_Petunia_2HR_RT!Y16)</f>
        <v>5209925.3322827565</v>
      </c>
      <c r="Z16" s="17">
        <f>SUM(Base_200MW_Petunia_2HR_SPIN!Z16,Base_200MW_Petunia_2HR_REG!Z16,Base_30MW_Petunia_2HR_RT!Z16)</f>
        <v>5086442.0525833098</v>
      </c>
    </row>
    <row r="17" spans="1:26" x14ac:dyDescent="0.25">
      <c r="A17" s="16" t="s">
        <v>10</v>
      </c>
      <c r="B17" s="17">
        <f t="shared" ref="B17:Z17" si="0">SUM(B5:B16)</f>
        <v>39543950.647671506</v>
      </c>
      <c r="C17" s="17">
        <f t="shared" si="0"/>
        <v>34124212.783088267</v>
      </c>
      <c r="D17" s="17">
        <f t="shared" si="0"/>
        <v>35151030.711007722</v>
      </c>
      <c r="E17" s="17">
        <f t="shared" si="0"/>
        <v>34158205.315563016</v>
      </c>
      <c r="F17" s="17">
        <f t="shared" si="0"/>
        <v>30602665.008614317</v>
      </c>
      <c r="G17" s="17">
        <f t="shared" si="0"/>
        <v>29120086.662559927</v>
      </c>
      <c r="H17" s="17">
        <f t="shared" si="0"/>
        <v>26033437.758013498</v>
      </c>
      <c r="I17" s="17">
        <f t="shared" si="0"/>
        <v>26899472.520557165</v>
      </c>
      <c r="J17" s="17">
        <f t="shared" si="0"/>
        <v>26358672.859400872</v>
      </c>
      <c r="K17" s="17">
        <f t="shared" si="0"/>
        <v>27483145.763312895</v>
      </c>
      <c r="L17" s="17">
        <f t="shared" si="0"/>
        <v>27035729.015574645</v>
      </c>
      <c r="M17" s="17">
        <f t="shared" si="0"/>
        <v>28535174.657293163</v>
      </c>
      <c r="N17" s="17">
        <f t="shared" si="0"/>
        <v>26975561.157312304</v>
      </c>
      <c r="O17" s="17">
        <f t="shared" si="0"/>
        <v>27316299.653490994</v>
      </c>
      <c r="P17" s="17">
        <f t="shared" si="0"/>
        <v>28433402.605425648</v>
      </c>
      <c r="Q17" s="17">
        <f t="shared" si="0"/>
        <v>28140346.085068494</v>
      </c>
      <c r="R17" s="17">
        <f t="shared" si="0"/>
        <v>28985646.558544755</v>
      </c>
      <c r="S17" s="17">
        <f t="shared" si="0"/>
        <v>27833111.557566121</v>
      </c>
      <c r="T17" s="17">
        <f t="shared" si="0"/>
        <v>27783997.291140173</v>
      </c>
      <c r="U17" s="17">
        <f t="shared" si="0"/>
        <v>29365826.406300094</v>
      </c>
      <c r="V17" s="17">
        <f t="shared" si="0"/>
        <v>28589315.16157487</v>
      </c>
      <c r="W17" s="17">
        <f t="shared" si="0"/>
        <v>29933974.592505805</v>
      </c>
      <c r="X17" s="17">
        <f t="shared" si="0"/>
        <v>29445459.91065244</v>
      </c>
      <c r="Y17" s="17">
        <f t="shared" si="0"/>
        <v>29077246.438619751</v>
      </c>
      <c r="Z17" s="17">
        <f t="shared" si="0"/>
        <v>28363745.477344304</v>
      </c>
    </row>
    <row r="18" spans="1:26" x14ac:dyDescent="0.25">
      <c r="A18" s="16" t="s">
        <v>13</v>
      </c>
      <c r="B18" s="17">
        <f t="shared" ref="B18:Z18" si="1">B17/B3/1000</f>
        <v>171.93022020726741</v>
      </c>
      <c r="C18" s="17">
        <f t="shared" si="1"/>
        <v>148.36614253516638</v>
      </c>
      <c r="D18" s="17">
        <f t="shared" si="1"/>
        <v>152.83056830872923</v>
      </c>
      <c r="E18" s="17">
        <f t="shared" si="1"/>
        <v>148.5139361546218</v>
      </c>
      <c r="F18" s="17">
        <f t="shared" si="1"/>
        <v>133.05506525484483</v>
      </c>
      <c r="G18" s="17">
        <f t="shared" si="1"/>
        <v>126.60907244591273</v>
      </c>
      <c r="H18" s="17">
        <f t="shared" si="1"/>
        <v>113.18885981744999</v>
      </c>
      <c r="I18" s="17">
        <f t="shared" si="1"/>
        <v>116.95422835024854</v>
      </c>
      <c r="J18" s="17">
        <f t="shared" si="1"/>
        <v>114.60292547565597</v>
      </c>
      <c r="K18" s="17">
        <f t="shared" si="1"/>
        <v>119.49193810136042</v>
      </c>
      <c r="L18" s="17">
        <f t="shared" si="1"/>
        <v>117.5466478938028</v>
      </c>
      <c r="M18" s="17">
        <f t="shared" si="1"/>
        <v>124.06597677083984</v>
      </c>
      <c r="N18" s="17">
        <f t="shared" si="1"/>
        <v>117.2850485100535</v>
      </c>
      <c r="O18" s="17">
        <f t="shared" si="1"/>
        <v>118.76652023256955</v>
      </c>
      <c r="P18" s="17">
        <f t="shared" si="1"/>
        <v>123.62348958880716</v>
      </c>
      <c r="Q18" s="17">
        <f t="shared" si="1"/>
        <v>122.34933080464562</v>
      </c>
      <c r="R18" s="17">
        <f t="shared" si="1"/>
        <v>126.0245502545424</v>
      </c>
      <c r="S18" s="17">
        <f t="shared" si="1"/>
        <v>121.01352851115706</v>
      </c>
      <c r="T18" s="17">
        <f t="shared" si="1"/>
        <v>120.79998822234857</v>
      </c>
      <c r="U18" s="17">
        <f t="shared" si="1"/>
        <v>127.67750611434823</v>
      </c>
      <c r="V18" s="17">
        <f t="shared" si="1"/>
        <v>124.30137026771683</v>
      </c>
      <c r="W18" s="17">
        <f t="shared" si="1"/>
        <v>130.14771561959046</v>
      </c>
      <c r="X18" s="17">
        <f t="shared" si="1"/>
        <v>128.02373874196712</v>
      </c>
      <c r="Y18" s="17">
        <f t="shared" si="1"/>
        <v>126.42281060269457</v>
      </c>
      <c r="Z18" s="17">
        <f t="shared" si="1"/>
        <v>123.32063251019264</v>
      </c>
    </row>
    <row r="19" spans="1:26" x14ac:dyDescent="0.25">
      <c r="A19" s="16" t="s">
        <v>14</v>
      </c>
      <c r="B19" s="17">
        <f>B18/B4</f>
        <v>85.965110103633705</v>
      </c>
      <c r="C19" s="17">
        <f>C18/B4</f>
        <v>74.183071267583188</v>
      </c>
      <c r="D19" s="17">
        <f>D18/B4</f>
        <v>76.415284154364613</v>
      </c>
      <c r="E19" s="17">
        <f>E18/B4</f>
        <v>74.256968077310901</v>
      </c>
      <c r="F19" s="17">
        <f>F18/B4</f>
        <v>66.527532627422417</v>
      </c>
      <c r="G19" s="17">
        <f>G18/B4</f>
        <v>63.304536222956365</v>
      </c>
      <c r="H19" s="17">
        <f>H18/B4</f>
        <v>56.594429908724997</v>
      </c>
      <c r="I19" s="17">
        <f>I18/B4</f>
        <v>58.477114175124271</v>
      </c>
      <c r="J19" s="17">
        <f>J18/B4</f>
        <v>57.301462737827983</v>
      </c>
      <c r="K19" s="17">
        <f>K18/B4</f>
        <v>59.745969050680209</v>
      </c>
      <c r="L19" s="17">
        <f>L18/B4</f>
        <v>58.773323946901399</v>
      </c>
      <c r="M19" s="17">
        <f>M18/B4</f>
        <v>62.03298838541992</v>
      </c>
      <c r="N19" s="17">
        <f>N18/B4</f>
        <v>58.64252425502675</v>
      </c>
      <c r="O19" s="17">
        <f>O18/B4</f>
        <v>59.383260116284774</v>
      </c>
      <c r="P19" s="17">
        <f>P18/B4</f>
        <v>61.81174479440358</v>
      </c>
      <c r="Q19" s="17">
        <f>Q18/B4</f>
        <v>61.174665402322809</v>
      </c>
      <c r="R19" s="17">
        <f>R18/B4</f>
        <v>63.012275127271202</v>
      </c>
      <c r="S19" s="17">
        <f>S18/B4</f>
        <v>60.506764255578531</v>
      </c>
      <c r="T19" s="17">
        <f>T18/B4</f>
        <v>60.399994111174287</v>
      </c>
      <c r="U19" s="17">
        <f>U18/B4</f>
        <v>63.838753057174117</v>
      </c>
      <c r="V19" s="17">
        <f>V18/B4</f>
        <v>62.150685133858417</v>
      </c>
      <c r="W19" s="17">
        <f>W18/B4</f>
        <v>65.073857809795228</v>
      </c>
      <c r="X19" s="17">
        <f>X18/B4</f>
        <v>64.011869370983561</v>
      </c>
      <c r="Y19" s="17">
        <f>Y18/B4</f>
        <v>63.211405301347284</v>
      </c>
      <c r="Z19" s="17">
        <f>Z18/B4</f>
        <v>61.660316255096319</v>
      </c>
    </row>
    <row r="20" spans="1:26" x14ac:dyDescent="0.25">
      <c r="A20" s="16" t="s">
        <v>15</v>
      </c>
      <c r="B20" s="18">
        <f>(10/23*Base_200MW_Petunia_2HR_SPIN!B20)+(10/23*Base_200MW_Petunia_2HR_REG!B20)+(3/23*Base_30MW_Petunia_2HR_RT!B20)</f>
        <v>192.11709591365937</v>
      </c>
      <c r="C20" s="18">
        <f>(10/23*Base_200MW_Petunia_2HR_SPIN!C20)+(10/23*Base_200MW_Petunia_2HR_REG!C20)+(3/23*Base_30MW_Petunia_2HR_RT!C20)</f>
        <v>146.88124899243027</v>
      </c>
      <c r="D20" s="18">
        <f>(10/23*Base_200MW_Petunia_2HR_SPIN!D20)+(10/23*Base_200MW_Petunia_2HR_REG!D20)+(3/23*Base_30MW_Petunia_2HR_RT!D20)</f>
        <v>212.45276754306545</v>
      </c>
      <c r="E20" s="18">
        <f>(10/23*Base_200MW_Petunia_2HR_SPIN!E20)+(10/23*Base_200MW_Petunia_2HR_REG!E20)+(3/23*Base_30MW_Petunia_2HR_RT!E20)</f>
        <v>210.48414662641079</v>
      </c>
      <c r="F20" s="18">
        <f>(10/23*Base_200MW_Petunia_2HR_SPIN!F20)+(10/23*Base_200MW_Petunia_2HR_REG!F20)+(3/23*Base_30MW_Petunia_2HR_RT!F20)</f>
        <v>205.41817004942527</v>
      </c>
      <c r="G20" s="18">
        <f>(10/23*Base_200MW_Petunia_2HR_SPIN!G20)+(10/23*Base_200MW_Petunia_2HR_REG!G20)+(3/23*Base_30MW_Petunia_2HR_RT!G20)</f>
        <v>203.48699263375204</v>
      </c>
      <c r="H20" s="18">
        <f>(10/23*Base_200MW_Petunia_2HR_SPIN!H20)+(10/23*Base_200MW_Petunia_2HR_REG!H20)+(3/23*Base_30MW_Petunia_2HR_RT!H20)</f>
        <v>199.46665735714893</v>
      </c>
      <c r="I20" s="18">
        <f>(10/23*Base_200MW_Petunia_2HR_SPIN!I20)+(10/23*Base_200MW_Petunia_2HR_REG!I20)+(3/23*Base_30MW_Petunia_2HR_RT!I20)</f>
        <v>200.57563741426023</v>
      </c>
      <c r="J20" s="18">
        <f>(10/23*Base_200MW_Petunia_2HR_SPIN!J20)+(10/23*Base_200MW_Petunia_2HR_REG!J20)+(3/23*Base_30MW_Petunia_2HR_RT!J20)</f>
        <v>201.19220429662357</v>
      </c>
      <c r="K20" s="18">
        <f>(10/23*Base_200MW_Petunia_2HR_SPIN!K20)+(10/23*Base_200MW_Petunia_2HR_REG!K20)+(3/23*Base_30MW_Petunia_2HR_RT!K20)</f>
        <v>203.00278440171286</v>
      </c>
      <c r="L20" s="18">
        <f>(10/23*Base_200MW_Petunia_2HR_SPIN!L20)+(10/23*Base_200MW_Petunia_2HR_REG!L20)+(3/23*Base_30MW_Petunia_2HR_RT!L20)</f>
        <v>203.95725352471155</v>
      </c>
      <c r="M20" s="18">
        <f>(10/23*Base_200MW_Petunia_2HR_SPIN!M20)+(10/23*Base_200MW_Petunia_2HR_REG!M20)+(3/23*Base_30MW_Petunia_2HR_RT!M20)</f>
        <v>207.19536570517056</v>
      </c>
      <c r="N20" s="18">
        <f>(10/23*Base_200MW_Petunia_2HR_SPIN!N20)+(10/23*Base_200MW_Petunia_2HR_REG!N20)+(3/23*Base_30MW_Petunia_2HR_RT!N20)</f>
        <v>208.13846165438719</v>
      </c>
      <c r="O20" s="18">
        <f>(10/23*Base_200MW_Petunia_2HR_SPIN!O20)+(10/23*Base_200MW_Petunia_2HR_REG!O20)+(3/23*Base_30MW_Petunia_2HR_RT!O20)</f>
        <v>208.00248523669097</v>
      </c>
      <c r="P20" s="18">
        <f>(10/23*Base_200MW_Petunia_2HR_SPIN!P20)+(10/23*Base_200MW_Petunia_2HR_REG!P20)+(3/23*Base_30MW_Petunia_2HR_RT!P20)</f>
        <v>209.54010668231064</v>
      </c>
      <c r="Q20" s="18">
        <f>(10/23*Base_200MW_Petunia_2HR_SPIN!Q20)+(10/23*Base_200MW_Petunia_2HR_REG!Q20)+(3/23*Base_30MW_Petunia_2HR_RT!Q20)</f>
        <v>212.7080901360365</v>
      </c>
      <c r="R20" s="18">
        <f>(10/23*Base_200MW_Petunia_2HR_SPIN!R20)+(10/23*Base_200MW_Petunia_2HR_REG!R20)+(3/23*Base_30MW_Petunia_2HR_RT!R20)</f>
        <v>212.21090287729021</v>
      </c>
      <c r="S20" s="18">
        <f>(10/23*Base_200MW_Petunia_2HR_SPIN!S20)+(10/23*Base_200MW_Petunia_2HR_REG!S20)+(3/23*Base_30MW_Petunia_2HR_RT!S20)</f>
        <v>211.15321196609995</v>
      </c>
      <c r="T20" s="18">
        <f>(10/23*Base_200MW_Petunia_2HR_SPIN!T20)+(10/23*Base_200MW_Petunia_2HR_REG!T20)+(3/23*Base_30MW_Petunia_2HR_RT!T20)</f>
        <v>213.47916087210805</v>
      </c>
      <c r="U20" s="18">
        <f>(10/23*Base_200MW_Petunia_2HR_SPIN!U20)+(10/23*Base_200MW_Petunia_2HR_REG!U20)+(3/23*Base_30MW_Petunia_2HR_RT!U20)</f>
        <v>215.60543859732169</v>
      </c>
      <c r="V20" s="18">
        <f>(10/23*Base_200MW_Petunia_2HR_SPIN!V20)+(10/23*Base_200MW_Petunia_2HR_REG!V20)+(3/23*Base_30MW_Petunia_2HR_RT!V20)</f>
        <v>215.88997187142465</v>
      </c>
      <c r="W20" s="18">
        <f>(10/23*Base_200MW_Petunia_2HR_SPIN!W20)+(10/23*Base_200MW_Petunia_2HR_REG!W20)+(3/23*Base_30MW_Petunia_2HR_RT!W20)</f>
        <v>219.49841654373805</v>
      </c>
      <c r="X20" s="18">
        <f>(10/23*Base_200MW_Petunia_2HR_SPIN!X20)+(10/23*Base_200MW_Petunia_2HR_REG!X20)+(3/23*Base_30MW_Petunia_2HR_RT!X20)</f>
        <v>219.90104207970685</v>
      </c>
      <c r="Y20" s="18">
        <f>(10/23*Base_200MW_Petunia_2HR_SPIN!Y20)+(10/23*Base_200MW_Petunia_2HR_REG!Y20)+(3/23*Base_30MW_Petunia_2HR_RT!Y20)</f>
        <v>219.42080061368839</v>
      </c>
      <c r="Z20" s="18">
        <f>(10/23*Base_200MW_Petunia_2HR_SPIN!Z20)+(10/23*Base_200MW_Petunia_2HR_REG!Z20)+(3/23*Base_30MW_Petunia_2HR_RT!Z20)</f>
        <v>222.16492721564643</v>
      </c>
    </row>
    <row r="21" spans="1:26" x14ac:dyDescent="0.25">
      <c r="A21" s="16" t="s">
        <v>76</v>
      </c>
      <c r="B21" s="18">
        <f>SUM(Base_200MW_Petunia_2HR_SPIN!B27,Base_200MW_Petunia_2HR_REG!B27,Base_30MW_Petunia_2HR_RT!B27)</f>
        <v>88373.864120283324</v>
      </c>
      <c r="C21" s="18">
        <f>SUM(Base_200MW_Petunia_2HR_SPIN!C27,Base_200MW_Petunia_2HR_REG!C27,Base_30MW_Petunia_2HR_RT!C27)</f>
        <v>64356.019246033335</v>
      </c>
      <c r="D21" s="18">
        <f>SUM(Base_200MW_Petunia_2HR_SPIN!D27,Base_200MW_Petunia_2HR_REG!D27,Base_30MW_Petunia_2HR_RT!D27)</f>
        <v>90574.563481100005</v>
      </c>
      <c r="E21" s="18">
        <f>SUM(Base_200MW_Petunia_2HR_SPIN!E27,Base_200MW_Petunia_2HR_REG!E27,Base_30MW_Petunia_2HR_RT!E27)</f>
        <v>87702.008406533336</v>
      </c>
      <c r="F21" s="18">
        <f>SUM(Base_200MW_Petunia_2HR_SPIN!F27,Base_200MW_Petunia_2HR_REG!F27,Base_30MW_Petunia_2HR_RT!F27)</f>
        <v>83843.069451033327</v>
      </c>
      <c r="G21" s="18">
        <f>SUM(Base_200MW_Petunia_2HR_SPIN!G27,Base_200MW_Petunia_2HR_REG!G27,Base_30MW_Petunia_2HR_RT!G27)</f>
        <v>81482.296460333324</v>
      </c>
      <c r="H21" s="18">
        <f>SUM(Base_200MW_Petunia_2HR_SPIN!H27,Base_200MW_Petunia_2HR_REG!H27,Base_30MW_Petunia_2HR_RT!H27)</f>
        <v>78450.236338566669</v>
      </c>
      <c r="I21" s="18">
        <f>SUM(Base_200MW_Petunia_2HR_SPIN!I27,Base_200MW_Petunia_2HR_REG!I27,Base_30MW_Petunia_2HR_RT!I27)</f>
        <v>77530.105734833327</v>
      </c>
      <c r="J21" s="18">
        <f>SUM(Base_200MW_Petunia_2HR_SPIN!J27,Base_200MW_Petunia_2HR_REG!J27,Base_30MW_Petunia_2HR_RT!J27)</f>
        <v>76491.264151533323</v>
      </c>
      <c r="K21" s="18">
        <f>SUM(Base_200MW_Petunia_2HR_SPIN!K27,Base_200MW_Petunia_2HR_REG!K27,Base_30MW_Petunia_2HR_RT!K27)</f>
        <v>75946.995694799989</v>
      </c>
      <c r="L21" s="18">
        <f>SUM(Base_200MW_Petunia_2HR_SPIN!L27,Base_200MW_Petunia_2HR_REG!L27,Base_30MW_Petunia_2HR_RT!L27)</f>
        <v>75112.56149906668</v>
      </c>
      <c r="M21" s="18">
        <f>SUM(Base_200MW_Petunia_2HR_SPIN!M27,Base_200MW_Petunia_2HR_REG!M27,Base_30MW_Petunia_2HR_RT!M27)</f>
        <v>75142.300108099982</v>
      </c>
      <c r="N21" s="18">
        <f>SUM(Base_200MW_Petunia_2HR_SPIN!N27,Base_200MW_Petunia_2HR_REG!N27,Base_30MW_Petunia_2HR_RT!N27)</f>
        <v>74354.551487566656</v>
      </c>
      <c r="O21" s="18">
        <f>SUM(Base_200MW_Petunia_2HR_SPIN!O27,Base_200MW_Petunia_2HR_REG!O27,Base_30MW_Petunia_2HR_RT!O27)</f>
        <v>73215.210783433329</v>
      </c>
      <c r="P21" s="18">
        <f>SUM(Base_200MW_Petunia_2HR_SPIN!P27,Base_200MW_Petunia_2HR_REG!P27,Base_30MW_Petunia_2HR_RT!P27)</f>
        <v>72686.529446600005</v>
      </c>
      <c r="Q21" s="18">
        <f>SUM(Base_200MW_Petunia_2HR_SPIN!Q27,Base_200MW_Petunia_2HR_REG!Q27,Base_30MW_Petunia_2HR_RT!Q27)</f>
        <v>72728.72476313333</v>
      </c>
      <c r="R21" s="18">
        <f>SUM(Base_200MW_Petunia_2HR_SPIN!R27,Base_200MW_Petunia_2HR_REG!R27,Base_30MW_Petunia_2HR_RT!R27)</f>
        <v>71533.748829100005</v>
      </c>
      <c r="S21" s="18">
        <f>SUM(Base_200MW_Petunia_2HR_SPIN!S27,Base_200MW_Petunia_2HR_REG!S27,Base_30MW_Petunia_2HR_RT!S27)</f>
        <v>70176.769996933333</v>
      </c>
      <c r="T21" s="18">
        <f>SUM(Base_200MW_Petunia_2HR_SPIN!T27,Base_200MW_Petunia_2HR_REG!T27,Base_30MW_Petunia_2HR_RT!T27)</f>
        <v>69957.97493443334</v>
      </c>
      <c r="U21" s="18">
        <f>SUM(Base_200MW_Petunia_2HR_SPIN!U27,Base_200MW_Petunia_2HR_REG!U27,Base_30MW_Petunia_2HR_RT!U27)</f>
        <v>69682.815332899991</v>
      </c>
      <c r="V21" s="18">
        <f>SUM(Base_200MW_Petunia_2HR_SPIN!V27,Base_200MW_Petunia_2HR_REG!V27,Base_30MW_Petunia_2HR_RT!V27)</f>
        <v>68811.47429446668</v>
      </c>
      <c r="W21" s="18">
        <f>SUM(Base_200MW_Petunia_2HR_SPIN!W27,Base_200MW_Petunia_2HR_REG!W27,Base_30MW_Petunia_2HR_RT!W27)</f>
        <v>68447.069224499995</v>
      </c>
      <c r="X21" s="18">
        <f>SUM(Base_200MW_Petunia_2HR_SPIN!X27,Base_200MW_Petunia_2HR_REG!X27,Base_30MW_Petunia_2HR_RT!X27)</f>
        <v>67055.304365533331</v>
      </c>
      <c r="Y21" s="18">
        <f>SUM(Base_200MW_Petunia_2HR_SPIN!Y27,Base_200MW_Petunia_2HR_REG!Y27,Base_30MW_Petunia_2HR_RT!Y27)</f>
        <v>65394.858890100004</v>
      </c>
      <c r="Z21" s="18">
        <f>SUM(Base_200MW_Petunia_2HR_SPIN!Z27,Base_200MW_Petunia_2HR_REG!Z27,Base_30MW_Petunia_2HR_RT!Z27)</f>
        <v>64679.763919999998</v>
      </c>
    </row>
    <row r="22" spans="1:26" x14ac:dyDescent="0.25">
      <c r="A22" s="16" t="s">
        <v>77</v>
      </c>
      <c r="B22" s="18">
        <f>SUM(Base_200MW_Petunia_2HR_SPIN!B28,Base_200MW_Petunia_2HR_REG!B28,Base_30MW_Petunia_2HR_RT!B28)</f>
        <v>63963.322523699979</v>
      </c>
      <c r="C22" s="18">
        <f>SUM(Base_200MW_Petunia_2HR_SPIN!C28,Base_200MW_Petunia_2HR_REG!C28,Base_30MW_Petunia_2HR_RT!C28)</f>
        <v>26778.1487127</v>
      </c>
      <c r="D22" s="18">
        <f>SUM(Base_200MW_Petunia_2HR_SPIN!D28,Base_200MW_Petunia_2HR_REG!D28,Base_30MW_Petunia_2HR_RT!D28)</f>
        <v>53690.197481099996</v>
      </c>
      <c r="E22" s="18">
        <f>SUM(Base_200MW_Petunia_2HR_SPIN!E28,Base_200MW_Petunia_2HR_REG!E28,Base_30MW_Petunia_2HR_RT!E28)</f>
        <v>52744.168573199997</v>
      </c>
      <c r="F22" s="18">
        <f>SUM(Base_200MW_Petunia_2HR_SPIN!F28,Base_200MW_Petunia_2HR_REG!F28,Base_30MW_Petunia_2HR_RT!F28)</f>
        <v>53625.1626177</v>
      </c>
      <c r="G22" s="18">
        <f>SUM(Base_200MW_Petunia_2HR_SPIN!G28,Base_200MW_Petunia_2HR_REG!G28,Base_30MW_Petunia_2HR_RT!G28)</f>
        <v>52915.592126999989</v>
      </c>
      <c r="H22" s="18">
        <f>SUM(Base_200MW_Petunia_2HR_SPIN!H28,Base_200MW_Petunia_2HR_REG!H28,Base_30MW_Petunia_2HR_RT!H28)</f>
        <v>53099.544459899997</v>
      </c>
      <c r="I22" s="18">
        <f>SUM(Base_200MW_Petunia_2HR_SPIN!I28,Base_200MW_Petunia_2HR_REG!I28,Base_30MW_Petunia_2HR_RT!I28)</f>
        <v>51900.3429015</v>
      </c>
      <c r="J22" s="18">
        <f>SUM(Base_200MW_Petunia_2HR_SPIN!J28,Base_200MW_Petunia_2HR_REG!J28,Base_30MW_Petunia_2HR_RT!J28)</f>
        <v>51143.734318199997</v>
      </c>
      <c r="K22" s="18">
        <f>SUM(Base_200MW_Petunia_2HR_SPIN!K28,Base_200MW_Petunia_2HR_REG!K28,Base_30MW_Petunia_2HR_RT!K28)</f>
        <v>49336.262194799987</v>
      </c>
      <c r="L22" s="18">
        <f>SUM(Base_200MW_Petunia_2HR_SPIN!L28,Base_200MW_Petunia_2HR_REG!L28,Base_30MW_Petunia_2HR_RT!L28)</f>
        <v>48426.820832400001</v>
      </c>
      <c r="M22" s="18">
        <f>SUM(Base_200MW_Petunia_2HR_SPIN!M28,Base_200MW_Petunia_2HR_REG!M28,Base_30MW_Petunia_2HR_RT!M28)</f>
        <v>47030.322608099988</v>
      </c>
      <c r="N22" s="18">
        <f>SUM(Base_200MW_Petunia_2HR_SPIN!N28,Base_200MW_Petunia_2HR_REG!N28,Base_30MW_Petunia_2HR_RT!N28)</f>
        <v>46524.413820899987</v>
      </c>
      <c r="O22" s="18">
        <f>SUM(Base_200MW_Petunia_2HR_SPIN!O28,Base_200MW_Petunia_2HR_REG!O28,Base_30MW_Petunia_2HR_RT!O28)</f>
        <v>45532.988450099998</v>
      </c>
      <c r="P22" s="18">
        <f>SUM(Base_200MW_Petunia_2HR_SPIN!P28,Base_200MW_Petunia_2HR_REG!P28,Base_30MW_Petunia_2HR_RT!P28)</f>
        <v>44162.819946600001</v>
      </c>
      <c r="Q22" s="18">
        <f>SUM(Base_200MW_Petunia_2HR_SPIN!Q28,Base_200MW_Petunia_2HR_REG!Q28,Base_30MW_Petunia_2HR_RT!Q28)</f>
        <v>43389.0712938</v>
      </c>
      <c r="R22" s="18">
        <f>SUM(Base_200MW_Petunia_2HR_SPIN!R28,Base_200MW_Petunia_2HR_REG!R28,Base_30MW_Petunia_2HR_RT!R28)</f>
        <v>42684.822329100003</v>
      </c>
      <c r="S22" s="18">
        <f>SUM(Base_200MW_Petunia_2HR_SPIN!S28,Base_200MW_Petunia_2HR_REG!S28,Base_30MW_Petunia_2HR_RT!S28)</f>
        <v>41803.011663599988</v>
      </c>
      <c r="T22" s="18">
        <f>SUM(Base_200MW_Petunia_2HR_SPIN!T28,Base_200MW_Petunia_2HR_REG!T28,Base_30MW_Petunia_2HR_RT!T28)</f>
        <v>41090.857601099997</v>
      </c>
      <c r="U22" s="18">
        <f>SUM(Base_200MW_Petunia_2HR_SPIN!U28,Base_200MW_Petunia_2HR_REG!U28,Base_30MW_Petunia_2HR_RT!U28)</f>
        <v>39571.188696899997</v>
      </c>
      <c r="V22" s="18">
        <f>SUM(Base_200MW_Petunia_2HR_SPIN!V28,Base_200MW_Petunia_2HR_REG!V28,Base_30MW_Petunia_2HR_RT!V28)</f>
        <v>39151.943083799997</v>
      </c>
      <c r="W22" s="18">
        <f>SUM(Base_200MW_Petunia_2HR_SPIN!W28,Base_200MW_Petunia_2HR_REG!W28,Base_30MW_Petunia_2HR_RT!W28)</f>
        <v>37370.598724499992</v>
      </c>
      <c r="X22" s="18">
        <f>SUM(Base_200MW_Petunia_2HR_SPIN!X28,Base_200MW_Petunia_2HR_REG!X28,Base_30MW_Petunia_2HR_RT!X28)</f>
        <v>36463.344862200007</v>
      </c>
      <c r="Y22" s="18">
        <f>SUM(Base_200MW_Petunia_2HR_SPIN!Y28,Base_200MW_Petunia_2HR_REG!Y28,Base_30MW_Petunia_2HR_RT!Y28)</f>
        <v>35603.563526100013</v>
      </c>
      <c r="Z22" s="18">
        <f>SUM(Base_200MW_Petunia_2HR_SPIN!Z28,Base_200MW_Petunia_2HR_REG!Z28,Base_30MW_Petunia_2HR_RT!Z28)</f>
        <v>34872.762984000008</v>
      </c>
    </row>
    <row r="23" spans="1:26" x14ac:dyDescent="0.25">
      <c r="A23" s="16" t="s">
        <v>78</v>
      </c>
      <c r="B23" s="18">
        <f>SUM(Base_200MW_Petunia_2HR_SPIN!B29,Base_200MW_Petunia_2HR_REG!B29,Base_30MW_Petunia_2HR_RT!B29)</f>
        <v>24410.541596583342</v>
      </c>
      <c r="C23" s="18">
        <f>SUM(Base_200MW_Petunia_2HR_SPIN!C29,Base_200MW_Petunia_2HR_REG!C29,Base_30MW_Petunia_2HR_RT!C29)</f>
        <v>37577.870533333327</v>
      </c>
      <c r="D23" s="18">
        <f>SUM(Base_200MW_Petunia_2HR_SPIN!D29,Base_200MW_Petunia_2HR_REG!D29,Base_30MW_Petunia_2HR_RT!D29)</f>
        <v>36884.365999999995</v>
      </c>
      <c r="E23" s="18">
        <f>SUM(Base_200MW_Petunia_2HR_SPIN!E29,Base_200MW_Petunia_2HR_REG!E29,Base_30MW_Petunia_2HR_RT!E29)</f>
        <v>34957.839833333332</v>
      </c>
      <c r="F23" s="18">
        <f>SUM(Base_200MW_Petunia_2HR_SPIN!F29,Base_200MW_Petunia_2HR_REG!F29,Base_30MW_Petunia_2HR_RT!F29)</f>
        <v>30217.906833333327</v>
      </c>
      <c r="G23" s="18">
        <f>SUM(Base_200MW_Petunia_2HR_SPIN!G29,Base_200MW_Petunia_2HR_REG!G29,Base_30MW_Petunia_2HR_RT!G29)</f>
        <v>28566.704333333339</v>
      </c>
      <c r="H23" s="18">
        <f>SUM(Base_200MW_Petunia_2HR_SPIN!H29,Base_200MW_Petunia_2HR_REG!H29,Base_30MW_Petunia_2HR_RT!H29)</f>
        <v>25350.691878666672</v>
      </c>
      <c r="I23" s="18">
        <f>SUM(Base_200MW_Petunia_2HR_SPIN!I29,Base_200MW_Petunia_2HR_REG!I29,Base_30MW_Petunia_2HR_RT!I29)</f>
        <v>25629.76283333333</v>
      </c>
      <c r="J23" s="18">
        <f>SUM(Base_200MW_Petunia_2HR_SPIN!J29,Base_200MW_Petunia_2HR_REG!J29,Base_30MW_Petunia_2HR_RT!J29)</f>
        <v>25347.52983333333</v>
      </c>
      <c r="K23" s="18">
        <f>SUM(Base_200MW_Petunia_2HR_SPIN!K29,Base_200MW_Petunia_2HR_REG!K29,Base_30MW_Petunia_2HR_RT!K29)</f>
        <v>26610.733500000002</v>
      </c>
      <c r="L23" s="18">
        <f>SUM(Base_200MW_Petunia_2HR_SPIN!L29,Base_200MW_Petunia_2HR_REG!L29,Base_30MW_Petunia_2HR_RT!L29)</f>
        <v>26685.740666666668</v>
      </c>
      <c r="M23" s="18">
        <f>SUM(Base_200MW_Petunia_2HR_SPIN!M29,Base_200MW_Petunia_2HR_REG!M29,Base_30MW_Petunia_2HR_RT!M29)</f>
        <v>28111.977500000001</v>
      </c>
      <c r="N23" s="18">
        <f>SUM(Base_200MW_Petunia_2HR_SPIN!N29,Base_200MW_Petunia_2HR_REG!N29,Base_30MW_Petunia_2HR_RT!N29)</f>
        <v>27830.137666666658</v>
      </c>
      <c r="O23" s="18">
        <f>SUM(Base_200MW_Petunia_2HR_SPIN!O29,Base_200MW_Petunia_2HR_REG!O29,Base_30MW_Petunia_2HR_RT!O29)</f>
        <v>27682.222333333342</v>
      </c>
      <c r="P23" s="18">
        <f>SUM(Base_200MW_Petunia_2HR_SPIN!P29,Base_200MW_Petunia_2HR_REG!P29,Base_30MW_Petunia_2HR_RT!P29)</f>
        <v>28523.709500000001</v>
      </c>
      <c r="Q23" s="18">
        <f>SUM(Base_200MW_Petunia_2HR_SPIN!Q29,Base_200MW_Petunia_2HR_REG!Q29,Base_30MW_Petunia_2HR_RT!Q29)</f>
        <v>29339.653469333331</v>
      </c>
      <c r="R23" s="18">
        <f>SUM(Base_200MW_Petunia_2HR_SPIN!R29,Base_200MW_Petunia_2HR_REG!R29,Base_30MW_Petunia_2HR_RT!R29)</f>
        <v>28848.926500000001</v>
      </c>
      <c r="S23" s="18">
        <f>SUM(Base_200MW_Petunia_2HR_SPIN!S29,Base_200MW_Petunia_2HR_REG!S29,Base_30MW_Petunia_2HR_RT!S29)</f>
        <v>28373.758333333328</v>
      </c>
      <c r="T23" s="18">
        <f>SUM(Base_200MW_Petunia_2HR_SPIN!T29,Base_200MW_Petunia_2HR_REG!T29,Base_30MW_Petunia_2HR_RT!T29)</f>
        <v>28867.117333333332</v>
      </c>
      <c r="U23" s="18">
        <f>SUM(Base_200MW_Petunia_2HR_SPIN!U29,Base_200MW_Petunia_2HR_REG!U29,Base_30MW_Petunia_2HR_RT!U29)</f>
        <v>30111.626636000001</v>
      </c>
      <c r="V23" s="18">
        <f>SUM(Base_200MW_Petunia_2HR_SPIN!V29,Base_200MW_Petunia_2HR_REG!V29,Base_30MW_Petunia_2HR_RT!V29)</f>
        <v>29659.531210666675</v>
      </c>
      <c r="W23" s="18">
        <f>SUM(Base_200MW_Petunia_2HR_SPIN!W29,Base_200MW_Petunia_2HR_REG!W29,Base_30MW_Petunia_2HR_RT!W29)</f>
        <v>31076.470499999999</v>
      </c>
      <c r="X23" s="18">
        <f>SUM(Base_200MW_Petunia_2HR_SPIN!X29,Base_200MW_Petunia_2HR_REG!X29,Base_30MW_Petunia_2HR_RT!X29)</f>
        <v>30591.959503333332</v>
      </c>
      <c r="Y23" s="18">
        <f>SUM(Base_200MW_Petunia_2HR_SPIN!Y29,Base_200MW_Petunia_2HR_REG!Y29,Base_30MW_Petunia_2HR_RT!Y29)</f>
        <v>29791.295364000001</v>
      </c>
      <c r="Z23" s="18">
        <f>SUM(Base_200MW_Petunia_2HR_SPIN!Z29,Base_200MW_Petunia_2HR_REG!Z29,Base_30MW_Petunia_2HR_RT!Z29)</f>
        <v>29807.000935999997</v>
      </c>
    </row>
    <row r="24" spans="1:26" x14ac:dyDescent="0.25">
      <c r="A24" s="16" t="s">
        <v>79</v>
      </c>
      <c r="B24" s="18">
        <f>SUM(Base_200MW_Petunia_2HR_SPIN!B30,Base_200MW_Petunia_2HR_REG!B30,Base_30MW_Petunia_2HR_RT!B30)</f>
        <v>37533.691368749998</v>
      </c>
      <c r="C24" s="18">
        <f>SUM(Base_200MW_Petunia_2HR_SPIN!C30,Base_200MW_Petunia_2HR_REG!C30,Base_30MW_Petunia_2HR_RT!C30)</f>
        <v>64881.322751416665</v>
      </c>
      <c r="D24" s="18">
        <f>SUM(Base_200MW_Petunia_2HR_SPIN!D30,Base_200MW_Petunia_2HR_REG!D30,Base_30MW_Petunia_2HR_RT!D30)</f>
        <v>103533.08249358332</v>
      </c>
      <c r="E24" s="18">
        <f>SUM(Base_200MW_Petunia_2HR_SPIN!E30,Base_200MW_Petunia_2HR_REG!E30,Base_30MW_Petunia_2HR_RT!E30)</f>
        <v>99331.757451500001</v>
      </c>
      <c r="F24" s="18">
        <f>SUM(Base_200MW_Petunia_2HR_SPIN!F30,Base_200MW_Petunia_2HR_REG!F30,Base_30MW_Petunia_2HR_RT!F30)</f>
        <v>95829.27138091666</v>
      </c>
      <c r="G24" s="18">
        <f>SUM(Base_200MW_Petunia_2HR_SPIN!G30,Base_200MW_Petunia_2HR_REG!G30,Base_30MW_Petunia_2HR_RT!G30)</f>
        <v>93089.463365833333</v>
      </c>
      <c r="H24" s="18">
        <f>SUM(Base_200MW_Petunia_2HR_SPIN!H30,Base_200MW_Petunia_2HR_REG!H30,Base_30MW_Petunia_2HR_RT!H30)</f>
        <v>90569.755163333335</v>
      </c>
      <c r="I24" s="18">
        <f>SUM(Base_200MW_Petunia_2HR_SPIN!I30,Base_200MW_Petunia_2HR_REG!I30,Base_30MW_Petunia_2HR_RT!I30)</f>
        <v>89190.277893999999</v>
      </c>
      <c r="J24" s="18">
        <f>SUM(Base_200MW_Petunia_2HR_SPIN!J30,Base_200MW_Petunia_2HR_REG!J30,Base_30MW_Petunia_2HR_RT!J30)</f>
        <v>87429.914845333318</v>
      </c>
      <c r="K24" s="18">
        <f>SUM(Base_200MW_Petunia_2HR_SPIN!K30,Base_200MW_Petunia_2HR_REG!K30,Base_30MW_Petunia_2HR_RT!K30)</f>
        <v>86769.264794166666</v>
      </c>
      <c r="L24" s="18">
        <f>SUM(Base_200MW_Petunia_2HR_SPIN!L30,Base_200MW_Petunia_2HR_REG!L30,Base_30MW_Petunia_2HR_RT!L30)</f>
        <v>85640.542805249992</v>
      </c>
      <c r="M24" s="18">
        <f>SUM(Base_200MW_Petunia_2HR_SPIN!M30,Base_200MW_Petunia_2HR_REG!M30,Base_30MW_Petunia_2HR_RT!M30)</f>
        <v>86535.968466750011</v>
      </c>
      <c r="N24" s="18">
        <f>SUM(Base_200MW_Petunia_2HR_SPIN!N30,Base_200MW_Petunia_2HR_REG!N30,Base_30MW_Petunia_2HR_RT!N30)</f>
        <v>84688.126001000011</v>
      </c>
      <c r="O24" s="18">
        <f>SUM(Base_200MW_Petunia_2HR_SPIN!O30,Base_200MW_Petunia_2HR_REG!O30,Base_30MW_Petunia_2HR_RT!O30)</f>
        <v>83719.271150749992</v>
      </c>
      <c r="P24" s="18">
        <f>SUM(Base_200MW_Petunia_2HR_SPIN!P30,Base_200MW_Petunia_2HR_REG!P30,Base_30MW_Petunia_2HR_RT!P30)</f>
        <v>83138.699036249993</v>
      </c>
      <c r="Q24" s="18">
        <f>SUM(Base_200MW_Petunia_2HR_SPIN!Q30,Base_200MW_Petunia_2HR_REG!Q30,Base_30MW_Petunia_2HR_RT!Q30)</f>
        <v>83422.203612916666</v>
      </c>
      <c r="R24" s="18">
        <f>SUM(Base_200MW_Petunia_2HR_SPIN!R30,Base_200MW_Petunia_2HR_REG!R30,Base_30MW_Petunia_2HR_RT!R30)</f>
        <v>81202.810509500021</v>
      </c>
      <c r="S24" s="18">
        <f>SUM(Base_200MW_Petunia_2HR_SPIN!S30,Base_200MW_Petunia_2HR_REG!S30,Base_30MW_Petunia_2HR_RT!S30)</f>
        <v>79996.89420991666</v>
      </c>
      <c r="T24" s="18">
        <f>SUM(Base_200MW_Petunia_2HR_SPIN!T30,Base_200MW_Petunia_2HR_REG!T30,Base_30MW_Petunia_2HR_RT!T30)</f>
        <v>78813.620244833335</v>
      </c>
      <c r="U24" s="18">
        <f>SUM(Base_200MW_Petunia_2HR_SPIN!U30,Base_200MW_Petunia_2HR_REG!U30,Base_30MW_Petunia_2HR_RT!U30)</f>
        <v>77836.334796083334</v>
      </c>
      <c r="V24" s="18">
        <f>SUM(Base_200MW_Petunia_2HR_SPIN!V30,Base_200MW_Petunia_2HR_REG!V30,Base_30MW_Petunia_2HR_RT!V30)</f>
        <v>77090.759504333342</v>
      </c>
      <c r="W24" s="18">
        <f>SUM(Base_200MW_Petunia_2HR_SPIN!W30,Base_200MW_Petunia_2HR_REG!W30,Base_30MW_Petunia_2HR_RT!W30)</f>
        <v>76622.371924749998</v>
      </c>
      <c r="X24" s="18">
        <f>SUM(Base_200MW_Petunia_2HR_SPIN!X30,Base_200MW_Petunia_2HR_REG!X30,Base_30MW_Petunia_2HR_RT!X30)</f>
        <v>75226.645095500004</v>
      </c>
      <c r="Y24" s="18">
        <f>SUM(Base_200MW_Petunia_2HR_SPIN!Y30,Base_200MW_Petunia_2HR_REG!Y30,Base_30MW_Petunia_2HR_RT!Y30)</f>
        <v>73032.66718816667</v>
      </c>
      <c r="Z24" s="18">
        <f>SUM(Base_200MW_Petunia_2HR_SPIN!Z30,Base_200MW_Petunia_2HR_REG!Z30,Base_30MW_Petunia_2HR_RT!Z30)</f>
        <v>72080.649779166677</v>
      </c>
    </row>
  </sheetData>
  <conditionalFormatting sqref="A14:Z14">
    <cfRule type="expression" dxfId="416" priority="6">
      <formula>TRUE</formula>
    </cfRule>
  </conditionalFormatting>
  <conditionalFormatting sqref="A16:Z16">
    <cfRule type="expression" dxfId="415" priority="9">
      <formula>TRUE</formula>
    </cfRule>
  </conditionalFormatting>
  <conditionalFormatting sqref="A17:Z20">
    <cfRule type="notContainsBlanks" dxfId="414" priority="1">
      <formula>LEN(TRIM(A17))&gt;0</formula>
    </cfRule>
  </conditionalFormatting>
  <conditionalFormatting sqref="A20:Z20">
    <cfRule type="expression" dxfId="413" priority="12">
      <formula>TRUE</formula>
    </cfRule>
  </conditionalFormatting>
  <conditionalFormatting sqref="A24:Z24">
    <cfRule type="expression" dxfId="412" priority="18">
      <formula>TRUE</formula>
    </cfRule>
  </conditionalFormatting>
  <conditionalFormatting sqref="B14">
    <cfRule type="expression" dxfId="411" priority="4">
      <formula>TRUE</formula>
    </cfRule>
  </conditionalFormatting>
  <conditionalFormatting sqref="B16">
    <cfRule type="expression" dxfId="410" priority="7">
      <formula>TRUE</formula>
    </cfRule>
  </conditionalFormatting>
  <conditionalFormatting sqref="B1">
    <cfRule type="expression" dxfId="409" priority="2">
      <formula>TRUE</formula>
    </cfRule>
  </conditionalFormatting>
  <conditionalFormatting sqref="B20">
    <cfRule type="expression" dxfId="408" priority="10">
      <formula>TRUE</formula>
    </cfRule>
  </conditionalFormatting>
  <conditionalFormatting sqref="B1:B24">
    <cfRule type="expression" dxfId="407" priority="20">
      <formula>TRUE</formula>
    </cfRule>
  </conditionalFormatting>
  <conditionalFormatting sqref="B24">
    <cfRule type="expression" dxfId="406" priority="16">
      <formula>TRUE</formula>
    </cfRule>
  </conditionalFormatting>
  <conditionalFormatting sqref="Z14">
    <cfRule type="expression" dxfId="405" priority="5">
      <formula>TRUE</formula>
    </cfRule>
  </conditionalFormatting>
  <conditionalFormatting sqref="Z16">
    <cfRule type="expression" dxfId="404" priority="8">
      <formula>TRUE</formula>
    </cfRule>
  </conditionalFormatting>
  <conditionalFormatting sqref="Z1">
    <cfRule type="expression" dxfId="403" priority="3">
      <formula>TRUE</formula>
    </cfRule>
  </conditionalFormatting>
  <conditionalFormatting sqref="Z20">
    <cfRule type="expression" dxfId="402" priority="11">
      <formula>TRUE</formula>
    </cfRule>
  </conditionalFormatting>
  <conditionalFormatting sqref="Z1:Z24">
    <cfRule type="expression" dxfId="401" priority="19">
      <formula>TRUE</formula>
    </cfRule>
  </conditionalFormatting>
  <conditionalFormatting sqref="Z24">
    <cfRule type="expression" dxfId="400" priority="17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A28A-3999-442F-8C77-EFA046ED7195}">
  <dimension ref="A1:Z30"/>
  <sheetViews>
    <sheetView tabSelected="1" topLeftCell="D1" workbookViewId="0">
      <selection activeCell="B17" sqref="B17:Z17"/>
    </sheetView>
  </sheetViews>
  <sheetFormatPr defaultRowHeight="15" x14ac:dyDescent="0.25"/>
  <cols>
    <col min="1" max="1" width="41.28515625" bestFit="1" customWidth="1"/>
    <col min="2" max="26" width="11.5703125" bestFit="1" customWidth="1"/>
  </cols>
  <sheetData>
    <row r="1" spans="1:26" ht="60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230</v>
      </c>
      <c r="C3" s="3">
        <v>230</v>
      </c>
      <c r="D3" s="3">
        <v>230</v>
      </c>
      <c r="E3" s="3">
        <v>230</v>
      </c>
      <c r="F3" s="3">
        <v>230</v>
      </c>
      <c r="G3" s="3">
        <v>230</v>
      </c>
      <c r="H3" s="3">
        <v>230</v>
      </c>
      <c r="I3" s="3">
        <v>230</v>
      </c>
      <c r="J3" s="3">
        <v>230</v>
      </c>
      <c r="K3" s="3">
        <v>230</v>
      </c>
      <c r="L3" s="3">
        <v>230</v>
      </c>
      <c r="M3" s="3">
        <v>230</v>
      </c>
      <c r="N3" s="3">
        <v>230</v>
      </c>
      <c r="O3" s="3">
        <v>230</v>
      </c>
      <c r="P3" s="3">
        <v>230</v>
      </c>
      <c r="Q3" s="3">
        <v>230</v>
      </c>
      <c r="R3" s="3">
        <v>230</v>
      </c>
      <c r="S3" s="3">
        <v>230</v>
      </c>
      <c r="T3" s="3">
        <v>230</v>
      </c>
      <c r="U3" s="3">
        <v>230</v>
      </c>
      <c r="V3" s="3">
        <v>230</v>
      </c>
      <c r="W3" s="3">
        <v>230</v>
      </c>
      <c r="X3" s="3">
        <v>230</v>
      </c>
      <c r="Y3" s="3">
        <v>230</v>
      </c>
      <c r="Z3" s="3">
        <v>230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6" t="s">
        <v>59</v>
      </c>
      <c r="B5" s="17">
        <f>SUM(High_200MW_Petunia_2HR_REG!B5,High_200MW_Petunia_2HR_SPIN!B5,High_30MW_Petunia_2HR_RT!B5)</f>
        <v>-477208.23644400004</v>
      </c>
      <c r="C5" s="17">
        <f>SUM(High_200MW_Petunia_2HR_REG!C5,High_200MW_Petunia_2HR_SPIN!C5,High_30MW_Petunia_2HR_RT!C5)</f>
        <v>-569600.77015799994</v>
      </c>
      <c r="D5" s="17">
        <f>SUM(High_200MW_Petunia_2HR_REG!D5,High_200MW_Petunia_2HR_SPIN!D5,High_30MW_Petunia_2HR_RT!D5)</f>
        <v>-645036.60773499997</v>
      </c>
      <c r="E5" s="17">
        <f>SUM(High_200MW_Petunia_2HR_REG!E5,High_200MW_Petunia_2HR_SPIN!E5,High_30MW_Petunia_2HR_RT!E5)</f>
        <v>-782422.24713899998</v>
      </c>
      <c r="F5" s="17">
        <f>SUM(High_200MW_Petunia_2HR_REG!F5,High_200MW_Petunia_2HR_SPIN!F5,High_30MW_Petunia_2HR_RT!F5)</f>
        <v>-1084262.4482410001</v>
      </c>
      <c r="G5" s="17">
        <f>SUM(High_200MW_Petunia_2HR_REG!G5,High_200MW_Petunia_2HR_SPIN!G5,High_30MW_Petunia_2HR_RT!G5)</f>
        <v>-1195920.431261</v>
      </c>
      <c r="H5" s="17">
        <f>SUM(High_200MW_Petunia_2HR_REG!H5,High_200MW_Petunia_2HR_SPIN!H5,High_30MW_Petunia_2HR_RT!H5)</f>
        <v>-1554386.4202330001</v>
      </c>
      <c r="I5" s="17">
        <f>SUM(High_200MW_Petunia_2HR_REG!I5,High_200MW_Petunia_2HR_SPIN!I5,High_30MW_Petunia_2HR_RT!I5)</f>
        <v>-1436412.355858</v>
      </c>
      <c r="J5" s="17">
        <f>SUM(High_200MW_Petunia_2HR_REG!J5,High_200MW_Petunia_2HR_SPIN!J5,High_30MW_Petunia_2HR_RT!J5)</f>
        <v>-1430562.1903869999</v>
      </c>
      <c r="K5" s="17">
        <f>SUM(High_200MW_Petunia_2HR_REG!K5,High_200MW_Petunia_2HR_SPIN!K5,High_30MW_Petunia_2HR_RT!K5)</f>
        <v>-1402096.72958</v>
      </c>
      <c r="L5" s="17">
        <f>SUM(High_200MW_Petunia_2HR_REG!L5,High_200MW_Petunia_2HR_SPIN!L5,High_30MW_Petunia_2HR_RT!L5)</f>
        <v>-1335081.705449</v>
      </c>
      <c r="M5" s="17">
        <f>SUM(High_200MW_Petunia_2HR_REG!M5,High_200MW_Petunia_2HR_SPIN!M5,High_30MW_Petunia_2HR_RT!M5)</f>
        <v>-1178595.4614569999</v>
      </c>
      <c r="N5" s="17">
        <f>SUM(High_200MW_Petunia_2HR_REG!N5,High_200MW_Petunia_2HR_SPIN!N5,High_30MW_Petunia_2HR_RT!N5)</f>
        <v>-1320451.1578600002</v>
      </c>
      <c r="O5" s="17">
        <f>SUM(High_200MW_Petunia_2HR_REG!O5,High_200MW_Petunia_2HR_SPIN!O5,High_30MW_Petunia_2HR_RT!O5)</f>
        <v>-1091291.417194</v>
      </c>
      <c r="P5" s="17">
        <f>SUM(High_200MW_Petunia_2HR_REG!P5,High_200MW_Petunia_2HR_SPIN!P5,High_30MW_Petunia_2HR_RT!P5)</f>
        <v>-1144941.4371569999</v>
      </c>
      <c r="Q5" s="17">
        <f>SUM(High_200MW_Petunia_2HR_REG!Q5,High_200MW_Petunia_2HR_SPIN!Q5,High_30MW_Petunia_2HR_RT!Q5)</f>
        <v>-941787.53441000008</v>
      </c>
      <c r="R5" s="17">
        <f>SUM(High_200MW_Petunia_2HR_REG!R5,High_200MW_Petunia_2HR_SPIN!R5,High_30MW_Petunia_2HR_RT!R5)</f>
        <v>-853451.74292699981</v>
      </c>
      <c r="S5" s="17">
        <f>SUM(High_200MW_Petunia_2HR_REG!S5,High_200MW_Petunia_2HR_SPIN!S5,High_30MW_Petunia_2HR_RT!S5)</f>
        <v>-790872.52938800002</v>
      </c>
      <c r="T5" s="17">
        <f>SUM(High_200MW_Petunia_2HR_REG!T5,High_200MW_Petunia_2HR_SPIN!T5,High_30MW_Petunia_2HR_RT!T5)</f>
        <v>-543279.37135599996</v>
      </c>
      <c r="U5" s="17">
        <f>SUM(High_200MW_Petunia_2HR_REG!U5,High_200MW_Petunia_2HR_SPIN!U5,High_30MW_Petunia_2HR_RT!U5)</f>
        <v>-528472.93911399995</v>
      </c>
      <c r="V5" s="17">
        <f>SUM(High_200MW_Petunia_2HR_REG!V5,High_200MW_Petunia_2HR_SPIN!V5,High_30MW_Petunia_2HR_RT!V5)</f>
        <v>-185190.20568700001</v>
      </c>
      <c r="W5" s="17">
        <f>SUM(High_200MW_Petunia_2HR_REG!W5,High_200MW_Petunia_2HR_SPIN!W5,High_30MW_Petunia_2HR_RT!W5)</f>
        <v>127063.09742699999</v>
      </c>
      <c r="X5" s="17">
        <f>SUM(High_200MW_Petunia_2HR_REG!X5,High_200MW_Petunia_2HR_SPIN!X5,High_30MW_Petunia_2HR_RT!X5)</f>
        <v>-80912.541790999981</v>
      </c>
      <c r="Y5" s="17">
        <f>SUM(High_200MW_Petunia_2HR_REG!Y5,High_200MW_Petunia_2HR_SPIN!Y5,High_30MW_Petunia_2HR_RT!Y5)</f>
        <v>-31026.217339999959</v>
      </c>
      <c r="Z5" s="17">
        <f>SUM(High_200MW_Petunia_2HR_REG!Z5,High_200MW_Petunia_2HR_SPIN!Z5,High_30MW_Petunia_2HR_RT!Z5)</f>
        <v>81917.126510000031</v>
      </c>
    </row>
    <row r="6" spans="1:26" x14ac:dyDescent="0.25">
      <c r="A6" s="16" t="s">
        <v>60</v>
      </c>
      <c r="B6" s="17">
        <f>SUM(High_200MW_Petunia_2HR_REG!B6,High_200MW_Petunia_2HR_SPIN!B6,High_30MW_Petunia_2HR_RT!B6)</f>
        <v>21792210.378219001</v>
      </c>
      <c r="C6" s="17">
        <f>SUM(High_200MW_Petunia_2HR_REG!C6,High_200MW_Petunia_2HR_SPIN!C6,High_30MW_Petunia_2HR_RT!C6)</f>
        <v>27805986.491204001</v>
      </c>
      <c r="D6" s="17">
        <f>SUM(High_200MW_Petunia_2HR_REG!D6,High_200MW_Petunia_2HR_SPIN!D6,High_30MW_Petunia_2HR_RT!D6)</f>
        <v>29886902.531877</v>
      </c>
      <c r="E6" s="17">
        <f>SUM(High_200MW_Petunia_2HR_REG!E6,High_200MW_Petunia_2HR_SPIN!E6,High_30MW_Petunia_2HR_RT!E6)</f>
        <v>29319304.472957</v>
      </c>
      <c r="F6" s="17">
        <f>SUM(High_200MW_Petunia_2HR_REG!F6,High_200MW_Petunia_2HR_SPIN!F6,High_30MW_Petunia_2HR_RT!F6)</f>
        <v>26799642.733587999</v>
      </c>
      <c r="G6" s="17">
        <f>SUM(High_200MW_Petunia_2HR_REG!G6,High_200MW_Petunia_2HR_SPIN!G6,High_30MW_Petunia_2HR_RT!G6)</f>
        <v>25652678.667445999</v>
      </c>
      <c r="H6" s="17">
        <f>SUM(High_200MW_Petunia_2HR_REG!H6,High_200MW_Petunia_2HR_SPIN!H6,High_30MW_Petunia_2HR_RT!H6)</f>
        <v>23732640.200784001</v>
      </c>
      <c r="I6" s="17">
        <f>SUM(High_200MW_Petunia_2HR_REG!I6,High_200MW_Petunia_2HR_SPIN!I6,High_30MW_Petunia_2HR_RT!I6)</f>
        <v>24578067.736496001</v>
      </c>
      <c r="J6" s="17">
        <f>SUM(High_200MW_Petunia_2HR_REG!J6,High_200MW_Petunia_2HR_SPIN!J6,High_30MW_Petunia_2HR_RT!J6)</f>
        <v>24471277.279971</v>
      </c>
      <c r="K6" s="17">
        <f>SUM(High_200MW_Petunia_2HR_REG!K6,High_200MW_Petunia_2HR_SPIN!K6,High_30MW_Petunia_2HR_RT!K6)</f>
        <v>25521370.803144</v>
      </c>
      <c r="L6" s="17">
        <f>SUM(High_200MW_Petunia_2HR_REG!L6,High_200MW_Petunia_2HR_SPIN!L6,High_30MW_Petunia_2HR_RT!L6)</f>
        <v>25331505.024512</v>
      </c>
      <c r="M6" s="17">
        <f>SUM(High_200MW_Petunia_2HR_REG!M6,High_200MW_Petunia_2HR_SPIN!M6,High_30MW_Petunia_2HR_RT!M6)</f>
        <v>26486390.971809</v>
      </c>
      <c r="N6" s="17">
        <f>SUM(High_200MW_Petunia_2HR_REG!N6,High_200MW_Petunia_2HR_SPIN!N6,High_30MW_Petunia_2HR_RT!N6)</f>
        <v>25800373.085839998</v>
      </c>
      <c r="O6" s="17">
        <f>SUM(High_200MW_Petunia_2HR_REG!O6,High_200MW_Petunia_2HR_SPIN!O6,High_30MW_Petunia_2HR_RT!O6)</f>
        <v>26000091.657467999</v>
      </c>
      <c r="P6" s="17">
        <f>SUM(High_200MW_Petunia_2HR_REG!P6,High_200MW_Petunia_2HR_SPIN!P6,High_30MW_Petunia_2HR_RT!P6)</f>
        <v>26935723.526161999</v>
      </c>
      <c r="Q6" s="17">
        <f>SUM(High_200MW_Petunia_2HR_REG!Q6,High_200MW_Petunia_2HR_SPIN!Q6,High_30MW_Petunia_2HR_RT!Q6)</f>
        <v>26596205.858883001</v>
      </c>
      <c r="R6" s="17">
        <f>SUM(High_200MW_Petunia_2HR_REG!R6,High_200MW_Petunia_2HR_SPIN!R6,High_30MW_Petunia_2HR_RT!R6)</f>
        <v>27031174.507227998</v>
      </c>
      <c r="S6" s="17">
        <f>SUM(High_200MW_Petunia_2HR_REG!S6,High_200MW_Petunia_2HR_SPIN!S6,High_30MW_Petunia_2HR_RT!S6)</f>
        <v>26027623.334431</v>
      </c>
      <c r="T6" s="17">
        <f>SUM(High_200MW_Petunia_2HR_REG!T6,High_200MW_Petunia_2HR_SPIN!T6,High_30MW_Petunia_2HR_RT!T6)</f>
        <v>25517715.494754001</v>
      </c>
      <c r="U6" s="17">
        <f>SUM(High_200MW_Petunia_2HR_REG!U6,High_200MW_Petunia_2HR_SPIN!U6,High_30MW_Petunia_2HR_RT!U6)</f>
        <v>26710044.771294001</v>
      </c>
      <c r="V6" s="17">
        <f>SUM(High_200MW_Petunia_2HR_REG!V6,High_200MW_Petunia_2HR_SPIN!V6,High_30MW_Petunia_2HR_RT!V6)</f>
        <v>25912558.965045001</v>
      </c>
      <c r="W6" s="17">
        <f>SUM(High_200MW_Petunia_2HR_REG!W6,High_200MW_Petunia_2HR_SPIN!W6,High_30MW_Petunia_2HR_RT!W6)</f>
        <v>26681146.969273001</v>
      </c>
      <c r="X6" s="17">
        <f>SUM(High_200MW_Petunia_2HR_REG!X6,High_200MW_Petunia_2HR_SPIN!X6,High_30MW_Petunia_2HR_RT!X6)</f>
        <v>26408985.781406999</v>
      </c>
      <c r="Y6" s="17">
        <f>SUM(High_200MW_Petunia_2HR_REG!Y6,High_200MW_Petunia_2HR_SPIN!Y6,High_30MW_Petunia_2HR_RT!Y6)</f>
        <v>26067956.377274998</v>
      </c>
      <c r="Z6" s="17">
        <f>SUM(High_200MW_Petunia_2HR_REG!Z6,High_200MW_Petunia_2HR_SPIN!Z6,High_30MW_Petunia_2HR_RT!Z6)</f>
        <v>25539067.246871997</v>
      </c>
    </row>
    <row r="7" spans="1:26" x14ac:dyDescent="0.25">
      <c r="A7" s="16" t="s">
        <v>61</v>
      </c>
      <c r="B7" s="17">
        <f>SUM(High_200MW_Petunia_2HR_REG!B7,High_200MW_Petunia_2HR_SPIN!B7,High_30MW_Petunia_2HR_RT!B7)</f>
        <v>2719586.3499719999</v>
      </c>
      <c r="C7" s="17">
        <f>SUM(High_200MW_Petunia_2HR_REG!C7,High_200MW_Petunia_2HR_SPIN!C7,High_30MW_Petunia_2HR_RT!C7)</f>
        <v>1546989.855396</v>
      </c>
      <c r="D7" s="17">
        <f>SUM(High_200MW_Petunia_2HR_REG!D7,High_200MW_Petunia_2HR_SPIN!D7,High_30MW_Petunia_2HR_RT!D7)</f>
        <v>189430.29990000001</v>
      </c>
      <c r="E7" s="17">
        <f>SUM(High_200MW_Petunia_2HR_REG!E7,High_200MW_Petunia_2HR_SPIN!E7,High_30MW_Petunia_2HR_RT!E7)</f>
        <v>215751.13113600001</v>
      </c>
      <c r="F7" s="17">
        <f>SUM(High_200MW_Petunia_2HR_REG!F7,High_200MW_Petunia_2HR_SPIN!F7,High_30MW_Petunia_2HR_RT!F7)</f>
        <v>206791.52967600001</v>
      </c>
      <c r="G7" s="17">
        <f>SUM(High_200MW_Petunia_2HR_REG!G7,High_200MW_Petunia_2HR_SPIN!G7,High_30MW_Petunia_2HR_RT!G7)</f>
        <v>198391.30952400001</v>
      </c>
      <c r="H7" s="17">
        <f>SUM(High_200MW_Petunia_2HR_REG!H7,High_200MW_Petunia_2HR_SPIN!H7,High_30MW_Petunia_2HR_RT!H7)</f>
        <v>203905.90605600001</v>
      </c>
      <c r="I7" s="17">
        <f>SUM(High_200MW_Petunia_2HR_REG!I7,High_200MW_Petunia_2HR_SPIN!I7,High_30MW_Petunia_2HR_RT!I7)</f>
        <v>211843.626552</v>
      </c>
      <c r="J7" s="17">
        <f>SUM(High_200MW_Petunia_2HR_REG!J7,High_200MW_Petunia_2HR_SPIN!J7,High_30MW_Petunia_2HR_RT!J7)</f>
        <v>187423.23329999999</v>
      </c>
      <c r="K7" s="17">
        <f>SUM(High_200MW_Petunia_2HR_REG!K7,High_200MW_Petunia_2HR_SPIN!K7,High_30MW_Petunia_2HR_RT!K7)</f>
        <v>162471.97126799999</v>
      </c>
      <c r="L7" s="17">
        <f>SUM(High_200MW_Petunia_2HR_REG!L7,High_200MW_Petunia_2HR_SPIN!L7,High_30MW_Petunia_2HR_RT!L7)</f>
        <v>178147.847832</v>
      </c>
      <c r="M7" s="17">
        <f>SUM(High_200MW_Petunia_2HR_REG!M7,High_200MW_Petunia_2HR_SPIN!M7,High_30MW_Petunia_2HR_RT!M7)</f>
        <v>194615.23171200001</v>
      </c>
      <c r="N7" s="17">
        <f>SUM(High_200MW_Petunia_2HR_REG!N7,High_200MW_Petunia_2HR_SPIN!N7,High_30MW_Petunia_2HR_RT!N7)</f>
        <v>191343.52779600001</v>
      </c>
      <c r="O7" s="17">
        <f>SUM(High_200MW_Petunia_2HR_REG!O7,High_200MW_Petunia_2HR_SPIN!O7,High_30MW_Petunia_2HR_RT!O7)</f>
        <v>187070.829792</v>
      </c>
      <c r="P7" s="17">
        <f>SUM(High_200MW_Petunia_2HR_REG!P7,High_200MW_Petunia_2HR_SPIN!P7,High_30MW_Petunia_2HR_RT!P7)</f>
        <v>169652.709516</v>
      </c>
      <c r="Q7" s="17">
        <f>SUM(High_200MW_Petunia_2HR_REG!Q7,High_200MW_Petunia_2HR_SPIN!Q7,High_30MW_Petunia_2HR_RT!Q7)</f>
        <v>159313.78065599999</v>
      </c>
      <c r="R7" s="17">
        <f>SUM(High_200MW_Petunia_2HR_REG!R7,High_200MW_Petunia_2HR_SPIN!R7,High_30MW_Petunia_2HR_RT!R7)</f>
        <v>162194.98844399999</v>
      </c>
      <c r="S7" s="17">
        <f>SUM(High_200MW_Petunia_2HR_REG!S7,High_200MW_Petunia_2HR_SPIN!S7,High_30MW_Petunia_2HR_RT!S7)</f>
        <v>150610.44427199999</v>
      </c>
      <c r="T7" s="17">
        <f>SUM(High_200MW_Petunia_2HR_REG!T7,High_200MW_Petunia_2HR_SPIN!T7,High_30MW_Petunia_2HR_RT!T7)</f>
        <v>151544.22238799999</v>
      </c>
      <c r="U7" s="17">
        <f>SUM(High_200MW_Petunia_2HR_REG!U7,High_200MW_Petunia_2HR_SPIN!U7,High_30MW_Petunia_2HR_RT!U7)</f>
        <v>125743.795608</v>
      </c>
      <c r="V7" s="17">
        <f>SUM(High_200MW_Petunia_2HR_REG!V7,High_200MW_Petunia_2HR_SPIN!V7,High_30MW_Petunia_2HR_RT!V7)</f>
        <v>123518.56354800001</v>
      </c>
      <c r="W7" s="17">
        <f>SUM(High_200MW_Petunia_2HR_REG!W7,High_200MW_Petunia_2HR_SPIN!W7,High_30MW_Petunia_2HR_RT!W7)</f>
        <v>115772.431392</v>
      </c>
      <c r="X7" s="17">
        <f>SUM(High_200MW_Petunia_2HR_REG!X7,High_200MW_Petunia_2HR_SPIN!X7,High_30MW_Petunia_2HR_RT!X7)</f>
        <v>120029.556492</v>
      </c>
      <c r="Y7" s="17">
        <f>SUM(High_200MW_Petunia_2HR_REG!Y7,High_200MW_Petunia_2HR_SPIN!Y7,High_30MW_Petunia_2HR_RT!Y7)</f>
        <v>111063.85236</v>
      </c>
      <c r="Z7" s="17">
        <f>SUM(High_200MW_Petunia_2HR_REG!Z7,High_200MW_Petunia_2HR_SPIN!Z7,High_30MW_Petunia_2HR_RT!Z7)</f>
        <v>105858.331896</v>
      </c>
    </row>
    <row r="8" spans="1:26" x14ac:dyDescent="0.25">
      <c r="A8" s="16" t="s">
        <v>62</v>
      </c>
      <c r="B8" s="17">
        <f>SUM(High_200MW_Petunia_2HR_REG!B8,High_200MW_Petunia_2HR_SPIN!B8,High_30MW_Petunia_2HR_RT!B8)</f>
        <v>2480476.36962</v>
      </c>
      <c r="C8" s="17">
        <f>SUM(High_200MW_Petunia_2HR_REG!C8,High_200MW_Petunia_2HR_SPIN!C8,High_30MW_Petunia_2HR_RT!C8)</f>
        <v>328429.94065200008</v>
      </c>
      <c r="D8" s="17">
        <f>SUM(High_200MW_Petunia_2HR_REG!D8,High_200MW_Petunia_2HR_SPIN!D8,High_30MW_Petunia_2HR_RT!D8)</f>
        <v>22108.555332</v>
      </c>
      <c r="E8" s="17">
        <f>SUM(High_200MW_Petunia_2HR_REG!E8,High_200MW_Petunia_2HR_SPIN!E8,High_30MW_Petunia_2HR_RT!E8)</f>
        <v>22926.729048000001</v>
      </c>
      <c r="F8" s="17">
        <f>SUM(High_200MW_Petunia_2HR_REG!F8,High_200MW_Petunia_2HR_SPIN!F8,High_30MW_Petunia_2HR_RT!F8)</f>
        <v>15771.258732</v>
      </c>
      <c r="G8" s="17">
        <f>SUM(High_200MW_Petunia_2HR_REG!G8,High_200MW_Petunia_2HR_SPIN!G8,High_30MW_Petunia_2HR_RT!G8)</f>
        <v>15887.971908</v>
      </c>
      <c r="H8" s="17">
        <f>SUM(High_200MW_Petunia_2HR_REG!H8,High_200MW_Petunia_2HR_SPIN!H8,High_30MW_Petunia_2HR_RT!H8)</f>
        <v>9447.7345559999994</v>
      </c>
      <c r="I8" s="17">
        <f>SUM(High_200MW_Petunia_2HR_REG!I8,High_200MW_Petunia_2HR_SPIN!I8,High_30MW_Petunia_2HR_RT!I8)</f>
        <v>14240.29062</v>
      </c>
      <c r="J8" s="17">
        <f>SUM(High_200MW_Petunia_2HR_REG!J8,High_200MW_Petunia_2HR_SPIN!J8,High_30MW_Petunia_2HR_RT!J8)</f>
        <v>16222.619087999999</v>
      </c>
      <c r="K8" s="17">
        <f>SUM(High_200MW_Petunia_2HR_REG!K8,High_200MW_Petunia_2HR_SPIN!K8,High_30MW_Petunia_2HR_RT!K8)</f>
        <v>15490.256364000001</v>
      </c>
      <c r="L8" s="17">
        <f>SUM(High_200MW_Petunia_2HR_REG!L8,High_200MW_Petunia_2HR_SPIN!L8,High_30MW_Petunia_2HR_RT!L8)</f>
        <v>11731.985903999999</v>
      </c>
      <c r="M8" s="17">
        <f>SUM(High_200MW_Petunia_2HR_REG!M8,High_200MW_Petunia_2HR_SPIN!M8,High_30MW_Petunia_2HR_RT!M8)</f>
        <v>9267.9055079999998</v>
      </c>
      <c r="N8" s="17">
        <f>SUM(High_200MW_Petunia_2HR_REG!N8,High_200MW_Petunia_2HR_SPIN!N8,High_30MW_Petunia_2HR_RT!N8)</f>
        <v>18956.800620000002</v>
      </c>
      <c r="O8" s="17">
        <f>SUM(High_200MW_Petunia_2HR_REG!O8,High_200MW_Petunia_2HR_SPIN!O8,High_30MW_Petunia_2HR_RT!O8)</f>
        <v>16861.759440000002</v>
      </c>
      <c r="P8" s="17">
        <f>SUM(High_200MW_Petunia_2HR_REG!P8,High_200MW_Petunia_2HR_SPIN!P8,High_30MW_Petunia_2HR_RT!P8)</f>
        <v>14791.061892</v>
      </c>
      <c r="Q8" s="17">
        <f>SUM(High_200MW_Petunia_2HR_REG!Q8,High_200MW_Petunia_2HR_SPIN!Q8,High_30MW_Petunia_2HR_RT!Q8)</f>
        <v>16241.02836</v>
      </c>
      <c r="R8" s="17">
        <f>SUM(High_200MW_Petunia_2HR_REG!R8,High_200MW_Petunia_2HR_SPIN!R8,High_30MW_Petunia_2HR_RT!R8)</f>
        <v>23223.920568000001</v>
      </c>
      <c r="S8" s="17">
        <f>SUM(High_200MW_Petunia_2HR_REG!S8,High_200MW_Petunia_2HR_SPIN!S8,High_30MW_Petunia_2HR_RT!S8)</f>
        <v>20775.957144</v>
      </c>
      <c r="T8" s="17">
        <f>SUM(High_200MW_Petunia_2HR_REG!T8,High_200MW_Petunia_2HR_SPIN!T8,High_30MW_Petunia_2HR_RT!T8)</f>
        <v>19919.693916</v>
      </c>
      <c r="U8" s="17">
        <f>SUM(High_200MW_Petunia_2HR_REG!U8,High_200MW_Petunia_2HR_SPIN!U8,High_30MW_Petunia_2HR_RT!U8)</f>
        <v>24411.640535999999</v>
      </c>
      <c r="V8" s="17">
        <f>SUM(High_200MW_Petunia_2HR_REG!V8,High_200MW_Petunia_2HR_SPIN!V8,High_30MW_Petunia_2HR_RT!V8)</f>
        <v>21054.169224000001</v>
      </c>
      <c r="W8" s="17">
        <f>SUM(High_200MW_Petunia_2HR_REG!W8,High_200MW_Petunia_2HR_SPIN!W8,High_30MW_Petunia_2HR_RT!W8)</f>
        <v>23115.013439999999</v>
      </c>
      <c r="X8" s="17">
        <f>SUM(High_200MW_Petunia_2HR_REG!X8,High_200MW_Petunia_2HR_SPIN!X8,High_30MW_Petunia_2HR_RT!X8)</f>
        <v>22270.96460399999</v>
      </c>
      <c r="Y8" s="17">
        <f>SUM(High_200MW_Petunia_2HR_REG!Y8,High_200MW_Petunia_2HR_SPIN!Y8,High_30MW_Petunia_2HR_RT!Y8)</f>
        <v>19947.775932</v>
      </c>
      <c r="Z8" s="17">
        <f>SUM(High_200MW_Petunia_2HR_REG!Z8,High_200MW_Petunia_2HR_SPIN!Z8,High_30MW_Petunia_2HR_RT!Z8)</f>
        <v>24333.744252</v>
      </c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f>SUM(High_200MW_Petunia_2HR_REG!B10,High_200MW_Petunia_2HR_SPIN!B10,High_30MW_Petunia_2HR_RT!B10)</f>
        <v>16156642.257516</v>
      </c>
      <c r="C10" s="17">
        <f>SUM(High_200MW_Petunia_2HR_REG!C10,High_200MW_Petunia_2HR_SPIN!C10,High_30MW_Petunia_2HR_RT!C10)</f>
        <v>2481522.3539880002</v>
      </c>
      <c r="D10" s="17">
        <f>SUM(High_200MW_Petunia_2HR_REG!D10,High_200MW_Petunia_2HR_SPIN!D10,High_30MW_Petunia_2HR_RT!D10)</f>
        <v>1346815.1273870002</v>
      </c>
      <c r="E10" s="17">
        <f>SUM(High_200MW_Petunia_2HR_REG!E10,High_200MW_Petunia_2HR_SPIN!E10,High_30MW_Petunia_2HR_RT!E10)</f>
        <v>1213731.5521809999</v>
      </c>
      <c r="F10" s="17">
        <f>SUM(High_200MW_Petunia_2HR_REG!F10,High_200MW_Petunia_2HR_SPIN!F10,High_30MW_Petunia_2HR_RT!F10)</f>
        <v>1155616.273389</v>
      </c>
      <c r="G10" s="17">
        <f>SUM(High_200MW_Petunia_2HR_REG!G10,High_200MW_Petunia_2HR_SPIN!G10,High_30MW_Petunia_2HR_RT!G10)</f>
        <v>1104312.714438</v>
      </c>
      <c r="H10" s="17">
        <f>SUM(High_200MW_Petunia_2HR_REG!H10,High_200MW_Petunia_2HR_SPIN!H10,High_30MW_Petunia_2HR_RT!H10)</f>
        <v>935011.13609599997</v>
      </c>
      <c r="I10" s="17">
        <f>SUM(High_200MW_Petunia_2HR_REG!I10,High_200MW_Petunia_2HR_SPIN!I10,High_30MW_Petunia_2HR_RT!I10)</f>
        <v>924892.29181799991</v>
      </c>
      <c r="J10" s="17">
        <f>SUM(High_200MW_Petunia_2HR_REG!J10,High_200MW_Petunia_2HR_SPIN!J10,High_30MW_Petunia_2HR_RT!J10)</f>
        <v>974798.79947899992</v>
      </c>
      <c r="K10" s="17">
        <f>SUM(High_200MW_Petunia_2HR_REG!K10,High_200MW_Petunia_2HR_SPIN!K10,High_30MW_Petunia_2HR_RT!K10)</f>
        <v>1050566.3697869997</v>
      </c>
      <c r="L10" s="17">
        <f>SUM(High_200MW_Petunia_2HR_REG!L10,High_200MW_Petunia_2HR_SPIN!L10,High_30MW_Petunia_2HR_RT!L10)</f>
        <v>1060219.080933</v>
      </c>
      <c r="M10" s="17">
        <f>SUM(High_200MW_Petunia_2HR_REG!M10,High_200MW_Petunia_2HR_SPIN!M10,High_30MW_Petunia_2HR_RT!M10)</f>
        <v>1075763.103529</v>
      </c>
      <c r="N10" s="17">
        <f>SUM(High_200MW_Petunia_2HR_REG!N10,High_200MW_Petunia_2HR_SPIN!N10,High_30MW_Petunia_2HR_RT!N10)</f>
        <v>1218773.3128380002</v>
      </c>
      <c r="O10" s="17">
        <f>SUM(High_200MW_Petunia_2HR_REG!O10,High_200MW_Petunia_2HR_SPIN!O10,High_30MW_Petunia_2HR_RT!O10)</f>
        <v>1139655.809448</v>
      </c>
      <c r="P10" s="17">
        <f>SUM(High_200MW_Petunia_2HR_REG!P10,High_200MW_Petunia_2HR_SPIN!P10,High_30MW_Petunia_2HR_RT!P10)</f>
        <v>1252501.0550850001</v>
      </c>
      <c r="Q10" s="17">
        <f>SUM(High_200MW_Petunia_2HR_REG!Q10,High_200MW_Petunia_2HR_SPIN!Q10,High_30MW_Petunia_2HR_RT!Q10)</f>
        <v>1200455.2003929997</v>
      </c>
      <c r="R10" s="17">
        <f>SUM(High_200MW_Petunia_2HR_REG!R10,High_200MW_Petunia_2HR_SPIN!R10,High_30MW_Petunia_2HR_RT!R10)</f>
        <v>1072267.519936</v>
      </c>
      <c r="S10" s="17">
        <f>SUM(High_200MW_Petunia_2HR_REG!S10,High_200MW_Petunia_2HR_SPIN!S10,High_30MW_Petunia_2HR_RT!S10)</f>
        <v>1239058.6576160002</v>
      </c>
      <c r="T10" s="17">
        <f>SUM(High_200MW_Petunia_2HR_REG!T10,High_200MW_Petunia_2HR_SPIN!T10,High_30MW_Petunia_2HR_RT!T10)</f>
        <v>1210537.109493</v>
      </c>
      <c r="U10" s="17">
        <f>SUM(High_200MW_Petunia_2HR_REG!U10,High_200MW_Petunia_2HR_SPIN!U10,High_30MW_Petunia_2HR_RT!U10)</f>
        <v>1258036.333814</v>
      </c>
      <c r="V10" s="17">
        <f>SUM(High_200MW_Petunia_2HR_REG!V10,High_200MW_Petunia_2HR_SPIN!V10,High_30MW_Petunia_2HR_RT!V10)</f>
        <v>1166752.7890260001</v>
      </c>
      <c r="W10" s="17">
        <f>SUM(High_200MW_Petunia_2HR_REG!W10,High_200MW_Petunia_2HR_SPIN!W10,High_30MW_Petunia_2HR_RT!W10)</f>
        <v>1176158.7157430002</v>
      </c>
      <c r="X10" s="17">
        <f>SUM(High_200MW_Petunia_2HR_REG!X10,High_200MW_Petunia_2HR_SPIN!X10,High_30MW_Petunia_2HR_RT!X10)</f>
        <v>1167077.925326</v>
      </c>
      <c r="Y10" s="17">
        <f>SUM(High_200MW_Petunia_2HR_REG!Y10,High_200MW_Petunia_2HR_SPIN!Y10,High_30MW_Petunia_2HR_RT!Y10)</f>
        <v>1230451.1063679999</v>
      </c>
      <c r="Z10" s="17">
        <f>SUM(High_200MW_Petunia_2HR_REG!Z10,High_200MW_Petunia_2HR_SPIN!Z10,High_30MW_Petunia_2HR_RT!Z10)</f>
        <v>1183595.8489930001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>
        <f>SUM(High_200MW_Petunia_2HR_REG!B12,High_200MW_Petunia_2HR_SPIN!B12,High_30MW_Petunia_2HR_RT!B12)</f>
        <v>251194.93226500001</v>
      </c>
      <c r="C12" s="17">
        <f>SUM(High_200MW_Petunia_2HR_REG!C12,High_200MW_Petunia_2HR_SPIN!C12,High_30MW_Petunia_2HR_RT!C12)</f>
        <v>1380693.6061199999</v>
      </c>
      <c r="D12" s="17">
        <f>SUM(High_200MW_Petunia_2HR_REG!D12,High_200MW_Petunia_2HR_SPIN!D12,High_30MW_Petunia_2HR_RT!D12)</f>
        <v>1326235.7243530001</v>
      </c>
      <c r="E12" s="17">
        <f>SUM(High_200MW_Petunia_2HR_REG!E12,High_200MW_Petunia_2HR_SPIN!E12,High_30MW_Petunia_2HR_RT!E12)</f>
        <v>1357562.561526</v>
      </c>
      <c r="F12" s="17">
        <f>SUM(High_200MW_Petunia_2HR_REG!F12,High_200MW_Petunia_2HR_SPIN!F12,High_30MW_Petunia_2HR_RT!F12)</f>
        <v>1410263.557938</v>
      </c>
      <c r="G12" s="17">
        <f>SUM(High_200MW_Petunia_2HR_REG!G12,High_200MW_Petunia_2HR_SPIN!G12,High_30MW_Petunia_2HR_RT!G12)</f>
        <v>1503028.8205510001</v>
      </c>
      <c r="H12" s="17">
        <f>SUM(High_200MW_Petunia_2HR_REG!H12,High_200MW_Petunia_2HR_SPIN!H12,High_30MW_Petunia_2HR_RT!H12)</f>
        <v>1634991.1494229999</v>
      </c>
      <c r="I12" s="17">
        <f>SUM(High_200MW_Petunia_2HR_REG!I12,High_200MW_Petunia_2HR_SPIN!I12,High_30MW_Petunia_2HR_RT!I12)</f>
        <v>1554456.799168</v>
      </c>
      <c r="J12" s="17">
        <f>SUM(High_200MW_Petunia_2HR_REG!J12,High_200MW_Petunia_2HR_SPIN!J12,High_30MW_Petunia_2HR_RT!J12)</f>
        <v>1452527.82207</v>
      </c>
      <c r="K12" s="17">
        <f>SUM(High_200MW_Petunia_2HR_REG!K12,High_200MW_Petunia_2HR_SPIN!K12,High_30MW_Petunia_2HR_RT!K12)</f>
        <v>1437232.6446849999</v>
      </c>
      <c r="L12" s="17">
        <f>SUM(High_200MW_Petunia_2HR_REG!L12,High_200MW_Petunia_2HR_SPIN!L12,High_30MW_Petunia_2HR_RT!L12)</f>
        <v>1435152.8364190001</v>
      </c>
      <c r="M12" s="17">
        <f>SUM(High_200MW_Petunia_2HR_REG!M12,High_200MW_Petunia_2HR_SPIN!M12,High_30MW_Petunia_2HR_RT!M12)</f>
        <v>1394669.0825990001</v>
      </c>
      <c r="N12" s="17">
        <f>SUM(High_200MW_Petunia_2HR_REG!N12,High_200MW_Petunia_2HR_SPIN!N12,High_30MW_Petunia_2HR_RT!N12)</f>
        <v>1331724.995471</v>
      </c>
      <c r="O12" s="17">
        <f>SUM(High_200MW_Petunia_2HR_REG!O12,High_200MW_Petunia_2HR_SPIN!O12,High_30MW_Petunia_2HR_RT!O12)</f>
        <v>1274757.14307</v>
      </c>
      <c r="P12" s="17">
        <f>SUM(High_200MW_Petunia_2HR_REG!P12,High_200MW_Petunia_2HR_SPIN!P12,High_30MW_Petunia_2HR_RT!P12)</f>
        <v>1175554.89273</v>
      </c>
      <c r="Q12" s="17">
        <f>SUM(High_200MW_Petunia_2HR_REG!Q12,High_200MW_Petunia_2HR_SPIN!Q12,High_30MW_Petunia_2HR_RT!Q12)</f>
        <v>1073786.350105</v>
      </c>
      <c r="R12" s="17">
        <f>SUM(High_200MW_Petunia_2HR_REG!R12,High_200MW_Petunia_2HR_SPIN!R12,High_30MW_Petunia_2HR_RT!R12)</f>
        <v>1094877.843287</v>
      </c>
      <c r="S12" s="17">
        <f>SUM(High_200MW_Petunia_2HR_REG!S12,High_200MW_Petunia_2HR_SPIN!S12,High_30MW_Petunia_2HR_RT!S12)</f>
        <v>972083.98277699994</v>
      </c>
      <c r="T12" s="17">
        <f>SUM(High_200MW_Petunia_2HR_REG!T12,High_200MW_Petunia_2HR_SPIN!T12,High_30MW_Petunia_2HR_RT!T12)</f>
        <v>893648.931966</v>
      </c>
      <c r="U12" s="17">
        <f>SUM(High_200MW_Petunia_2HR_REG!U12,High_200MW_Petunia_2HR_SPIN!U12,High_30MW_Petunia_2HR_RT!U12)</f>
        <v>790194.44625300006</v>
      </c>
      <c r="V12" s="17">
        <f>SUM(High_200MW_Petunia_2HR_REG!V12,High_200MW_Petunia_2HR_SPIN!V12,High_30MW_Petunia_2HR_RT!V12)</f>
        <v>709847.07155400002</v>
      </c>
      <c r="W12" s="17">
        <f>SUM(High_200MW_Petunia_2HR_REG!W12,High_200MW_Petunia_2HR_SPIN!W12,High_30MW_Petunia_2HR_RT!W12)</f>
        <v>613161.04316999996</v>
      </c>
      <c r="X12" s="17">
        <f>SUM(High_200MW_Petunia_2HR_REG!X12,High_200MW_Petunia_2HR_SPIN!X12,High_30MW_Petunia_2HR_RT!X12)</f>
        <v>574875.43064300006</v>
      </c>
      <c r="Y12" s="17">
        <f>SUM(High_200MW_Petunia_2HR_REG!Y12,High_200MW_Petunia_2HR_SPIN!Y12,High_30MW_Petunia_2HR_RT!Y12)</f>
        <v>571019.150165</v>
      </c>
      <c r="Z12" s="17">
        <f>SUM(High_200MW_Petunia_2HR_REG!Z12,High_200MW_Petunia_2HR_SPIN!Z12,High_30MW_Petunia_2HR_RT!Z12)</f>
        <v>551675.51302800002</v>
      </c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>SUM(High_200MW_Petunia_2HR_REG!B15,High_200MW_Petunia_2HR_SPIN!B15,High_30MW_Petunia_2HR_RT!B15)</f>
        <v>961400</v>
      </c>
      <c r="C15" s="17">
        <f>SUM(High_200MW_Petunia_2HR_REG!C15,High_200MW_Petunia_2HR_SPIN!C15,High_30MW_Petunia_2HR_RT!C15)</f>
        <v>1825957.3499999994</v>
      </c>
      <c r="D15" s="17">
        <f>SUM(High_200MW_Petunia_2HR_REG!D15,High_200MW_Petunia_2HR_SPIN!D15,High_30MW_Petunia_2HR_RT!D15)</f>
        <v>2057093.0899999999</v>
      </c>
      <c r="E15" s="17">
        <f>SUM(High_200MW_Petunia_2HR_REG!E15,High_200MW_Petunia_2HR_SPIN!E15,High_30MW_Petunia_2HR_RT!E15)</f>
        <v>2052356.8104000001</v>
      </c>
      <c r="F15" s="17">
        <f>SUM(High_200MW_Petunia_2HR_REG!F15,High_200MW_Petunia_2HR_SPIN!F15,High_30MW_Petunia_2HR_RT!F15)</f>
        <v>2072317.6272000002</v>
      </c>
      <c r="G15" s="17">
        <f>SUM(High_200MW_Petunia_2HR_REG!G15,High_200MW_Petunia_2HR_SPIN!G15,High_30MW_Petunia_2HR_RT!G15)</f>
        <v>2076220.3500000003</v>
      </c>
      <c r="H15" s="17">
        <f>SUM(High_200MW_Petunia_2HR_REG!H15,High_200MW_Petunia_2HR_SPIN!H15,High_30MW_Petunia_2HR_RT!H15)</f>
        <v>1754074.9992</v>
      </c>
      <c r="I15" s="17">
        <f>SUM(High_200MW_Petunia_2HR_REG!I15,High_200MW_Petunia_2HR_SPIN!I15,High_30MW_Petunia_2HR_RT!I15)</f>
        <v>1482294.2111999998</v>
      </c>
      <c r="J15" s="17">
        <f>SUM(High_200MW_Petunia_2HR_REG!J15,High_200MW_Petunia_2HR_SPIN!J15,High_30MW_Petunia_2HR_RT!J15)</f>
        <v>1223277.8711999997</v>
      </c>
      <c r="K15" s="17">
        <f>SUM(High_200MW_Petunia_2HR_REG!K15,High_200MW_Petunia_2HR_SPIN!K15,High_30MW_Petunia_2HR_RT!K15)</f>
        <v>977929.71360000013</v>
      </c>
      <c r="L15" s="17">
        <f>SUM(High_200MW_Petunia_2HR_REG!L15,High_200MW_Petunia_2HR_SPIN!L15,High_30MW_Petunia_2HR_RT!L15)</f>
        <v>744879.31559999997</v>
      </c>
      <c r="M15" s="17">
        <f>SUM(High_200MW_Petunia_2HR_REG!M15,High_200MW_Petunia_2HR_SPIN!M15,High_30MW_Petunia_2HR_RT!M15)</f>
        <v>522935.21279999998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f>SUM(High_200MW_Petunia_2HR_REG!B16,High_200MW_Petunia_2HR_SPIN!B16,High_30MW_Petunia_2HR_RT!B16)</f>
        <v>4755650.7724095173</v>
      </c>
      <c r="C16" s="17">
        <f>SUM(High_200MW_Petunia_2HR_REG!C16,High_200MW_Petunia_2HR_SPIN!C16,High_30MW_Petunia_2HR_RT!C16)</f>
        <v>5337546.4809542568</v>
      </c>
      <c r="D16" s="17">
        <f>SUM(High_200MW_Petunia_2HR_REG!D16,High_200MW_Petunia_2HR_SPIN!D16,High_30MW_Petunia_2HR_RT!D16)</f>
        <v>5726442.8199937213</v>
      </c>
      <c r="E16" s="17">
        <f>SUM(High_200MW_Petunia_2HR_REG!E16,High_200MW_Petunia_2HR_SPIN!E16,High_30MW_Petunia_2HR_RT!E16)</f>
        <v>5528371.4914460126</v>
      </c>
      <c r="F16" s="17">
        <f>SUM(High_200MW_Petunia_2HR_REG!F16,High_200MW_Petunia_2HR_SPIN!F16,High_30MW_Petunia_2HR_RT!F16)</f>
        <v>4842108.6405753139</v>
      </c>
      <c r="G16" s="17">
        <f>SUM(High_200MW_Petunia_2HR_REG!G16,High_200MW_Petunia_2HR_SPIN!G16,High_30MW_Petunia_2HR_RT!G16)</f>
        <v>4589815.4992609248</v>
      </c>
      <c r="H16" s="17">
        <f>SUM(High_200MW_Petunia_2HR_REG!H16,High_200MW_Petunia_2HR_SPIN!H16,High_30MW_Petunia_2HR_RT!H16)</f>
        <v>4072757.166193496</v>
      </c>
      <c r="I16" s="17">
        <f>SUM(High_200MW_Petunia_2HR_REG!I16,High_200MW_Petunia_2HR_SPIN!I16,High_30MW_Petunia_2HR_RT!I16)</f>
        <v>4294377.4135011677</v>
      </c>
      <c r="J16" s="17">
        <f>SUM(High_200MW_Petunia_2HR_REG!J16,High_200MW_Petunia_2HR_SPIN!J16,High_30MW_Petunia_2HR_RT!J16)</f>
        <v>4260393.3353198729</v>
      </c>
      <c r="K16" s="17">
        <f>SUM(High_200MW_Petunia_2HR_REG!K16,High_200MW_Petunia_2HR_SPIN!K16,High_30MW_Petunia_2HR_RT!K16)</f>
        <v>4498510.6481758952</v>
      </c>
      <c r="L16" s="17">
        <f>SUM(High_200MW_Petunia_2HR_REG!L16,High_200MW_Petunia_2HR_SPIN!L16,High_30MW_Petunia_2HR_RT!L16)</f>
        <v>4470567.0313796485</v>
      </c>
      <c r="M16" s="17">
        <f>SUM(High_200MW_Petunia_2HR_REG!M16,High_200MW_Petunia_2HR_SPIN!M16,High_30MW_Petunia_2HR_RT!M16)</f>
        <v>4829862.2730101664</v>
      </c>
      <c r="N16" s="17">
        <f>SUM(High_200MW_Petunia_2HR_REG!N16,High_200MW_Petunia_2HR_SPIN!N16,High_30MW_Petunia_2HR_RT!N16)</f>
        <v>4626915.2787373066</v>
      </c>
      <c r="O16" s="17">
        <f>SUM(High_200MW_Petunia_2HR_REG!O16,High_200MW_Petunia_2HR_SPIN!O16,High_30MW_Petunia_2HR_RT!O16)</f>
        <v>4698988.5749119967</v>
      </c>
      <c r="P16" s="17">
        <f>SUM(High_200MW_Petunia_2HR_REG!P16,High_200MW_Petunia_2HR_SPIN!P16,High_30MW_Petunia_2HR_RT!P16)</f>
        <v>4908878.7381936489</v>
      </c>
      <c r="Q16" s="17">
        <f>SUM(High_200MW_Petunia_2HR_REG!Q16,High_200MW_Petunia_2HR_SPIN!Q16,High_30MW_Petunia_2HR_RT!Q16)</f>
        <v>4901159.9131924901</v>
      </c>
      <c r="R16" s="17">
        <f>SUM(High_200MW_Petunia_2HR_REG!R16,High_200MW_Petunia_2HR_SPIN!R16,High_30MW_Petunia_2HR_RT!R16)</f>
        <v>5051639.4613207569</v>
      </c>
      <c r="S16" s="17">
        <f>SUM(High_200MW_Petunia_2HR_REG!S16,High_200MW_Petunia_2HR_SPIN!S16,High_30MW_Petunia_2HR_RT!S16)</f>
        <v>4869991.7422741195</v>
      </c>
      <c r="T16" s="17">
        <f>SUM(High_200MW_Petunia_2HR_REG!T16,High_200MW_Petunia_2HR_SPIN!T16,High_30MW_Petunia_2HR_RT!T16)</f>
        <v>4889648.8804821745</v>
      </c>
      <c r="U16" s="17">
        <f>SUM(High_200MW_Petunia_2HR_REG!U16,High_200MW_Petunia_2HR_SPIN!U16,High_30MW_Petunia_2HR_RT!U16)</f>
        <v>5199814.1307830922</v>
      </c>
      <c r="V16" s="17">
        <f>SUM(High_200MW_Petunia_2HR_REG!V16,High_200MW_Petunia_2HR_SPIN!V16,High_30MW_Petunia_2HR_RT!V16)</f>
        <v>5064047.089216873</v>
      </c>
      <c r="W16" s="17">
        <f>SUM(High_200MW_Petunia_2HR_REG!W16,High_200MW_Petunia_2HR_SPIN!W16,High_30MW_Petunia_2HR_RT!W16)</f>
        <v>5346975.4098908044</v>
      </c>
      <c r="X16" s="17">
        <f>SUM(High_200MW_Petunia_2HR_REG!X16,High_200MW_Petunia_2HR_SPIN!X16,High_30MW_Petunia_2HR_RT!X16)</f>
        <v>5282717.1078184396</v>
      </c>
      <c r="Y16" s="17">
        <f>SUM(High_200MW_Petunia_2HR_REG!Y16,High_200MW_Petunia_2HR_SPIN!Y16,High_30MW_Petunia_2HR_RT!Y16)</f>
        <v>5209925.3322827565</v>
      </c>
      <c r="Z16" s="17">
        <f>SUM(High_200MW_Petunia_2HR_REG!Z16,High_200MW_Petunia_2HR_SPIN!Z16,High_30MW_Petunia_2HR_RT!Z16)</f>
        <v>5086442.0525833098</v>
      </c>
    </row>
    <row r="17" spans="1:26" x14ac:dyDescent="0.25">
      <c r="A17" s="16" t="s">
        <v>10</v>
      </c>
      <c r="B17" s="17">
        <f t="shared" ref="B17:Z17" si="0">SUM(B5:B16)</f>
        <v>48639952.823557511</v>
      </c>
      <c r="C17" s="17">
        <f t="shared" si="0"/>
        <v>40137525.308156259</v>
      </c>
      <c r="D17" s="17">
        <f t="shared" si="0"/>
        <v>39909991.541107714</v>
      </c>
      <c r="E17" s="17">
        <f t="shared" si="0"/>
        <v>38927582.501555011</v>
      </c>
      <c r="F17" s="17">
        <f t="shared" si="0"/>
        <v>35418249.172857314</v>
      </c>
      <c r="G17" s="17">
        <f t="shared" si="0"/>
        <v>33944414.901866928</v>
      </c>
      <c r="H17" s="17">
        <f t="shared" si="0"/>
        <v>30788441.872075502</v>
      </c>
      <c r="I17" s="17">
        <f t="shared" si="0"/>
        <v>31623760.013497166</v>
      </c>
      <c r="J17" s="17">
        <f t="shared" si="0"/>
        <v>31155358.770040873</v>
      </c>
      <c r="K17" s="17">
        <f t="shared" si="0"/>
        <v>32261475.677443892</v>
      </c>
      <c r="L17" s="17">
        <f t="shared" si="0"/>
        <v>31897121.417130653</v>
      </c>
      <c r="M17" s="17">
        <f t="shared" si="0"/>
        <v>33334908.319510162</v>
      </c>
      <c r="N17" s="17">
        <f t="shared" si="0"/>
        <v>31867635.843442306</v>
      </c>
      <c r="O17" s="17">
        <f t="shared" si="0"/>
        <v>32226134.356935997</v>
      </c>
      <c r="P17" s="17">
        <f t="shared" si="0"/>
        <v>33312160.546421647</v>
      </c>
      <c r="Q17" s="17">
        <f t="shared" si="0"/>
        <v>33005374.597179487</v>
      </c>
      <c r="R17" s="17">
        <f t="shared" si="0"/>
        <v>33581926.497856751</v>
      </c>
      <c r="S17" s="17">
        <f t="shared" si="0"/>
        <v>32489271.589126121</v>
      </c>
      <c r="T17" s="17">
        <f t="shared" si="0"/>
        <v>32139734.961643174</v>
      </c>
      <c r="U17" s="17">
        <f t="shared" si="0"/>
        <v>33579772.179174095</v>
      </c>
      <c r="V17" s="17">
        <f t="shared" si="0"/>
        <v>32812588.441926874</v>
      </c>
      <c r="W17" s="17">
        <f t="shared" si="0"/>
        <v>34083392.680335805</v>
      </c>
      <c r="X17" s="17">
        <f t="shared" si="0"/>
        <v>33495044.224499442</v>
      </c>
      <c r="Y17" s="17">
        <f t="shared" si="0"/>
        <v>33179337.377042752</v>
      </c>
      <c r="Z17" s="17">
        <f t="shared" si="0"/>
        <v>32572889.864134308</v>
      </c>
    </row>
    <row r="18" spans="1:26" x14ac:dyDescent="0.25">
      <c r="A18" s="16" t="s">
        <v>13</v>
      </c>
      <c r="B18" s="17">
        <f t="shared" ref="B18:Z18" si="1">B17/B3/1000</f>
        <v>211.47805575459788</v>
      </c>
      <c r="C18" s="17">
        <f t="shared" si="1"/>
        <v>174.51097960067938</v>
      </c>
      <c r="D18" s="17">
        <f t="shared" si="1"/>
        <v>173.52170235264222</v>
      </c>
      <c r="E18" s="17">
        <f t="shared" si="1"/>
        <v>169.25035870241311</v>
      </c>
      <c r="F18" s="17">
        <f t="shared" si="1"/>
        <v>153.99238770807528</v>
      </c>
      <c r="G18" s="17">
        <f t="shared" si="1"/>
        <v>147.58441261681273</v>
      </c>
      <c r="H18" s="17">
        <f t="shared" si="1"/>
        <v>133.86279074815437</v>
      </c>
      <c r="I18" s="17">
        <f t="shared" si="1"/>
        <v>137.4946087543355</v>
      </c>
      <c r="J18" s="17">
        <f t="shared" si="1"/>
        <v>135.45808160887336</v>
      </c>
      <c r="K18" s="17">
        <f t="shared" si="1"/>
        <v>140.26728555410386</v>
      </c>
      <c r="L18" s="17">
        <f t="shared" si="1"/>
        <v>138.68313659622024</v>
      </c>
      <c r="M18" s="17">
        <f t="shared" si="1"/>
        <v>144.93438399787027</v>
      </c>
      <c r="N18" s="17">
        <f t="shared" si="1"/>
        <v>138.55493844974916</v>
      </c>
      <c r="O18" s="17">
        <f t="shared" si="1"/>
        <v>140.11362763885217</v>
      </c>
      <c r="P18" s="17">
        <f t="shared" si="1"/>
        <v>144.83548063661587</v>
      </c>
      <c r="Q18" s="17">
        <f t="shared" si="1"/>
        <v>143.50162868338907</v>
      </c>
      <c r="R18" s="17">
        <f t="shared" si="1"/>
        <v>146.00837607763805</v>
      </c>
      <c r="S18" s="17">
        <f t="shared" si="1"/>
        <v>141.25770256141791</v>
      </c>
      <c r="T18" s="17">
        <f t="shared" si="1"/>
        <v>139.73797809410075</v>
      </c>
      <c r="U18" s="17">
        <f t="shared" si="1"/>
        <v>145.99900947467</v>
      </c>
      <c r="V18" s="17">
        <f t="shared" si="1"/>
        <v>142.66342800837774</v>
      </c>
      <c r="W18" s="17">
        <f t="shared" si="1"/>
        <v>148.18866382754697</v>
      </c>
      <c r="X18" s="17">
        <f t="shared" si="1"/>
        <v>145.63062706304106</v>
      </c>
      <c r="Y18" s="17">
        <f t="shared" si="1"/>
        <v>144.25798859583804</v>
      </c>
      <c r="Z18" s="17">
        <f t="shared" si="1"/>
        <v>141.62126027884483</v>
      </c>
    </row>
    <row r="19" spans="1:26" x14ac:dyDescent="0.25">
      <c r="A19" s="16" t="s">
        <v>14</v>
      </c>
      <c r="B19" s="17">
        <f>B18/B4</f>
        <v>105.73902787729894</v>
      </c>
      <c r="C19" s="17">
        <f>C18/B4</f>
        <v>87.255489800339689</v>
      </c>
      <c r="D19" s="17">
        <f>D18/B4</f>
        <v>86.760851176321111</v>
      </c>
      <c r="E19" s="17">
        <f>E18/B4</f>
        <v>84.625179351206555</v>
      </c>
      <c r="F19" s="17">
        <f>F18/B4</f>
        <v>76.996193854037642</v>
      </c>
      <c r="G19" s="17">
        <f>G18/B4</f>
        <v>73.792206308406364</v>
      </c>
      <c r="H19" s="17">
        <f>H18/B4</f>
        <v>66.931395374077184</v>
      </c>
      <c r="I19" s="17">
        <f>I18/B4</f>
        <v>68.747304377167751</v>
      </c>
      <c r="J19" s="17">
        <f>J18/B4</f>
        <v>67.729040804436679</v>
      </c>
      <c r="K19" s="17">
        <f>K18/B4</f>
        <v>70.133642777051932</v>
      </c>
      <c r="L19" s="17">
        <f>L18/B4</f>
        <v>69.341568298110118</v>
      </c>
      <c r="M19" s="17">
        <f>M18/B4</f>
        <v>72.467191998935135</v>
      </c>
      <c r="N19" s="17">
        <f>N18/B4</f>
        <v>69.277469224874579</v>
      </c>
      <c r="O19" s="17">
        <f>O18/B4</f>
        <v>70.056813819426083</v>
      </c>
      <c r="P19" s="17">
        <f>P18/B4</f>
        <v>72.417740318307935</v>
      </c>
      <c r="Q19" s="17">
        <f>Q18/B4</f>
        <v>71.750814341694536</v>
      </c>
      <c r="R19" s="17">
        <f>R18/B4</f>
        <v>73.004188038819024</v>
      </c>
      <c r="S19" s="17">
        <f>S18/B4</f>
        <v>70.628851280708957</v>
      </c>
      <c r="T19" s="17">
        <f>T18/B4</f>
        <v>69.868989047050377</v>
      </c>
      <c r="U19" s="17">
        <f>U18/B4</f>
        <v>72.999504737335002</v>
      </c>
      <c r="V19" s="17">
        <f>V18/B4</f>
        <v>71.331714004188868</v>
      </c>
      <c r="W19" s="17">
        <f>W18/B4</f>
        <v>74.094331913773487</v>
      </c>
      <c r="X19" s="17">
        <f>X18/B4</f>
        <v>72.81531353152053</v>
      </c>
      <c r="Y19" s="17">
        <f>Y18/B4</f>
        <v>72.128994297919022</v>
      </c>
      <c r="Z19" s="17">
        <f>Z18/B4</f>
        <v>70.810630139422415</v>
      </c>
    </row>
    <row r="20" spans="1:26" x14ac:dyDescent="0.25">
      <c r="A20" s="16" t="s">
        <v>15</v>
      </c>
      <c r="B20" s="18">
        <f>(10/23*High_200MW_Petunia_2HR_REG!B20)+(10/23*High_200MW_Petunia_2HR_SPIN!B20)+(3/23*High_30MW_Petunia_2HR_RT!B20)</f>
        <v>270.73509035282609</v>
      </c>
      <c r="C20" s="18">
        <f>(10/23*High_200MW_Petunia_2HR_REG!C20)+(10/23*High_200MW_Petunia_2HR_SPIN!C20)+(3/23*High_30MW_Petunia_2HR_RT!C20)</f>
        <v>323.9396777335686</v>
      </c>
      <c r="D20" s="18">
        <f>(10/23*High_200MW_Petunia_2HR_REG!D20)+(10/23*High_200MW_Petunia_2HR_SPIN!D20)+(3/23*High_30MW_Petunia_2HR_RT!D20)</f>
        <v>334.32228343518875</v>
      </c>
      <c r="E20" s="18">
        <f>(10/23*High_200MW_Petunia_2HR_REG!E20)+(10/23*High_200MW_Petunia_2HR_SPIN!E20)+(3/23*High_30MW_Petunia_2HR_RT!E20)</f>
        <v>342.17357656199044</v>
      </c>
      <c r="F20" s="18">
        <f>(10/23*High_200MW_Petunia_2HR_REG!F20)+(10/23*High_200MW_Petunia_2HR_SPIN!F20)+(3/23*High_30MW_Petunia_2HR_RT!F20)</f>
        <v>342.29020260768027</v>
      </c>
      <c r="G20" s="18">
        <f>(10/23*High_200MW_Petunia_2HR_REG!G20)+(10/23*High_200MW_Petunia_2HR_SPIN!G20)+(3/23*High_30MW_Petunia_2HR_RT!G20)</f>
        <v>345.08076699395497</v>
      </c>
      <c r="H20" s="18">
        <f>(10/23*High_200MW_Petunia_2HR_REG!H20)+(10/23*High_200MW_Petunia_2HR_SPIN!H20)+(3/23*High_30MW_Petunia_2HR_RT!H20)</f>
        <v>346.34791974637676</v>
      </c>
      <c r="I20" s="18">
        <f>(10/23*High_200MW_Petunia_2HR_REG!I20)+(10/23*High_200MW_Petunia_2HR_SPIN!I20)+(3/23*High_30MW_Petunia_2HR_RT!I20)</f>
        <v>346.49982803124306</v>
      </c>
      <c r="J20" s="18">
        <f>(10/23*High_200MW_Petunia_2HR_REG!J20)+(10/23*High_200MW_Petunia_2HR_SPIN!J20)+(3/23*High_30MW_Petunia_2HR_RT!J20)</f>
        <v>345.13255437965233</v>
      </c>
      <c r="K20" s="18">
        <f>(10/23*High_200MW_Petunia_2HR_REG!K20)+(10/23*High_200MW_Petunia_2HR_SPIN!K20)+(3/23*High_30MW_Petunia_2HR_RT!K20)</f>
        <v>352.17890059527701</v>
      </c>
      <c r="L20" s="18">
        <f>(10/23*High_200MW_Petunia_2HR_REG!L20)+(10/23*High_200MW_Petunia_2HR_SPIN!L20)+(3/23*High_30MW_Petunia_2HR_RT!L20)</f>
        <v>358.17530968885058</v>
      </c>
      <c r="M20" s="18">
        <f>(10/23*High_200MW_Petunia_2HR_REG!M20)+(10/23*High_200MW_Petunia_2HR_SPIN!M20)+(3/23*High_30MW_Petunia_2HR_RT!M20)</f>
        <v>361.37174214674866</v>
      </c>
      <c r="N20" s="18">
        <f>(10/23*High_200MW_Petunia_2HR_REG!N20)+(10/23*High_200MW_Petunia_2HR_SPIN!N20)+(3/23*High_30MW_Petunia_2HR_RT!N20)</f>
        <v>359.64498491699561</v>
      </c>
      <c r="O20" s="18">
        <f>(10/23*High_200MW_Petunia_2HR_REG!O20)+(10/23*High_200MW_Petunia_2HR_SPIN!O20)+(3/23*High_30MW_Petunia_2HR_RT!O20)</f>
        <v>363.10505067207913</v>
      </c>
      <c r="P20" s="18">
        <f>(10/23*High_200MW_Petunia_2HR_REG!P20)+(10/23*High_200MW_Petunia_2HR_SPIN!P20)+(3/23*High_30MW_Petunia_2HR_RT!P20)</f>
        <v>362.35790715634073</v>
      </c>
      <c r="Q20" s="18">
        <f>(10/23*High_200MW_Petunia_2HR_REG!Q20)+(10/23*High_200MW_Petunia_2HR_SPIN!Q20)+(3/23*High_30MW_Petunia_2HR_RT!Q20)</f>
        <v>365.10678386774731</v>
      </c>
      <c r="R20" s="18">
        <f>(10/23*High_200MW_Petunia_2HR_REG!R20)+(10/23*High_200MW_Petunia_2HR_SPIN!R20)+(3/23*High_30MW_Petunia_2HR_RT!R20)</f>
        <v>366.4904041074538</v>
      </c>
      <c r="S20" s="18">
        <f>(10/23*High_200MW_Petunia_2HR_REG!S20)+(10/23*High_200MW_Petunia_2HR_SPIN!S20)+(3/23*High_30MW_Petunia_2HR_RT!S20)</f>
        <v>359.23216953105407</v>
      </c>
      <c r="T20" s="18">
        <f>(10/23*High_200MW_Petunia_2HR_REG!T20)+(10/23*High_200MW_Petunia_2HR_SPIN!T20)+(3/23*High_30MW_Petunia_2HR_RT!T20)</f>
        <v>350.39521318961698</v>
      </c>
      <c r="U20" s="18">
        <f>(10/23*High_200MW_Petunia_2HR_REG!U20)+(10/23*High_200MW_Petunia_2HR_SPIN!U20)+(3/23*High_30MW_Petunia_2HR_RT!U20)</f>
        <v>342.59092142709648</v>
      </c>
      <c r="V20" s="18">
        <f>(10/23*High_200MW_Petunia_2HR_REG!V20)+(10/23*High_200MW_Petunia_2HR_SPIN!V20)+(3/23*High_30MW_Petunia_2HR_RT!V20)</f>
        <v>348.12921677235204</v>
      </c>
      <c r="W20" s="18">
        <f>(10/23*High_200MW_Petunia_2HR_REG!W20)+(10/23*High_200MW_Petunia_2HR_SPIN!W20)+(3/23*High_30MW_Petunia_2HR_RT!W20)</f>
        <v>347.05199505216319</v>
      </c>
      <c r="X20" s="18">
        <f>(10/23*High_200MW_Petunia_2HR_REG!X20)+(10/23*High_200MW_Petunia_2HR_SPIN!X20)+(3/23*High_30MW_Petunia_2HR_RT!X20)</f>
        <v>343.17172677927681</v>
      </c>
      <c r="Y20" s="18">
        <f>(10/23*High_200MW_Petunia_2HR_REG!Y20)+(10/23*High_200MW_Petunia_2HR_SPIN!Y20)+(3/23*High_30MW_Petunia_2HR_RT!Y20)</f>
        <v>346.92690929337914</v>
      </c>
      <c r="Z20" s="18">
        <f>(10/23*High_200MW_Petunia_2HR_REG!Z20)+(10/23*High_200MW_Petunia_2HR_SPIN!Z20)+(3/23*High_30MW_Petunia_2HR_RT!Z20)</f>
        <v>355.88744457220332</v>
      </c>
    </row>
    <row r="21" spans="1:26" x14ac:dyDescent="0.25">
      <c r="A21" s="16" t="s">
        <v>70</v>
      </c>
      <c r="B21" s="19">
        <f>SUM(High_200MW_Petunia_2HR_REG!B21,High_200MW_Petunia_2HR_SPIN!B21,High_30MW_Petunia_2HR_RT!B21)</f>
        <v>19.311261947150427</v>
      </c>
      <c r="C21" s="19">
        <f>SUM(High_200MW_Petunia_2HR_REG!C21,High_200MW_Petunia_2HR_SPIN!C21,High_30MW_Petunia_2HR_RT!C21)</f>
        <v>8.7159856967635374</v>
      </c>
      <c r="D21" s="19">
        <f>SUM(High_200MW_Petunia_2HR_REG!D21,High_200MW_Petunia_2HR_SPIN!D21,High_30MW_Petunia_2HR_RT!D21)</f>
        <v>10.396744754385704</v>
      </c>
      <c r="E21" s="19">
        <f>SUM(High_200MW_Petunia_2HR_REG!E21,High_200MW_Petunia_2HR_SPIN!E21,High_30MW_Petunia_2HR_RT!E21)</f>
        <v>13.454098172456135</v>
      </c>
      <c r="F21" s="19">
        <f>SUM(High_200MW_Petunia_2HR_REG!F21,High_200MW_Petunia_2HR_SPIN!F21,High_30MW_Petunia_2HR_RT!F21)</f>
        <v>19.589033764386919</v>
      </c>
      <c r="G21" s="19">
        <f>SUM(High_200MW_Petunia_2HR_REG!G21,High_200MW_Petunia_2HR_SPIN!G21,High_30MW_Petunia_2HR_RT!G21)</f>
        <v>22.225908588118017</v>
      </c>
      <c r="H21" s="19">
        <f>SUM(High_200MW_Petunia_2HR_REG!H21,High_200MW_Petunia_2HR_SPIN!H21,High_30MW_Petunia_2HR_RT!H21)</f>
        <v>29.568818730144606</v>
      </c>
      <c r="I21" s="19">
        <f>SUM(High_200MW_Petunia_2HR_REG!I21,High_200MW_Petunia_2HR_SPIN!I21,High_30MW_Petunia_2HR_RT!I21)</f>
        <v>27.869340980862951</v>
      </c>
      <c r="J21" s="19">
        <f>SUM(High_200MW_Petunia_2HR_REG!J21,High_200MW_Petunia_2HR_SPIN!J21,High_30MW_Petunia_2HR_RT!J21)</f>
        <v>28.656553682839835</v>
      </c>
      <c r="K21" s="19">
        <f>SUM(High_200MW_Petunia_2HR_REG!K21,High_200MW_Petunia_2HR_SPIN!K21,High_30MW_Petunia_2HR_RT!K21)</f>
        <v>27.904983980414396</v>
      </c>
      <c r="L21" s="19">
        <f>SUM(High_200MW_Petunia_2HR_REG!L21,High_200MW_Petunia_2HR_SPIN!L21,High_30MW_Petunia_2HR_RT!L21)</f>
        <v>26.718565734571044</v>
      </c>
      <c r="M21" s="19">
        <f>SUM(High_200MW_Petunia_2HR_REG!M21,High_200MW_Petunia_2HR_SPIN!M21,High_30MW_Petunia_2HR_RT!M21)</f>
        <v>23.444104460747067</v>
      </c>
      <c r="N21" s="19">
        <f>SUM(High_200MW_Petunia_2HR_REG!N21,High_200MW_Petunia_2HR_SPIN!N21,High_30MW_Petunia_2HR_RT!N21)</f>
        <v>27.134654125865048</v>
      </c>
      <c r="O21" s="19">
        <f>SUM(High_200MW_Petunia_2HR_REG!O21,High_200MW_Petunia_2HR_SPIN!O21,High_30MW_Petunia_2HR_RT!O21)</f>
        <v>22.481159707369883</v>
      </c>
      <c r="P21" s="19">
        <f>SUM(High_200MW_Petunia_2HR_REG!P21,High_200MW_Petunia_2HR_SPIN!P21,High_30MW_Petunia_2HR_RT!P21)</f>
        <v>24.044211627896019</v>
      </c>
      <c r="Q21" s="19">
        <f>SUM(High_200MW_Petunia_2HR_REG!Q21,High_200MW_Petunia_2HR_SPIN!Q21,High_30MW_Petunia_2HR_RT!Q21)</f>
        <v>20.011954968447299</v>
      </c>
      <c r="R21" s="19">
        <f>SUM(High_200MW_Petunia_2HR_REG!R21,High_200MW_Petunia_2HR_SPIN!R21,High_30MW_Petunia_2HR_RT!R21)</f>
        <v>18.325457476781406</v>
      </c>
      <c r="S21" s="19">
        <f>SUM(High_200MW_Petunia_2HR_REG!S21,High_200MW_Petunia_2HR_SPIN!S21,High_30MW_Petunia_2HR_RT!S21)</f>
        <v>17.297597837858547</v>
      </c>
      <c r="T21" s="19">
        <f>SUM(High_200MW_Petunia_2HR_REG!T21,High_200MW_Petunia_2HR_SPIN!T21,High_30MW_Petunia_2HR_RT!T21)</f>
        <v>12.380430893485665</v>
      </c>
      <c r="U21" s="19">
        <f>SUM(High_200MW_Petunia_2HR_REG!U21,High_200MW_Petunia_2HR_SPIN!U21,High_30MW_Petunia_2HR_RT!U21)</f>
        <v>12.631941809752384</v>
      </c>
      <c r="V21" s="19">
        <f>SUM(High_200MW_Petunia_2HR_REG!V21,High_200MW_Petunia_2HR_SPIN!V21,High_30MW_Petunia_2HR_RT!V21)</f>
        <v>3.8719452773226886</v>
      </c>
      <c r="W21" s="19">
        <f>SUM(High_200MW_Petunia_2HR_REG!W21,High_200MW_Petunia_2HR_SPIN!W21,High_30MW_Petunia_2HR_RT!W21)</f>
        <v>-4.0756259050708161</v>
      </c>
      <c r="X21" s="19">
        <f>SUM(High_200MW_Petunia_2HR_REG!X21,High_200MW_Petunia_2HR_SPIN!X21,High_30MW_Petunia_2HR_RT!X21)</f>
        <v>1.5786389676964594</v>
      </c>
      <c r="Y21" s="19">
        <f>SUM(High_200MW_Petunia_2HR_REG!Y21,High_200MW_Petunia_2HR_SPIN!Y21,High_30MW_Petunia_2HR_RT!Y21)</f>
        <v>7.6144224967099272E-2</v>
      </c>
      <c r="Z21" s="19">
        <f>SUM(High_200MW_Petunia_2HR_REG!Z21,High_200MW_Petunia_2HR_SPIN!Z21,High_30MW_Petunia_2HR_RT!Z21)</f>
        <v>-2.8826523279433305</v>
      </c>
    </row>
    <row r="22" spans="1:26" x14ac:dyDescent="0.25">
      <c r="A22" s="16" t="s">
        <v>71</v>
      </c>
      <c r="B22" s="19">
        <f>SUM(High_200MW_Petunia_2HR_REG!B22,High_200MW_Petunia_2HR_SPIN!B22,High_30MW_Petunia_2HR_RT!B22)</f>
        <v>1051.9844153269471</v>
      </c>
      <c r="C22" s="19">
        <f>SUM(High_200MW_Petunia_2HR_REG!C22,High_200MW_Petunia_2HR_SPIN!C22,High_30MW_Petunia_2HR_RT!C22)</f>
        <v>875.21370706029688</v>
      </c>
      <c r="D22" s="19">
        <f>SUM(High_200MW_Petunia_2HR_REG!D22,High_200MW_Petunia_2HR_SPIN!D22,High_30MW_Petunia_2HR_RT!D22)</f>
        <v>893.30665211929227</v>
      </c>
      <c r="E22" s="19">
        <f>SUM(High_200MW_Petunia_2HR_REG!E22,High_200MW_Petunia_2HR_SPIN!E22,High_30MW_Petunia_2HR_RT!E22)</f>
        <v>873.27750335507676</v>
      </c>
      <c r="F22" s="19">
        <f>SUM(High_200MW_Petunia_2HR_REG!F22,High_200MW_Petunia_2HR_SPIN!F22,High_30MW_Petunia_2HR_RT!F22)</f>
        <v>817.13994361327491</v>
      </c>
      <c r="G22" s="19">
        <f>SUM(High_200MW_Petunia_2HR_REG!G22,High_200MW_Petunia_2HR_SPIN!G22,High_30MW_Petunia_2HR_RT!G22)</f>
        <v>797.97894101388783</v>
      </c>
      <c r="H22" s="19">
        <f>SUM(High_200MW_Petunia_2HR_REG!H22,High_200MW_Petunia_2HR_SPIN!H22,High_30MW_Petunia_2HR_RT!H22)</f>
        <v>755.1374298820067</v>
      </c>
      <c r="I22" s="19">
        <f>SUM(High_200MW_Petunia_2HR_REG!I22,High_200MW_Petunia_2HR_SPIN!I22,High_30MW_Petunia_2HR_RT!I22)</f>
        <v>789.27724455356451</v>
      </c>
      <c r="J22" s="19">
        <f>SUM(High_200MW_Petunia_2HR_REG!J22,High_200MW_Petunia_2HR_SPIN!J22,High_30MW_Petunia_2HR_RT!J22)</f>
        <v>793.27040858550026</v>
      </c>
      <c r="K22" s="19">
        <f>SUM(High_200MW_Petunia_2HR_REG!K22,High_200MW_Petunia_2HR_SPIN!K22,High_30MW_Petunia_2HR_RT!K22)</f>
        <v>813.73946009294696</v>
      </c>
      <c r="L22" s="19">
        <f>SUM(High_200MW_Petunia_2HR_REG!L22,High_200MW_Petunia_2HR_SPIN!L22,High_30MW_Petunia_2HR_RT!L22)</f>
        <v>806.81975822979587</v>
      </c>
      <c r="M22" s="19">
        <f>SUM(High_200MW_Petunia_2HR_REG!M22,High_200MW_Petunia_2HR_SPIN!M22,High_30MW_Petunia_2HR_RT!M22)</f>
        <v>847.44606279457435</v>
      </c>
      <c r="N22" s="19">
        <f>SUM(High_200MW_Petunia_2HR_REG!N22,High_200MW_Petunia_2HR_SPIN!N22,High_30MW_Petunia_2HR_RT!N22)</f>
        <v>828.77533172834308</v>
      </c>
      <c r="O22" s="19">
        <f>SUM(High_200MW_Petunia_2HR_REG!O22,High_200MW_Petunia_2HR_SPIN!O22,High_30MW_Petunia_2HR_RT!O22)</f>
        <v>835.30971638753829</v>
      </c>
      <c r="P22" s="19">
        <f>SUM(High_200MW_Petunia_2HR_REG!P22,High_200MW_Petunia_2HR_SPIN!P22,High_30MW_Petunia_2HR_RT!P22)</f>
        <v>869.99914173619538</v>
      </c>
      <c r="Q22" s="19">
        <f>SUM(High_200MW_Petunia_2HR_REG!Q22,High_200MW_Petunia_2HR_SPIN!Q22,High_30MW_Petunia_2HR_RT!Q22)</f>
        <v>858.7651784033751</v>
      </c>
      <c r="R22" s="19">
        <f>SUM(High_200MW_Petunia_2HR_REG!R22,High_200MW_Petunia_2HR_SPIN!R22,High_30MW_Petunia_2HR_RT!R22)</f>
        <v>897.25694047138472</v>
      </c>
      <c r="S22" s="19">
        <f>SUM(High_200MW_Petunia_2HR_REG!S22,High_200MW_Petunia_2HR_SPIN!S22,High_30MW_Petunia_2HR_RT!S22)</f>
        <v>888.5424978245569</v>
      </c>
      <c r="T22" s="19">
        <f>SUM(High_200MW_Petunia_2HR_REG!T22,High_200MW_Petunia_2HR_SPIN!T22,High_30MW_Petunia_2HR_RT!T22)</f>
        <v>922.16519311871252</v>
      </c>
      <c r="U22" s="19">
        <f>SUM(High_200MW_Petunia_2HR_REG!U22,High_200MW_Petunia_2HR_SPIN!U22,High_30MW_Petunia_2HR_RT!U22)</f>
        <v>994.8213976491221</v>
      </c>
      <c r="V22" s="19">
        <f>SUM(High_200MW_Petunia_2HR_REG!V22,High_200MW_Petunia_2HR_SPIN!V22,High_30MW_Petunia_2HR_RT!V22)</f>
        <v>964.23567081732426</v>
      </c>
      <c r="W22" s="19">
        <f>SUM(High_200MW_Petunia_2HR_REG!W22,High_200MW_Petunia_2HR_SPIN!W22,High_30MW_Petunia_2HR_RT!W22)</f>
        <v>1013.3217471203602</v>
      </c>
      <c r="X22" s="19">
        <f>SUM(High_200MW_Petunia_2HR_REG!X22,High_200MW_Petunia_2HR_SPIN!X22,High_30MW_Petunia_2HR_RT!X22)</f>
        <v>1035.5381390199154</v>
      </c>
      <c r="Y22" s="19">
        <f>SUM(High_200MW_Petunia_2HR_REG!Y22,High_200MW_Petunia_2HR_SPIN!Y22,High_30MW_Petunia_2HR_RT!Y22)</f>
        <v>1028.1002488173538</v>
      </c>
      <c r="Z22" s="19">
        <f>SUM(High_200MW_Petunia_2HR_REG!Z22,High_200MW_Petunia_2HR_SPIN!Z22,High_30MW_Petunia_2HR_RT!Z22)</f>
        <v>989.31130136761226</v>
      </c>
    </row>
    <row r="23" spans="1:26" x14ac:dyDescent="0.25">
      <c r="A23" s="16" t="s">
        <v>72</v>
      </c>
      <c r="B23" s="19">
        <f>SUM(High_200MW_Petunia_2HR_REG!B23,High_200MW_Petunia_2HR_SPIN!B23,High_30MW_Petunia_2HR_RT!B23)</f>
        <v>12.754053649031251</v>
      </c>
      <c r="C23" s="19">
        <f>SUM(High_200MW_Petunia_2HR_REG!C23,High_200MW_Petunia_2HR_SPIN!C23,High_30MW_Petunia_2HR_RT!C23)</f>
        <v>9.93958349214709</v>
      </c>
      <c r="D23" s="19">
        <f>SUM(High_200MW_Petunia_2HR_REG!D23,High_200MW_Petunia_2HR_SPIN!D23,High_30MW_Petunia_2HR_RT!D23)</f>
        <v>1.3473197077957151</v>
      </c>
      <c r="E23" s="19">
        <f>SUM(High_200MW_Petunia_2HR_REG!E23,High_200MW_Petunia_2HR_SPIN!E23,High_30MW_Petunia_2HR_RT!E23)</f>
        <v>1.5713368563299559</v>
      </c>
      <c r="F23" s="19">
        <f>SUM(High_200MW_Petunia_2HR_REG!F23,High_200MW_Petunia_2HR_SPIN!F23,High_30MW_Petunia_2HR_RT!F23)</f>
        <v>1.5345668421792169</v>
      </c>
      <c r="G23" s="19">
        <f>SUM(High_200MW_Petunia_2HR_REG!G23,High_200MW_Petunia_2HR_SPIN!G23,High_30MW_Petunia_2HR_RT!G23)</f>
        <v>1.4801091713496961</v>
      </c>
      <c r="H23" s="19">
        <f>SUM(High_200MW_Petunia_2HR_REG!H23,High_200MW_Petunia_2HR_SPIN!H23,High_30MW_Petunia_2HR_RT!H23)</f>
        <v>1.533234796006302</v>
      </c>
      <c r="I23" s="19">
        <f>SUM(High_200MW_Petunia_2HR_REG!I23,High_200MW_Petunia_2HR_SPIN!I23,High_30MW_Petunia_2HR_RT!I23)</f>
        <v>1.649943140122206</v>
      </c>
      <c r="J23" s="19">
        <f>SUM(High_200MW_Petunia_2HR_REG!J23,High_200MW_Petunia_2HR_SPIN!J23,High_30MW_Petunia_2HR_RT!J23)</f>
        <v>1.5232900262104809</v>
      </c>
      <c r="K23" s="19">
        <f>SUM(High_200MW_Petunia_2HR_REG!K23,High_200MW_Petunia_2HR_SPIN!K23,High_30MW_Petunia_2HR_RT!K23)</f>
        <v>1.372206466802274</v>
      </c>
      <c r="L23" s="19">
        <f>SUM(High_200MW_Petunia_2HR_REG!L23,High_200MW_Petunia_2HR_SPIN!L23,High_30MW_Petunia_2HR_RT!L23)</f>
        <v>1.5230149682686449</v>
      </c>
      <c r="M23" s="19">
        <f>SUM(High_200MW_Petunia_2HR_REG!M23,High_200MW_Petunia_2HR_SPIN!M23,High_30MW_Petunia_2HR_RT!M23)</f>
        <v>1.702021449762037</v>
      </c>
      <c r="N23" s="19">
        <f>SUM(High_200MW_Petunia_2HR_REG!N23,High_200MW_Petunia_2HR_SPIN!N23,High_30MW_Petunia_2HR_RT!N23)</f>
        <v>1.7684015972992251</v>
      </c>
      <c r="O23" s="19">
        <f>SUM(High_200MW_Petunia_2HR_REG!O23,High_200MW_Petunia_2HR_SPIN!O23,High_30MW_Petunia_2HR_RT!O23)</f>
        <v>1.7777598771605509</v>
      </c>
      <c r="P23" s="19">
        <f>SUM(High_200MW_Petunia_2HR_REG!P23,High_200MW_Petunia_2HR_SPIN!P23,High_30MW_Petunia_2HR_RT!P23)</f>
        <v>1.688903755890963</v>
      </c>
      <c r="Q23" s="19">
        <f>SUM(High_200MW_Petunia_2HR_REG!Q23,High_200MW_Petunia_2HR_SPIN!Q23,High_30MW_Petunia_2HR_RT!Q23)</f>
        <v>1.643231871073233</v>
      </c>
      <c r="R23" s="19">
        <f>SUM(High_200MW_Petunia_2HR_REG!R23,High_200MW_Petunia_2HR_SPIN!R23,High_30MW_Petunia_2HR_RT!R23)</f>
        <v>1.632867366198147</v>
      </c>
      <c r="S23" s="19">
        <f>SUM(High_200MW_Petunia_2HR_REG!S23,High_200MW_Petunia_2HR_SPIN!S23,High_30MW_Petunia_2HR_RT!S23)</f>
        <v>1.5798454442088321</v>
      </c>
      <c r="T23" s="19">
        <f>SUM(High_200MW_Petunia_2HR_REG!T23,High_200MW_Petunia_2HR_SPIN!T23,High_30MW_Petunia_2HR_RT!T23)</f>
        <v>1.5723857601755891</v>
      </c>
      <c r="U23" s="19">
        <f>SUM(High_200MW_Petunia_2HR_REG!U23,High_200MW_Petunia_2HR_SPIN!U23,High_30MW_Petunia_2HR_RT!U23)</f>
        <v>1.3700805365474851</v>
      </c>
      <c r="V23" s="19">
        <f>SUM(High_200MW_Petunia_2HR_REG!V23,High_200MW_Petunia_2HR_SPIN!V23,High_30MW_Petunia_2HR_RT!V23)</f>
        <v>1.3478799607199961</v>
      </c>
      <c r="W23" s="19">
        <f>SUM(High_200MW_Petunia_2HR_REG!W23,High_200MW_Petunia_2HR_SPIN!W23,High_30MW_Petunia_2HR_RT!W23)</f>
        <v>1.328321312848727</v>
      </c>
      <c r="X23" s="19">
        <f>SUM(High_200MW_Petunia_2HR_REG!X23,High_200MW_Petunia_2HR_SPIN!X23,High_30MW_Petunia_2HR_RT!X23)</f>
        <v>1.429973018847603</v>
      </c>
      <c r="Y23" s="19">
        <f>SUM(High_200MW_Petunia_2HR_REG!Y23,High_200MW_Petunia_2HR_SPIN!Y23,High_30MW_Petunia_2HR_RT!Y23)</f>
        <v>1.3680818487165249</v>
      </c>
      <c r="Z23" s="19">
        <f>SUM(High_200MW_Petunia_2HR_REG!Z23,High_200MW_Petunia_2HR_SPIN!Z23,High_30MW_Petunia_2HR_RT!Z23)</f>
        <v>1.3823716564570461</v>
      </c>
    </row>
    <row r="24" spans="1:26" x14ac:dyDescent="0.25">
      <c r="A24" s="16" t="s">
        <v>73</v>
      </c>
      <c r="B24" s="19">
        <f>SUM(High_200MW_Petunia_2HR_REG!B24,High_200MW_Petunia_2HR_SPIN!B24,High_30MW_Petunia_2HR_RT!B24)</f>
        <v>10.2256892265871</v>
      </c>
      <c r="C24" s="19">
        <f>SUM(High_200MW_Petunia_2HR_REG!C24,High_200MW_Petunia_2HR_SPIN!C24,High_30MW_Petunia_2HR_RT!C24)</f>
        <v>21.5007685805056</v>
      </c>
      <c r="D24" s="19">
        <f>SUM(High_200MW_Petunia_2HR_REG!D24,High_200MW_Petunia_2HR_SPIN!D24,High_30MW_Petunia_2HR_RT!D24)</f>
        <v>1.91639106113629</v>
      </c>
      <c r="E24" s="19">
        <f>SUM(High_200MW_Petunia_2HR_REG!E24,High_200MW_Petunia_2HR_SPIN!E24,High_30MW_Petunia_2HR_RT!E24)</f>
        <v>1.6151791150813539</v>
      </c>
      <c r="F24" s="19">
        <f>SUM(High_200MW_Petunia_2HR_REG!F24,High_200MW_Petunia_2HR_SPIN!F24,High_30MW_Petunia_2HR_RT!F24)</f>
        <v>1.5651441567401081</v>
      </c>
      <c r="G24" s="19">
        <f>SUM(High_200MW_Petunia_2HR_REG!G24,High_200MW_Petunia_2HR_SPIN!G24,High_30MW_Petunia_2HR_RT!G24)</f>
        <v>1.6735740537892849</v>
      </c>
      <c r="H24" s="19">
        <f>SUM(High_200MW_Petunia_2HR_REG!H24,High_200MW_Petunia_2HR_SPIN!H24,High_30MW_Petunia_2HR_RT!H24)</f>
        <v>1.382729559196731</v>
      </c>
      <c r="I24" s="19">
        <f>SUM(High_200MW_Petunia_2HR_REG!I24,High_200MW_Petunia_2HR_SPIN!I24,High_30MW_Petunia_2HR_RT!I24)</f>
        <v>1.8670533937457909</v>
      </c>
      <c r="J24" s="19">
        <f>SUM(High_200MW_Petunia_2HR_REG!J24,High_200MW_Petunia_2HR_SPIN!J24,High_30MW_Petunia_2HR_RT!J24)</f>
        <v>1.7148054957068259</v>
      </c>
      <c r="K24" s="19">
        <f>SUM(High_200MW_Petunia_2HR_REG!K24,High_200MW_Petunia_2HR_SPIN!K24,High_30MW_Petunia_2HR_RT!K24)</f>
        <v>1.786985588369562</v>
      </c>
      <c r="L24" s="19">
        <f>SUM(High_200MW_Petunia_2HR_REG!L24,High_200MW_Petunia_2HR_SPIN!L24,High_30MW_Petunia_2HR_RT!L24)</f>
        <v>1.3470724135878129</v>
      </c>
      <c r="M24" s="19">
        <f>SUM(High_200MW_Petunia_2HR_REG!M24,High_200MW_Petunia_2HR_SPIN!M24,High_30MW_Petunia_2HR_RT!M24)</f>
        <v>1.63122990373198</v>
      </c>
      <c r="N24" s="19">
        <f>SUM(High_200MW_Petunia_2HR_REG!N24,High_200MW_Petunia_2HR_SPIN!N24,High_30MW_Petunia_2HR_RT!N24)</f>
        <v>2.0984193470596582</v>
      </c>
      <c r="O24" s="19">
        <f>SUM(High_200MW_Petunia_2HR_REG!O24,High_200MW_Petunia_2HR_SPIN!O24,High_30MW_Petunia_2HR_RT!O24)</f>
        <v>2.0072038614881191</v>
      </c>
      <c r="P24" s="19">
        <f>SUM(High_200MW_Petunia_2HR_REG!P24,High_200MW_Petunia_2HR_SPIN!P24,High_30MW_Petunia_2HR_RT!P24)</f>
        <v>1.9050664433461579</v>
      </c>
      <c r="Q24" s="19">
        <f>SUM(High_200MW_Petunia_2HR_REG!Q24,High_200MW_Petunia_2HR_SPIN!Q24,High_30MW_Petunia_2HR_RT!Q24)</f>
        <v>2.0812497153992728</v>
      </c>
      <c r="R24" s="19">
        <f>SUM(High_200MW_Petunia_2HR_REG!R24,High_200MW_Petunia_2HR_SPIN!R24,High_30MW_Petunia_2HR_RT!R24)</f>
        <v>1.904614971694971</v>
      </c>
      <c r="S24" s="19">
        <f>SUM(High_200MW_Petunia_2HR_REG!S24,High_200MW_Petunia_2HR_SPIN!S24,High_30MW_Petunia_2HR_RT!S24)</f>
        <v>2.112242161012849</v>
      </c>
      <c r="T24" s="19">
        <f>SUM(High_200MW_Petunia_2HR_REG!T24,High_200MW_Petunia_2HR_SPIN!T24,High_30MW_Petunia_2HR_RT!T24)</f>
        <v>1.7473900411130909</v>
      </c>
      <c r="U24" s="19">
        <f>SUM(High_200MW_Petunia_2HR_REG!U24,High_200MW_Petunia_2HR_SPIN!U24,High_30MW_Petunia_2HR_RT!U24)</f>
        <v>1.7493516281735719</v>
      </c>
      <c r="V24" s="19">
        <f>SUM(High_200MW_Petunia_2HR_REG!V24,High_200MW_Petunia_2HR_SPIN!V24,High_30MW_Petunia_2HR_RT!V24)</f>
        <v>1.7360729980237619</v>
      </c>
      <c r="W24" s="19">
        <f>SUM(High_200MW_Petunia_2HR_REG!W24,High_200MW_Petunia_2HR_SPIN!W24,High_30MW_Petunia_2HR_RT!W24)</f>
        <v>1.727226422218181</v>
      </c>
      <c r="X24" s="19">
        <f>SUM(High_200MW_Petunia_2HR_REG!X24,High_200MW_Petunia_2HR_SPIN!X24,High_30MW_Petunia_2HR_RT!X24)</f>
        <v>1.787818490888784</v>
      </c>
      <c r="Y24" s="19">
        <f>SUM(High_200MW_Petunia_2HR_REG!Y24,High_200MW_Petunia_2HR_SPIN!Y24,High_30MW_Petunia_2HR_RT!Y24)</f>
        <v>1.402110536703234</v>
      </c>
      <c r="Z24" s="19">
        <f>SUM(High_200MW_Petunia_2HR_REG!Z24,High_200MW_Petunia_2HR_SPIN!Z24,High_30MW_Petunia_2HR_RT!Z24)</f>
        <v>1.599865788534836</v>
      </c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f>SUM(High_200MW_Petunia_2HR_REG!B26,High_200MW_Petunia_2HR_SPIN!B26,High_30MW_Petunia_2HR_RT!B26)</f>
        <v>29.64490688855976</v>
      </c>
      <c r="C26" s="19">
        <f>SUM(High_200MW_Petunia_2HR_REG!C26,High_200MW_Petunia_2HR_SPIN!C26,High_30MW_Petunia_2HR_RT!C26)</f>
        <v>7.7688694966548333</v>
      </c>
      <c r="D26" s="19">
        <f>SUM(High_200MW_Petunia_2HR_REG!D26,High_200MW_Petunia_2HR_SPIN!D26,High_30MW_Petunia_2HR_RT!D26)</f>
        <v>2.4911299170625769</v>
      </c>
      <c r="E26" s="19">
        <f>SUM(High_200MW_Petunia_2HR_REG!E26,High_200MW_Petunia_2HR_SPIN!E26,High_30MW_Petunia_2HR_RT!E26)</f>
        <v>2.2956084120089972</v>
      </c>
      <c r="F26" s="19">
        <f>SUM(High_200MW_Petunia_2HR_REG!F26,High_200MW_Petunia_2HR_SPIN!F26,High_30MW_Petunia_2HR_RT!F26)</f>
        <v>2.1794168700257059</v>
      </c>
      <c r="G26" s="19">
        <f>SUM(High_200MW_Petunia_2HR_REG!G26,High_200MW_Petunia_2HR_SPIN!G26,High_30MW_Petunia_2HR_RT!G26)</f>
        <v>1.9923677820211201</v>
      </c>
      <c r="H26" s="19">
        <f>SUM(High_200MW_Petunia_2HR_REG!H26,High_200MW_Petunia_2HR_SPIN!H26,High_30MW_Petunia_2HR_RT!H26)</f>
        <v>1.8850038754564544</v>
      </c>
      <c r="I26" s="19">
        <f>SUM(High_200MW_Petunia_2HR_REG!I26,High_200MW_Petunia_2HR_SPIN!I26,High_30MW_Petunia_2HR_RT!I26)</f>
        <v>1.8829348078210844</v>
      </c>
      <c r="J26" s="19">
        <f>SUM(High_200MW_Petunia_2HR_REG!J26,High_200MW_Petunia_2HR_SPIN!J26,High_30MW_Petunia_2HR_RT!J26)</f>
        <v>1.9038616192433409</v>
      </c>
      <c r="K26" s="19">
        <f>SUM(High_200MW_Petunia_2HR_REG!K26,High_200MW_Petunia_2HR_SPIN!K26,High_30MW_Petunia_2HR_RT!K26)</f>
        <v>1.9185898940499353</v>
      </c>
      <c r="L26" s="19">
        <f>SUM(High_200MW_Petunia_2HR_REG!L26,High_200MW_Petunia_2HR_SPIN!L26,High_30MW_Petunia_2HR_RT!L26)</f>
        <v>2.0573472923320981</v>
      </c>
      <c r="M26" s="19">
        <f>SUM(High_200MW_Petunia_2HR_REG!M26,High_200MW_Petunia_2HR_SPIN!M26,High_30MW_Petunia_2HR_RT!M26)</f>
        <v>2.0879820275563361</v>
      </c>
      <c r="N26" s="19">
        <f>SUM(High_200MW_Petunia_2HR_REG!N26,High_200MW_Petunia_2HR_SPIN!N26,High_30MW_Petunia_2HR_RT!N26)</f>
        <v>2.265236777839128</v>
      </c>
      <c r="O26" s="19">
        <f>SUM(High_200MW_Petunia_2HR_REG!O26,High_200MW_Petunia_2HR_SPIN!O26,High_30MW_Petunia_2HR_RT!O26)</f>
        <v>2.1572099282636037</v>
      </c>
      <c r="P26" s="19">
        <f>SUM(High_200MW_Petunia_2HR_REG!P26,High_200MW_Petunia_2HR_SPIN!P26,High_30MW_Petunia_2HR_RT!P26)</f>
        <v>2.2241739599250057</v>
      </c>
      <c r="Q26" s="19">
        <f>SUM(High_200MW_Petunia_2HR_REG!Q26,High_200MW_Petunia_2HR_SPIN!Q26,High_30MW_Petunia_2HR_RT!Q26)</f>
        <v>2.1964873400309841</v>
      </c>
      <c r="R26" s="19">
        <f>SUM(High_200MW_Petunia_2HR_REG!R26,High_200MW_Petunia_2HR_SPIN!R26,High_30MW_Petunia_2HR_RT!R26)</f>
        <v>2.1697202840547631</v>
      </c>
      <c r="S26" s="19">
        <f>SUM(High_200MW_Petunia_2HR_REG!S26,High_200MW_Petunia_2HR_SPIN!S26,High_30MW_Petunia_2HR_RT!S26)</f>
        <v>2.255280733632012</v>
      </c>
      <c r="T26" s="19">
        <f>SUM(High_200MW_Petunia_2HR_REG!T26,High_200MW_Petunia_2HR_SPIN!T26,High_30MW_Petunia_2HR_RT!T26)</f>
        <v>2.196563905607047</v>
      </c>
      <c r="U26" s="19">
        <f>SUM(High_200MW_Petunia_2HR_REG!U26,High_200MW_Petunia_2HR_SPIN!U26,High_30MW_Petunia_2HR_RT!U26)</f>
        <v>2.2350572315221937</v>
      </c>
      <c r="V26" s="19">
        <f>SUM(High_200MW_Petunia_2HR_REG!V26,High_200MW_Petunia_2HR_SPIN!V26,High_30MW_Petunia_2HR_RT!V26)</f>
        <v>2.1456114057882232</v>
      </c>
      <c r="W26" s="19">
        <f>SUM(High_200MW_Petunia_2HR_REG!W26,High_200MW_Petunia_2HR_SPIN!W26,High_30MW_Petunia_2HR_RT!W26)</f>
        <v>2.1801919354691863</v>
      </c>
      <c r="X26" s="19">
        <f>SUM(High_200MW_Petunia_2HR_REG!X26,High_200MW_Petunia_2HR_SPIN!X26,High_30MW_Petunia_2HR_RT!X26)</f>
        <v>2.1505677172102322</v>
      </c>
      <c r="Y26" s="19">
        <f>SUM(High_200MW_Petunia_2HR_REG!Y26,High_200MW_Petunia_2HR_SPIN!Y26,High_30MW_Petunia_2HR_RT!Y26)</f>
        <v>2.1629625134019301</v>
      </c>
      <c r="Z26" s="19">
        <f>SUM(High_200MW_Petunia_2HR_REG!Z26,High_200MW_Petunia_2HR_SPIN!Z26,High_30MW_Petunia_2HR_RT!Z26)</f>
        <v>2.1580888176117998</v>
      </c>
    </row>
    <row r="27" spans="1:26" x14ac:dyDescent="0.25">
      <c r="A27" s="16" t="s">
        <v>76</v>
      </c>
      <c r="B27" s="18">
        <f>SUM(High_200MW_Petunia_2HR_REG!B27,High_200MW_Petunia_2HR_SPIN!B27,High_30MW_Petunia_2HR_RT!B27)</f>
        <v>124538.14156229999</v>
      </c>
      <c r="C27" s="18">
        <f>SUM(High_200MW_Petunia_2HR_REG!C27,High_200MW_Petunia_2HR_SPIN!C27,High_30MW_Petunia_2HR_RT!C27)</f>
        <v>141338.12079193332</v>
      </c>
      <c r="D27" s="18">
        <f>SUM(High_200MW_Petunia_2HR_REG!D27,High_200MW_Petunia_2HR_SPIN!D27,High_30MW_Petunia_2HR_RT!D27)</f>
        <v>141577.46330000003</v>
      </c>
      <c r="E27" s="18">
        <f>SUM(High_200MW_Petunia_2HR_REG!E27,High_200MW_Petunia_2HR_SPIN!E27,High_30MW_Petunia_2HR_RT!E27)</f>
        <v>141313.58103718332</v>
      </c>
      <c r="F27" s="18">
        <f>SUM(High_200MW_Petunia_2HR_REG!F27,High_200MW_Petunia_2HR_SPIN!F27,High_30MW_Petunia_2HR_RT!F27)</f>
        <v>138212.67633054999</v>
      </c>
      <c r="G27" s="18">
        <f>SUM(High_200MW_Petunia_2HR_REG!G27,High_200MW_Petunia_2HR_SPIN!G27,High_30MW_Petunia_2HR_RT!G27)</f>
        <v>136434.58284640001</v>
      </c>
      <c r="H27" s="18">
        <f>SUM(High_200MW_Petunia_2HR_REG!H27,High_200MW_Petunia_2HR_SPIN!H27,High_30MW_Petunia_2HR_RT!H27)</f>
        <v>134243.06830201665</v>
      </c>
      <c r="I27" s="18">
        <f>SUM(High_200MW_Petunia_2HR_REG!I27,High_200MW_Petunia_2HR_SPIN!I27,High_30MW_Petunia_2HR_RT!I27)</f>
        <v>131783.58659546665</v>
      </c>
      <c r="J27" s="18">
        <f>SUM(High_200MW_Petunia_2HR_REG!J27,High_200MW_Petunia_2HR_SPIN!J27,High_30MW_Petunia_2HR_RT!J27)</f>
        <v>128866.28341938336</v>
      </c>
      <c r="K27" s="18">
        <f>SUM(High_200MW_Petunia_2HR_REG!K27,High_200MW_Petunia_2HR_SPIN!K27,High_30MW_Petunia_2HR_RT!K27)</f>
        <v>129180.62945395001</v>
      </c>
      <c r="L27" s="18">
        <f>SUM(High_200MW_Petunia_2HR_REG!L27,High_200MW_Petunia_2HR_SPIN!L27,High_30MW_Petunia_2HR_RT!L27)</f>
        <v>129122.91549345001</v>
      </c>
      <c r="M27" s="18">
        <f>SUM(High_200MW_Petunia_2HR_REG!M27,High_200MW_Petunia_2HR_SPIN!M27,High_30MW_Petunia_2HR_RT!M27)</f>
        <v>128064.36346893334</v>
      </c>
      <c r="N27" s="18">
        <f>SUM(High_200MW_Petunia_2HR_REG!N27,High_200MW_Petunia_2HR_SPIN!N27,High_30MW_Petunia_2HR_RT!N27)</f>
        <v>125334.83866363333</v>
      </c>
      <c r="O27" s="18">
        <f>SUM(High_200MW_Petunia_2HR_REG!O27,High_200MW_Petunia_2HR_SPIN!O27,High_30MW_Petunia_2HR_RT!O27)</f>
        <v>124469.50652998332</v>
      </c>
      <c r="P27" s="18">
        <f>SUM(High_200MW_Petunia_2HR_REG!P27,High_200MW_Petunia_2HR_SPIN!P27,High_30MW_Petunia_2HR_RT!P27)</f>
        <v>122213.17606243334</v>
      </c>
      <c r="Q27" s="18">
        <f>SUM(High_200MW_Petunia_2HR_REG!Q27,High_200MW_Petunia_2HR_SPIN!Q27,High_30MW_Petunia_2HR_RT!Q27)</f>
        <v>121175.29049786668</v>
      </c>
      <c r="R27" s="18">
        <f>SUM(High_200MW_Petunia_2HR_REG!R27,High_200MW_Petunia_2HR_SPIN!R27,High_30MW_Petunia_2HR_RT!R27)</f>
        <v>119712.62454008333</v>
      </c>
      <c r="S27" s="18">
        <f>SUM(High_200MW_Petunia_2HR_REG!S27,High_200MW_Petunia_2HR_SPIN!S27,High_30MW_Petunia_2HR_RT!S27)</f>
        <v>115490.98711121667</v>
      </c>
      <c r="T27" s="18">
        <f>SUM(High_200MW_Petunia_2HR_REG!T27,High_200MW_Petunia_2HR_SPIN!T27,High_30MW_Petunia_2HR_RT!T27)</f>
        <v>110893.07707025</v>
      </c>
      <c r="U27" s="18">
        <f>SUM(High_200MW_Petunia_2HR_REG!U27,High_200MW_Petunia_2HR_SPIN!U27,High_30MW_Petunia_2HR_RT!U27)</f>
        <v>106736.94229798333</v>
      </c>
      <c r="V27" s="18">
        <f>SUM(High_200MW_Petunia_2HR_REG!V27,High_200MW_Petunia_2HR_SPIN!V27,High_30MW_Petunia_2HR_RT!V27)</f>
        <v>106780.97840215001</v>
      </c>
      <c r="W27" s="18">
        <f>SUM(High_200MW_Petunia_2HR_REG!W27,High_200MW_Petunia_2HR_SPIN!W27,High_30MW_Petunia_2HR_RT!W27)</f>
        <v>104055.90557249999</v>
      </c>
      <c r="X27" s="18">
        <f>SUM(High_200MW_Petunia_2HR_REG!X27,High_200MW_Petunia_2HR_SPIN!X27,High_30MW_Petunia_2HR_RT!X27)</f>
        <v>100524.60758200001</v>
      </c>
      <c r="Y27" s="18">
        <f>SUM(High_200MW_Petunia_2HR_REG!Y27,High_200MW_Petunia_2HR_SPIN!Y27,High_30MW_Petunia_2HR_RT!Y27)</f>
        <v>99230.810011366673</v>
      </c>
      <c r="Z27" s="18">
        <f>SUM(High_200MW_Petunia_2HR_REG!Z27,High_200MW_Petunia_2HR_SPIN!Z27,High_30MW_Petunia_2HR_RT!Z27)</f>
        <v>99338.150628549993</v>
      </c>
    </row>
    <row r="28" spans="1:26" x14ac:dyDescent="0.25">
      <c r="A28" s="16" t="s">
        <v>77</v>
      </c>
      <c r="B28" s="18">
        <f>SUM(High_200MW_Petunia_2HR_REG!B28,High_200MW_Petunia_2HR_SPIN!B28,High_30MW_Petunia_2HR_RT!B28)</f>
        <v>63969.928890299983</v>
      </c>
      <c r="C28" s="18">
        <f>SUM(High_200MW_Petunia_2HR_REG!C28,High_200MW_Petunia_2HR_SPIN!C28,High_30MW_Petunia_2HR_RT!C28)</f>
        <v>46691.791158599997</v>
      </c>
      <c r="D28" s="18">
        <f>SUM(High_200MW_Petunia_2HR_REG!D28,High_200MW_Petunia_2HR_SPIN!D28,High_30MW_Petunia_2HR_RT!D28)</f>
        <v>42179.365180499997</v>
      </c>
      <c r="E28" s="18">
        <f>SUM(High_200MW_Petunia_2HR_REG!E28,High_200MW_Petunia_2HR_SPIN!E28,High_30MW_Petunia_2HR_RT!E28)</f>
        <v>41191.256400600003</v>
      </c>
      <c r="F28" s="18">
        <f>SUM(High_200MW_Petunia_2HR_REG!F28,High_200MW_Petunia_2HR_SPIN!F28,High_30MW_Petunia_2HR_RT!F28)</f>
        <v>40426.690579800001</v>
      </c>
      <c r="G28" s="18">
        <f>SUM(High_200MW_Petunia_2HR_REG!G28,High_200MW_Petunia_2HR_SPIN!G28,High_30MW_Petunia_2HR_RT!G28)</f>
        <v>40211.488455899998</v>
      </c>
      <c r="H28" s="18">
        <f>SUM(High_200MW_Petunia_2HR_REG!H28,High_200MW_Petunia_2HR_SPIN!H28,High_30MW_Petunia_2HR_RT!H28)</f>
        <v>39897.197726099999</v>
      </c>
      <c r="I28" s="18">
        <f>SUM(High_200MW_Petunia_2HR_REG!I28,High_200MW_Petunia_2HR_SPIN!I28,High_30MW_Petunia_2HR_RT!I28)</f>
        <v>38518.350372300003</v>
      </c>
      <c r="J28" s="18">
        <f>SUM(High_200MW_Petunia_2HR_REG!J28,High_200MW_Petunia_2HR_SPIN!J28,High_30MW_Petunia_2HR_RT!J28)</f>
        <v>36911.532946800013</v>
      </c>
      <c r="K28" s="18">
        <f>SUM(High_200MW_Petunia_2HR_REG!K28,High_200MW_Petunia_2HR_SPIN!K28,High_30MW_Petunia_2HR_RT!K28)</f>
        <v>35520.595886700001</v>
      </c>
      <c r="L28" s="18">
        <f>SUM(High_200MW_Petunia_2HR_REG!L28,High_200MW_Petunia_2HR_SPIN!L28,High_30MW_Petunia_2HR_RT!L28)</f>
        <v>35091.155020199993</v>
      </c>
      <c r="M28" s="18">
        <f>SUM(High_200MW_Petunia_2HR_REG!M28,High_200MW_Petunia_2HR_SPIN!M28,High_30MW_Petunia_2HR_RT!M28)</f>
        <v>34303.075041600001</v>
      </c>
      <c r="N28" s="18">
        <f>SUM(High_200MW_Petunia_2HR_REG!N28,High_200MW_Petunia_2HR_SPIN!N28,High_30MW_Petunia_2HR_RT!N28)</f>
        <v>32460.419865299998</v>
      </c>
      <c r="O28" s="18">
        <f>SUM(High_200MW_Petunia_2HR_REG!O28,High_200MW_Petunia_2HR_SPIN!O28,High_30MW_Petunia_2HR_RT!O28)</f>
        <v>31568.520393899998</v>
      </c>
      <c r="P28" s="18">
        <f>SUM(High_200MW_Petunia_2HR_REG!P28,High_200MW_Petunia_2HR_SPIN!P28,High_30MW_Petunia_2HR_RT!P28)</f>
        <v>30135.413387100001</v>
      </c>
      <c r="Q28" s="18">
        <f>SUM(High_200MW_Petunia_2HR_REG!Q28,High_200MW_Petunia_2HR_SPIN!Q28,High_30MW_Petunia_2HR_RT!Q28)</f>
        <v>29085.447427200001</v>
      </c>
      <c r="R28" s="18">
        <f>SUM(High_200MW_Petunia_2HR_REG!R28,High_200MW_Petunia_2HR_SPIN!R28,High_30MW_Petunia_2HR_RT!R28)</f>
        <v>29799.417601500001</v>
      </c>
      <c r="S28" s="18">
        <f>SUM(High_200MW_Petunia_2HR_REG!S28,High_200MW_Petunia_2HR_SPIN!S28,High_30MW_Petunia_2HR_RT!S28)</f>
        <v>28599.717426300002</v>
      </c>
      <c r="T28" s="18">
        <f>SUM(High_200MW_Petunia_2HR_REG!T28,High_200MW_Petunia_2HR_SPIN!T28,High_30MW_Petunia_2HR_RT!T28)</f>
        <v>28913.557898999999</v>
      </c>
      <c r="U28" s="18">
        <f>SUM(High_200MW_Petunia_2HR_REG!U28,High_200MW_Petunia_2HR_SPIN!U28,High_30MW_Petunia_2HR_RT!U28)</f>
        <v>27533.519144400001</v>
      </c>
      <c r="V28" s="18">
        <f>SUM(High_200MW_Petunia_2HR_REG!V28,High_200MW_Petunia_2HR_SPIN!V28,High_30MW_Petunia_2HR_RT!V28)</f>
        <v>27491.7426954</v>
      </c>
      <c r="W28" s="18">
        <f>SUM(High_200MW_Petunia_2HR_REG!W28,High_200MW_Petunia_2HR_SPIN!W28,High_30MW_Petunia_2HR_RT!W28)</f>
        <v>26147.084354999999</v>
      </c>
      <c r="X28" s="18">
        <f>SUM(High_200MW_Petunia_2HR_REG!X28,High_200MW_Petunia_2HR_SPIN!X28,High_30MW_Petunia_2HR_RT!X28)</f>
        <v>25181.500960500001</v>
      </c>
      <c r="Y28" s="18">
        <f>SUM(High_200MW_Petunia_2HR_REG!Y28,High_200MW_Petunia_2HR_SPIN!Y28,High_30MW_Petunia_2HR_RT!Y28)</f>
        <v>24354.650812200009</v>
      </c>
      <c r="Z28" s="18">
        <f>SUM(High_200MW_Petunia_2HR_REG!Z28,High_200MW_Petunia_2HR_SPIN!Z28,High_30MW_Petunia_2HR_RT!Z28)</f>
        <v>22973.199298799998</v>
      </c>
    </row>
    <row r="29" spans="1:26" x14ac:dyDescent="0.25">
      <c r="A29" s="16" t="s">
        <v>78</v>
      </c>
      <c r="B29" s="18">
        <f>SUM(High_200MW_Petunia_2HR_REG!B29,High_200MW_Petunia_2HR_SPIN!B29,High_30MW_Petunia_2HR_RT!B29)</f>
        <v>60568.212672000009</v>
      </c>
      <c r="C29" s="18">
        <f>SUM(High_200MW_Petunia_2HR_REG!C29,High_200MW_Petunia_2HR_SPIN!C29,High_30MW_Petunia_2HR_RT!C29)</f>
        <v>94646.329633333327</v>
      </c>
      <c r="D29" s="18">
        <f>SUM(High_200MW_Petunia_2HR_REG!D29,High_200MW_Petunia_2HR_SPIN!D29,High_30MW_Petunia_2HR_RT!D29)</f>
        <v>99398.098119500006</v>
      </c>
      <c r="E29" s="18">
        <f>SUM(High_200MW_Petunia_2HR_REG!E29,High_200MW_Petunia_2HR_SPIN!E29,High_30MW_Petunia_2HR_RT!E29)</f>
        <v>100122.32463658333</v>
      </c>
      <c r="F29" s="18">
        <f>SUM(High_200MW_Petunia_2HR_REG!F29,High_200MW_Petunia_2HR_SPIN!F29,High_30MW_Petunia_2HR_RT!F29)</f>
        <v>97785.985750749998</v>
      </c>
      <c r="G29" s="18">
        <f>SUM(High_200MW_Petunia_2HR_REG!G29,High_200MW_Petunia_2HR_SPIN!G29,High_30MW_Petunia_2HR_RT!G29)</f>
        <v>96223.094390500002</v>
      </c>
      <c r="H29" s="18">
        <f>SUM(High_200MW_Petunia_2HR_REG!H29,High_200MW_Petunia_2HR_SPIN!H29,High_30MW_Petunia_2HR_RT!H29)</f>
        <v>94345.870575916677</v>
      </c>
      <c r="I29" s="18">
        <f>SUM(High_200MW_Petunia_2HR_REG!I29,High_200MW_Petunia_2HR_SPIN!I29,High_30MW_Petunia_2HR_RT!I29)</f>
        <v>93265.236223166648</v>
      </c>
      <c r="J29" s="18">
        <f>SUM(High_200MW_Petunia_2HR_REG!J29,High_200MW_Petunia_2HR_SPIN!J29,High_30MW_Petunia_2HR_RT!J29)</f>
        <v>91954.750472583342</v>
      </c>
      <c r="K29" s="18">
        <f>SUM(High_200MW_Petunia_2HR_REG!K29,High_200MW_Petunia_2HR_SPIN!K29,High_30MW_Petunia_2HR_RT!K29)</f>
        <v>93660.033567250008</v>
      </c>
      <c r="L29" s="18">
        <f>SUM(High_200MW_Petunia_2HR_REG!L29,High_200MW_Petunia_2HR_SPIN!L29,High_30MW_Petunia_2HR_RT!L29)</f>
        <v>94031.760473250004</v>
      </c>
      <c r="M29" s="18">
        <f>SUM(High_200MW_Petunia_2HR_REG!M29,High_200MW_Petunia_2HR_SPIN!M29,High_30MW_Petunia_2HR_RT!M29)</f>
        <v>93761.288427333347</v>
      </c>
      <c r="N29" s="18">
        <f>SUM(High_200MW_Petunia_2HR_REG!N29,High_200MW_Petunia_2HR_SPIN!N29,High_30MW_Petunia_2HR_RT!N29)</f>
        <v>92874.418798333325</v>
      </c>
      <c r="O29" s="18">
        <f>SUM(High_200MW_Petunia_2HR_REG!O29,High_200MW_Petunia_2HR_SPIN!O29,High_30MW_Petunia_2HR_RT!O29)</f>
        <v>92900.986136083331</v>
      </c>
      <c r="P29" s="18">
        <f>SUM(High_200MW_Petunia_2HR_REG!P29,High_200MW_Petunia_2HR_SPIN!P29,High_30MW_Petunia_2HR_RT!P29)</f>
        <v>92077.762675333332</v>
      </c>
      <c r="Q29" s="18">
        <f>SUM(High_200MW_Petunia_2HR_REG!Q29,High_200MW_Petunia_2HR_SPIN!Q29,High_30MW_Petunia_2HR_RT!Q29)</f>
        <v>92089.84307066667</v>
      </c>
      <c r="R29" s="18">
        <f>SUM(High_200MW_Petunia_2HR_REG!R29,High_200MW_Petunia_2HR_SPIN!R29,High_30MW_Petunia_2HR_RT!R29)</f>
        <v>89913.206938583331</v>
      </c>
      <c r="S29" s="18">
        <f>SUM(High_200MW_Petunia_2HR_REG!S29,High_200MW_Petunia_2HR_SPIN!S29,High_30MW_Petunia_2HR_RT!S29)</f>
        <v>86891.269684916668</v>
      </c>
      <c r="T29" s="18">
        <f>SUM(High_200MW_Petunia_2HR_REG!T29,High_200MW_Petunia_2HR_SPIN!T29,High_30MW_Petunia_2HR_RT!T29)</f>
        <v>81979.519171250009</v>
      </c>
      <c r="U29" s="18">
        <f>SUM(High_200MW_Petunia_2HR_REG!U29,High_200MW_Petunia_2HR_SPIN!U29,High_30MW_Petunia_2HR_RT!U29)</f>
        <v>79203.423153583339</v>
      </c>
      <c r="V29" s="18">
        <f>SUM(High_200MW_Petunia_2HR_REG!V29,High_200MW_Petunia_2HR_SPIN!V29,High_30MW_Petunia_2HR_RT!V29)</f>
        <v>79289.235706749998</v>
      </c>
      <c r="W29" s="18">
        <f>SUM(High_200MW_Petunia_2HR_REG!W29,High_200MW_Petunia_2HR_SPIN!W29,High_30MW_Petunia_2HR_RT!W29)</f>
        <v>77908.821217500008</v>
      </c>
      <c r="X29" s="18">
        <f>SUM(High_200MW_Petunia_2HR_REG!X29,High_200MW_Petunia_2HR_SPIN!X29,High_30MW_Petunia_2HR_RT!X29)</f>
        <v>75343.106621500017</v>
      </c>
      <c r="Y29" s="18">
        <f>SUM(High_200MW_Petunia_2HR_REG!Y29,High_200MW_Petunia_2HR_SPIN!Y29,High_30MW_Petunia_2HR_RT!Y29)</f>
        <v>74876.15919916665</v>
      </c>
      <c r="Z29" s="18">
        <f>SUM(High_200MW_Petunia_2HR_REG!Z29,High_200MW_Petunia_2HR_SPIN!Z29,High_30MW_Petunia_2HR_RT!Z29)</f>
        <v>76364.951329749994</v>
      </c>
    </row>
    <row r="30" spans="1:26" x14ac:dyDescent="0.25">
      <c r="A30" s="16" t="s">
        <v>79</v>
      </c>
      <c r="B30" s="18">
        <f>SUM(High_200MW_Petunia_2HR_REG!B30,High_200MW_Petunia_2HR_SPIN!B30,High_30MW_Petunia_2HR_RT!B30)</f>
        <v>72698.494857416663</v>
      </c>
      <c r="C30" s="18">
        <f>SUM(High_200MW_Petunia_2HR_REG!C30,High_200MW_Petunia_2HR_SPIN!C30,High_30MW_Petunia_2HR_RT!C30)</f>
        <v>160585.91975299999</v>
      </c>
      <c r="D30" s="18">
        <f>SUM(High_200MW_Petunia_2HR_REG!D30,High_200MW_Petunia_2HR_SPIN!D30,High_30MW_Petunia_2HR_RT!D30)</f>
        <v>161995.17196433333</v>
      </c>
      <c r="E30" s="18">
        <f>SUM(High_200MW_Petunia_2HR_REG!E30,High_200MW_Petunia_2HR_SPIN!E30,High_30MW_Petunia_2HR_RT!E30)</f>
        <v>160872.63011291667</v>
      </c>
      <c r="F30" s="18">
        <f>SUM(High_200MW_Petunia_2HR_REG!F30,High_200MW_Petunia_2HR_SPIN!F30,High_30MW_Petunia_2HR_RT!F30)</f>
        <v>158506.50767300001</v>
      </c>
      <c r="G30" s="18">
        <f>SUM(High_200MW_Petunia_2HR_REG!G30,High_200MW_Petunia_2HR_SPIN!G30,High_30MW_Petunia_2HR_RT!G30)</f>
        <v>156582.83368124999</v>
      </c>
      <c r="H30" s="18">
        <f>SUM(High_200MW_Petunia_2HR_REG!H30,High_200MW_Petunia_2HR_SPIN!H30,High_30MW_Petunia_2HR_RT!H30)</f>
        <v>154820.63870383333</v>
      </c>
      <c r="I30" s="18">
        <f>SUM(High_200MW_Petunia_2HR_REG!I30,High_200MW_Petunia_2HR_SPIN!I30,High_30MW_Petunia_2HR_RT!I30)</f>
        <v>151707.94198483333</v>
      </c>
      <c r="J30" s="18">
        <f>SUM(High_200MW_Petunia_2HR_REG!J30,High_200MW_Petunia_2HR_SPIN!J30,High_30MW_Petunia_2HR_RT!J30)</f>
        <v>147747.60649199999</v>
      </c>
      <c r="K30" s="18">
        <f>SUM(High_200MW_Petunia_2HR_REG!K30,High_200MW_Petunia_2HR_SPIN!K30,High_30MW_Petunia_2HR_RT!K30)</f>
        <v>148356.95646033331</v>
      </c>
      <c r="L30" s="18">
        <f>SUM(High_200MW_Petunia_2HR_REG!L30,High_200MW_Petunia_2HR_SPIN!L30,High_30MW_Petunia_2HR_RT!L30)</f>
        <v>148303.26590999999</v>
      </c>
      <c r="M30" s="18">
        <f>SUM(High_200MW_Petunia_2HR_REG!M30,High_200MW_Petunia_2HR_SPIN!M30,High_30MW_Petunia_2HR_RT!M30)</f>
        <v>147953.78193808335</v>
      </c>
      <c r="N30" s="18">
        <f>SUM(High_200MW_Petunia_2HR_REG!N30,High_200MW_Petunia_2HR_SPIN!N30,High_30MW_Petunia_2HR_RT!N30)</f>
        <v>143779.30108849998</v>
      </c>
      <c r="O30" s="18">
        <f>SUM(High_200MW_Petunia_2HR_REG!O30,High_200MW_Petunia_2HR_SPIN!O30,High_30MW_Petunia_2HR_RT!O30)</f>
        <v>142959.81189999997</v>
      </c>
      <c r="P30" s="18">
        <f>SUM(High_200MW_Petunia_2HR_REG!P30,High_200MW_Petunia_2HR_SPIN!P30,High_30MW_Petunia_2HR_RT!P30)</f>
        <v>140490.73966616666</v>
      </c>
      <c r="Q30" s="18">
        <f>SUM(High_200MW_Petunia_2HR_REG!Q30,High_200MW_Petunia_2HR_SPIN!Q30,High_30MW_Petunia_2HR_RT!Q30)</f>
        <v>139267.30592483334</v>
      </c>
      <c r="R30" s="18">
        <f>SUM(High_200MW_Petunia_2HR_REG!R30,High_200MW_Petunia_2HR_SPIN!R30,High_30MW_Petunia_2HR_RT!R30)</f>
        <v>136263.88565458334</v>
      </c>
      <c r="S30" s="18">
        <f>SUM(High_200MW_Petunia_2HR_REG!S30,High_200MW_Petunia_2HR_SPIN!S30,High_30MW_Petunia_2HR_RT!S30)</f>
        <v>132033.10332724999</v>
      </c>
      <c r="T30" s="18">
        <f>SUM(High_200MW_Petunia_2HR_REG!T30,High_200MW_Petunia_2HR_SPIN!T30,High_30MW_Petunia_2HR_RT!T30)</f>
        <v>126185.47534041668</v>
      </c>
      <c r="U30" s="18">
        <f>SUM(High_200MW_Petunia_2HR_REG!U30,High_200MW_Petunia_2HR_SPIN!U30,High_30MW_Petunia_2HR_RT!U30)</f>
        <v>120535.03429133334</v>
      </c>
      <c r="V30" s="18">
        <f>SUM(High_200MW_Petunia_2HR_REG!V30,High_200MW_Petunia_2HR_SPIN!V30,High_30MW_Petunia_2HR_RT!V30)</f>
        <v>121143.40722808335</v>
      </c>
      <c r="W30" s="18">
        <f>SUM(High_200MW_Petunia_2HR_REG!W30,High_200MW_Petunia_2HR_SPIN!W30,High_30MW_Petunia_2HR_RT!W30)</f>
        <v>117575.5644705</v>
      </c>
      <c r="X30" s="18">
        <f>SUM(High_200MW_Petunia_2HR_REG!X30,High_200MW_Petunia_2HR_SPIN!X30,High_30MW_Petunia_2HR_RT!X30)</f>
        <v>113724.23099358332</v>
      </c>
      <c r="Y30" s="18">
        <f>SUM(High_200MW_Petunia_2HR_REG!Y30,High_200MW_Petunia_2HR_SPIN!Y30,High_30MW_Petunia_2HR_RT!Y30)</f>
        <v>111705.45486991668</v>
      </c>
      <c r="Z30" s="18">
        <f>SUM(High_200MW_Petunia_2HR_REG!Z30,High_200MW_Petunia_2HR_SPIN!Z30,High_30MW_Petunia_2HR_RT!Z30)</f>
        <v>111517.82200624999</v>
      </c>
    </row>
  </sheetData>
  <conditionalFormatting sqref="A14:Z14">
    <cfRule type="expression" dxfId="399" priority="6">
      <formula>TRUE</formula>
    </cfRule>
  </conditionalFormatting>
  <conditionalFormatting sqref="A16:Z16">
    <cfRule type="expression" dxfId="398" priority="9">
      <formula>TRUE</formula>
    </cfRule>
  </conditionalFormatting>
  <conditionalFormatting sqref="A17:Z20">
    <cfRule type="notContainsBlanks" dxfId="397" priority="1">
      <formula>LEN(TRIM(A17))&gt;0</formula>
    </cfRule>
  </conditionalFormatting>
  <conditionalFormatting sqref="A20:Z20">
    <cfRule type="expression" dxfId="396" priority="12">
      <formula>TRUE</formula>
    </cfRule>
  </conditionalFormatting>
  <conditionalFormatting sqref="A26:Z26">
    <cfRule type="expression" dxfId="395" priority="15">
      <formula>TRUE</formula>
    </cfRule>
  </conditionalFormatting>
  <conditionalFormatting sqref="A30:Z30">
    <cfRule type="expression" dxfId="394" priority="18">
      <formula>TRUE</formula>
    </cfRule>
  </conditionalFormatting>
  <conditionalFormatting sqref="B14">
    <cfRule type="expression" dxfId="393" priority="4">
      <formula>TRUE</formula>
    </cfRule>
  </conditionalFormatting>
  <conditionalFormatting sqref="B16">
    <cfRule type="expression" dxfId="392" priority="7">
      <formula>TRUE</formula>
    </cfRule>
  </conditionalFormatting>
  <conditionalFormatting sqref="B1">
    <cfRule type="expression" dxfId="391" priority="2">
      <formula>TRUE</formula>
    </cfRule>
  </conditionalFormatting>
  <conditionalFormatting sqref="B20">
    <cfRule type="expression" dxfId="390" priority="10">
      <formula>TRUE</formula>
    </cfRule>
  </conditionalFormatting>
  <conditionalFormatting sqref="B26">
    <cfRule type="expression" dxfId="389" priority="13">
      <formula>TRUE</formula>
    </cfRule>
  </conditionalFormatting>
  <conditionalFormatting sqref="B1:B30">
    <cfRule type="expression" dxfId="388" priority="20">
      <formula>TRUE</formula>
    </cfRule>
  </conditionalFormatting>
  <conditionalFormatting sqref="B30">
    <cfRule type="expression" dxfId="387" priority="16">
      <formula>TRUE</formula>
    </cfRule>
  </conditionalFormatting>
  <conditionalFormatting sqref="Z14">
    <cfRule type="expression" dxfId="386" priority="5">
      <formula>TRUE</formula>
    </cfRule>
  </conditionalFormatting>
  <conditionalFormatting sqref="Z16">
    <cfRule type="expression" dxfId="385" priority="8">
      <formula>TRUE</formula>
    </cfRule>
  </conditionalFormatting>
  <conditionalFormatting sqref="Z1">
    <cfRule type="expression" dxfId="384" priority="3">
      <formula>TRUE</formula>
    </cfRule>
  </conditionalFormatting>
  <conditionalFormatting sqref="Z20">
    <cfRule type="expression" dxfId="383" priority="11">
      <formula>TRUE</formula>
    </cfRule>
  </conditionalFormatting>
  <conditionalFormatting sqref="Z26">
    <cfRule type="expression" dxfId="382" priority="14">
      <formula>TRUE</formula>
    </cfRule>
  </conditionalFormatting>
  <conditionalFormatting sqref="Z1:Z30">
    <cfRule type="expression" dxfId="381" priority="19">
      <formula>TRUE</formula>
    </cfRule>
  </conditionalFormatting>
  <conditionalFormatting sqref="Z30">
    <cfRule type="expression" dxfId="380" priority="17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56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6" t="s">
        <v>59</v>
      </c>
      <c r="B5" s="17">
        <v>-235775.20095699999</v>
      </c>
      <c r="C5" s="17">
        <v>172786.12960099999</v>
      </c>
      <c r="D5" s="17">
        <v>166596.15567599999</v>
      </c>
      <c r="E5" s="17">
        <v>140505.04978</v>
      </c>
      <c r="F5" s="17">
        <v>115224.11073499999</v>
      </c>
      <c r="G5" s="17">
        <v>104531.652449</v>
      </c>
      <c r="H5" s="17">
        <v>61071.230714999983</v>
      </c>
      <c r="I5" s="17">
        <v>86111.852977000002</v>
      </c>
      <c r="J5" s="17">
        <v>54294.332931999998</v>
      </c>
      <c r="K5" s="17">
        <v>108525.41280799999</v>
      </c>
      <c r="L5" s="17">
        <v>80847.857788999987</v>
      </c>
      <c r="M5" s="17">
        <v>102855.65377600001</v>
      </c>
      <c r="N5" s="17">
        <v>93267.167524000033</v>
      </c>
      <c r="O5" s="17">
        <v>112931.216953</v>
      </c>
      <c r="P5" s="17">
        <v>85982.610687999986</v>
      </c>
      <c r="Q5" s="17">
        <v>104621.18547900001</v>
      </c>
      <c r="R5" s="17">
        <v>122507.467808</v>
      </c>
      <c r="S5" s="17">
        <v>119502.15499700001</v>
      </c>
      <c r="T5" s="17">
        <v>167805.37216599999</v>
      </c>
      <c r="U5" s="17">
        <v>158904.56833800001</v>
      </c>
      <c r="V5" s="17">
        <v>215030.15927</v>
      </c>
      <c r="W5" s="17">
        <v>277809.28177900001</v>
      </c>
      <c r="X5" s="17">
        <v>189161.565501</v>
      </c>
      <c r="Y5" s="17">
        <v>216196.836025</v>
      </c>
      <c r="Z5" s="17">
        <v>249740.91131699999</v>
      </c>
    </row>
    <row r="6" spans="1:26" x14ac:dyDescent="0.25">
      <c r="A6" s="16" t="s">
        <v>60</v>
      </c>
      <c r="B6" s="17">
        <v>12361481.558286</v>
      </c>
      <c r="C6" s="17">
        <v>18222225.962204002</v>
      </c>
      <c r="D6" s="17">
        <v>19761971.651733998</v>
      </c>
      <c r="E6" s="17">
        <v>19337064.233778998</v>
      </c>
      <c r="F6" s="17">
        <v>17125244.598452002</v>
      </c>
      <c r="G6" s="17">
        <v>16074670.822512001</v>
      </c>
      <c r="H6" s="17">
        <v>14287540.632283</v>
      </c>
      <c r="I6" s="17">
        <v>15167089.006921999</v>
      </c>
      <c r="J6" s="17">
        <v>15015742.74931</v>
      </c>
      <c r="K6" s="17">
        <v>15876938.628698001</v>
      </c>
      <c r="L6" s="17">
        <v>15650450.846720999</v>
      </c>
      <c r="M6" s="17">
        <v>16887247.388324998</v>
      </c>
      <c r="N6" s="17">
        <v>16074747.908999</v>
      </c>
      <c r="O6" s="17">
        <v>16288463.017240999</v>
      </c>
      <c r="P6" s="17">
        <v>17226625.162485</v>
      </c>
      <c r="Q6" s="17">
        <v>16906122.529647</v>
      </c>
      <c r="R6" s="17">
        <v>17579069.895691998</v>
      </c>
      <c r="S6" s="17">
        <v>16785745.187724002</v>
      </c>
      <c r="T6" s="17">
        <v>16861551.805822</v>
      </c>
      <c r="U6" s="17">
        <v>18031084.443581</v>
      </c>
      <c r="V6" s="17">
        <v>17515465.463206999</v>
      </c>
      <c r="W6" s="17">
        <v>18381776.000020001</v>
      </c>
      <c r="X6" s="17">
        <v>18080899.178284001</v>
      </c>
      <c r="Y6" s="17">
        <v>17715009.628935002</v>
      </c>
      <c r="Z6" s="17">
        <v>17116760.876757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15466835.515968001</v>
      </c>
      <c r="C10" s="17">
        <v>3503300.814888</v>
      </c>
      <c r="D10" s="17">
        <v>1797029.276361</v>
      </c>
      <c r="E10" s="17">
        <v>1645422.9730710001</v>
      </c>
      <c r="F10" s="17">
        <v>1626627.5803370001</v>
      </c>
      <c r="G10" s="17">
        <v>1525250.7324300001</v>
      </c>
      <c r="H10" s="17">
        <v>1386102.051155</v>
      </c>
      <c r="I10" s="17">
        <v>1443763.057976</v>
      </c>
      <c r="J10" s="17">
        <v>1432392.176161</v>
      </c>
      <c r="K10" s="17">
        <v>1449819.568028</v>
      </c>
      <c r="L10" s="17">
        <v>1530326.6722339999</v>
      </c>
      <c r="M10" s="17">
        <v>1525750.145763</v>
      </c>
      <c r="N10" s="17">
        <v>1650704.6141530001</v>
      </c>
      <c r="O10" s="17">
        <v>1600885.491746</v>
      </c>
      <c r="P10" s="17">
        <v>1624620.9909389999</v>
      </c>
      <c r="Q10" s="17">
        <v>1594897.866251</v>
      </c>
      <c r="R10" s="17">
        <v>1560733.0644070001</v>
      </c>
      <c r="S10" s="17">
        <v>1556470.7171380001</v>
      </c>
      <c r="T10" s="17">
        <v>1552338.4011860001</v>
      </c>
      <c r="U10" s="17">
        <v>1491970.2712050001</v>
      </c>
      <c r="V10" s="17">
        <v>1493240.4949980001</v>
      </c>
      <c r="W10" s="17">
        <v>1461754.109097</v>
      </c>
      <c r="X10" s="17">
        <v>1429963.185182</v>
      </c>
      <c r="Y10" s="17">
        <v>1499906.2134060001</v>
      </c>
      <c r="Z10" s="17">
        <v>1422030.1838819999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795986.99999999988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580123.75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4135348.4977474059</v>
      </c>
      <c r="C16" s="17">
        <v>4641344.7660471797</v>
      </c>
      <c r="D16" s="17">
        <v>4979515.4956467142</v>
      </c>
      <c r="E16" s="17">
        <v>4807279.5577791426</v>
      </c>
      <c r="F16" s="17">
        <v>4210529.2526741857</v>
      </c>
      <c r="G16" s="17">
        <v>3991143.912400804</v>
      </c>
      <c r="H16" s="17">
        <v>3541527.970603039</v>
      </c>
      <c r="I16" s="17">
        <v>3734241.2291314499</v>
      </c>
      <c r="J16" s="17">
        <v>3704689.8567998898</v>
      </c>
      <c r="K16" s="17">
        <v>3911748.3897181712</v>
      </c>
      <c r="L16" s="17">
        <v>3887449.5925040422</v>
      </c>
      <c r="M16" s="17">
        <v>4199880.2374001443</v>
      </c>
      <c r="N16" s="17">
        <v>4023404.5902063539</v>
      </c>
      <c r="O16" s="17">
        <v>4086077.0216626059</v>
      </c>
      <c r="P16" s="17">
        <v>4268590.2071249112</v>
      </c>
      <c r="Q16" s="17">
        <v>4261878.1853847736</v>
      </c>
      <c r="R16" s="17">
        <v>4392729.9663658757</v>
      </c>
      <c r="S16" s="17">
        <v>4234775.4280644516</v>
      </c>
      <c r="T16" s="17">
        <v>4251868.5917236293</v>
      </c>
      <c r="U16" s="17">
        <v>4521577.5050287759</v>
      </c>
      <c r="V16" s="17">
        <v>4403519.2080146726</v>
      </c>
      <c r="W16" s="17">
        <v>4649543.8346876567</v>
      </c>
      <c r="X16" s="17">
        <v>4593667.0502769034</v>
      </c>
      <c r="Y16" s="17">
        <v>4530369.8541589184</v>
      </c>
      <c r="Z16" s="17">
        <v>4422993.0892028781</v>
      </c>
    </row>
    <row r="17" spans="1:26" x14ac:dyDescent="0.25">
      <c r="A17" s="16" t="s">
        <v>10</v>
      </c>
      <c r="B17" s="17">
        <f t="shared" ref="B17:Z17" si="0">SUM(B5:B16)</f>
        <v>32563890.371044405</v>
      </c>
      <c r="C17" s="17">
        <f t="shared" si="0"/>
        <v>27335644.672740184</v>
      </c>
      <c r="D17" s="17">
        <f t="shared" si="0"/>
        <v>27285236.329417713</v>
      </c>
      <c r="E17" s="17">
        <f t="shared" si="0"/>
        <v>25930271.814409144</v>
      </c>
      <c r="F17" s="17">
        <f t="shared" si="0"/>
        <v>23077625.542198185</v>
      </c>
      <c r="G17" s="17">
        <f t="shared" si="0"/>
        <v>21695597.119791806</v>
      </c>
      <c r="H17" s="17">
        <f t="shared" si="0"/>
        <v>19276241.884756036</v>
      </c>
      <c r="I17" s="17">
        <f t="shared" si="0"/>
        <v>20431205.147006448</v>
      </c>
      <c r="J17" s="17">
        <f t="shared" si="0"/>
        <v>20207119.115202889</v>
      </c>
      <c r="K17" s="17">
        <f t="shared" si="0"/>
        <v>21347031.99925217</v>
      </c>
      <c r="L17" s="17">
        <f t="shared" si="0"/>
        <v>21149074.969248042</v>
      </c>
      <c r="M17" s="17">
        <f t="shared" si="0"/>
        <v>22715733.425264142</v>
      </c>
      <c r="N17" s="17">
        <f t="shared" si="0"/>
        <v>21842124.280882355</v>
      </c>
      <c r="O17" s="17">
        <f t="shared" si="0"/>
        <v>22088356.747602604</v>
      </c>
      <c r="P17" s="17">
        <f t="shared" si="0"/>
        <v>23205818.971236911</v>
      </c>
      <c r="Q17" s="17">
        <f t="shared" si="0"/>
        <v>22867519.766761772</v>
      </c>
      <c r="R17" s="17">
        <f t="shared" si="0"/>
        <v>23655040.394272871</v>
      </c>
      <c r="S17" s="17">
        <f t="shared" si="0"/>
        <v>22696493.487923451</v>
      </c>
      <c r="T17" s="17">
        <f t="shared" si="0"/>
        <v>22833564.170897629</v>
      </c>
      <c r="U17" s="17">
        <f t="shared" si="0"/>
        <v>24203536.788152777</v>
      </c>
      <c r="V17" s="17">
        <f t="shared" si="0"/>
        <v>23627255.32548967</v>
      </c>
      <c r="W17" s="17">
        <f t="shared" si="0"/>
        <v>24770883.225583658</v>
      </c>
      <c r="X17" s="17">
        <f t="shared" si="0"/>
        <v>24293690.979243904</v>
      </c>
      <c r="Y17" s="17">
        <f t="shared" si="0"/>
        <v>23961482.532524921</v>
      </c>
      <c r="Z17" s="17">
        <f t="shared" si="0"/>
        <v>23211525.061158877</v>
      </c>
    </row>
    <row r="18" spans="1:26" x14ac:dyDescent="0.25">
      <c r="A18" s="16" t="s">
        <v>13</v>
      </c>
      <c r="B18" s="17">
        <f t="shared" ref="B18:Z18" si="1">B17/B3/1000</f>
        <v>162.81945185522201</v>
      </c>
      <c r="C18" s="17">
        <f t="shared" si="1"/>
        <v>136.67822336370091</v>
      </c>
      <c r="D18" s="17">
        <f t="shared" si="1"/>
        <v>136.42618164708855</v>
      </c>
      <c r="E18" s="17">
        <f t="shared" si="1"/>
        <v>129.65135907204572</v>
      </c>
      <c r="F18" s="17">
        <f t="shared" si="1"/>
        <v>115.38812771099093</v>
      </c>
      <c r="G18" s="17">
        <f t="shared" si="1"/>
        <v>108.47798559895902</v>
      </c>
      <c r="H18" s="17">
        <f t="shared" si="1"/>
        <v>96.381209423780177</v>
      </c>
      <c r="I18" s="17">
        <f t="shared" si="1"/>
        <v>102.15602573503223</v>
      </c>
      <c r="J18" s="17">
        <f t="shared" si="1"/>
        <v>101.03559557601444</v>
      </c>
      <c r="K18" s="17">
        <f t="shared" si="1"/>
        <v>106.73515999626085</v>
      </c>
      <c r="L18" s="17">
        <f t="shared" si="1"/>
        <v>105.74537484624021</v>
      </c>
      <c r="M18" s="17">
        <f t="shared" si="1"/>
        <v>113.57866712632071</v>
      </c>
      <c r="N18" s="17">
        <f t="shared" si="1"/>
        <v>109.21062140441178</v>
      </c>
      <c r="O18" s="17">
        <f t="shared" si="1"/>
        <v>110.44178373801302</v>
      </c>
      <c r="P18" s="17">
        <f t="shared" si="1"/>
        <v>116.02909485618456</v>
      </c>
      <c r="Q18" s="17">
        <f t="shared" si="1"/>
        <v>114.33759883380887</v>
      </c>
      <c r="R18" s="17">
        <f t="shared" si="1"/>
        <v>118.27520197136435</v>
      </c>
      <c r="S18" s="17">
        <f t="shared" si="1"/>
        <v>113.48246743961725</v>
      </c>
      <c r="T18" s="17">
        <f t="shared" si="1"/>
        <v>114.16782085448816</v>
      </c>
      <c r="U18" s="17">
        <f t="shared" si="1"/>
        <v>121.01768394076387</v>
      </c>
      <c r="V18" s="17">
        <f t="shared" si="1"/>
        <v>118.13627662744834</v>
      </c>
      <c r="W18" s="17">
        <f t="shared" si="1"/>
        <v>123.85441612791828</v>
      </c>
      <c r="X18" s="17">
        <f t="shared" si="1"/>
        <v>121.46845489621953</v>
      </c>
      <c r="Y18" s="17">
        <f t="shared" si="1"/>
        <v>119.8074126626246</v>
      </c>
      <c r="Z18" s="17">
        <f t="shared" si="1"/>
        <v>116.05762530579439</v>
      </c>
    </row>
    <row r="19" spans="1:26" x14ac:dyDescent="0.25">
      <c r="A19" s="16" t="s">
        <v>14</v>
      </c>
      <c r="B19" s="17">
        <f>B18/B4</f>
        <v>162.81945185522201</v>
      </c>
      <c r="C19" s="17">
        <f>C18/B4</f>
        <v>136.67822336370091</v>
      </c>
      <c r="D19" s="17">
        <f>D18/B4</f>
        <v>136.42618164708855</v>
      </c>
      <c r="E19" s="17">
        <f>E18/B4</f>
        <v>129.65135907204572</v>
      </c>
      <c r="F19" s="17">
        <f>F18/B4</f>
        <v>115.38812771099093</v>
      </c>
      <c r="G19" s="17">
        <f>G18/B4</f>
        <v>108.47798559895902</v>
      </c>
      <c r="H19" s="17">
        <f>H18/B4</f>
        <v>96.381209423780177</v>
      </c>
      <c r="I19" s="17">
        <f>I18/B4</f>
        <v>102.15602573503223</v>
      </c>
      <c r="J19" s="17">
        <f>J18/B4</f>
        <v>101.03559557601444</v>
      </c>
      <c r="K19" s="17">
        <f>K18/B4</f>
        <v>106.73515999626085</v>
      </c>
      <c r="L19" s="17">
        <f>L18/B4</f>
        <v>105.74537484624021</v>
      </c>
      <c r="M19" s="17">
        <f>M18/B4</f>
        <v>113.57866712632071</v>
      </c>
      <c r="N19" s="17">
        <f>N18/B4</f>
        <v>109.21062140441178</v>
      </c>
      <c r="O19" s="17">
        <f>O18/B4</f>
        <v>110.44178373801302</v>
      </c>
      <c r="P19" s="17">
        <f>P18/B4</f>
        <v>116.02909485618456</v>
      </c>
      <c r="Q19" s="17">
        <f>Q18/B4</f>
        <v>114.33759883380887</v>
      </c>
      <c r="R19" s="17">
        <f>R18/B4</f>
        <v>118.27520197136435</v>
      </c>
      <c r="S19" s="17">
        <f>S18/B4</f>
        <v>113.48246743961725</v>
      </c>
      <c r="T19" s="17">
        <f>T18/B4</f>
        <v>114.16782085448816</v>
      </c>
      <c r="U19" s="17">
        <f>U18/B4</f>
        <v>121.01768394076387</v>
      </c>
      <c r="V19" s="17">
        <f>V18/B4</f>
        <v>118.13627662744834</v>
      </c>
      <c r="W19" s="17">
        <f>W18/B4</f>
        <v>123.85441612791828</v>
      </c>
      <c r="X19" s="17">
        <f>X18/B4</f>
        <v>121.46845489621953</v>
      </c>
      <c r="Y19" s="17">
        <f>Y18/B4</f>
        <v>119.8074126626246</v>
      </c>
      <c r="Z19" s="17">
        <f>Z18/B4</f>
        <v>116.05762530579439</v>
      </c>
    </row>
    <row r="20" spans="1:26" x14ac:dyDescent="0.25">
      <c r="A20" s="16" t="s">
        <v>15</v>
      </c>
      <c r="B20" s="18">
        <v>89.397491666666667</v>
      </c>
      <c r="C20" s="18">
        <v>142.91650893796009</v>
      </c>
      <c r="D20" s="18">
        <v>154.07286371011361</v>
      </c>
      <c r="E20" s="18">
        <v>153.21011001587479</v>
      </c>
      <c r="F20" s="18">
        <v>137.98202708003319</v>
      </c>
      <c r="G20" s="18">
        <v>132.73466355032321</v>
      </c>
      <c r="H20" s="18">
        <v>120.8477236202571</v>
      </c>
      <c r="I20" s="18">
        <v>127.89422961810131</v>
      </c>
      <c r="J20" s="18">
        <v>127.70552172147789</v>
      </c>
      <c r="K20" s="18">
        <v>135.60201985798039</v>
      </c>
      <c r="L20" s="18">
        <v>137.82640375173099</v>
      </c>
      <c r="M20" s="18">
        <v>148.3441910792717</v>
      </c>
      <c r="N20" s="18">
        <v>148.45062370062371</v>
      </c>
      <c r="O20" s="18">
        <v>149.6129145772851</v>
      </c>
      <c r="P20" s="18">
        <v>158.41317211504111</v>
      </c>
      <c r="Q20" s="18">
        <v>164.23214771490751</v>
      </c>
      <c r="R20" s="18">
        <v>163.94121575774309</v>
      </c>
      <c r="S20" s="18">
        <v>162.2101314744757</v>
      </c>
      <c r="T20" s="18">
        <v>169.92987631504121</v>
      </c>
      <c r="U20" s="18">
        <v>178.6858410271206</v>
      </c>
      <c r="V20" s="18">
        <v>181.03727556596411</v>
      </c>
      <c r="W20" s="18">
        <v>191.11375710865011</v>
      </c>
      <c r="X20" s="18">
        <v>190.7909777505613</v>
      </c>
      <c r="Y20" s="18">
        <v>190.28170375013059</v>
      </c>
      <c r="Z20" s="18">
        <v>193.55903000641851</v>
      </c>
    </row>
    <row r="21" spans="1:26" x14ac:dyDescent="0.25">
      <c r="A21" s="16" t="s">
        <v>70</v>
      </c>
      <c r="B21" s="19">
        <v>11.20422427625631</v>
      </c>
      <c r="C21" s="19">
        <v>-5.4120332611320237</v>
      </c>
      <c r="D21" s="19">
        <v>-4.9803062702789456</v>
      </c>
      <c r="E21" s="19">
        <v>-4.3275484726591724</v>
      </c>
      <c r="F21" s="19">
        <v>-4.0223136647378652</v>
      </c>
      <c r="G21" s="19">
        <v>-3.8725237345707169</v>
      </c>
      <c r="H21" s="19">
        <v>-2.5334926578066681</v>
      </c>
      <c r="I21" s="19">
        <v>-3.430095339246344</v>
      </c>
      <c r="J21" s="19">
        <v>-2.2036157017717111</v>
      </c>
      <c r="K21" s="19">
        <v>-4.2263418686270224</v>
      </c>
      <c r="L21" s="19">
        <v>-3.145861725399191</v>
      </c>
      <c r="M21" s="19">
        <v>-3.7838750518665281</v>
      </c>
      <c r="N21" s="19">
        <v>-3.4859194505176072</v>
      </c>
      <c r="O21" s="19">
        <v>-4.2460238256577219</v>
      </c>
      <c r="P21" s="19">
        <v>-3.0967799316270379</v>
      </c>
      <c r="Q21" s="19">
        <v>-3.6928864261018188</v>
      </c>
      <c r="R21" s="19">
        <v>-4.4002037739611426</v>
      </c>
      <c r="S21" s="19">
        <v>-4.3971112270751149</v>
      </c>
      <c r="T21" s="19">
        <v>-5.9798323944478842</v>
      </c>
      <c r="U21" s="19">
        <v>-5.4678620694520834</v>
      </c>
      <c r="V21" s="19">
        <v>-7.4072915376249684</v>
      </c>
      <c r="W21" s="19">
        <v>-9.2830985329286371</v>
      </c>
      <c r="X21" s="19">
        <v>-6.4932903412741796</v>
      </c>
      <c r="Y21" s="19">
        <v>-7.6011568907859104</v>
      </c>
      <c r="Z21" s="19">
        <v>-8.821849312485897</v>
      </c>
    </row>
    <row r="22" spans="1:26" x14ac:dyDescent="0.25">
      <c r="A22" s="16" t="s">
        <v>71</v>
      </c>
      <c r="B22" s="19">
        <v>691.37742725365433</v>
      </c>
      <c r="C22" s="19">
        <v>670.36065420252282</v>
      </c>
      <c r="D22" s="19">
        <v>693.69283063057367</v>
      </c>
      <c r="E22" s="19">
        <v>698.92965360846472</v>
      </c>
      <c r="F22" s="19">
        <v>702.15059705958447</v>
      </c>
      <c r="G22" s="19">
        <v>698.89075494299254</v>
      </c>
      <c r="H22" s="19">
        <v>695.12956025647668</v>
      </c>
      <c r="I22" s="19">
        <v>709.86997604709541</v>
      </c>
      <c r="J22" s="19">
        <v>716.08403430054864</v>
      </c>
      <c r="K22" s="19">
        <v>725.07322267102086</v>
      </c>
      <c r="L22" s="19">
        <v>714.79230785610628</v>
      </c>
      <c r="M22" s="19">
        <v>728.14557272389493</v>
      </c>
      <c r="N22" s="19">
        <v>703.50483988280712</v>
      </c>
      <c r="O22" s="19">
        <v>718.33400540562423</v>
      </c>
      <c r="P22" s="19">
        <v>728.46264604199496</v>
      </c>
      <c r="Q22" s="19">
        <v>700.08431220183957</v>
      </c>
      <c r="R22" s="19">
        <v>740.21735054889314</v>
      </c>
      <c r="S22" s="19">
        <v>724.96486190157748</v>
      </c>
      <c r="T22" s="19">
        <v>705.33500876764515</v>
      </c>
      <c r="U22" s="19">
        <v>727.85212950875348</v>
      </c>
      <c r="V22" s="19">
        <v>708.06939676733032</v>
      </c>
      <c r="W22" s="19">
        <v>719.71251085489223</v>
      </c>
      <c r="X22" s="19">
        <v>725.41414400108044</v>
      </c>
      <c r="Y22" s="19">
        <v>729.38623971376558</v>
      </c>
      <c r="Z22" s="19">
        <v>709.4972332042878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11.888865570642549</v>
      </c>
      <c r="C26" s="19">
        <v>45.391930976694368</v>
      </c>
      <c r="D26" s="19">
        <v>1.212915272850531</v>
      </c>
      <c r="E26" s="19">
        <v>1.1213643915289571</v>
      </c>
      <c r="F26" s="19">
        <v>1.0795298175257051</v>
      </c>
      <c r="G26" s="19">
        <v>1.0004105345282479</v>
      </c>
      <c r="H26" s="19">
        <v>0.9290339321983565</v>
      </c>
      <c r="I26" s="19">
        <v>0.94295203451394016</v>
      </c>
      <c r="J26" s="19">
        <v>0.95585363687777447</v>
      </c>
      <c r="K26" s="19">
        <v>0.94084409262931745</v>
      </c>
      <c r="L26" s="19">
        <v>1.039601086277619</v>
      </c>
      <c r="M26" s="19">
        <v>1.035591908974099</v>
      </c>
      <c r="N26" s="19">
        <v>1.0969196128744529</v>
      </c>
      <c r="O26" s="19">
        <v>1.070058569182216</v>
      </c>
      <c r="P26" s="19">
        <v>1.087657721183352</v>
      </c>
      <c r="Q26" s="19">
        <v>1.0738920174154081</v>
      </c>
      <c r="R26" s="19">
        <v>1.0655922808548881</v>
      </c>
      <c r="S26" s="19">
        <v>1.062070091734086</v>
      </c>
      <c r="T26" s="19">
        <v>1.0563446993296499</v>
      </c>
      <c r="U26" s="19">
        <v>1.0473232949616069</v>
      </c>
      <c r="V26" s="19">
        <v>1.0458680009292141</v>
      </c>
      <c r="W26" s="19">
        <v>1.05290994296831</v>
      </c>
      <c r="X26" s="19">
        <v>1.0346514452420481</v>
      </c>
      <c r="Y26" s="19">
        <v>1.048080963512509</v>
      </c>
      <c r="Z26" s="19">
        <v>1.0385113298474831</v>
      </c>
    </row>
    <row r="27" spans="1:26" x14ac:dyDescent="0.25">
      <c r="A27" s="16" t="s">
        <v>76</v>
      </c>
      <c r="B27" s="18">
        <v>17879.498333333329</v>
      </c>
      <c r="C27" s="18">
        <v>27182.720000000001</v>
      </c>
      <c r="D27" s="18">
        <v>28488.072499999998</v>
      </c>
      <c r="E27" s="18">
        <v>27666.681666666671</v>
      </c>
      <c r="F27" s="18">
        <v>24389.703106666671</v>
      </c>
      <c r="G27" s="18">
        <v>23000.262500000001</v>
      </c>
      <c r="H27" s="18">
        <v>20553.780833333331</v>
      </c>
      <c r="I27" s="18">
        <v>21366.01</v>
      </c>
      <c r="J27" s="18">
        <v>20969.24666666667</v>
      </c>
      <c r="K27" s="18">
        <v>21897.014166666671</v>
      </c>
      <c r="L27" s="18">
        <v>21895.102500000001</v>
      </c>
      <c r="M27" s="18">
        <v>23192.130833333329</v>
      </c>
      <c r="N27" s="18">
        <v>22849.52</v>
      </c>
      <c r="O27" s="18">
        <v>22675.333333333328</v>
      </c>
      <c r="P27" s="18">
        <v>23647.918333333331</v>
      </c>
      <c r="Q27" s="18">
        <v>24148.695</v>
      </c>
      <c r="R27" s="18">
        <v>23748.524514666671</v>
      </c>
      <c r="S27" s="18">
        <v>23153.874166666661</v>
      </c>
      <c r="T27" s="18">
        <v>23905.735000000001</v>
      </c>
      <c r="U27" s="18">
        <v>24773.005000000001</v>
      </c>
      <c r="V27" s="18">
        <v>24736.933333333331</v>
      </c>
      <c r="W27" s="18">
        <v>25540.442500000001</v>
      </c>
      <c r="X27" s="18">
        <v>24924.933333333331</v>
      </c>
      <c r="Y27" s="18">
        <v>24287.556666666671</v>
      </c>
      <c r="Z27" s="18">
        <v>24125.197499999998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17879.498333333329</v>
      </c>
      <c r="C29" s="18">
        <v>27182.720000000001</v>
      </c>
      <c r="D29" s="18">
        <v>28488.072499999998</v>
      </c>
      <c r="E29" s="18">
        <v>27666.681666666671</v>
      </c>
      <c r="F29" s="18">
        <v>24389.703106666671</v>
      </c>
      <c r="G29" s="18">
        <v>23000.262500000001</v>
      </c>
      <c r="H29" s="18">
        <v>20553.780833333331</v>
      </c>
      <c r="I29" s="18">
        <v>21366.01</v>
      </c>
      <c r="J29" s="18">
        <v>20969.24666666667</v>
      </c>
      <c r="K29" s="18">
        <v>21897.014166666671</v>
      </c>
      <c r="L29" s="18">
        <v>21895.102500000001</v>
      </c>
      <c r="M29" s="18">
        <v>23192.130833333329</v>
      </c>
      <c r="N29" s="18">
        <v>22849.52</v>
      </c>
      <c r="O29" s="18">
        <v>22675.333333333328</v>
      </c>
      <c r="P29" s="18">
        <v>23647.918333333331</v>
      </c>
      <c r="Q29" s="18">
        <v>24148.695</v>
      </c>
      <c r="R29" s="18">
        <v>23748.524514666671</v>
      </c>
      <c r="S29" s="18">
        <v>23153.874166666661</v>
      </c>
      <c r="T29" s="18">
        <v>23905.735000000001</v>
      </c>
      <c r="U29" s="18">
        <v>24773.005000000001</v>
      </c>
      <c r="V29" s="18">
        <v>24736.933333333331</v>
      </c>
      <c r="W29" s="18">
        <v>25540.442500000001</v>
      </c>
      <c r="X29" s="18">
        <v>24924.933333333331</v>
      </c>
      <c r="Y29" s="18">
        <v>24287.556666666671</v>
      </c>
      <c r="Z29" s="18">
        <v>24125.197499999998</v>
      </c>
    </row>
    <row r="30" spans="1:26" x14ac:dyDescent="0.25">
      <c r="A30" s="16" t="s">
        <v>79</v>
      </c>
      <c r="B30" s="18">
        <v>21043.42033358333</v>
      </c>
      <c r="C30" s="18">
        <v>31926.28745316666</v>
      </c>
      <c r="D30" s="18">
        <v>33450.986070916668</v>
      </c>
      <c r="E30" s="18">
        <v>32467.58543958333</v>
      </c>
      <c r="F30" s="18">
        <v>28646.227106833339</v>
      </c>
      <c r="G30" s="18">
        <v>26993.15991683333</v>
      </c>
      <c r="H30" s="18">
        <v>24105.548728083329</v>
      </c>
      <c r="I30" s="18">
        <v>25104.798689333329</v>
      </c>
      <c r="J30" s="18">
        <v>24638.74843891666</v>
      </c>
      <c r="K30" s="18">
        <v>25678.332747666671</v>
      </c>
      <c r="L30" s="18">
        <v>25699.749336166671</v>
      </c>
      <c r="M30" s="18">
        <v>27182.6242585</v>
      </c>
      <c r="N30" s="18">
        <v>26755.39950016667</v>
      </c>
      <c r="O30" s="18">
        <v>26596.934353166671</v>
      </c>
      <c r="P30" s="18">
        <v>27765.166588</v>
      </c>
      <c r="Q30" s="18">
        <v>28330.463872249999</v>
      </c>
      <c r="R30" s="18">
        <v>27841.316925583331</v>
      </c>
      <c r="S30" s="18">
        <v>27177.42372791667</v>
      </c>
      <c r="T30" s="18">
        <v>28061.88553408334</v>
      </c>
      <c r="U30" s="18">
        <v>29061.553916249999</v>
      </c>
      <c r="V30" s="18">
        <v>29029.525593499999</v>
      </c>
      <c r="W30" s="18">
        <v>29926.352800583329</v>
      </c>
      <c r="X30" s="18">
        <v>29131.850812000001</v>
      </c>
      <c r="Y30" s="18">
        <v>28442.62250225</v>
      </c>
      <c r="Z30" s="18">
        <v>28309.360369999999</v>
      </c>
    </row>
    <row r="31" spans="1:26" x14ac:dyDescent="0.25">
      <c r="A31" s="16" t="s">
        <v>80</v>
      </c>
      <c r="B31" s="17">
        <v>12125706.357329</v>
      </c>
      <c r="C31" s="17">
        <v>18395012.091805</v>
      </c>
      <c r="D31" s="17">
        <v>19928567.807410002</v>
      </c>
      <c r="E31" s="17">
        <v>19477569.283558998</v>
      </c>
      <c r="F31" s="17">
        <v>17240468.709187001</v>
      </c>
      <c r="G31" s="17">
        <v>16179202.474961</v>
      </c>
      <c r="H31" s="17">
        <v>14348611.862997999</v>
      </c>
      <c r="I31" s="17">
        <v>15253200.859898999</v>
      </c>
      <c r="J31" s="17">
        <v>15070037.082242001</v>
      </c>
      <c r="K31" s="17">
        <v>15985464.041506</v>
      </c>
      <c r="L31" s="17">
        <v>15731298.70451</v>
      </c>
      <c r="M31" s="17">
        <v>16990103.042101</v>
      </c>
      <c r="N31" s="17">
        <v>16168015.076523</v>
      </c>
      <c r="O31" s="17">
        <v>16401394.234193999</v>
      </c>
      <c r="P31" s="17">
        <v>17312607.773173001</v>
      </c>
      <c r="Q31" s="17">
        <v>17010743.715126</v>
      </c>
      <c r="R31" s="17">
        <v>17701577.363499999</v>
      </c>
      <c r="S31" s="17">
        <v>16905247.342721</v>
      </c>
      <c r="T31" s="17">
        <v>17029357.177988</v>
      </c>
      <c r="U31" s="17">
        <v>18189989.011918999</v>
      </c>
      <c r="V31" s="17">
        <v>17730495.622476991</v>
      </c>
      <c r="W31" s="17">
        <v>18659585.281799</v>
      </c>
      <c r="X31" s="17">
        <v>18270060.743785001</v>
      </c>
      <c r="Y31" s="17">
        <v>17931206.464960001</v>
      </c>
      <c r="Z31" s="17">
        <v>17366501.788074002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209</v>
      </c>
      <c r="C33" s="18">
        <v>307</v>
      </c>
      <c r="D33" s="18">
        <v>342.91666666666669</v>
      </c>
      <c r="E33" s="18">
        <v>330.16666666666669</v>
      </c>
      <c r="F33" s="18">
        <v>288.66666666666669</v>
      </c>
      <c r="G33" s="18">
        <v>265.75</v>
      </c>
      <c r="H33" s="18">
        <v>230.91666666666671</v>
      </c>
      <c r="I33" s="18">
        <v>243.5</v>
      </c>
      <c r="J33" s="18">
        <v>237.66666666666671</v>
      </c>
      <c r="K33" s="18">
        <v>251.58333333333329</v>
      </c>
      <c r="L33" s="18">
        <v>255</v>
      </c>
      <c r="M33" s="18">
        <v>272.25</v>
      </c>
      <c r="N33" s="18">
        <v>262.58333333333331</v>
      </c>
      <c r="O33" s="18">
        <v>267.5</v>
      </c>
      <c r="P33" s="18">
        <v>278.66666666666669</v>
      </c>
      <c r="Q33" s="18">
        <v>292.58333333333331</v>
      </c>
      <c r="R33" s="18">
        <v>291.58333333333331</v>
      </c>
      <c r="S33" s="18">
        <v>282.66666666666669</v>
      </c>
      <c r="T33" s="18">
        <v>293.91666666666669</v>
      </c>
      <c r="U33" s="18">
        <v>305.25</v>
      </c>
      <c r="V33" s="18">
        <v>312.08333333333331</v>
      </c>
      <c r="W33" s="18">
        <v>314.08333333333331</v>
      </c>
      <c r="X33" s="18">
        <v>310.91666666666669</v>
      </c>
      <c r="Y33" s="18">
        <v>301.58333333333331</v>
      </c>
      <c r="Z33" s="18">
        <v>293.91666666666669</v>
      </c>
    </row>
    <row r="34" spans="1:26" x14ac:dyDescent="0.25">
      <c r="A34" s="16" t="s">
        <v>83</v>
      </c>
      <c r="B34" s="18">
        <v>6532</v>
      </c>
      <c r="C34" s="18">
        <v>402</v>
      </c>
      <c r="D34" s="18">
        <v>7684.166666666667</v>
      </c>
      <c r="E34" s="18">
        <v>7644.916666666667</v>
      </c>
      <c r="F34" s="18">
        <v>7785.583333333333</v>
      </c>
      <c r="G34" s="18">
        <v>7735.833333333333</v>
      </c>
      <c r="H34" s="18">
        <v>7831.583333333333</v>
      </c>
      <c r="I34" s="18">
        <v>7835.166666666667</v>
      </c>
      <c r="J34" s="18">
        <v>7818.166666666667</v>
      </c>
      <c r="K34" s="18">
        <v>7838.333333333333</v>
      </c>
      <c r="L34" s="18">
        <v>7654.833333333333</v>
      </c>
      <c r="M34" s="18">
        <v>7756</v>
      </c>
      <c r="N34" s="18">
        <v>7724.083333333333</v>
      </c>
      <c r="O34" s="18">
        <v>7757.25</v>
      </c>
      <c r="P34" s="18">
        <v>7691.25</v>
      </c>
      <c r="Q34" s="18">
        <v>7634</v>
      </c>
      <c r="R34" s="18">
        <v>7684.666666666667</v>
      </c>
      <c r="S34" s="18">
        <v>7601.333333333333</v>
      </c>
      <c r="T34" s="18">
        <v>7693.083333333333</v>
      </c>
      <c r="U34" s="18">
        <v>7549.5</v>
      </c>
      <c r="V34" s="18">
        <v>7589.833333333333</v>
      </c>
      <c r="W34" s="18">
        <v>7513.416666666667</v>
      </c>
      <c r="X34" s="18">
        <v>7529.5</v>
      </c>
      <c r="Y34" s="18">
        <v>7576.166666666667</v>
      </c>
      <c r="Z34" s="18">
        <v>7533</v>
      </c>
    </row>
    <row r="35" spans="1:26" x14ac:dyDescent="0.25">
      <c r="A35" s="16" t="s">
        <v>84</v>
      </c>
      <c r="B35" s="18">
        <v>2043</v>
      </c>
      <c r="C35" s="18">
        <v>8051</v>
      </c>
      <c r="D35" s="18">
        <v>732.91666666666663</v>
      </c>
      <c r="E35" s="18">
        <v>784.91666666666663</v>
      </c>
      <c r="F35" s="18">
        <v>709.75</v>
      </c>
      <c r="G35" s="18">
        <v>758.41666666666663</v>
      </c>
      <c r="H35" s="18">
        <v>697.5</v>
      </c>
      <c r="I35" s="18">
        <v>681.33333333333337</v>
      </c>
      <c r="J35" s="18">
        <v>728.16666666666663</v>
      </c>
      <c r="K35" s="18">
        <v>670.08333333333337</v>
      </c>
      <c r="L35" s="18">
        <v>850.16666666666663</v>
      </c>
      <c r="M35" s="18">
        <v>731.75</v>
      </c>
      <c r="N35" s="18">
        <v>797.33333333333337</v>
      </c>
      <c r="O35" s="18">
        <v>735.25</v>
      </c>
      <c r="P35" s="18">
        <v>790.08333333333337</v>
      </c>
      <c r="Q35" s="18">
        <v>833.41666666666663</v>
      </c>
      <c r="R35" s="18">
        <v>807.75</v>
      </c>
      <c r="S35" s="18">
        <v>876</v>
      </c>
      <c r="T35" s="18">
        <v>773</v>
      </c>
      <c r="U35" s="18">
        <v>905.25</v>
      </c>
      <c r="V35" s="18">
        <v>882.08333333333337</v>
      </c>
      <c r="W35" s="18">
        <v>932.5</v>
      </c>
      <c r="X35" s="18">
        <v>919.58333333333337</v>
      </c>
      <c r="Y35" s="18">
        <v>882.25</v>
      </c>
      <c r="Z35" s="18">
        <v>957.08333333333337</v>
      </c>
    </row>
    <row r="36" spans="1:26" x14ac:dyDescent="0.25">
      <c r="A36" s="16" t="s">
        <v>85</v>
      </c>
      <c r="B36" s="18">
        <v>98.147635531629476</v>
      </c>
      <c r="C36" s="18">
        <v>113.26885296054991</v>
      </c>
      <c r="D36" s="18">
        <v>113.0649748999144</v>
      </c>
      <c r="E36" s="18">
        <v>110.4032289504281</v>
      </c>
      <c r="F36" s="18">
        <v>112.35885546339939</v>
      </c>
      <c r="G36" s="18">
        <v>112.3864826724886</v>
      </c>
      <c r="H36" s="18">
        <v>110.014554452559</v>
      </c>
      <c r="I36" s="18">
        <v>109.17055245692541</v>
      </c>
      <c r="J36" s="18">
        <v>108.2635594257267</v>
      </c>
      <c r="K36" s="18">
        <v>105.4892585324486</v>
      </c>
      <c r="L36" s="18">
        <v>103.1626716364821</v>
      </c>
      <c r="M36" s="18">
        <v>99.221984805641185</v>
      </c>
      <c r="N36" s="18">
        <v>99.96570228665756</v>
      </c>
      <c r="O36" s="18">
        <v>99.261428791828379</v>
      </c>
      <c r="P36" s="18">
        <v>95.596125880850479</v>
      </c>
      <c r="Q36" s="18">
        <v>92.936990443978317</v>
      </c>
      <c r="R36" s="18">
        <v>90.667401038526492</v>
      </c>
      <c r="S36" s="18">
        <v>93.674987386681906</v>
      </c>
      <c r="T36" s="18">
        <v>89.918102064421632</v>
      </c>
      <c r="U36" s="18">
        <v>86.344392258314315</v>
      </c>
      <c r="V36" s="18">
        <v>85.649918308211895</v>
      </c>
      <c r="W36" s="18">
        <v>82.499322288384704</v>
      </c>
      <c r="X36" s="18">
        <v>81.931518487642691</v>
      </c>
      <c r="Y36" s="18">
        <v>82.110900787623663</v>
      </c>
      <c r="Z36" s="18">
        <v>79.463179579690348</v>
      </c>
    </row>
    <row r="37" spans="1:26" x14ac:dyDescent="0.25">
      <c r="A37" s="16" t="s">
        <v>86</v>
      </c>
      <c r="B37" s="20">
        <v>0.48327129308285949</v>
      </c>
      <c r="C37" s="20">
        <v>0.56637827220411885</v>
      </c>
      <c r="D37" s="20">
        <v>0.59859162780492481</v>
      </c>
      <c r="E37" s="20">
        <v>0.58938390437915467</v>
      </c>
      <c r="F37" s="20">
        <v>0.52053074731707571</v>
      </c>
      <c r="G37" s="20">
        <v>0.52444825550107688</v>
      </c>
      <c r="H37" s="20">
        <v>0.4990299670896689</v>
      </c>
      <c r="I37" s="20">
        <v>0.50498596297184994</v>
      </c>
      <c r="J37" s="20">
        <v>0.51402121631133091</v>
      </c>
      <c r="K37" s="20">
        <v>0.51566477702794</v>
      </c>
      <c r="L37" s="20">
        <v>0.53240537007295541</v>
      </c>
      <c r="M37" s="20">
        <v>0.54409337833554217</v>
      </c>
      <c r="N37" s="20">
        <v>0.55275514610599319</v>
      </c>
      <c r="O37" s="20">
        <v>0.55900244983700187</v>
      </c>
      <c r="P37" s="20">
        <v>0.58206373780407961</v>
      </c>
      <c r="Q37" s="20">
        <v>0.60109314223099419</v>
      </c>
      <c r="R37" s="20">
        <v>0.58533246595716593</v>
      </c>
      <c r="S37" s="20">
        <v>0.61206106056223275</v>
      </c>
      <c r="T37" s="20">
        <v>0.61431352998555011</v>
      </c>
      <c r="U37" s="20">
        <v>0.62209045212712621</v>
      </c>
      <c r="V37" s="20">
        <v>0.63447305209991478</v>
      </c>
      <c r="W37" s="20">
        <v>0.67064329623953667</v>
      </c>
      <c r="X37" s="20">
        <v>0.65681109586055886</v>
      </c>
      <c r="Y37" s="20">
        <v>0.66565089125890309</v>
      </c>
      <c r="Z37" s="20">
        <v>0.66339153637714587</v>
      </c>
    </row>
    <row r="38" spans="1:26" x14ac:dyDescent="0.25">
      <c r="A38" s="16" t="s">
        <v>87</v>
      </c>
      <c r="B38" s="20">
        <v>0.18879022465088041</v>
      </c>
      <c r="C38" s="20">
        <v>0.30189307458143072</v>
      </c>
      <c r="D38" s="20">
        <v>0.29551940639269408</v>
      </c>
      <c r="E38" s="20">
        <v>0.28919330289193301</v>
      </c>
      <c r="F38" s="20">
        <v>0.2918279447480267</v>
      </c>
      <c r="G38" s="20">
        <v>0.31972983257229831</v>
      </c>
      <c r="H38" s="20">
        <v>0.30130327245053268</v>
      </c>
      <c r="I38" s="20">
        <v>0.31012176560121768</v>
      </c>
      <c r="J38" s="20">
        <v>0.30645681542197928</v>
      </c>
      <c r="K38" s="20">
        <v>0.28521689497716901</v>
      </c>
      <c r="L38" s="20">
        <v>0.30804794520547951</v>
      </c>
      <c r="M38" s="20">
        <v>0.27826293759512938</v>
      </c>
      <c r="N38" s="20">
        <v>0.27695241347905281</v>
      </c>
      <c r="O38" s="20">
        <v>0.30473744292237442</v>
      </c>
      <c r="P38" s="20">
        <v>0.27535197869101979</v>
      </c>
      <c r="Q38" s="20">
        <v>0.2743531202435312</v>
      </c>
      <c r="R38" s="20">
        <v>0.28240740740740738</v>
      </c>
      <c r="S38" s="20">
        <v>0.33823249619482498</v>
      </c>
      <c r="T38" s="20">
        <v>0.28712899543378989</v>
      </c>
      <c r="U38" s="20">
        <v>0.25697298325722978</v>
      </c>
      <c r="V38" s="20">
        <v>0.25684957498482092</v>
      </c>
      <c r="W38" s="20">
        <v>0.27457191780821921</v>
      </c>
      <c r="X38" s="20">
        <v>0.28165905631659061</v>
      </c>
      <c r="Y38" s="20">
        <v>0.2910863774733638</v>
      </c>
      <c r="Z38" s="20">
        <v>0.31075440194292647</v>
      </c>
    </row>
    <row r="39" spans="1:26" x14ac:dyDescent="0.25">
      <c r="A39" s="16" t="s">
        <v>88</v>
      </c>
      <c r="B39" s="18">
        <v>91.083333333333329</v>
      </c>
      <c r="C39" s="18">
        <v>137.5</v>
      </c>
      <c r="D39" s="18">
        <v>145.58333333333329</v>
      </c>
      <c r="E39" s="18">
        <v>140.5</v>
      </c>
      <c r="F39" s="18">
        <v>123.1666666666667</v>
      </c>
      <c r="G39" s="18">
        <v>115.9166666666667</v>
      </c>
      <c r="H39" s="18">
        <v>103.8333333333333</v>
      </c>
      <c r="I39" s="18">
        <v>107.3333333333333</v>
      </c>
      <c r="J39" s="18">
        <v>105.3333333333333</v>
      </c>
      <c r="K39" s="18">
        <v>110.5</v>
      </c>
      <c r="L39" s="18">
        <v>110.3333333333333</v>
      </c>
      <c r="M39" s="18">
        <v>117.0833333333333</v>
      </c>
      <c r="N39" s="18">
        <v>115.5833333333333</v>
      </c>
      <c r="O39" s="18">
        <v>115.0833333333333</v>
      </c>
      <c r="P39" s="18">
        <v>119.5833333333333</v>
      </c>
      <c r="Q39" s="18">
        <v>122.3333333333333</v>
      </c>
      <c r="R39" s="18">
        <v>120.25</v>
      </c>
      <c r="S39" s="18">
        <v>117.4166666666667</v>
      </c>
      <c r="T39" s="18">
        <v>121.1666666666667</v>
      </c>
      <c r="U39" s="18">
        <v>126.0833333333333</v>
      </c>
      <c r="V39" s="18">
        <v>125.5</v>
      </c>
      <c r="W39" s="18">
        <v>129.41666666666671</v>
      </c>
      <c r="X39" s="18">
        <v>126.8333333333333</v>
      </c>
      <c r="Y39" s="18">
        <v>125.8333333333333</v>
      </c>
      <c r="Z39" s="18">
        <v>122.6666666666667</v>
      </c>
    </row>
    <row r="40" spans="1:26" x14ac:dyDescent="0.25">
      <c r="A40" s="16" t="s">
        <v>89</v>
      </c>
      <c r="B40" s="18">
        <v>117.9166666666667</v>
      </c>
      <c r="C40" s="18">
        <v>169.5</v>
      </c>
      <c r="D40" s="18">
        <v>197.33333333333329</v>
      </c>
      <c r="E40" s="18">
        <v>189.66666666666671</v>
      </c>
      <c r="F40" s="18">
        <v>165.5</v>
      </c>
      <c r="G40" s="18">
        <v>149.83333333333329</v>
      </c>
      <c r="H40" s="18">
        <v>127.0833333333333</v>
      </c>
      <c r="I40" s="18">
        <v>136.16666666666671</v>
      </c>
      <c r="J40" s="18">
        <v>132.33333333333329</v>
      </c>
      <c r="K40" s="18">
        <v>141.08333333333329</v>
      </c>
      <c r="L40" s="18">
        <v>144.66666666666671</v>
      </c>
      <c r="M40" s="18">
        <v>155.16666666666671</v>
      </c>
      <c r="N40" s="18">
        <v>147</v>
      </c>
      <c r="O40" s="18">
        <v>152.41666666666671</v>
      </c>
      <c r="P40" s="18">
        <v>159.08333333333329</v>
      </c>
      <c r="Q40" s="18">
        <v>170.25</v>
      </c>
      <c r="R40" s="18">
        <v>171.33333333333329</v>
      </c>
      <c r="S40" s="18">
        <v>165.25</v>
      </c>
      <c r="T40" s="18">
        <v>172.75</v>
      </c>
      <c r="U40" s="18">
        <v>179.16666666666671</v>
      </c>
      <c r="V40" s="18">
        <v>186.58333333333329</v>
      </c>
      <c r="W40" s="18">
        <v>184.66666666666671</v>
      </c>
      <c r="X40" s="18">
        <v>184.08333333333329</v>
      </c>
      <c r="Y40" s="18">
        <v>175.75</v>
      </c>
      <c r="Z40" s="18">
        <v>171.25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6532</v>
      </c>
      <c r="C44" s="18">
        <v>402</v>
      </c>
      <c r="D44" s="18">
        <v>7684.166666666667</v>
      </c>
      <c r="E44" s="18">
        <v>7644.916666666667</v>
      </c>
      <c r="F44" s="18">
        <v>7785.583333333333</v>
      </c>
      <c r="G44" s="18">
        <v>7735.833333333333</v>
      </c>
      <c r="H44" s="18">
        <v>7831.583333333333</v>
      </c>
      <c r="I44" s="18">
        <v>7835.166666666667</v>
      </c>
      <c r="J44" s="18">
        <v>7818.166666666667</v>
      </c>
      <c r="K44" s="18">
        <v>7838.333333333333</v>
      </c>
      <c r="L44" s="18">
        <v>7654.833333333333</v>
      </c>
      <c r="M44" s="18">
        <v>7756</v>
      </c>
      <c r="N44" s="18">
        <v>7724.083333333333</v>
      </c>
      <c r="O44" s="18">
        <v>7757.25</v>
      </c>
      <c r="P44" s="18">
        <v>7691.25</v>
      </c>
      <c r="Q44" s="18">
        <v>7634</v>
      </c>
      <c r="R44" s="18">
        <v>7684.666666666667</v>
      </c>
      <c r="S44" s="18">
        <v>7601.333333333333</v>
      </c>
      <c r="T44" s="18">
        <v>7693.083333333333</v>
      </c>
      <c r="U44" s="18">
        <v>7549.5</v>
      </c>
      <c r="V44" s="18">
        <v>7589.833333333333</v>
      </c>
      <c r="W44" s="18">
        <v>7513.416666666667</v>
      </c>
      <c r="X44" s="18">
        <v>7529.5</v>
      </c>
      <c r="Y44" s="18">
        <v>7576.166666666667</v>
      </c>
      <c r="Z44" s="18">
        <v>7533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379" priority="10">
      <formula>TRUE</formula>
    </cfRule>
  </conditionalFormatting>
  <conditionalFormatting sqref="A16:Z16">
    <cfRule type="expression" dxfId="378" priority="13">
      <formula>TRUE</formula>
    </cfRule>
  </conditionalFormatting>
  <conditionalFormatting sqref="A17:Z20">
    <cfRule type="notContainsBlanks" dxfId="377" priority="1">
      <formula>LEN(TRIM(A17))&gt;0</formula>
    </cfRule>
  </conditionalFormatting>
  <conditionalFormatting sqref="A20:Z20">
    <cfRule type="expression" dxfId="376" priority="16">
      <formula>TRUE</formula>
    </cfRule>
  </conditionalFormatting>
  <conditionalFormatting sqref="A26:Z26">
    <cfRule type="expression" dxfId="375" priority="19">
      <formula>TRUE</formula>
    </cfRule>
  </conditionalFormatting>
  <conditionalFormatting sqref="A30:Z30">
    <cfRule type="expression" dxfId="374" priority="22">
      <formula>TRUE</formula>
    </cfRule>
  </conditionalFormatting>
  <conditionalFormatting sqref="A32:Z32">
    <cfRule type="expression" dxfId="373" priority="25">
      <formula>TRUE</formula>
    </cfRule>
  </conditionalFormatting>
  <conditionalFormatting sqref="A35:Z35">
    <cfRule type="expression" dxfId="372" priority="28">
      <formula>TRUE</formula>
    </cfRule>
  </conditionalFormatting>
  <conditionalFormatting sqref="A38:Z38">
    <cfRule type="expression" dxfId="371" priority="31">
      <formula>TRUE</formula>
    </cfRule>
  </conditionalFormatting>
  <conditionalFormatting sqref="A45:Z45">
    <cfRule type="expression" dxfId="370" priority="34">
      <formula>TRUE</formula>
    </cfRule>
  </conditionalFormatting>
  <conditionalFormatting sqref="A55:Z55">
    <cfRule type="expression" dxfId="369" priority="37">
      <formula>TRUE</formula>
    </cfRule>
  </conditionalFormatting>
  <conditionalFormatting sqref="A60:Z60">
    <cfRule type="expression" dxfId="368" priority="40">
      <formula>TRUE</formula>
    </cfRule>
  </conditionalFormatting>
  <conditionalFormatting sqref="B14">
    <cfRule type="expression" dxfId="367" priority="8">
      <formula>TRUE</formula>
    </cfRule>
  </conditionalFormatting>
  <conditionalFormatting sqref="B16">
    <cfRule type="expression" dxfId="366" priority="11">
      <formula>TRUE</formula>
    </cfRule>
  </conditionalFormatting>
  <conditionalFormatting sqref="B1">
    <cfRule type="expression" dxfId="365" priority="3">
      <formula>TRUE</formula>
    </cfRule>
  </conditionalFormatting>
  <conditionalFormatting sqref="B20">
    <cfRule type="expression" dxfId="364" priority="14">
      <formula>TRUE</formula>
    </cfRule>
  </conditionalFormatting>
  <conditionalFormatting sqref="B26">
    <cfRule type="expression" dxfId="363" priority="17">
      <formula>TRUE</formula>
    </cfRule>
  </conditionalFormatting>
  <conditionalFormatting sqref="B1:B60">
    <cfRule type="expression" dxfId="362" priority="42">
      <formula>TRUE</formula>
    </cfRule>
  </conditionalFormatting>
  <conditionalFormatting sqref="B30">
    <cfRule type="expression" dxfId="361" priority="20">
      <formula>TRUE</formula>
    </cfRule>
  </conditionalFormatting>
  <conditionalFormatting sqref="B32">
    <cfRule type="expression" dxfId="360" priority="23">
      <formula>TRUE</formula>
    </cfRule>
  </conditionalFormatting>
  <conditionalFormatting sqref="B35">
    <cfRule type="expression" dxfId="359" priority="26">
      <formula>TRUE</formula>
    </cfRule>
  </conditionalFormatting>
  <conditionalFormatting sqref="B38">
    <cfRule type="expression" dxfId="358" priority="29">
      <formula>TRUE</formula>
    </cfRule>
  </conditionalFormatting>
  <conditionalFormatting sqref="B45">
    <cfRule type="expression" dxfId="357" priority="32">
      <formula>TRUE</formula>
    </cfRule>
  </conditionalFormatting>
  <conditionalFormatting sqref="B55">
    <cfRule type="expression" dxfId="356" priority="35">
      <formula>TRUE</formula>
    </cfRule>
  </conditionalFormatting>
  <conditionalFormatting sqref="B60">
    <cfRule type="expression" dxfId="355" priority="38">
      <formula>TRUE</formula>
    </cfRule>
  </conditionalFormatting>
  <conditionalFormatting sqref="Z14">
    <cfRule type="expression" dxfId="354" priority="9">
      <formula>TRUE</formula>
    </cfRule>
  </conditionalFormatting>
  <conditionalFormatting sqref="Z16">
    <cfRule type="expression" dxfId="353" priority="12">
      <formula>TRUE</formula>
    </cfRule>
  </conditionalFormatting>
  <conditionalFormatting sqref="Z1">
    <cfRule type="expression" dxfId="352" priority="4">
      <formula>TRUE</formula>
    </cfRule>
  </conditionalFormatting>
  <conditionalFormatting sqref="Z20">
    <cfRule type="expression" dxfId="351" priority="15">
      <formula>TRUE</formula>
    </cfRule>
  </conditionalFormatting>
  <conditionalFormatting sqref="Z26">
    <cfRule type="expression" dxfId="350" priority="18">
      <formula>TRUE</formula>
    </cfRule>
  </conditionalFormatting>
  <conditionalFormatting sqref="Z1:Z60">
    <cfRule type="expression" dxfId="349" priority="41">
      <formula>TRUE</formula>
    </cfRule>
  </conditionalFormatting>
  <conditionalFormatting sqref="Z30">
    <cfRule type="expression" dxfId="348" priority="21">
      <formula>TRUE</formula>
    </cfRule>
  </conditionalFormatting>
  <conditionalFormatting sqref="Z32">
    <cfRule type="expression" dxfId="347" priority="24">
      <formula>TRUE</formula>
    </cfRule>
  </conditionalFormatting>
  <conditionalFormatting sqref="Z35">
    <cfRule type="expression" dxfId="346" priority="27">
      <formula>TRUE</formula>
    </cfRule>
  </conditionalFormatting>
  <conditionalFormatting sqref="Z38">
    <cfRule type="expression" dxfId="345" priority="30">
      <formula>TRUE</formula>
    </cfRule>
  </conditionalFormatting>
  <conditionalFormatting sqref="Z45">
    <cfRule type="expression" dxfId="344" priority="33">
      <formula>TRUE</formula>
    </cfRule>
  </conditionalFormatting>
  <conditionalFormatting sqref="Z55">
    <cfRule type="expression" dxfId="343" priority="36">
      <formula>TRUE</formula>
    </cfRule>
  </conditionalFormatting>
  <conditionalFormatting sqref="Z60">
    <cfRule type="expression" dxfId="342" priority="39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56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0.95099999999999996</v>
      </c>
      <c r="D4" s="3">
        <v>0.92449999999999999</v>
      </c>
      <c r="E4" s="3">
        <v>0.90290000000000004</v>
      </c>
      <c r="F4" s="3">
        <v>0.88380000000000003</v>
      </c>
      <c r="G4" s="3">
        <v>0.86639999999999995</v>
      </c>
      <c r="H4" s="3">
        <v>0.85040000000000004</v>
      </c>
      <c r="I4" s="3">
        <v>0.83530000000000004</v>
      </c>
      <c r="J4" s="3">
        <v>0.82099999999999995</v>
      </c>
      <c r="K4" s="3">
        <v>0.80740000000000001</v>
      </c>
      <c r="L4" s="3">
        <v>0.79430000000000001</v>
      </c>
      <c r="M4" s="3">
        <v>0.78169999999999995</v>
      </c>
      <c r="N4" s="3">
        <v>0.76959999999999995</v>
      </c>
      <c r="O4" s="3">
        <v>0.75780000000000003</v>
      </c>
      <c r="P4" s="3">
        <v>0.74639999999999995</v>
      </c>
      <c r="Q4" s="3">
        <v>0.73519999999999996</v>
      </c>
      <c r="R4" s="3">
        <v>0.72430000000000005</v>
      </c>
      <c r="S4" s="3">
        <v>0.7137</v>
      </c>
      <c r="T4" s="3">
        <v>0.70340000000000003</v>
      </c>
      <c r="U4" s="3">
        <v>0.69320000000000004</v>
      </c>
      <c r="V4" s="3">
        <v>0.68320000000000003</v>
      </c>
      <c r="W4" s="3">
        <v>0.66820000000000002</v>
      </c>
      <c r="X4" s="3">
        <v>0.6532</v>
      </c>
      <c r="Y4" s="3">
        <v>0.63819999999999999</v>
      </c>
      <c r="Z4" s="3">
        <v>0.62319999999999998</v>
      </c>
    </row>
    <row r="5" spans="1:26" x14ac:dyDescent="0.25">
      <c r="A5" s="16" t="s">
        <v>59</v>
      </c>
      <c r="B5" s="17">
        <v>14769.275315000001</v>
      </c>
      <c r="C5" s="17">
        <v>27608.042052000001</v>
      </c>
      <c r="D5" s="17">
        <v>27514.542567</v>
      </c>
      <c r="E5" s="17">
        <v>22354.755741000001</v>
      </c>
      <c r="F5" s="17">
        <v>18894.847195999999</v>
      </c>
      <c r="G5" s="17">
        <v>16178.838388</v>
      </c>
      <c r="H5" s="17">
        <v>9592.994150999999</v>
      </c>
      <c r="I5" s="17">
        <v>14265.730165000001</v>
      </c>
      <c r="J5" s="17">
        <v>9607.0043650000007</v>
      </c>
      <c r="K5" s="17">
        <v>16787.185324999999</v>
      </c>
      <c r="L5" s="17">
        <v>13304.833764000001</v>
      </c>
      <c r="M5" s="17">
        <v>16312.541753</v>
      </c>
      <c r="N5" s="17">
        <v>14463.227526000001</v>
      </c>
      <c r="O5" s="17">
        <v>18192.942116999999</v>
      </c>
      <c r="P5" s="17">
        <v>13951.448031</v>
      </c>
      <c r="Q5" s="17">
        <v>15622.404293</v>
      </c>
      <c r="R5" s="17">
        <v>19973.737053000001</v>
      </c>
      <c r="S5" s="17">
        <v>20640.909852000001</v>
      </c>
      <c r="T5" s="17">
        <v>25969.696215</v>
      </c>
      <c r="U5" s="17">
        <v>25878.48161000001</v>
      </c>
      <c r="V5" s="17">
        <v>34538.733923000007</v>
      </c>
      <c r="W5" s="17">
        <v>45247.434663000007</v>
      </c>
      <c r="X5" s="17">
        <v>31630.621910000002</v>
      </c>
      <c r="Y5" s="17">
        <v>36294.782042999999</v>
      </c>
      <c r="Z5" s="17">
        <v>41027.794878000001</v>
      </c>
    </row>
    <row r="6" spans="1:26" x14ac:dyDescent="0.25">
      <c r="A6" s="16" t="s">
        <v>60</v>
      </c>
      <c r="B6" s="17">
        <v>2550555.8002300002</v>
      </c>
      <c r="C6" s="17">
        <v>2844333.6344360001</v>
      </c>
      <c r="D6" s="17">
        <v>3025012.6137979999</v>
      </c>
      <c r="E6" s="17">
        <v>2945454.3293070002</v>
      </c>
      <c r="F6" s="17">
        <v>2607308.0701370002</v>
      </c>
      <c r="G6" s="17">
        <v>2458856.9470370002</v>
      </c>
      <c r="H6" s="17">
        <v>2182664.0034170002</v>
      </c>
      <c r="I6" s="17">
        <v>2319131.8295100001</v>
      </c>
      <c r="J6" s="17">
        <v>2294622.13638</v>
      </c>
      <c r="K6" s="17">
        <v>2419811.2236649999</v>
      </c>
      <c r="L6" s="17">
        <v>2385344.7411719998</v>
      </c>
      <c r="M6" s="17">
        <v>2582788.2545070001</v>
      </c>
      <c r="N6" s="17">
        <v>2464791.0705869999</v>
      </c>
      <c r="O6" s="17">
        <v>2488761.5731660002</v>
      </c>
      <c r="P6" s="17">
        <v>2636423.8077159999</v>
      </c>
      <c r="Q6" s="17">
        <v>2594233.8320289999</v>
      </c>
      <c r="R6" s="17">
        <v>2697067.0513980002</v>
      </c>
      <c r="S6" s="17">
        <v>2561965.8770670001</v>
      </c>
      <c r="T6" s="17">
        <v>2590111.537351999</v>
      </c>
      <c r="U6" s="17">
        <v>2755577.9564060001</v>
      </c>
      <c r="V6" s="17">
        <v>2673968.3673629998</v>
      </c>
      <c r="W6" s="17">
        <v>2810634.0941690002</v>
      </c>
      <c r="X6" s="17">
        <v>2771163.6646159999</v>
      </c>
      <c r="Y6" s="17">
        <v>2711177.7611460001</v>
      </c>
      <c r="Z6" s="17">
        <v>2623000.4297199999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119398.04999999997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87018.5625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620302.27466211095</v>
      </c>
      <c r="C16" s="17">
        <v>696201.71490707702</v>
      </c>
      <c r="D16" s="17">
        <v>746927.32434700709</v>
      </c>
      <c r="E16" s="17">
        <v>721091.93366687139</v>
      </c>
      <c r="F16" s="17">
        <v>631579.38790112792</v>
      </c>
      <c r="G16" s="17">
        <v>598671.58686012065</v>
      </c>
      <c r="H16" s="17">
        <v>531229.1955904559</v>
      </c>
      <c r="I16" s="17">
        <v>560136.18436971761</v>
      </c>
      <c r="J16" s="17">
        <v>555703.47851998347</v>
      </c>
      <c r="K16" s="17">
        <v>586762.25845772563</v>
      </c>
      <c r="L16" s="17">
        <v>583117.43887560617</v>
      </c>
      <c r="M16" s="17">
        <v>629982.03561002167</v>
      </c>
      <c r="N16" s="17">
        <v>603510.68853095314</v>
      </c>
      <c r="O16" s="17">
        <v>612911.55324939103</v>
      </c>
      <c r="P16" s="17">
        <v>640288.53106873669</v>
      </c>
      <c r="Q16" s="17">
        <v>639281.727807716</v>
      </c>
      <c r="R16" s="17">
        <v>658909.49495488137</v>
      </c>
      <c r="S16" s="17">
        <v>635216.31420966773</v>
      </c>
      <c r="T16" s="17">
        <v>637780.28875854448</v>
      </c>
      <c r="U16" s="17">
        <v>678236.62575431634</v>
      </c>
      <c r="V16" s="17">
        <v>660527.88120220089</v>
      </c>
      <c r="W16" s="17">
        <v>697431.57520314853</v>
      </c>
      <c r="X16" s="17">
        <v>689050.05754153547</v>
      </c>
      <c r="Y16" s="17">
        <v>679555.47812383785</v>
      </c>
      <c r="Z16" s="17">
        <v>663448.96338043164</v>
      </c>
    </row>
    <row r="17" spans="1:26" x14ac:dyDescent="0.25">
      <c r="A17" s="16" t="s">
        <v>10</v>
      </c>
      <c r="B17" s="17">
        <f t="shared" ref="B17:Z17" si="0">SUM(B5:B16)</f>
        <v>3311027.3502071113</v>
      </c>
      <c r="C17" s="17">
        <f t="shared" si="0"/>
        <v>3687541.4413950769</v>
      </c>
      <c r="D17" s="17">
        <f t="shared" si="0"/>
        <v>3886473.0432120068</v>
      </c>
      <c r="E17" s="17">
        <f t="shared" si="0"/>
        <v>3688901.0187148717</v>
      </c>
      <c r="F17" s="17">
        <f t="shared" si="0"/>
        <v>3257782.3052341281</v>
      </c>
      <c r="G17" s="17">
        <f t="shared" si="0"/>
        <v>3073707.3722851211</v>
      </c>
      <c r="H17" s="17">
        <f t="shared" si="0"/>
        <v>2723486.1931584561</v>
      </c>
      <c r="I17" s="17">
        <f t="shared" si="0"/>
        <v>2893533.7440447179</v>
      </c>
      <c r="J17" s="17">
        <f t="shared" si="0"/>
        <v>2859932.6192649836</v>
      </c>
      <c r="K17" s="17">
        <f t="shared" si="0"/>
        <v>3023360.6674477253</v>
      </c>
      <c r="L17" s="17">
        <f t="shared" si="0"/>
        <v>2981767.013811606</v>
      </c>
      <c r="M17" s="17">
        <f t="shared" si="0"/>
        <v>3229082.8318700218</v>
      </c>
      <c r="N17" s="17">
        <f t="shared" si="0"/>
        <v>3082764.9866439528</v>
      </c>
      <c r="O17" s="17">
        <f t="shared" si="0"/>
        <v>3119866.0685323915</v>
      </c>
      <c r="P17" s="17">
        <f t="shared" si="0"/>
        <v>3290663.7868157364</v>
      </c>
      <c r="Q17" s="17">
        <f t="shared" si="0"/>
        <v>3249137.9641297157</v>
      </c>
      <c r="R17" s="17">
        <f t="shared" si="0"/>
        <v>3375950.2834058814</v>
      </c>
      <c r="S17" s="17">
        <f t="shared" si="0"/>
        <v>3217823.1011286676</v>
      </c>
      <c r="T17" s="17">
        <f t="shared" si="0"/>
        <v>3253861.5223255437</v>
      </c>
      <c r="U17" s="17">
        <f t="shared" si="0"/>
        <v>3459693.0637703165</v>
      </c>
      <c r="V17" s="17">
        <f t="shared" si="0"/>
        <v>3369034.9824882005</v>
      </c>
      <c r="W17" s="17">
        <f t="shared" si="0"/>
        <v>3553313.1040351489</v>
      </c>
      <c r="X17" s="17">
        <f t="shared" si="0"/>
        <v>3491844.3440675354</v>
      </c>
      <c r="Y17" s="17">
        <f t="shared" si="0"/>
        <v>3427028.0213128384</v>
      </c>
      <c r="Z17" s="17">
        <f t="shared" si="0"/>
        <v>3327477.1879784316</v>
      </c>
    </row>
    <row r="18" spans="1:26" x14ac:dyDescent="0.25">
      <c r="A18" s="16" t="s">
        <v>13</v>
      </c>
      <c r="B18" s="17">
        <f t="shared" ref="B18:Z18" si="1">B17/B3/1000</f>
        <v>110.36757834023705</v>
      </c>
      <c r="C18" s="17">
        <f t="shared" si="1"/>
        <v>122.91804804650256</v>
      </c>
      <c r="D18" s="17">
        <f t="shared" si="1"/>
        <v>129.54910144040022</v>
      </c>
      <c r="E18" s="17">
        <f t="shared" si="1"/>
        <v>122.96336729049573</v>
      </c>
      <c r="F18" s="17">
        <f t="shared" si="1"/>
        <v>108.59274350780427</v>
      </c>
      <c r="G18" s="17">
        <f t="shared" si="1"/>
        <v>102.45691240950403</v>
      </c>
      <c r="H18" s="17">
        <f t="shared" si="1"/>
        <v>90.78287310528188</v>
      </c>
      <c r="I18" s="17">
        <f t="shared" si="1"/>
        <v>96.451124801490607</v>
      </c>
      <c r="J18" s="17">
        <f t="shared" si="1"/>
        <v>95.331087308832778</v>
      </c>
      <c r="K18" s="17">
        <f t="shared" si="1"/>
        <v>100.77868891492417</v>
      </c>
      <c r="L18" s="17">
        <f t="shared" si="1"/>
        <v>99.392233793720195</v>
      </c>
      <c r="M18" s="17">
        <f t="shared" si="1"/>
        <v>107.63609439566739</v>
      </c>
      <c r="N18" s="17">
        <f t="shared" si="1"/>
        <v>102.75883288813176</v>
      </c>
      <c r="O18" s="17">
        <f t="shared" si="1"/>
        <v>103.99553561774638</v>
      </c>
      <c r="P18" s="17">
        <f t="shared" si="1"/>
        <v>109.68879289385788</v>
      </c>
      <c r="Q18" s="17">
        <f t="shared" si="1"/>
        <v>108.30459880432386</v>
      </c>
      <c r="R18" s="17">
        <f t="shared" si="1"/>
        <v>112.53167611352937</v>
      </c>
      <c r="S18" s="17">
        <f t="shared" si="1"/>
        <v>107.26077003762225</v>
      </c>
      <c r="T18" s="17">
        <f t="shared" si="1"/>
        <v>108.46205074418479</v>
      </c>
      <c r="U18" s="17">
        <f t="shared" si="1"/>
        <v>115.32310212567722</v>
      </c>
      <c r="V18" s="17">
        <f t="shared" si="1"/>
        <v>112.30116608294001</v>
      </c>
      <c r="W18" s="17">
        <f t="shared" si="1"/>
        <v>118.44377013450496</v>
      </c>
      <c r="X18" s="17">
        <f t="shared" si="1"/>
        <v>116.39481146891785</v>
      </c>
      <c r="Y18" s="17">
        <f t="shared" si="1"/>
        <v>114.23426737709461</v>
      </c>
      <c r="Z18" s="17">
        <f t="shared" si="1"/>
        <v>110.91590626594773</v>
      </c>
    </row>
    <row r="19" spans="1:26" x14ac:dyDescent="0.25">
      <c r="A19" s="16" t="s">
        <v>14</v>
      </c>
      <c r="B19" s="17">
        <f>B18/B4</f>
        <v>110.36757834023705</v>
      </c>
      <c r="C19" s="17">
        <f>C18/B4</f>
        <v>122.91804804650256</v>
      </c>
      <c r="D19" s="17">
        <f>D18/B4</f>
        <v>129.54910144040022</v>
      </c>
      <c r="E19" s="17">
        <f>E18/B4</f>
        <v>122.96336729049573</v>
      </c>
      <c r="F19" s="17">
        <f>F18/B4</f>
        <v>108.59274350780427</v>
      </c>
      <c r="G19" s="17">
        <f>G18/B4</f>
        <v>102.45691240950403</v>
      </c>
      <c r="H19" s="17">
        <f>H18/B4</f>
        <v>90.78287310528188</v>
      </c>
      <c r="I19" s="17">
        <f>I18/B4</f>
        <v>96.451124801490607</v>
      </c>
      <c r="J19" s="17">
        <f>J18/B4</f>
        <v>95.331087308832778</v>
      </c>
      <c r="K19" s="17">
        <f>K18/B4</f>
        <v>100.77868891492417</v>
      </c>
      <c r="L19" s="17">
        <f>L18/B4</f>
        <v>99.392233793720195</v>
      </c>
      <c r="M19" s="17">
        <f>M18/B4</f>
        <v>107.63609439566739</v>
      </c>
      <c r="N19" s="17">
        <f>N18/B4</f>
        <v>102.75883288813176</v>
      </c>
      <c r="O19" s="17">
        <f>O18/B4</f>
        <v>103.99553561774638</v>
      </c>
      <c r="P19" s="17">
        <f>P18/B4</f>
        <v>109.68879289385788</v>
      </c>
      <c r="Q19" s="17">
        <f>Q18/B4</f>
        <v>108.30459880432386</v>
      </c>
      <c r="R19" s="17">
        <f>R18/B4</f>
        <v>112.53167611352937</v>
      </c>
      <c r="S19" s="17">
        <f>S18/B4</f>
        <v>107.26077003762225</v>
      </c>
      <c r="T19" s="17">
        <f>T18/B4</f>
        <v>108.46205074418479</v>
      </c>
      <c r="U19" s="17">
        <f>U18/B4</f>
        <v>115.32310212567722</v>
      </c>
      <c r="V19" s="17">
        <f>V18/B4</f>
        <v>112.30116608294001</v>
      </c>
      <c r="W19" s="17">
        <f>W18/B4</f>
        <v>118.44377013450496</v>
      </c>
      <c r="X19" s="17">
        <f>X18/B4</f>
        <v>116.39481146891785</v>
      </c>
      <c r="Y19" s="17">
        <f>Y18/B4</f>
        <v>114.23426737709461</v>
      </c>
      <c r="Z19" s="17">
        <f>Z18/B4</f>
        <v>110.91590626594773</v>
      </c>
    </row>
    <row r="20" spans="1:26" x14ac:dyDescent="0.25">
      <c r="A20" s="16" t="s">
        <v>15</v>
      </c>
      <c r="B20" s="18">
        <v>131.2783959555556</v>
      </c>
      <c r="C20" s="18">
        <v>148.06989134244651</v>
      </c>
      <c r="D20" s="18">
        <v>162.5185866234001</v>
      </c>
      <c r="E20" s="18">
        <v>159.60770849484999</v>
      </c>
      <c r="F20" s="18">
        <v>144.05657388549449</v>
      </c>
      <c r="G20" s="18">
        <v>139.6915974145891</v>
      </c>
      <c r="H20" s="18">
        <v>127.02806522420821</v>
      </c>
      <c r="I20" s="18">
        <v>134.7396544155792</v>
      </c>
      <c r="J20" s="18">
        <v>134.52212748680469</v>
      </c>
      <c r="K20" s="18">
        <v>141.6987862273966</v>
      </c>
      <c r="L20" s="18">
        <v>143.884930127156</v>
      </c>
      <c r="M20" s="18">
        <v>156.62841669864829</v>
      </c>
      <c r="N20" s="18">
        <v>157.5970561908062</v>
      </c>
      <c r="O20" s="18">
        <v>157.07134688132311</v>
      </c>
      <c r="P20" s="18">
        <v>167.11789924973201</v>
      </c>
      <c r="Q20" s="18">
        <v>174.51886108088499</v>
      </c>
      <c r="R20" s="18">
        <v>174.1310614079494</v>
      </c>
      <c r="S20" s="18">
        <v>170.48904768576901</v>
      </c>
      <c r="T20" s="18">
        <v>180.90734685495849</v>
      </c>
      <c r="U20" s="18">
        <v>188.36218503558379</v>
      </c>
      <c r="V20" s="18">
        <v>189.83489461358309</v>
      </c>
      <c r="W20" s="18">
        <v>201.64914862482959</v>
      </c>
      <c r="X20" s="18">
        <v>202.46968769136561</v>
      </c>
      <c r="Y20" s="18">
        <v>201.08346390891049</v>
      </c>
      <c r="Z20" s="18">
        <v>205.18746434174869</v>
      </c>
    </row>
    <row r="21" spans="1:26" x14ac:dyDescent="0.25">
      <c r="A21" s="16" t="s">
        <v>70</v>
      </c>
      <c r="B21" s="19">
        <v>-3.195983846710492</v>
      </c>
      <c r="C21" s="19">
        <v>-5.5649884851897564</v>
      </c>
      <c r="D21" s="19">
        <v>-5.1994600167918961</v>
      </c>
      <c r="E21" s="19">
        <v>-4.4066488373906703</v>
      </c>
      <c r="F21" s="19">
        <v>-4.2120306747527883</v>
      </c>
      <c r="G21" s="19">
        <v>-3.7961639372213449</v>
      </c>
      <c r="H21" s="19">
        <v>-2.5230919789396742</v>
      </c>
      <c r="I21" s="19">
        <v>-3.596561213040347</v>
      </c>
      <c r="J21" s="19">
        <v>-2.4681972784401758</v>
      </c>
      <c r="K21" s="19">
        <v>-4.1672405772504941</v>
      </c>
      <c r="L21" s="19">
        <v>-3.304372182880142</v>
      </c>
      <c r="M21" s="19">
        <v>-3.78351532594453</v>
      </c>
      <c r="N21" s="19">
        <v>-3.394749978978592</v>
      </c>
      <c r="O21" s="19">
        <v>-4.3422444620173692</v>
      </c>
      <c r="P21" s="19">
        <v>-3.175903123937478</v>
      </c>
      <c r="Q21" s="19">
        <v>-3.4581072602229872</v>
      </c>
      <c r="R21" s="19">
        <v>-4.5033113185799234</v>
      </c>
      <c r="S21" s="19">
        <v>-4.8175697770982318</v>
      </c>
      <c r="T21" s="19">
        <v>-5.796283498574839</v>
      </c>
      <c r="U21" s="19">
        <v>-5.6300916325846622</v>
      </c>
      <c r="V21" s="19">
        <v>-7.5644982157806533</v>
      </c>
      <c r="W21" s="19">
        <v>-9.5519436885466131</v>
      </c>
      <c r="X21" s="19">
        <v>-6.8204230461021913</v>
      </c>
      <c r="Y21" s="19">
        <v>-8.0503958787998844</v>
      </c>
      <c r="Z21" s="19">
        <v>-9.1155502881250641</v>
      </c>
    </row>
    <row r="22" spans="1:26" x14ac:dyDescent="0.25">
      <c r="A22" s="16" t="s">
        <v>71</v>
      </c>
      <c r="B22" s="19">
        <v>647.62009053733755</v>
      </c>
      <c r="C22" s="19">
        <v>673.30526040553582</v>
      </c>
      <c r="D22" s="19">
        <v>671.11351217594506</v>
      </c>
      <c r="E22" s="19">
        <v>681.29864156983069</v>
      </c>
      <c r="F22" s="19">
        <v>682.62786964028965</v>
      </c>
      <c r="G22" s="19">
        <v>677.20987264656571</v>
      </c>
      <c r="H22" s="19">
        <v>673.50790357048083</v>
      </c>
      <c r="I22" s="19">
        <v>686.85690924556343</v>
      </c>
      <c r="J22" s="19">
        <v>692.55304000265596</v>
      </c>
      <c r="K22" s="19">
        <v>705.02636295286902</v>
      </c>
      <c r="L22" s="19">
        <v>695.71285274893739</v>
      </c>
      <c r="M22" s="19">
        <v>703.16440517759827</v>
      </c>
      <c r="N22" s="19">
        <v>677.40078768931539</v>
      </c>
      <c r="O22" s="19">
        <v>696.96419718667198</v>
      </c>
      <c r="P22" s="19">
        <v>704.52980668522287</v>
      </c>
      <c r="Q22" s="19">
        <v>673.96911557164776</v>
      </c>
      <c r="R22" s="19">
        <v>712.81323759273505</v>
      </c>
      <c r="S22" s="19">
        <v>701.84289003876631</v>
      </c>
      <c r="T22" s="19">
        <v>678.48248881597704</v>
      </c>
      <c r="U22" s="19">
        <v>703.45962054488177</v>
      </c>
      <c r="V22" s="19">
        <v>687.24423812215105</v>
      </c>
      <c r="W22" s="19">
        <v>695.31274716797168</v>
      </c>
      <c r="X22" s="19">
        <v>698.44905192363342</v>
      </c>
      <c r="Y22" s="19">
        <v>704.21225896948113</v>
      </c>
      <c r="Z22" s="19">
        <v>683.75235909600985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6" t="s">
        <v>76</v>
      </c>
      <c r="B27" s="18">
        <v>3938.3518786666668</v>
      </c>
      <c r="C27" s="18">
        <v>4224.4340000000002</v>
      </c>
      <c r="D27" s="18">
        <v>4507.4530000000004</v>
      </c>
      <c r="E27" s="18">
        <v>4323.2940000000008</v>
      </c>
      <c r="F27" s="18">
        <v>3819.5160000000001</v>
      </c>
      <c r="G27" s="18">
        <v>3630.864</v>
      </c>
      <c r="H27" s="18">
        <v>3240.74</v>
      </c>
      <c r="I27" s="18">
        <v>3376.4409999999998</v>
      </c>
      <c r="J27" s="18">
        <v>3313.28</v>
      </c>
      <c r="K27" s="18">
        <v>3432.228000000001</v>
      </c>
      <c r="L27" s="18">
        <v>3428.634</v>
      </c>
      <c r="M27" s="18">
        <v>3673.0929999999998</v>
      </c>
      <c r="N27" s="18">
        <v>3638.6008333333339</v>
      </c>
      <c r="O27" s="18">
        <v>3570.86</v>
      </c>
      <c r="P27" s="18">
        <v>3742.1040000000012</v>
      </c>
      <c r="Q27" s="18">
        <v>3849.1880000000001</v>
      </c>
      <c r="R27" s="18">
        <v>3783.6938333333328</v>
      </c>
      <c r="S27" s="18">
        <v>3650.3409999999999</v>
      </c>
      <c r="T27" s="18">
        <v>3817.5068333333329</v>
      </c>
      <c r="U27" s="18">
        <v>3917.18</v>
      </c>
      <c r="V27" s="18">
        <v>3890.8560000000002</v>
      </c>
      <c r="W27" s="18">
        <v>4042.2588333333329</v>
      </c>
      <c r="X27" s="18">
        <v>3967.596</v>
      </c>
      <c r="Y27" s="18">
        <v>3849.944</v>
      </c>
      <c r="Z27" s="18">
        <v>3836.1848333333328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3938.3518786666668</v>
      </c>
      <c r="C29" s="18">
        <v>4224.4340000000002</v>
      </c>
      <c r="D29" s="18">
        <v>4507.4530000000004</v>
      </c>
      <c r="E29" s="18">
        <v>4323.2940000000008</v>
      </c>
      <c r="F29" s="18">
        <v>3819.5160000000001</v>
      </c>
      <c r="G29" s="18">
        <v>3630.864</v>
      </c>
      <c r="H29" s="18">
        <v>3240.74</v>
      </c>
      <c r="I29" s="18">
        <v>3376.4409999999998</v>
      </c>
      <c r="J29" s="18">
        <v>3313.28</v>
      </c>
      <c r="K29" s="18">
        <v>3432.228000000001</v>
      </c>
      <c r="L29" s="18">
        <v>3428.634</v>
      </c>
      <c r="M29" s="18">
        <v>3673.0929999999998</v>
      </c>
      <c r="N29" s="18">
        <v>3638.6008333333339</v>
      </c>
      <c r="O29" s="18">
        <v>3570.86</v>
      </c>
      <c r="P29" s="18">
        <v>3742.1040000000012</v>
      </c>
      <c r="Q29" s="18">
        <v>3849.1880000000001</v>
      </c>
      <c r="R29" s="18">
        <v>3783.6938333333328</v>
      </c>
      <c r="S29" s="18">
        <v>3650.3409999999999</v>
      </c>
      <c r="T29" s="18">
        <v>3817.5068333333329</v>
      </c>
      <c r="U29" s="18">
        <v>3917.18</v>
      </c>
      <c r="V29" s="18">
        <v>3890.8560000000002</v>
      </c>
      <c r="W29" s="18">
        <v>4042.2588333333329</v>
      </c>
      <c r="X29" s="18">
        <v>3967.596</v>
      </c>
      <c r="Y29" s="18">
        <v>3849.944</v>
      </c>
      <c r="Z29" s="18">
        <v>3836.1848333333328</v>
      </c>
    </row>
    <row r="30" spans="1:26" x14ac:dyDescent="0.25">
      <c r="A30" s="16" t="s">
        <v>79</v>
      </c>
      <c r="B30" s="18">
        <v>4621.1983612499998</v>
      </c>
      <c r="C30" s="18">
        <v>4961.0241109166673</v>
      </c>
      <c r="D30" s="18">
        <v>5291.8077027500003</v>
      </c>
      <c r="E30" s="18">
        <v>5072.9605570833337</v>
      </c>
      <c r="F30" s="18">
        <v>4485.9234547499991</v>
      </c>
      <c r="G30" s="18">
        <v>4261.891387083333</v>
      </c>
      <c r="H30" s="18">
        <v>3802.078652333334</v>
      </c>
      <c r="I30" s="18">
        <v>3966.4916902499999</v>
      </c>
      <c r="J30" s="18">
        <v>3892.316245916667</v>
      </c>
      <c r="K30" s="18">
        <v>4028.36961625</v>
      </c>
      <c r="L30" s="18">
        <v>4026.4331702499999</v>
      </c>
      <c r="M30" s="18">
        <v>4311.4776465000004</v>
      </c>
      <c r="N30" s="18">
        <v>4260.4691407499986</v>
      </c>
      <c r="O30" s="18">
        <v>4189.7553848333337</v>
      </c>
      <c r="P30" s="18">
        <v>4392.9073043333337</v>
      </c>
      <c r="Q30" s="18">
        <v>4517.6170423333342</v>
      </c>
      <c r="R30" s="18">
        <v>4435.3444920833344</v>
      </c>
      <c r="S30" s="18">
        <v>4284.5066718333337</v>
      </c>
      <c r="T30" s="18">
        <v>4480.4047664999998</v>
      </c>
      <c r="U30" s="18">
        <v>4596.4583347500002</v>
      </c>
      <c r="V30" s="18">
        <v>4565.898878916666</v>
      </c>
      <c r="W30" s="18">
        <v>4736.9871659999999</v>
      </c>
      <c r="X30" s="18">
        <v>4637.63342775</v>
      </c>
      <c r="Y30" s="18">
        <v>4508.4468626666667</v>
      </c>
      <c r="Z30" s="18">
        <v>4500.8577190833339</v>
      </c>
    </row>
    <row r="31" spans="1:26" x14ac:dyDescent="0.25">
      <c r="A31" s="16" t="s">
        <v>80</v>
      </c>
      <c r="B31" s="17">
        <v>2565325.0755449999</v>
      </c>
      <c r="C31" s="17">
        <v>2871941.676488</v>
      </c>
      <c r="D31" s="17">
        <v>3052527.1563650002</v>
      </c>
      <c r="E31" s="17">
        <v>2967809.0850479999</v>
      </c>
      <c r="F31" s="17">
        <v>2626202.9173329999</v>
      </c>
      <c r="G31" s="17">
        <v>2475035.7854249999</v>
      </c>
      <c r="H31" s="17">
        <v>2192256.9975680001</v>
      </c>
      <c r="I31" s="17">
        <v>2333397.5596750001</v>
      </c>
      <c r="J31" s="17">
        <v>2304229.140745</v>
      </c>
      <c r="K31" s="17">
        <v>2436598.4089899999</v>
      </c>
      <c r="L31" s="17">
        <v>2398649.5749360002</v>
      </c>
      <c r="M31" s="17">
        <v>2599100.7962600002</v>
      </c>
      <c r="N31" s="17">
        <v>2479254.2981130001</v>
      </c>
      <c r="O31" s="17">
        <v>2506954.5152830002</v>
      </c>
      <c r="P31" s="17">
        <v>2650375.2557470002</v>
      </c>
      <c r="Q31" s="17">
        <v>2609856.2363220002</v>
      </c>
      <c r="R31" s="17">
        <v>2717040.788451001</v>
      </c>
      <c r="S31" s="17">
        <v>2582606.7869190001</v>
      </c>
      <c r="T31" s="17">
        <v>2616081.2335669999</v>
      </c>
      <c r="U31" s="17">
        <v>2781456.4380160002</v>
      </c>
      <c r="V31" s="17">
        <v>2708507.1012860001</v>
      </c>
      <c r="W31" s="17">
        <v>2855881.5288320002</v>
      </c>
      <c r="X31" s="17">
        <v>2802794.2865260001</v>
      </c>
      <c r="Y31" s="17">
        <v>2747472.5431889999</v>
      </c>
      <c r="Z31" s="17">
        <v>2664028.2245979998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295.83333333333331</v>
      </c>
      <c r="C33" s="18">
        <v>317.25</v>
      </c>
      <c r="D33" s="18">
        <v>339.25</v>
      </c>
      <c r="E33" s="18">
        <v>325.75</v>
      </c>
      <c r="F33" s="18">
        <v>286.75</v>
      </c>
      <c r="G33" s="18">
        <v>272.91666666666669</v>
      </c>
      <c r="H33" s="18">
        <v>243.66666666666671</v>
      </c>
      <c r="I33" s="18">
        <v>253.58333333333329</v>
      </c>
      <c r="J33" s="18">
        <v>249.5</v>
      </c>
      <c r="K33" s="18">
        <v>258.66666666666669</v>
      </c>
      <c r="L33" s="18">
        <v>257.91666666666669</v>
      </c>
      <c r="M33" s="18">
        <v>274.25</v>
      </c>
      <c r="N33" s="18">
        <v>273.16666666666669</v>
      </c>
      <c r="O33" s="18">
        <v>270.75</v>
      </c>
      <c r="P33" s="18">
        <v>281.33333333333331</v>
      </c>
      <c r="Q33" s="18">
        <v>291.16666666666669</v>
      </c>
      <c r="R33" s="18">
        <v>286.16666666666669</v>
      </c>
      <c r="S33" s="18">
        <v>278.91666666666669</v>
      </c>
      <c r="T33" s="18">
        <v>286.41666666666669</v>
      </c>
      <c r="U33" s="18">
        <v>296.5</v>
      </c>
      <c r="V33" s="18">
        <v>294.5</v>
      </c>
      <c r="W33" s="18">
        <v>306.66666666666669</v>
      </c>
      <c r="X33" s="18">
        <v>302.25</v>
      </c>
      <c r="Y33" s="18">
        <v>291.41666666666669</v>
      </c>
      <c r="Z33" s="18">
        <v>292.08333333333331</v>
      </c>
    </row>
    <row r="34" spans="1:26" x14ac:dyDescent="0.25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 t="s">
        <v>84</v>
      </c>
      <c r="B35" s="18">
        <v>8488.1666666666661</v>
      </c>
      <c r="C35" s="18">
        <v>8442.75</v>
      </c>
      <c r="D35" s="18">
        <v>8420.75</v>
      </c>
      <c r="E35" s="18">
        <v>8434.25</v>
      </c>
      <c r="F35" s="18">
        <v>8497.25</v>
      </c>
      <c r="G35" s="18">
        <v>8487.0833333333339</v>
      </c>
      <c r="H35" s="18">
        <v>8516.3333333333339</v>
      </c>
      <c r="I35" s="18">
        <v>8506.4166666666661</v>
      </c>
      <c r="J35" s="18">
        <v>8534.5</v>
      </c>
      <c r="K35" s="18">
        <v>8501.3333333333339</v>
      </c>
      <c r="L35" s="18">
        <v>8502.0833333333339</v>
      </c>
      <c r="M35" s="18">
        <v>8485.75</v>
      </c>
      <c r="N35" s="18">
        <v>8510.8333333333339</v>
      </c>
      <c r="O35" s="18">
        <v>8489.25</v>
      </c>
      <c r="P35" s="18">
        <v>8478.6666666666661</v>
      </c>
      <c r="Q35" s="18">
        <v>8468.8333333333339</v>
      </c>
      <c r="R35" s="18">
        <v>8497.8333333333339</v>
      </c>
      <c r="S35" s="18">
        <v>8481.0833333333339</v>
      </c>
      <c r="T35" s="18">
        <v>8473.5833333333339</v>
      </c>
      <c r="U35" s="18">
        <v>8463.5</v>
      </c>
      <c r="V35" s="18">
        <v>8489.5</v>
      </c>
      <c r="W35" s="18">
        <v>8453.3333333333339</v>
      </c>
      <c r="X35" s="18">
        <v>8457.75</v>
      </c>
      <c r="Y35" s="18">
        <v>8468.5833333333339</v>
      </c>
      <c r="Z35" s="18">
        <v>8491.9166666666661</v>
      </c>
    </row>
    <row r="36" spans="1:26" x14ac:dyDescent="0.25">
      <c r="A36" s="16" t="s">
        <v>85</v>
      </c>
      <c r="B36" s="18">
        <v>18.329183523224049</v>
      </c>
      <c r="C36" s="18">
        <v>16.695225811025491</v>
      </c>
      <c r="D36" s="18">
        <v>15.883536563888891</v>
      </c>
      <c r="E36" s="18">
        <v>15.51146730987443</v>
      </c>
      <c r="F36" s="18">
        <v>16.043781755749091</v>
      </c>
      <c r="G36" s="18">
        <v>16.396302709769792</v>
      </c>
      <c r="H36" s="18">
        <v>15.79878747768265</v>
      </c>
      <c r="I36" s="18">
        <v>15.89653713573059</v>
      </c>
      <c r="J36" s="18">
        <v>15.443300972753489</v>
      </c>
      <c r="K36" s="18">
        <v>15.168883893160199</v>
      </c>
      <c r="L36" s="18">
        <v>14.589581477311651</v>
      </c>
      <c r="M36" s="18">
        <v>14.05162273902207</v>
      </c>
      <c r="N36" s="18">
        <v>14.24219082510815</v>
      </c>
      <c r="O36" s="18">
        <v>14.2603710554414</v>
      </c>
      <c r="P36" s="18">
        <v>13.241895929052509</v>
      </c>
      <c r="Q36" s="18">
        <v>12.986193452168949</v>
      </c>
      <c r="R36" s="18">
        <v>12.569348449197401</v>
      </c>
      <c r="S36" s="18">
        <v>12.89618573046994</v>
      </c>
      <c r="T36" s="18">
        <v>12.413397620700151</v>
      </c>
      <c r="U36" s="18">
        <v>11.82504405388128</v>
      </c>
      <c r="V36" s="18">
        <v>11.63497726784494</v>
      </c>
      <c r="W36" s="18">
        <v>11.121002852578011</v>
      </c>
      <c r="X36" s="18">
        <v>11.46764078136416</v>
      </c>
      <c r="Y36" s="18">
        <v>11.1856931230118</v>
      </c>
      <c r="Z36" s="18">
        <v>10.88294394948201</v>
      </c>
    </row>
    <row r="37" spans="1:26" x14ac:dyDescent="0.25">
      <c r="A37" s="16" t="s">
        <v>86</v>
      </c>
      <c r="B37" s="20">
        <v>0.51474588956627643</v>
      </c>
      <c r="C37" s="20">
        <v>0.57402425171996907</v>
      </c>
      <c r="D37" s="20">
        <v>0.61165084588524088</v>
      </c>
      <c r="E37" s="20">
        <v>0.59388363680613543</v>
      </c>
      <c r="F37" s="20">
        <v>0.51992122226233672</v>
      </c>
      <c r="G37" s="20">
        <v>0.5448914022878697</v>
      </c>
      <c r="H37" s="20">
        <v>0.5073437365529132</v>
      </c>
      <c r="I37" s="20">
        <v>0.51802959607850552</v>
      </c>
      <c r="J37" s="20">
        <v>0.52784594253009043</v>
      </c>
      <c r="K37" s="20">
        <v>0.53607643660570048</v>
      </c>
      <c r="L37" s="20">
        <v>0.54195350388182606</v>
      </c>
      <c r="M37" s="20">
        <v>0.56639738318639943</v>
      </c>
      <c r="N37" s="20">
        <v>0.5683569208117677</v>
      </c>
      <c r="O37" s="20">
        <v>0.56770690243319311</v>
      </c>
      <c r="P37" s="20">
        <v>0.59884942600209845</v>
      </c>
      <c r="Q37" s="20">
        <v>0.62895099967871748</v>
      </c>
      <c r="R37" s="20">
        <v>0.60366659516608856</v>
      </c>
      <c r="S37" s="20">
        <v>0.61895544179834783</v>
      </c>
      <c r="T37" s="20">
        <v>0.63410393381408958</v>
      </c>
      <c r="U37" s="20">
        <v>0.64171178042092436</v>
      </c>
      <c r="V37" s="20">
        <v>0.64299085193788996</v>
      </c>
      <c r="W37" s="20">
        <v>0.6726066088595416</v>
      </c>
      <c r="X37" s="20">
        <v>0.67334357987599081</v>
      </c>
      <c r="Y37" s="20">
        <v>0.69034015699116114</v>
      </c>
      <c r="Z37" s="20">
        <v>0.68424529054336469</v>
      </c>
    </row>
    <row r="38" spans="1:26" x14ac:dyDescent="0.25">
      <c r="A38" s="16" t="s">
        <v>87</v>
      </c>
      <c r="B38" s="20">
        <v>0.33396895871281118</v>
      </c>
      <c r="C38" s="20">
        <v>0.2925133181126332</v>
      </c>
      <c r="D38" s="20">
        <v>0.29213280060882801</v>
      </c>
      <c r="E38" s="20">
        <v>0.30495624048706238</v>
      </c>
      <c r="F38" s="20">
        <v>0.30135283849423189</v>
      </c>
      <c r="G38" s="20">
        <v>0.34438736681887372</v>
      </c>
      <c r="H38" s="20">
        <v>0.34727929984779299</v>
      </c>
      <c r="I38" s="20">
        <v>0.35086567732115681</v>
      </c>
      <c r="J38" s="20">
        <v>0.30866727383120818</v>
      </c>
      <c r="K38" s="20">
        <v>0.29806887366818868</v>
      </c>
      <c r="L38" s="20">
        <v>0.31455479452054802</v>
      </c>
      <c r="M38" s="20">
        <v>0.28454147640791477</v>
      </c>
      <c r="N38" s="20">
        <v>0.28113615664845171</v>
      </c>
      <c r="O38" s="20">
        <v>0.33294330289193302</v>
      </c>
      <c r="P38" s="20">
        <v>0.26337519025875189</v>
      </c>
      <c r="Q38" s="20">
        <v>0.2811453576864536</v>
      </c>
      <c r="R38" s="20">
        <v>0.26999848208864602</v>
      </c>
      <c r="S38" s="20">
        <v>0.31452625570776249</v>
      </c>
      <c r="T38" s="20">
        <v>0.26081621004566208</v>
      </c>
      <c r="U38" s="20">
        <v>0.24240867579908679</v>
      </c>
      <c r="V38" s="20">
        <v>0.26148869156041288</v>
      </c>
      <c r="W38" s="20">
        <v>0.25990296803652968</v>
      </c>
      <c r="X38" s="20">
        <v>0.27865296803652972</v>
      </c>
      <c r="Y38" s="20">
        <v>0.26222412480974122</v>
      </c>
      <c r="Z38" s="20">
        <v>0.28321379781420758</v>
      </c>
    </row>
    <row r="39" spans="1:26" x14ac:dyDescent="0.25">
      <c r="A39" s="16" t="s">
        <v>88</v>
      </c>
      <c r="B39" s="18">
        <v>132.33333333333329</v>
      </c>
      <c r="C39" s="18">
        <v>142.08333333333329</v>
      </c>
      <c r="D39" s="18">
        <v>153.08333333333329</v>
      </c>
      <c r="E39" s="18">
        <v>144.91666666666671</v>
      </c>
      <c r="F39" s="18">
        <v>127.9166666666667</v>
      </c>
      <c r="G39" s="18">
        <v>121.9166666666667</v>
      </c>
      <c r="H39" s="18">
        <v>108.6666666666667</v>
      </c>
      <c r="I39" s="18">
        <v>112.9166666666667</v>
      </c>
      <c r="J39" s="18">
        <v>110.75</v>
      </c>
      <c r="K39" s="18">
        <v>115.1666666666667</v>
      </c>
      <c r="L39" s="18">
        <v>114.8333333333333</v>
      </c>
      <c r="M39" s="18">
        <v>123.3333333333333</v>
      </c>
      <c r="N39" s="18">
        <v>122.0833333333333</v>
      </c>
      <c r="O39" s="18">
        <v>120.8333333333333</v>
      </c>
      <c r="P39" s="18">
        <v>125.5833333333333</v>
      </c>
      <c r="Q39" s="18">
        <v>129.5</v>
      </c>
      <c r="R39" s="18">
        <v>126.75</v>
      </c>
      <c r="S39" s="18">
        <v>122.8333333333333</v>
      </c>
      <c r="T39" s="18">
        <v>128.08333333333329</v>
      </c>
      <c r="U39" s="18">
        <v>131.83333333333329</v>
      </c>
      <c r="V39" s="18">
        <v>130.75</v>
      </c>
      <c r="W39" s="18">
        <v>136.08333333333329</v>
      </c>
      <c r="X39" s="18">
        <v>133.08333333333329</v>
      </c>
      <c r="Y39" s="18">
        <v>129.58333333333329</v>
      </c>
      <c r="Z39" s="18">
        <v>129.25</v>
      </c>
    </row>
    <row r="40" spans="1:26" x14ac:dyDescent="0.25">
      <c r="A40" s="16" t="s">
        <v>89</v>
      </c>
      <c r="B40" s="18">
        <v>163.5</v>
      </c>
      <c r="C40" s="18">
        <v>175.16666666666671</v>
      </c>
      <c r="D40" s="18">
        <v>186.16666666666671</v>
      </c>
      <c r="E40" s="18">
        <v>180.83333333333329</v>
      </c>
      <c r="F40" s="18">
        <v>158.83333333333329</v>
      </c>
      <c r="G40" s="18">
        <v>151</v>
      </c>
      <c r="H40" s="18">
        <v>135</v>
      </c>
      <c r="I40" s="18">
        <v>140.66666666666671</v>
      </c>
      <c r="J40" s="18">
        <v>138.75</v>
      </c>
      <c r="K40" s="18">
        <v>143.5</v>
      </c>
      <c r="L40" s="18">
        <v>143.08333333333329</v>
      </c>
      <c r="M40" s="18">
        <v>150.91666666666671</v>
      </c>
      <c r="N40" s="18">
        <v>151.08333333333329</v>
      </c>
      <c r="O40" s="18">
        <v>149.91666666666671</v>
      </c>
      <c r="P40" s="18">
        <v>155.75</v>
      </c>
      <c r="Q40" s="18">
        <v>161.66666666666671</v>
      </c>
      <c r="R40" s="18">
        <v>159.41666666666671</v>
      </c>
      <c r="S40" s="18">
        <v>156.08333333333329</v>
      </c>
      <c r="T40" s="18">
        <v>158.33333333333329</v>
      </c>
      <c r="U40" s="18">
        <v>164.66666666666671</v>
      </c>
      <c r="V40" s="18">
        <v>163.75</v>
      </c>
      <c r="W40" s="18">
        <v>170.58333333333329</v>
      </c>
      <c r="X40" s="18">
        <v>169.16666666666671</v>
      </c>
      <c r="Y40" s="18">
        <v>161.83333333333329</v>
      </c>
      <c r="Z40" s="18">
        <v>162.83333333333329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341" priority="10">
      <formula>TRUE</formula>
    </cfRule>
  </conditionalFormatting>
  <conditionalFormatting sqref="A16:Z16">
    <cfRule type="expression" dxfId="340" priority="13">
      <formula>TRUE</formula>
    </cfRule>
  </conditionalFormatting>
  <conditionalFormatting sqref="A17:Z20">
    <cfRule type="notContainsBlanks" dxfId="339" priority="1">
      <formula>LEN(TRIM(A17))&gt;0</formula>
    </cfRule>
  </conditionalFormatting>
  <conditionalFormatting sqref="A20:Z20">
    <cfRule type="expression" dxfId="338" priority="16">
      <formula>TRUE</formula>
    </cfRule>
  </conditionalFormatting>
  <conditionalFormatting sqref="A26:Z26">
    <cfRule type="expression" dxfId="337" priority="19">
      <formula>TRUE</formula>
    </cfRule>
  </conditionalFormatting>
  <conditionalFormatting sqref="A30:Z30">
    <cfRule type="expression" dxfId="336" priority="22">
      <formula>TRUE</formula>
    </cfRule>
  </conditionalFormatting>
  <conditionalFormatting sqref="A32:Z32">
    <cfRule type="expression" dxfId="335" priority="25">
      <formula>TRUE</formula>
    </cfRule>
  </conditionalFormatting>
  <conditionalFormatting sqref="A35:Z35">
    <cfRule type="expression" dxfId="334" priority="28">
      <formula>TRUE</formula>
    </cfRule>
  </conditionalFormatting>
  <conditionalFormatting sqref="A38:Z38">
    <cfRule type="expression" dxfId="333" priority="31">
      <formula>TRUE</formula>
    </cfRule>
  </conditionalFormatting>
  <conditionalFormatting sqref="A45:Z45">
    <cfRule type="expression" dxfId="332" priority="34">
      <formula>TRUE</formula>
    </cfRule>
  </conditionalFormatting>
  <conditionalFormatting sqref="A55:Z55">
    <cfRule type="expression" dxfId="331" priority="37">
      <formula>TRUE</formula>
    </cfRule>
  </conditionalFormatting>
  <conditionalFormatting sqref="A60:Z60">
    <cfRule type="expression" dxfId="330" priority="40">
      <formula>TRUE</formula>
    </cfRule>
  </conditionalFormatting>
  <conditionalFormatting sqref="B14">
    <cfRule type="expression" dxfId="329" priority="8">
      <formula>TRUE</formula>
    </cfRule>
  </conditionalFormatting>
  <conditionalFormatting sqref="B16">
    <cfRule type="expression" dxfId="328" priority="11">
      <formula>TRUE</formula>
    </cfRule>
  </conditionalFormatting>
  <conditionalFormatting sqref="B1">
    <cfRule type="expression" dxfId="327" priority="3">
      <formula>TRUE</formula>
    </cfRule>
  </conditionalFormatting>
  <conditionalFormatting sqref="B20">
    <cfRule type="expression" dxfId="326" priority="14">
      <formula>TRUE</formula>
    </cfRule>
  </conditionalFormatting>
  <conditionalFormatting sqref="B26">
    <cfRule type="expression" dxfId="325" priority="17">
      <formula>TRUE</formula>
    </cfRule>
  </conditionalFormatting>
  <conditionalFormatting sqref="B1:B60">
    <cfRule type="expression" dxfId="324" priority="42">
      <formula>TRUE</formula>
    </cfRule>
  </conditionalFormatting>
  <conditionalFormatting sqref="B30">
    <cfRule type="expression" dxfId="323" priority="20">
      <formula>TRUE</formula>
    </cfRule>
  </conditionalFormatting>
  <conditionalFormatting sqref="B32">
    <cfRule type="expression" dxfId="322" priority="23">
      <formula>TRUE</formula>
    </cfRule>
  </conditionalFormatting>
  <conditionalFormatting sqref="B35">
    <cfRule type="expression" dxfId="321" priority="26">
      <formula>TRUE</formula>
    </cfRule>
  </conditionalFormatting>
  <conditionalFormatting sqref="B38">
    <cfRule type="expression" dxfId="320" priority="29">
      <formula>TRUE</formula>
    </cfRule>
  </conditionalFormatting>
  <conditionalFormatting sqref="B45">
    <cfRule type="expression" dxfId="319" priority="32">
      <formula>TRUE</formula>
    </cfRule>
  </conditionalFormatting>
  <conditionalFormatting sqref="B55">
    <cfRule type="expression" dxfId="318" priority="35">
      <formula>TRUE</formula>
    </cfRule>
  </conditionalFormatting>
  <conditionalFormatting sqref="B60">
    <cfRule type="expression" dxfId="317" priority="38">
      <formula>TRUE</formula>
    </cfRule>
  </conditionalFormatting>
  <conditionalFormatting sqref="Z14">
    <cfRule type="expression" dxfId="316" priority="9">
      <formula>TRUE</formula>
    </cfRule>
  </conditionalFormatting>
  <conditionalFormatting sqref="Z16">
    <cfRule type="expression" dxfId="315" priority="12">
      <formula>TRUE</formula>
    </cfRule>
  </conditionalFormatting>
  <conditionalFormatting sqref="Z1">
    <cfRule type="expression" dxfId="314" priority="4">
      <formula>TRUE</formula>
    </cfRule>
  </conditionalFormatting>
  <conditionalFormatting sqref="Z20">
    <cfRule type="expression" dxfId="313" priority="15">
      <formula>TRUE</formula>
    </cfRule>
  </conditionalFormatting>
  <conditionalFormatting sqref="Z26">
    <cfRule type="expression" dxfId="312" priority="18">
      <formula>TRUE</formula>
    </cfRule>
  </conditionalFormatting>
  <conditionalFormatting sqref="Z1:Z60">
    <cfRule type="expression" dxfId="311" priority="41">
      <formula>TRUE</formula>
    </cfRule>
  </conditionalFormatting>
  <conditionalFormatting sqref="Z30">
    <cfRule type="expression" dxfId="310" priority="21">
      <formula>TRUE</formula>
    </cfRule>
  </conditionalFormatting>
  <conditionalFormatting sqref="Z32">
    <cfRule type="expression" dxfId="309" priority="24">
      <formula>TRUE</formula>
    </cfRule>
  </conditionalFormatting>
  <conditionalFormatting sqref="Z35">
    <cfRule type="expression" dxfId="308" priority="27">
      <formula>TRUE</formula>
    </cfRule>
  </conditionalFormatting>
  <conditionalFormatting sqref="Z38">
    <cfRule type="expression" dxfId="307" priority="30">
      <formula>TRUE</formula>
    </cfRule>
  </conditionalFormatting>
  <conditionalFormatting sqref="Z45">
    <cfRule type="expression" dxfId="306" priority="33">
      <formula>TRUE</formula>
    </cfRule>
  </conditionalFormatting>
  <conditionalFormatting sqref="Z55">
    <cfRule type="expression" dxfId="305" priority="36">
      <formula>TRUE</formula>
    </cfRule>
  </conditionalFormatting>
  <conditionalFormatting sqref="Z60">
    <cfRule type="expression" dxfId="304" priority="39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56</v>
      </c>
      <c r="B1" s="3" t="s">
        <v>3</v>
      </c>
      <c r="C1" s="3" t="s">
        <v>3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200</v>
      </c>
      <c r="H3" s="3">
        <v>200</v>
      </c>
      <c r="I3" s="3">
        <v>200</v>
      </c>
      <c r="J3" s="3">
        <v>200</v>
      </c>
      <c r="K3" s="3">
        <v>200</v>
      </c>
      <c r="L3" s="3">
        <v>200</v>
      </c>
      <c r="M3" s="3">
        <v>200</v>
      </c>
      <c r="N3" s="3">
        <v>200</v>
      </c>
      <c r="O3" s="3">
        <v>200</v>
      </c>
      <c r="P3" s="3">
        <v>200</v>
      </c>
      <c r="Q3" s="3">
        <v>200</v>
      </c>
      <c r="R3" s="3">
        <v>200</v>
      </c>
      <c r="S3" s="3">
        <v>200</v>
      </c>
      <c r="T3" s="3">
        <v>200</v>
      </c>
      <c r="U3" s="3">
        <v>200</v>
      </c>
      <c r="V3" s="3">
        <v>200</v>
      </c>
      <c r="W3" s="3">
        <v>200</v>
      </c>
      <c r="X3" s="3">
        <v>200</v>
      </c>
      <c r="Y3" s="3">
        <v>200</v>
      </c>
      <c r="Z3" s="3">
        <v>200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6" t="s">
        <v>59</v>
      </c>
      <c r="B5" s="17">
        <v>-341776.46281300002</v>
      </c>
      <c r="C5" s="17">
        <v>-25409.62585299998</v>
      </c>
      <c r="D5" s="17">
        <v>-36379.840702000001</v>
      </c>
      <c r="E5" s="17">
        <v>-126926.4843860001</v>
      </c>
      <c r="F5" s="17">
        <v>-280464.36954599997</v>
      </c>
      <c r="G5" s="17">
        <v>-304726.84467999998</v>
      </c>
      <c r="H5" s="17">
        <v>-452086.133026</v>
      </c>
      <c r="I5" s="17">
        <v>-410916.69018199999</v>
      </c>
      <c r="J5" s="17">
        <v>-416701.73245800001</v>
      </c>
      <c r="K5" s="17">
        <v>-397271.16971200012</v>
      </c>
      <c r="L5" s="17">
        <v>-416687.039942</v>
      </c>
      <c r="M5" s="17">
        <v>-335540.63695199997</v>
      </c>
      <c r="N5" s="17">
        <v>-419497.78032700001</v>
      </c>
      <c r="O5" s="17">
        <v>-310569.80076900002</v>
      </c>
      <c r="P5" s="17">
        <v>-318937.66669300001</v>
      </c>
      <c r="Q5" s="17">
        <v>-245549.83611</v>
      </c>
      <c r="R5" s="17">
        <v>-229903.19647099989</v>
      </c>
      <c r="S5" s="17">
        <v>-203139.290652</v>
      </c>
      <c r="T5" s="17">
        <v>-141028.62711900001</v>
      </c>
      <c r="U5" s="17">
        <v>-158807.30230700001</v>
      </c>
      <c r="V5" s="17">
        <v>-44080.61397099997</v>
      </c>
      <c r="W5" s="17">
        <v>149463.080839</v>
      </c>
      <c r="X5" s="17">
        <v>34534.258369999981</v>
      </c>
      <c r="Y5" s="17">
        <v>49048.555182000011</v>
      </c>
      <c r="Z5" s="17">
        <v>61079.738257000048</v>
      </c>
    </row>
    <row r="6" spans="1:26" x14ac:dyDescent="0.25">
      <c r="A6" s="16" t="s">
        <v>60</v>
      </c>
      <c r="B6" s="17">
        <v>17999892.090449002</v>
      </c>
      <c r="C6" s="17">
        <v>22996216.693597</v>
      </c>
      <c r="D6" s="17">
        <v>24474541.796698</v>
      </c>
      <c r="E6" s="17">
        <v>23948647.796711002</v>
      </c>
      <c r="F6" s="17">
        <v>21840431.396418002</v>
      </c>
      <c r="G6" s="17">
        <v>20756699.355390001</v>
      </c>
      <c r="H6" s="17">
        <v>19015039.446584001</v>
      </c>
      <c r="I6" s="17">
        <v>19739044.123458002</v>
      </c>
      <c r="J6" s="17">
        <v>19558450.749768</v>
      </c>
      <c r="K6" s="17">
        <v>20366008.478664</v>
      </c>
      <c r="L6" s="17">
        <v>20245243.302990999</v>
      </c>
      <c r="M6" s="17">
        <v>21312303.710382</v>
      </c>
      <c r="N6" s="17">
        <v>20592967.792346999</v>
      </c>
      <c r="O6" s="17">
        <v>20693265.928015999</v>
      </c>
      <c r="P6" s="17">
        <v>21446719.032370001</v>
      </c>
      <c r="Q6" s="17">
        <v>20988056.435341001</v>
      </c>
      <c r="R6" s="17">
        <v>21565770.497490998</v>
      </c>
      <c r="S6" s="17">
        <v>20730861.708179999</v>
      </c>
      <c r="T6" s="17">
        <v>20687895.182778001</v>
      </c>
      <c r="U6" s="17">
        <v>21711727.202264</v>
      </c>
      <c r="V6" s="17">
        <v>21097388.420745999</v>
      </c>
      <c r="W6" s="17">
        <v>21771825.304634001</v>
      </c>
      <c r="X6" s="17">
        <v>21473870.041299</v>
      </c>
      <c r="Y6" s="17">
        <v>21104242.851078998</v>
      </c>
      <c r="Z6" s="17">
        <v>20391188.177285001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19025341.066920001</v>
      </c>
      <c r="C10" s="17">
        <v>4026805.3053359999</v>
      </c>
      <c r="D10" s="17">
        <v>1527217.80819</v>
      </c>
      <c r="E10" s="17">
        <v>1406049.8198460001</v>
      </c>
      <c r="F10" s="17">
        <v>1374385.719669</v>
      </c>
      <c r="G10" s="17">
        <v>1291465.9827769999</v>
      </c>
      <c r="H10" s="17">
        <v>1148841.952181</v>
      </c>
      <c r="I10" s="17">
        <v>1171495.256052</v>
      </c>
      <c r="J10" s="17">
        <v>1202016.8137419999</v>
      </c>
      <c r="K10" s="17">
        <v>1244598.254898</v>
      </c>
      <c r="L10" s="17">
        <v>1256893.3410829999</v>
      </c>
      <c r="M10" s="17">
        <v>1274775.4476950001</v>
      </c>
      <c r="N10" s="17">
        <v>1405362.6219530001</v>
      </c>
      <c r="O10" s="17">
        <v>1381806.179797</v>
      </c>
      <c r="P10" s="17">
        <v>1405495.8147229999</v>
      </c>
      <c r="Q10" s="17">
        <v>1395340.0091500001</v>
      </c>
      <c r="R10" s="17">
        <v>1326651.8388660001</v>
      </c>
      <c r="S10" s="17">
        <v>1376383.52415</v>
      </c>
      <c r="T10" s="17">
        <v>1331920.569588</v>
      </c>
      <c r="U10" s="17">
        <v>1303604.9111629999</v>
      </c>
      <c r="V10" s="17">
        <v>1269511.2487850001</v>
      </c>
      <c r="W10" s="17">
        <v>1276093.7836430001</v>
      </c>
      <c r="X10" s="17">
        <v>1263735.955605</v>
      </c>
      <c r="Y10" s="17">
        <v>1278231.0229199999</v>
      </c>
      <c r="Z10" s="17">
        <v>1246345.80073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836000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792471.59999999986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576107.75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4135348.4977474059</v>
      </c>
      <c r="C16" s="17">
        <v>4641344.7660471797</v>
      </c>
      <c r="D16" s="17">
        <v>4979515.4956467142</v>
      </c>
      <c r="E16" s="17">
        <v>4807279.5577791426</v>
      </c>
      <c r="F16" s="17">
        <v>4210529.2526741857</v>
      </c>
      <c r="G16" s="17">
        <v>3991143.912400804</v>
      </c>
      <c r="H16" s="17">
        <v>3541527.970603039</v>
      </c>
      <c r="I16" s="17">
        <v>3734241.2291314499</v>
      </c>
      <c r="J16" s="17">
        <v>3704689.8567998898</v>
      </c>
      <c r="K16" s="17">
        <v>3911748.3897181712</v>
      </c>
      <c r="L16" s="17">
        <v>3887449.5925040422</v>
      </c>
      <c r="M16" s="17">
        <v>4199880.2374001443</v>
      </c>
      <c r="N16" s="17">
        <v>4023404.5902063539</v>
      </c>
      <c r="O16" s="17">
        <v>4086077.0216626059</v>
      </c>
      <c r="P16" s="17">
        <v>4268590.2071249112</v>
      </c>
      <c r="Q16" s="17">
        <v>4261878.1853847736</v>
      </c>
      <c r="R16" s="17">
        <v>4392729.9663658757</v>
      </c>
      <c r="S16" s="17">
        <v>4234775.4280644516</v>
      </c>
      <c r="T16" s="17">
        <v>4251868.5917236293</v>
      </c>
      <c r="U16" s="17">
        <v>4521577.5050287759</v>
      </c>
      <c r="V16" s="17">
        <v>4403519.2080146726</v>
      </c>
      <c r="W16" s="17">
        <v>4649543.8346876567</v>
      </c>
      <c r="X16" s="17">
        <v>4593667.0502769034</v>
      </c>
      <c r="Y16" s="17">
        <v>4530369.8541589184</v>
      </c>
      <c r="Z16" s="17">
        <v>4422993.0892028781</v>
      </c>
    </row>
    <row r="17" spans="1:26" x14ac:dyDescent="0.25">
      <c r="A17" s="16" t="s">
        <v>10</v>
      </c>
      <c r="B17" s="17">
        <f t="shared" ref="B17:Z17" si="0">SUM(B5:B16)</f>
        <v>41654805.192303404</v>
      </c>
      <c r="C17" s="17">
        <f t="shared" si="0"/>
        <v>32431428.739127181</v>
      </c>
      <c r="D17" s="17">
        <f t="shared" si="0"/>
        <v>31521003.009832714</v>
      </c>
      <c r="E17" s="17">
        <f t="shared" si="0"/>
        <v>30035050.689950146</v>
      </c>
      <c r="F17" s="17">
        <f t="shared" si="0"/>
        <v>27144881.999215186</v>
      </c>
      <c r="G17" s="17">
        <f t="shared" si="0"/>
        <v>25734582.405887805</v>
      </c>
      <c r="H17" s="17">
        <f t="shared" si="0"/>
        <v>23253323.236342039</v>
      </c>
      <c r="I17" s="17">
        <f t="shared" si="0"/>
        <v>24233863.918459449</v>
      </c>
      <c r="J17" s="17">
        <f t="shared" si="0"/>
        <v>24048455.687851891</v>
      </c>
      <c r="K17" s="17">
        <f t="shared" si="0"/>
        <v>25125083.953568172</v>
      </c>
      <c r="L17" s="17">
        <f t="shared" si="0"/>
        <v>24972899.196636043</v>
      </c>
      <c r="M17" s="17">
        <f t="shared" si="0"/>
        <v>26451418.758525141</v>
      </c>
      <c r="N17" s="17">
        <f t="shared" si="0"/>
        <v>25602237.224179354</v>
      </c>
      <c r="O17" s="17">
        <f t="shared" si="0"/>
        <v>25850579.328706607</v>
      </c>
      <c r="P17" s="17">
        <f t="shared" si="0"/>
        <v>26801867.387524914</v>
      </c>
      <c r="Q17" s="17">
        <f t="shared" si="0"/>
        <v>26399724.793765772</v>
      </c>
      <c r="R17" s="17">
        <f t="shared" si="0"/>
        <v>27055249.106251873</v>
      </c>
      <c r="S17" s="17">
        <f t="shared" si="0"/>
        <v>26138881.369742449</v>
      </c>
      <c r="T17" s="17">
        <f t="shared" si="0"/>
        <v>26130655.71697063</v>
      </c>
      <c r="U17" s="17">
        <f t="shared" si="0"/>
        <v>27378102.316148777</v>
      </c>
      <c r="V17" s="17">
        <f t="shared" si="0"/>
        <v>26726338.263574675</v>
      </c>
      <c r="W17" s="17">
        <f t="shared" si="0"/>
        <v>27846926.003803659</v>
      </c>
      <c r="X17" s="17">
        <f t="shared" si="0"/>
        <v>27365807.305550903</v>
      </c>
      <c r="Y17" s="17">
        <f t="shared" si="0"/>
        <v>26961892.283339918</v>
      </c>
      <c r="Z17" s="17">
        <f t="shared" si="0"/>
        <v>26121606.805474877</v>
      </c>
    </row>
    <row r="18" spans="1:26" x14ac:dyDescent="0.25">
      <c r="A18" s="16" t="s">
        <v>13</v>
      </c>
      <c r="B18" s="17">
        <f t="shared" ref="B18:Z18" si="1">B17/B3/1000</f>
        <v>208.274025961517</v>
      </c>
      <c r="C18" s="17">
        <f t="shared" si="1"/>
        <v>162.15714369563591</v>
      </c>
      <c r="D18" s="17">
        <f t="shared" si="1"/>
        <v>157.60501504916357</v>
      </c>
      <c r="E18" s="17">
        <f t="shared" si="1"/>
        <v>150.17525344975073</v>
      </c>
      <c r="F18" s="17">
        <f t="shared" si="1"/>
        <v>135.72440999607593</v>
      </c>
      <c r="G18" s="17">
        <f t="shared" si="1"/>
        <v>128.67291202943903</v>
      </c>
      <c r="H18" s="17">
        <f t="shared" si="1"/>
        <v>116.26661618171019</v>
      </c>
      <c r="I18" s="17">
        <f t="shared" si="1"/>
        <v>121.16931959229726</v>
      </c>
      <c r="J18" s="17">
        <f t="shared" si="1"/>
        <v>120.24227843925945</v>
      </c>
      <c r="K18" s="17">
        <f t="shared" si="1"/>
        <v>125.62541976784085</v>
      </c>
      <c r="L18" s="17">
        <f t="shared" si="1"/>
        <v>124.86449598318021</v>
      </c>
      <c r="M18" s="17">
        <f t="shared" si="1"/>
        <v>132.25709379262571</v>
      </c>
      <c r="N18" s="17">
        <f t="shared" si="1"/>
        <v>128.01118612089678</v>
      </c>
      <c r="O18" s="17">
        <f t="shared" si="1"/>
        <v>129.25289664353303</v>
      </c>
      <c r="P18" s="17">
        <f t="shared" si="1"/>
        <v>134.0093369376246</v>
      </c>
      <c r="Q18" s="17">
        <f t="shared" si="1"/>
        <v>131.99862396882884</v>
      </c>
      <c r="R18" s="17">
        <f t="shared" si="1"/>
        <v>135.27624553125938</v>
      </c>
      <c r="S18" s="17">
        <f t="shared" si="1"/>
        <v>130.69440684871225</v>
      </c>
      <c r="T18" s="17">
        <f t="shared" si="1"/>
        <v>130.65327858485315</v>
      </c>
      <c r="U18" s="17">
        <f t="shared" si="1"/>
        <v>136.89051158074389</v>
      </c>
      <c r="V18" s="17">
        <f t="shared" si="1"/>
        <v>133.63169131787336</v>
      </c>
      <c r="W18" s="17">
        <f t="shared" si="1"/>
        <v>139.23463001901831</v>
      </c>
      <c r="X18" s="17">
        <f t="shared" si="1"/>
        <v>136.82903652775451</v>
      </c>
      <c r="Y18" s="17">
        <f t="shared" si="1"/>
        <v>134.80946141669958</v>
      </c>
      <c r="Z18" s="17">
        <f t="shared" si="1"/>
        <v>130.6080340273744</v>
      </c>
    </row>
    <row r="19" spans="1:26" x14ac:dyDescent="0.25">
      <c r="A19" s="16" t="s">
        <v>14</v>
      </c>
      <c r="B19" s="17">
        <f>B18/B4</f>
        <v>208.274025961517</v>
      </c>
      <c r="C19" s="17">
        <f>C18/B4</f>
        <v>162.15714369563591</v>
      </c>
      <c r="D19" s="17">
        <f>D18/B4</f>
        <v>157.60501504916357</v>
      </c>
      <c r="E19" s="17">
        <f>E18/B4</f>
        <v>150.17525344975073</v>
      </c>
      <c r="F19" s="17">
        <f>F18/B4</f>
        <v>135.72440999607593</v>
      </c>
      <c r="G19" s="17">
        <f>G18/B4</f>
        <v>128.67291202943903</v>
      </c>
      <c r="H19" s="17">
        <f>H18/B4</f>
        <v>116.26661618171019</v>
      </c>
      <c r="I19" s="17">
        <f>I18/B4</f>
        <v>121.16931959229726</v>
      </c>
      <c r="J19" s="17">
        <f>J18/B4</f>
        <v>120.24227843925945</v>
      </c>
      <c r="K19" s="17">
        <f>K18/B4</f>
        <v>125.62541976784085</v>
      </c>
      <c r="L19" s="17">
        <f>L18/B4</f>
        <v>124.86449598318021</v>
      </c>
      <c r="M19" s="17">
        <f>M18/B4</f>
        <v>132.25709379262571</v>
      </c>
      <c r="N19" s="17">
        <f>N18/B4</f>
        <v>128.01118612089678</v>
      </c>
      <c r="O19" s="17">
        <f>O18/B4</f>
        <v>129.25289664353303</v>
      </c>
      <c r="P19" s="17">
        <f>P18/B4</f>
        <v>134.0093369376246</v>
      </c>
      <c r="Q19" s="17">
        <f>Q18/B4</f>
        <v>131.99862396882884</v>
      </c>
      <c r="R19" s="17">
        <f>R18/B4</f>
        <v>135.27624553125938</v>
      </c>
      <c r="S19" s="17">
        <f>S18/B4</f>
        <v>130.69440684871225</v>
      </c>
      <c r="T19" s="17">
        <f>T18/B4</f>
        <v>130.65327858485315</v>
      </c>
      <c r="U19" s="17">
        <f>U18/B4</f>
        <v>136.89051158074389</v>
      </c>
      <c r="V19" s="17">
        <f>V18/B4</f>
        <v>133.63169131787336</v>
      </c>
      <c r="W19" s="17">
        <f>W18/B4</f>
        <v>139.23463001901831</v>
      </c>
      <c r="X19" s="17">
        <f>X18/B4</f>
        <v>136.82903652775451</v>
      </c>
      <c r="Y19" s="17">
        <f>Y18/B4</f>
        <v>134.80946141669958</v>
      </c>
      <c r="Z19" s="17">
        <f>Z18/B4</f>
        <v>130.6080340273744</v>
      </c>
    </row>
    <row r="20" spans="1:26" x14ac:dyDescent="0.25">
      <c r="A20" s="16" t="s">
        <v>15</v>
      </c>
      <c r="B20" s="18">
        <v>217.21725295333329</v>
      </c>
      <c r="C20" s="18">
        <v>372.38160078378041</v>
      </c>
      <c r="D20" s="18">
        <v>391.91996208110947</v>
      </c>
      <c r="E20" s="18">
        <v>396.96696564805512</v>
      </c>
      <c r="F20" s="18">
        <v>395.27107969542658</v>
      </c>
      <c r="G20" s="18">
        <v>390.20182092737713</v>
      </c>
      <c r="H20" s="18">
        <v>387.92203824609049</v>
      </c>
      <c r="I20" s="18">
        <v>389.64185232000068</v>
      </c>
      <c r="J20" s="18">
        <v>383.7786542535369</v>
      </c>
      <c r="K20" s="18">
        <v>397.67594784081331</v>
      </c>
      <c r="L20" s="18">
        <v>405.93391418640567</v>
      </c>
      <c r="M20" s="18">
        <v>412.50906707448911</v>
      </c>
      <c r="N20" s="18">
        <v>411.59837383777779</v>
      </c>
      <c r="O20" s="18">
        <v>414.81304692869418</v>
      </c>
      <c r="P20" s="18">
        <v>415</v>
      </c>
      <c r="Q20" s="18">
        <v>414.99999999941542</v>
      </c>
      <c r="R20" s="18">
        <v>416.1369863015409</v>
      </c>
      <c r="S20" s="18">
        <v>414.93356939609328</v>
      </c>
      <c r="T20" s="18">
        <v>414.88209131212199</v>
      </c>
      <c r="U20" s="18">
        <v>414.42191351434059</v>
      </c>
      <c r="V20" s="18">
        <v>416.13698630072628</v>
      </c>
      <c r="W20" s="18">
        <v>414.34617895875567</v>
      </c>
      <c r="X20" s="18">
        <v>412.47121129517268</v>
      </c>
      <c r="Y20" s="18">
        <v>414.52548735686253</v>
      </c>
      <c r="Z20" s="18">
        <v>416.0415055690649</v>
      </c>
    </row>
    <row r="21" spans="1:26" x14ac:dyDescent="0.25">
      <c r="A21" s="16" t="s">
        <v>70</v>
      </c>
      <c r="B21" s="19">
        <v>6.7397988815365721</v>
      </c>
      <c r="C21" s="19">
        <v>0.30829506531339013</v>
      </c>
      <c r="D21" s="19">
        <v>0.43247307991511508</v>
      </c>
      <c r="E21" s="19">
        <v>1.529148438524855</v>
      </c>
      <c r="F21" s="19">
        <v>3.472976711919141</v>
      </c>
      <c r="G21" s="19">
        <v>3.9075202452005362</v>
      </c>
      <c r="H21" s="19">
        <v>5.9523864782070088</v>
      </c>
      <c r="I21" s="19">
        <v>5.4939982122430271</v>
      </c>
      <c r="J21" s="19">
        <v>5.76543196935254</v>
      </c>
      <c r="K21" s="19">
        <v>5.4034866390491896</v>
      </c>
      <c r="L21" s="19">
        <v>5.6521274455413506</v>
      </c>
      <c r="M21" s="19">
        <v>4.5598057711943589</v>
      </c>
      <c r="N21" s="19">
        <v>5.8123785177315561</v>
      </c>
      <c r="O21" s="19">
        <v>4.3438671164710287</v>
      </c>
      <c r="P21" s="19">
        <v>4.5354202280654281</v>
      </c>
      <c r="Q21" s="19">
        <v>3.5519114182929679</v>
      </c>
      <c r="R21" s="19">
        <v>3.371366805149866</v>
      </c>
      <c r="S21" s="19">
        <v>3.0373788899565</v>
      </c>
      <c r="T21" s="19">
        <v>2.1440938934805609</v>
      </c>
      <c r="U21" s="19">
        <v>2.4576692719572142</v>
      </c>
      <c r="V21" s="19">
        <v>0.69047871037342157</v>
      </c>
      <c r="W21" s="19">
        <v>-2.4065859163369039</v>
      </c>
      <c r="X21" s="19">
        <v>-0.57196886257027502</v>
      </c>
      <c r="Y21" s="19">
        <v>-0.82789639241607604</v>
      </c>
      <c r="Z21" s="19">
        <v>-1.053404756683453</v>
      </c>
    </row>
    <row r="22" spans="1:26" x14ac:dyDescent="0.25">
      <c r="A22" s="16" t="s">
        <v>71</v>
      </c>
      <c r="B22" s="19">
        <v>414.32924516166469</v>
      </c>
      <c r="C22" s="19">
        <v>326.12187673807432</v>
      </c>
      <c r="D22" s="19">
        <v>340.09261569947432</v>
      </c>
      <c r="E22" s="19">
        <v>337.18460677916892</v>
      </c>
      <c r="F22" s="19">
        <v>316.13635187619059</v>
      </c>
      <c r="G22" s="19">
        <v>311.04419539928529</v>
      </c>
      <c r="H22" s="19">
        <v>292.57301458572488</v>
      </c>
      <c r="I22" s="19">
        <v>308.41017664235608</v>
      </c>
      <c r="J22" s="19">
        <v>316.22512755786119</v>
      </c>
      <c r="K22" s="19">
        <v>323.72043567231412</v>
      </c>
      <c r="L22" s="19">
        <v>321.01731014138812</v>
      </c>
      <c r="M22" s="19">
        <v>338.47651450794513</v>
      </c>
      <c r="N22" s="19">
        <v>333.54468986091848</v>
      </c>
      <c r="O22" s="19">
        <v>338.34620453955569</v>
      </c>
      <c r="P22" s="19">
        <v>356.50414626004022</v>
      </c>
      <c r="Q22" s="19">
        <v>354.80307257435362</v>
      </c>
      <c r="R22" s="19">
        <v>369.69417336523333</v>
      </c>
      <c r="S22" s="19">
        <v>362.35771119502789</v>
      </c>
      <c r="T22" s="19">
        <v>367.67819798718273</v>
      </c>
      <c r="U22" s="19">
        <v>392.67271540066139</v>
      </c>
      <c r="V22" s="19">
        <v>386.24243032805191</v>
      </c>
      <c r="W22" s="19">
        <v>409.67575913493988</v>
      </c>
      <c r="X22" s="19">
        <v>415.62749625187979</v>
      </c>
      <c r="Y22" s="19">
        <v>416.42246030299691</v>
      </c>
      <c r="Z22" s="19">
        <v>410.97089685637002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13.94049119423312</v>
      </c>
      <c r="C26" s="19">
        <v>5.6190095924656518</v>
      </c>
      <c r="D26" s="19">
        <v>1.2631093611515309</v>
      </c>
      <c r="E26" s="19">
        <v>1.1968224625013939</v>
      </c>
      <c r="F26" s="19">
        <v>1.16893960999417</v>
      </c>
      <c r="G26" s="19">
        <v>1.0533374130629229</v>
      </c>
      <c r="H26" s="19">
        <v>1.0116500378197919</v>
      </c>
      <c r="I26" s="19">
        <v>1.0210125999689379</v>
      </c>
      <c r="J26" s="19">
        <v>1.021005531857972</v>
      </c>
      <c r="K26" s="19">
        <v>1.029212473661411</v>
      </c>
      <c r="L26" s="19">
        <v>1.103674175816826</v>
      </c>
      <c r="M26" s="19">
        <v>1.1302657473754081</v>
      </c>
      <c r="N26" s="19">
        <v>1.2175938938670621</v>
      </c>
      <c r="O26" s="19">
        <v>1.153577103040953</v>
      </c>
      <c r="P26" s="19">
        <v>1.1630431058616071</v>
      </c>
      <c r="Q26" s="19">
        <v>1.1774417149538201</v>
      </c>
      <c r="R26" s="19">
        <v>1.1602959478932779</v>
      </c>
      <c r="S26" s="19">
        <v>1.160478157291216</v>
      </c>
      <c r="T26" s="19">
        <v>1.1258504034754271</v>
      </c>
      <c r="U26" s="19">
        <v>1.1260865071381181</v>
      </c>
      <c r="V26" s="19">
        <v>1.0985630593556679</v>
      </c>
      <c r="W26" s="19">
        <v>1.0914503477578981</v>
      </c>
      <c r="X26" s="19">
        <v>1.091487192138527</v>
      </c>
      <c r="Y26" s="19">
        <v>1.0854904641017531</v>
      </c>
      <c r="Z26" s="19">
        <v>1.0782379157160911</v>
      </c>
    </row>
    <row r="27" spans="1:26" x14ac:dyDescent="0.25">
      <c r="A27" s="16" t="s">
        <v>76</v>
      </c>
      <c r="B27" s="18">
        <v>43443.450590666667</v>
      </c>
      <c r="C27" s="18">
        <v>70514.179924416661</v>
      </c>
      <c r="D27" s="18">
        <v>71964.343437333344</v>
      </c>
      <c r="E27" s="18">
        <v>71025.329493750003</v>
      </c>
      <c r="F27" s="18">
        <v>69085.479309166665</v>
      </c>
      <c r="G27" s="18">
        <v>66732.315415000005</v>
      </c>
      <c r="H27" s="18">
        <v>64992.45828775</v>
      </c>
      <c r="I27" s="18">
        <v>64002.570662083337</v>
      </c>
      <c r="J27" s="18">
        <v>61849.767919500002</v>
      </c>
      <c r="K27" s="18">
        <v>62912.334948416661</v>
      </c>
      <c r="L27" s="18">
        <v>63065.892908000002</v>
      </c>
      <c r="M27" s="18">
        <v>62965.383998250007</v>
      </c>
      <c r="N27" s="18">
        <v>61739.756075666672</v>
      </c>
      <c r="O27" s="18">
        <v>61160.035639166657</v>
      </c>
      <c r="P27" s="18">
        <v>60158.400000000001</v>
      </c>
      <c r="Q27" s="18">
        <v>59154.09999991666</v>
      </c>
      <c r="R27" s="18">
        <v>58334.082739750003</v>
      </c>
      <c r="S27" s="18">
        <v>57211.040548333338</v>
      </c>
      <c r="T27" s="18">
        <v>56266.309223749988</v>
      </c>
      <c r="U27" s="18">
        <v>55292.171701083331</v>
      </c>
      <c r="V27" s="18">
        <v>54622.140821833331</v>
      </c>
      <c r="W27" s="18">
        <v>53144.040913250014</v>
      </c>
      <c r="X27" s="18">
        <v>51666.143926833327</v>
      </c>
      <c r="Y27" s="18">
        <v>50679.88608425</v>
      </c>
      <c r="Z27" s="18">
        <v>49617.10995416667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43443.450590666667</v>
      </c>
      <c r="C29" s="18">
        <v>70514.179924416661</v>
      </c>
      <c r="D29" s="18">
        <v>71964.343437333344</v>
      </c>
      <c r="E29" s="18">
        <v>71025.329493750003</v>
      </c>
      <c r="F29" s="18">
        <v>69085.479309166665</v>
      </c>
      <c r="G29" s="18">
        <v>66732.315415000005</v>
      </c>
      <c r="H29" s="18">
        <v>64992.45828775</v>
      </c>
      <c r="I29" s="18">
        <v>64002.570662083337</v>
      </c>
      <c r="J29" s="18">
        <v>61849.767919500002</v>
      </c>
      <c r="K29" s="18">
        <v>62912.334948416661</v>
      </c>
      <c r="L29" s="18">
        <v>63065.892908000002</v>
      </c>
      <c r="M29" s="18">
        <v>62965.383998250007</v>
      </c>
      <c r="N29" s="18">
        <v>61739.756075666672</v>
      </c>
      <c r="O29" s="18">
        <v>61160.035639166657</v>
      </c>
      <c r="P29" s="18">
        <v>60158.400000000001</v>
      </c>
      <c r="Q29" s="18">
        <v>59154.09999991666</v>
      </c>
      <c r="R29" s="18">
        <v>58334.082739750003</v>
      </c>
      <c r="S29" s="18">
        <v>57211.040548333338</v>
      </c>
      <c r="T29" s="18">
        <v>56266.309223749988</v>
      </c>
      <c r="U29" s="18">
        <v>55292.171701083331</v>
      </c>
      <c r="V29" s="18">
        <v>54622.140821833331</v>
      </c>
      <c r="W29" s="18">
        <v>53144.040913250014</v>
      </c>
      <c r="X29" s="18">
        <v>51666.143926833327</v>
      </c>
      <c r="Y29" s="18">
        <v>50679.88608425</v>
      </c>
      <c r="Z29" s="18">
        <v>49617.10995416667</v>
      </c>
    </row>
    <row r="30" spans="1:26" x14ac:dyDescent="0.25">
      <c r="A30" s="16" t="s">
        <v>79</v>
      </c>
      <c r="B30" s="18">
        <v>50710.187176250001</v>
      </c>
      <c r="C30" s="18">
        <v>82419.826691583337</v>
      </c>
      <c r="D30" s="18">
        <v>84120.474525583326</v>
      </c>
      <c r="E30" s="18">
        <v>83004.684952916679</v>
      </c>
      <c r="F30" s="18">
        <v>80756.190671666656</v>
      </c>
      <c r="G30" s="18">
        <v>77984.712952999995</v>
      </c>
      <c r="H30" s="18">
        <v>75950.399840666665</v>
      </c>
      <c r="I30" s="18">
        <v>74793.742973250002</v>
      </c>
      <c r="J30" s="18">
        <v>72275.890977999996</v>
      </c>
      <c r="K30" s="18">
        <v>73521.264370500008</v>
      </c>
      <c r="L30" s="18">
        <v>73722.159303166671</v>
      </c>
      <c r="M30" s="18">
        <v>73586.607366416662</v>
      </c>
      <c r="N30" s="18">
        <v>72173.169563416668</v>
      </c>
      <c r="O30" s="18">
        <v>71496.155946250001</v>
      </c>
      <c r="P30" s="18">
        <v>70321.524942583332</v>
      </c>
      <c r="Q30" s="18">
        <v>69131.745472416675</v>
      </c>
      <c r="R30" s="18">
        <v>68192.875399916666</v>
      </c>
      <c r="S30" s="18">
        <v>66879.799330833324</v>
      </c>
      <c r="T30" s="18">
        <v>65775.39703266666</v>
      </c>
      <c r="U30" s="18">
        <v>64617.035383500013</v>
      </c>
      <c r="V30" s="18">
        <v>63840.656212500013</v>
      </c>
      <c r="W30" s="18">
        <v>62105.857025249999</v>
      </c>
      <c r="X30" s="18">
        <v>60377.864303333343</v>
      </c>
      <c r="Y30" s="18">
        <v>59244.798783166661</v>
      </c>
      <c r="Z30" s="18">
        <v>57983.161618999999</v>
      </c>
    </row>
    <row r="31" spans="1:26" x14ac:dyDescent="0.25">
      <c r="A31" s="16" t="s">
        <v>80</v>
      </c>
      <c r="B31" s="17">
        <v>17658115.627636001</v>
      </c>
      <c r="C31" s="17">
        <v>22970807.067744002</v>
      </c>
      <c r="D31" s="17">
        <v>24438161.955995999</v>
      </c>
      <c r="E31" s="17">
        <v>23821721.312325001</v>
      </c>
      <c r="F31" s="17">
        <v>21559967.026872002</v>
      </c>
      <c r="G31" s="17">
        <v>20451972.510710001</v>
      </c>
      <c r="H31" s="17">
        <v>18562953.313558001</v>
      </c>
      <c r="I31" s="17">
        <v>19328127.433276001</v>
      </c>
      <c r="J31" s="17">
        <v>19141749.017310001</v>
      </c>
      <c r="K31" s="17">
        <v>19968737.308952</v>
      </c>
      <c r="L31" s="17">
        <v>19828556.263048999</v>
      </c>
      <c r="M31" s="17">
        <v>20976763.073430002</v>
      </c>
      <c r="N31" s="17">
        <v>20173470.012019999</v>
      </c>
      <c r="O31" s="17">
        <v>20382696.127246998</v>
      </c>
      <c r="P31" s="17">
        <v>21127781.365676999</v>
      </c>
      <c r="Q31" s="17">
        <v>20742506.599231001</v>
      </c>
      <c r="R31" s="17">
        <v>21335867.30102</v>
      </c>
      <c r="S31" s="17">
        <v>20527722.417528</v>
      </c>
      <c r="T31" s="17">
        <v>20546866.555659</v>
      </c>
      <c r="U31" s="17">
        <v>21552919.89995699</v>
      </c>
      <c r="V31" s="17">
        <v>21053307.806775</v>
      </c>
      <c r="W31" s="17">
        <v>21921288.385473002</v>
      </c>
      <c r="X31" s="17">
        <v>21508404.299669001</v>
      </c>
      <c r="Y31" s="17">
        <v>21153291.406261001</v>
      </c>
      <c r="Z31" s="17">
        <v>20452267.915541999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564</v>
      </c>
      <c r="C33" s="18">
        <v>820.91666666666663</v>
      </c>
      <c r="D33" s="18">
        <v>843.58333333333337</v>
      </c>
      <c r="E33" s="18">
        <v>831.25</v>
      </c>
      <c r="F33" s="18">
        <v>816.91666666666663</v>
      </c>
      <c r="G33" s="18">
        <v>786.41666666666663</v>
      </c>
      <c r="H33" s="18">
        <v>763.58333333333337</v>
      </c>
      <c r="I33" s="18">
        <v>755.75</v>
      </c>
      <c r="J33" s="18">
        <v>738.25</v>
      </c>
      <c r="K33" s="18">
        <v>745.5</v>
      </c>
      <c r="L33" s="18">
        <v>752.41666666666663</v>
      </c>
      <c r="M33" s="18">
        <v>749.16666666666663</v>
      </c>
      <c r="N33" s="18">
        <v>733.16666666666663</v>
      </c>
      <c r="O33" s="18">
        <v>723.16666666666663</v>
      </c>
      <c r="P33" s="18">
        <v>715.33333333333337</v>
      </c>
      <c r="Q33" s="18">
        <v>714.91666666666663</v>
      </c>
      <c r="R33" s="18">
        <v>692.08333333333337</v>
      </c>
      <c r="S33" s="18">
        <v>693.41666666666663</v>
      </c>
      <c r="T33" s="18">
        <v>668.58333333333337</v>
      </c>
      <c r="U33" s="18">
        <v>667.75</v>
      </c>
      <c r="V33" s="18">
        <v>666.66666666666663</v>
      </c>
      <c r="W33" s="18">
        <v>641.66666666666663</v>
      </c>
      <c r="X33" s="18">
        <v>625.66666666666663</v>
      </c>
      <c r="Y33" s="18">
        <v>610.41666666666663</v>
      </c>
      <c r="Z33" s="18">
        <v>607.58333333333337</v>
      </c>
    </row>
    <row r="34" spans="1:26" x14ac:dyDescent="0.25">
      <c r="A34" s="16" t="s">
        <v>83</v>
      </c>
      <c r="B34" s="18">
        <v>6837</v>
      </c>
      <c r="C34" s="18">
        <v>3854</v>
      </c>
      <c r="D34" s="18">
        <v>6821.25</v>
      </c>
      <c r="E34" s="18">
        <v>6746.333333333333</v>
      </c>
      <c r="F34" s="18">
        <v>6764.25</v>
      </c>
      <c r="G34" s="18">
        <v>6728.333333333333</v>
      </c>
      <c r="H34" s="18">
        <v>6694.916666666667</v>
      </c>
      <c r="I34" s="18">
        <v>6758.083333333333</v>
      </c>
      <c r="J34" s="18">
        <v>6823.833333333333</v>
      </c>
      <c r="K34" s="18">
        <v>6813.833333333333</v>
      </c>
      <c r="L34" s="18">
        <v>6665.166666666667</v>
      </c>
      <c r="M34" s="18">
        <v>6803</v>
      </c>
      <c r="N34" s="18">
        <v>6631.416666666667</v>
      </c>
      <c r="O34" s="18">
        <v>6894.5</v>
      </c>
      <c r="P34" s="18">
        <v>6746.25</v>
      </c>
      <c r="Q34" s="18">
        <v>6750.5</v>
      </c>
      <c r="R34" s="18">
        <v>6804</v>
      </c>
      <c r="S34" s="18">
        <v>6726.5</v>
      </c>
      <c r="T34" s="18">
        <v>6915.75</v>
      </c>
      <c r="U34" s="18">
        <v>6817.583333333333</v>
      </c>
      <c r="V34" s="18">
        <v>6765.333333333333</v>
      </c>
      <c r="W34" s="18">
        <v>6866.833333333333</v>
      </c>
      <c r="X34" s="18">
        <v>6864.75</v>
      </c>
      <c r="Y34" s="18">
        <v>6928.666666666667</v>
      </c>
      <c r="Z34" s="18">
        <v>6943</v>
      </c>
    </row>
    <row r="35" spans="1:26" x14ac:dyDescent="0.25">
      <c r="A35" s="16" t="s">
        <v>84</v>
      </c>
      <c r="B35" s="18">
        <v>1383</v>
      </c>
      <c r="C35" s="18">
        <v>4085.083333333333</v>
      </c>
      <c r="D35" s="18">
        <v>1095.166666666667</v>
      </c>
      <c r="E35" s="18">
        <v>1182.416666666667</v>
      </c>
      <c r="F35" s="18">
        <v>1202.833333333333</v>
      </c>
      <c r="G35" s="18">
        <v>1245.25</v>
      </c>
      <c r="H35" s="18">
        <v>1301.5</v>
      </c>
      <c r="I35" s="18">
        <v>1246.166666666667</v>
      </c>
      <c r="J35" s="18">
        <v>1221.916666666667</v>
      </c>
      <c r="K35" s="18">
        <v>1200.666666666667</v>
      </c>
      <c r="L35" s="18">
        <v>1342.416666666667</v>
      </c>
      <c r="M35" s="18">
        <v>1207.833333333333</v>
      </c>
      <c r="N35" s="18">
        <v>1419.416666666667</v>
      </c>
      <c r="O35" s="18">
        <v>1142.333333333333</v>
      </c>
      <c r="P35" s="18">
        <v>1298.416666666667</v>
      </c>
      <c r="Q35" s="18">
        <v>1294.583333333333</v>
      </c>
      <c r="R35" s="18">
        <v>1287.916666666667</v>
      </c>
      <c r="S35" s="18">
        <v>1340.083333333333</v>
      </c>
      <c r="T35" s="18">
        <v>1175.666666666667</v>
      </c>
      <c r="U35" s="18">
        <v>1274.666666666667</v>
      </c>
      <c r="V35" s="18">
        <v>1352</v>
      </c>
      <c r="W35" s="18">
        <v>1251.5</v>
      </c>
      <c r="X35" s="18">
        <v>1269.583333333333</v>
      </c>
      <c r="Y35" s="18">
        <v>1220.916666666667</v>
      </c>
      <c r="Z35" s="18">
        <v>1233.416666666667</v>
      </c>
    </row>
    <row r="36" spans="1:26" x14ac:dyDescent="0.25">
      <c r="A36" s="16" t="s">
        <v>85</v>
      </c>
      <c r="B36" s="18">
        <v>119.46911446001251</v>
      </c>
      <c r="C36" s="18">
        <v>97.780573118169713</v>
      </c>
      <c r="D36" s="18">
        <v>94.647242303938341</v>
      </c>
      <c r="E36" s="18">
        <v>92.549558823782348</v>
      </c>
      <c r="F36" s="18">
        <v>89.623803288033159</v>
      </c>
      <c r="G36" s="18">
        <v>88.630166896185315</v>
      </c>
      <c r="H36" s="18">
        <v>84.447237683228707</v>
      </c>
      <c r="I36" s="18">
        <v>85.221392195195961</v>
      </c>
      <c r="J36" s="18">
        <v>83.635671711435563</v>
      </c>
      <c r="K36" s="18">
        <v>81.878232781849306</v>
      </c>
      <c r="L36" s="18">
        <v>79.228377950294913</v>
      </c>
      <c r="M36" s="18">
        <v>78.545672116742765</v>
      </c>
      <c r="N36" s="18">
        <v>76.217940006859067</v>
      </c>
      <c r="O36" s="18">
        <v>77.488884374609981</v>
      </c>
      <c r="P36" s="18">
        <v>75.907321058552142</v>
      </c>
      <c r="Q36" s="18">
        <v>72.788541148867949</v>
      </c>
      <c r="R36" s="18">
        <v>72.771969958447173</v>
      </c>
      <c r="S36" s="18">
        <v>73.837695467180353</v>
      </c>
      <c r="T36" s="18">
        <v>71.269825270072289</v>
      </c>
      <c r="U36" s="18">
        <v>69.021745504442535</v>
      </c>
      <c r="V36" s="18">
        <v>69.790452170110427</v>
      </c>
      <c r="W36" s="18">
        <v>67.533418228348538</v>
      </c>
      <c r="X36" s="18">
        <v>67.080319700684925</v>
      </c>
      <c r="Y36" s="18">
        <v>65.838956758124041</v>
      </c>
      <c r="Z36" s="18">
        <v>66.564591641545235</v>
      </c>
    </row>
    <row r="37" spans="1:26" x14ac:dyDescent="0.25">
      <c r="A37" s="16" t="s">
        <v>86</v>
      </c>
      <c r="B37" s="20">
        <v>0.74268548712975535</v>
      </c>
      <c r="C37" s="20">
        <v>0.88628526700436161</v>
      </c>
      <c r="D37" s="20">
        <v>0.89801521902407655</v>
      </c>
      <c r="E37" s="20">
        <v>0.90031293203705542</v>
      </c>
      <c r="F37" s="20">
        <v>0.9003868870939602</v>
      </c>
      <c r="G37" s="20">
        <v>0.88929765419083007</v>
      </c>
      <c r="H37" s="20">
        <v>0.89474712941479084</v>
      </c>
      <c r="I37" s="20">
        <v>0.88789202931582911</v>
      </c>
      <c r="J37" s="20">
        <v>0.88274967071951527</v>
      </c>
      <c r="K37" s="20">
        <v>0.89320826844861179</v>
      </c>
      <c r="L37" s="20">
        <v>0.91439825717435141</v>
      </c>
      <c r="M37" s="20">
        <v>0.90139897612895858</v>
      </c>
      <c r="N37" s="20">
        <v>0.89610892021235145</v>
      </c>
      <c r="O37" s="20">
        <v>0.89525587767365455</v>
      </c>
      <c r="P37" s="20">
        <v>0.90298762344841654</v>
      </c>
      <c r="Q37" s="20">
        <v>0.90595821731703152</v>
      </c>
      <c r="R37" s="20">
        <v>0.89821733834990869</v>
      </c>
      <c r="S37" s="20">
        <v>0.90195722451867333</v>
      </c>
      <c r="T37" s="20">
        <v>0.88872490223553136</v>
      </c>
      <c r="U37" s="20">
        <v>0.89058059626897945</v>
      </c>
      <c r="V37" s="20">
        <v>0.90369886944035061</v>
      </c>
      <c r="W37" s="20">
        <v>0.88799348309906168</v>
      </c>
      <c r="X37" s="20">
        <v>0.89470426962313265</v>
      </c>
      <c r="Y37" s="20">
        <v>0.88195361198069688</v>
      </c>
      <c r="Z37" s="20">
        <v>0.88466334653754097</v>
      </c>
    </row>
    <row r="38" spans="1:26" x14ac:dyDescent="0.25">
      <c r="A38" s="16" t="s">
        <v>87</v>
      </c>
      <c r="B38" s="20">
        <v>0.28646782027929568</v>
      </c>
      <c r="C38" s="20">
        <v>0.24171423135464229</v>
      </c>
      <c r="D38" s="20">
        <v>0.24545281582952819</v>
      </c>
      <c r="E38" s="20">
        <v>0.25251141552511408</v>
      </c>
      <c r="F38" s="20">
        <v>0.25494269884638743</v>
      </c>
      <c r="G38" s="20">
        <v>0.25522260273972602</v>
      </c>
      <c r="H38" s="20">
        <v>0.25089421613394208</v>
      </c>
      <c r="I38" s="20">
        <v>0.2371099695585997</v>
      </c>
      <c r="J38" s="20">
        <v>0.22753491196114151</v>
      </c>
      <c r="K38" s="20">
        <v>0.24854452054794521</v>
      </c>
      <c r="L38" s="20">
        <v>0.23897450532724501</v>
      </c>
      <c r="M38" s="20">
        <v>0.23986872146118721</v>
      </c>
      <c r="N38" s="20">
        <v>0.23023869156041291</v>
      </c>
      <c r="O38" s="20">
        <v>0.24340753424657541</v>
      </c>
      <c r="P38" s="20">
        <v>0.25867579908675797</v>
      </c>
      <c r="Q38" s="20">
        <v>0.24292237442922371</v>
      </c>
      <c r="R38" s="20">
        <v>0.2316427595628415</v>
      </c>
      <c r="S38" s="20">
        <v>0.24868721461187221</v>
      </c>
      <c r="T38" s="20">
        <v>0.23314307458143069</v>
      </c>
      <c r="U38" s="20">
        <v>0.22303082191780821</v>
      </c>
      <c r="V38" s="20">
        <v>0.23391962659380691</v>
      </c>
      <c r="W38" s="20">
        <v>0.21298515981735161</v>
      </c>
      <c r="X38" s="20">
        <v>0.24559550989345511</v>
      </c>
      <c r="Y38" s="20">
        <v>0.2437595129375951</v>
      </c>
      <c r="Z38" s="20">
        <v>0.26824339708561018</v>
      </c>
    </row>
    <row r="39" spans="1:26" x14ac:dyDescent="0.25">
      <c r="A39" s="16" t="s">
        <v>88</v>
      </c>
      <c r="B39" s="18">
        <v>228.91666666666671</v>
      </c>
      <c r="C39" s="18">
        <v>376</v>
      </c>
      <c r="D39" s="18">
        <v>384.91666666666669</v>
      </c>
      <c r="E39" s="18">
        <v>381.16666666666669</v>
      </c>
      <c r="F39" s="18">
        <v>373.08333333333331</v>
      </c>
      <c r="G39" s="18">
        <v>360.66666666666669</v>
      </c>
      <c r="H39" s="18">
        <v>353.58333333333331</v>
      </c>
      <c r="I39" s="18">
        <v>343.16666666666669</v>
      </c>
      <c r="J39" s="18">
        <v>331.83333333333331</v>
      </c>
      <c r="K39" s="18">
        <v>337.58333333333331</v>
      </c>
      <c r="L39" s="18">
        <v>342.41666666666669</v>
      </c>
      <c r="M39" s="18">
        <v>338.16666666666669</v>
      </c>
      <c r="N39" s="18">
        <v>325.41666666666669</v>
      </c>
      <c r="O39" s="18">
        <v>323.75</v>
      </c>
      <c r="P39" s="18">
        <v>323.16666666666669</v>
      </c>
      <c r="Q39" s="18">
        <v>319.25</v>
      </c>
      <c r="R39" s="18">
        <v>310.91666666666669</v>
      </c>
      <c r="S39" s="18">
        <v>305.66666666666669</v>
      </c>
      <c r="T39" s="18">
        <v>297.41666666666669</v>
      </c>
      <c r="U39" s="18">
        <v>301.41666666666669</v>
      </c>
      <c r="V39" s="18">
        <v>287.41666666666669</v>
      </c>
      <c r="W39" s="18">
        <v>282.58333333333331</v>
      </c>
      <c r="X39" s="18">
        <v>271.75</v>
      </c>
      <c r="Y39" s="18">
        <v>265.58333333333331</v>
      </c>
      <c r="Z39" s="18">
        <v>268.16666666666669</v>
      </c>
    </row>
    <row r="40" spans="1:26" x14ac:dyDescent="0.25">
      <c r="A40" s="16" t="s">
        <v>89</v>
      </c>
      <c r="B40" s="18">
        <v>335.08333333333331</v>
      </c>
      <c r="C40" s="18">
        <v>444.91666666666669</v>
      </c>
      <c r="D40" s="18">
        <v>458.66666666666669</v>
      </c>
      <c r="E40" s="18">
        <v>450.08333333333331</v>
      </c>
      <c r="F40" s="18">
        <v>443.83333333333331</v>
      </c>
      <c r="G40" s="18">
        <v>425.75</v>
      </c>
      <c r="H40" s="18">
        <v>410</v>
      </c>
      <c r="I40" s="18">
        <v>412.58333333333331</v>
      </c>
      <c r="J40" s="18">
        <v>406.41666666666669</v>
      </c>
      <c r="K40" s="18">
        <v>407.91666666666669</v>
      </c>
      <c r="L40" s="18">
        <v>410</v>
      </c>
      <c r="M40" s="18">
        <v>411</v>
      </c>
      <c r="N40" s="18">
        <v>407.75</v>
      </c>
      <c r="O40" s="18">
        <v>399.41666666666669</v>
      </c>
      <c r="P40" s="18">
        <v>392.16666666666669</v>
      </c>
      <c r="Q40" s="18">
        <v>395.66666666666669</v>
      </c>
      <c r="R40" s="18">
        <v>381.16666666666669</v>
      </c>
      <c r="S40" s="18">
        <v>387.75</v>
      </c>
      <c r="T40" s="18">
        <v>371.16666666666669</v>
      </c>
      <c r="U40" s="18">
        <v>366.33333333333331</v>
      </c>
      <c r="V40" s="18">
        <v>379.25</v>
      </c>
      <c r="W40" s="18">
        <v>359.08333333333331</v>
      </c>
      <c r="X40" s="18">
        <v>353.91666666666669</v>
      </c>
      <c r="Y40" s="18">
        <v>344.83333333333331</v>
      </c>
      <c r="Z40" s="18">
        <v>339.41666666666669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6837</v>
      </c>
      <c r="C44" s="18">
        <v>3854</v>
      </c>
      <c r="D44" s="18">
        <v>6821.25</v>
      </c>
      <c r="E44" s="18">
        <v>6746.333333333333</v>
      </c>
      <c r="F44" s="18">
        <v>6764.25</v>
      </c>
      <c r="G44" s="18">
        <v>6728.333333333333</v>
      </c>
      <c r="H44" s="18">
        <v>6694.916666666667</v>
      </c>
      <c r="I44" s="18">
        <v>6758.083333333333</v>
      </c>
      <c r="J44" s="18">
        <v>6823.833333333333</v>
      </c>
      <c r="K44" s="18">
        <v>6813.833333333333</v>
      </c>
      <c r="L44" s="18">
        <v>6665.166666666667</v>
      </c>
      <c r="M44" s="18">
        <v>6803</v>
      </c>
      <c r="N44" s="18">
        <v>6631.416666666667</v>
      </c>
      <c r="O44" s="18">
        <v>6894.5</v>
      </c>
      <c r="P44" s="18">
        <v>6746.25</v>
      </c>
      <c r="Q44" s="18">
        <v>6750.5</v>
      </c>
      <c r="R44" s="18">
        <v>6804</v>
      </c>
      <c r="S44" s="18">
        <v>6726.5</v>
      </c>
      <c r="T44" s="18">
        <v>6915.75</v>
      </c>
      <c r="U44" s="18">
        <v>6817.583333333333</v>
      </c>
      <c r="V44" s="18">
        <v>6765.333333333333</v>
      </c>
      <c r="W44" s="18">
        <v>6866.833333333333</v>
      </c>
      <c r="X44" s="18">
        <v>6864.75</v>
      </c>
      <c r="Y44" s="18">
        <v>6928.666666666667</v>
      </c>
      <c r="Z44" s="18">
        <v>6943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303" priority="10">
      <formula>TRUE</formula>
    </cfRule>
  </conditionalFormatting>
  <conditionalFormatting sqref="A16:Z16">
    <cfRule type="expression" dxfId="302" priority="13">
      <formula>TRUE</formula>
    </cfRule>
  </conditionalFormatting>
  <conditionalFormatting sqref="A17:Z20">
    <cfRule type="notContainsBlanks" dxfId="301" priority="1">
      <formula>LEN(TRIM(A17))&gt;0</formula>
    </cfRule>
  </conditionalFormatting>
  <conditionalFormatting sqref="A20:Z20">
    <cfRule type="expression" dxfId="300" priority="16">
      <formula>TRUE</formula>
    </cfRule>
  </conditionalFormatting>
  <conditionalFormatting sqref="A26:Z26">
    <cfRule type="expression" dxfId="299" priority="19">
      <formula>TRUE</formula>
    </cfRule>
  </conditionalFormatting>
  <conditionalFormatting sqref="A30:Z30">
    <cfRule type="expression" dxfId="298" priority="22">
      <formula>TRUE</formula>
    </cfRule>
  </conditionalFormatting>
  <conditionalFormatting sqref="A32:Z32">
    <cfRule type="expression" dxfId="297" priority="25">
      <formula>TRUE</formula>
    </cfRule>
  </conditionalFormatting>
  <conditionalFormatting sqref="A35:Z35">
    <cfRule type="expression" dxfId="296" priority="28">
      <formula>TRUE</formula>
    </cfRule>
  </conditionalFormatting>
  <conditionalFormatting sqref="A38:Z38">
    <cfRule type="expression" dxfId="295" priority="31">
      <formula>TRUE</formula>
    </cfRule>
  </conditionalFormatting>
  <conditionalFormatting sqref="A45:Z45">
    <cfRule type="expression" dxfId="294" priority="34">
      <formula>TRUE</formula>
    </cfRule>
  </conditionalFormatting>
  <conditionalFormatting sqref="A55:Z55">
    <cfRule type="expression" dxfId="293" priority="37">
      <formula>TRUE</formula>
    </cfRule>
  </conditionalFormatting>
  <conditionalFormatting sqref="A60:Z60">
    <cfRule type="expression" dxfId="292" priority="40">
      <formula>TRUE</formula>
    </cfRule>
  </conditionalFormatting>
  <conditionalFormatting sqref="B14">
    <cfRule type="expression" dxfId="291" priority="8">
      <formula>TRUE</formula>
    </cfRule>
  </conditionalFormatting>
  <conditionalFormatting sqref="B16">
    <cfRule type="expression" dxfId="290" priority="11">
      <formula>TRUE</formula>
    </cfRule>
  </conditionalFormatting>
  <conditionalFormatting sqref="B1">
    <cfRule type="expression" dxfId="289" priority="3">
      <formula>TRUE</formula>
    </cfRule>
  </conditionalFormatting>
  <conditionalFormatting sqref="B20">
    <cfRule type="expression" dxfId="288" priority="14">
      <formula>TRUE</formula>
    </cfRule>
  </conditionalFormatting>
  <conditionalFormatting sqref="B26">
    <cfRule type="expression" dxfId="287" priority="17">
      <formula>TRUE</formula>
    </cfRule>
  </conditionalFormatting>
  <conditionalFormatting sqref="B1:B60">
    <cfRule type="expression" dxfId="286" priority="42">
      <formula>TRUE</formula>
    </cfRule>
  </conditionalFormatting>
  <conditionalFormatting sqref="B30">
    <cfRule type="expression" dxfId="285" priority="20">
      <formula>TRUE</formula>
    </cfRule>
  </conditionalFormatting>
  <conditionalFormatting sqref="B32">
    <cfRule type="expression" dxfId="284" priority="23">
      <formula>TRUE</formula>
    </cfRule>
  </conditionalFormatting>
  <conditionalFormatting sqref="B35">
    <cfRule type="expression" dxfId="283" priority="26">
      <formula>TRUE</formula>
    </cfRule>
  </conditionalFormatting>
  <conditionalFormatting sqref="B38">
    <cfRule type="expression" dxfId="282" priority="29">
      <formula>TRUE</formula>
    </cfRule>
  </conditionalFormatting>
  <conditionalFormatting sqref="B45">
    <cfRule type="expression" dxfId="281" priority="32">
      <formula>TRUE</formula>
    </cfRule>
  </conditionalFormatting>
  <conditionalFormatting sqref="B55">
    <cfRule type="expression" dxfId="280" priority="35">
      <formula>TRUE</formula>
    </cfRule>
  </conditionalFormatting>
  <conditionalFormatting sqref="B60">
    <cfRule type="expression" dxfId="279" priority="38">
      <formula>TRUE</formula>
    </cfRule>
  </conditionalFormatting>
  <conditionalFormatting sqref="Z14">
    <cfRule type="expression" dxfId="278" priority="9">
      <formula>TRUE</formula>
    </cfRule>
  </conditionalFormatting>
  <conditionalFormatting sqref="Z16">
    <cfRule type="expression" dxfId="277" priority="12">
      <formula>TRUE</formula>
    </cfRule>
  </conditionalFormatting>
  <conditionalFormatting sqref="Z1">
    <cfRule type="expression" dxfId="276" priority="4">
      <formula>TRUE</formula>
    </cfRule>
  </conditionalFormatting>
  <conditionalFormatting sqref="Z20">
    <cfRule type="expression" dxfId="275" priority="15">
      <formula>TRUE</formula>
    </cfRule>
  </conditionalFormatting>
  <conditionalFormatting sqref="Z26">
    <cfRule type="expression" dxfId="274" priority="18">
      <formula>TRUE</formula>
    </cfRule>
  </conditionalFormatting>
  <conditionalFormatting sqref="Z1:Z60">
    <cfRule type="expression" dxfId="273" priority="41">
      <formula>TRUE</formula>
    </cfRule>
  </conditionalFormatting>
  <conditionalFormatting sqref="Z30">
    <cfRule type="expression" dxfId="272" priority="21">
      <formula>TRUE</formula>
    </cfRule>
  </conditionalFormatting>
  <conditionalFormatting sqref="Z32">
    <cfRule type="expression" dxfId="271" priority="24">
      <formula>TRUE</formula>
    </cfRule>
  </conditionalFormatting>
  <conditionalFormatting sqref="Z35">
    <cfRule type="expression" dxfId="270" priority="27">
      <formula>TRUE</formula>
    </cfRule>
  </conditionalFormatting>
  <conditionalFormatting sqref="Z38">
    <cfRule type="expression" dxfId="269" priority="30">
      <formula>TRUE</formula>
    </cfRule>
  </conditionalFormatting>
  <conditionalFormatting sqref="Z45">
    <cfRule type="expression" dxfId="268" priority="33">
      <formula>TRUE</formula>
    </cfRule>
  </conditionalFormatting>
  <conditionalFormatting sqref="Z55">
    <cfRule type="expression" dxfId="267" priority="36">
      <formula>TRUE</formula>
    </cfRule>
  </conditionalFormatting>
  <conditionalFormatting sqref="Z60">
    <cfRule type="expression" dxfId="266" priority="39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30" x14ac:dyDescent="0.25">
      <c r="A1" s="3" t="s">
        <v>56</v>
      </c>
      <c r="B1" s="3" t="s">
        <v>5</v>
      </c>
      <c r="C1" s="3" t="s">
        <v>5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Y1" s="3" t="s">
        <v>5</v>
      </c>
      <c r="Z1" s="3" t="s">
        <v>5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1</v>
      </c>
      <c r="C4" s="3">
        <v>0.94679999999999997</v>
      </c>
      <c r="D4" s="3">
        <v>0.91810000000000003</v>
      </c>
      <c r="E4" s="3">
        <v>0.89459999999999995</v>
      </c>
      <c r="F4" s="3">
        <v>0.87390000000000001</v>
      </c>
      <c r="G4" s="3">
        <v>0.85509999999999997</v>
      </c>
      <c r="H4" s="3">
        <v>0.8377</v>
      </c>
      <c r="I4" s="3">
        <v>0.82130000000000003</v>
      </c>
      <c r="J4" s="3">
        <v>0.80579999999999996</v>
      </c>
      <c r="K4" s="3">
        <v>0.79099999999999993</v>
      </c>
      <c r="L4" s="3">
        <v>0.77680000000000005</v>
      </c>
      <c r="M4" s="3">
        <v>0.76319999999999999</v>
      </c>
      <c r="N4" s="3">
        <v>0.75</v>
      </c>
      <c r="O4" s="3">
        <v>0.73719999999999997</v>
      </c>
      <c r="P4" s="3">
        <v>0.7248</v>
      </c>
      <c r="Q4" s="3">
        <v>0.7127</v>
      </c>
      <c r="R4" s="3">
        <v>0.70089999999999997</v>
      </c>
      <c r="S4" s="3">
        <v>0.68940000000000001</v>
      </c>
      <c r="T4" s="3">
        <v>0.67810000000000004</v>
      </c>
      <c r="U4" s="3">
        <v>0.66710000000000003</v>
      </c>
      <c r="V4" s="3">
        <v>0.65629999999999999</v>
      </c>
      <c r="W4" s="3">
        <v>0.64129999999999998</v>
      </c>
      <c r="X4" s="3">
        <v>0.62629999999999997</v>
      </c>
      <c r="Y4" s="3">
        <v>0.61129999999999995</v>
      </c>
      <c r="Z4" s="3">
        <v>0.59630000000000005</v>
      </c>
    </row>
    <row r="5" spans="1:26" x14ac:dyDescent="0.25">
      <c r="A5" s="16" t="s">
        <v>59</v>
      </c>
      <c r="B5" s="17">
        <v>-43191.634973</v>
      </c>
      <c r="C5" s="17">
        <v>-2716.795273000007</v>
      </c>
      <c r="D5" s="17">
        <v>-5051.6131850000011</v>
      </c>
      <c r="E5" s="17">
        <v>-18241.926377000011</v>
      </c>
      <c r="F5" s="17">
        <v>-44413.201467999999</v>
      </c>
      <c r="G5" s="17">
        <v>-50225.627197000002</v>
      </c>
      <c r="H5" s="17">
        <v>-73359.644442999997</v>
      </c>
      <c r="I5" s="17">
        <v>-68438.237265000003</v>
      </c>
      <c r="J5" s="17">
        <v>-73579.089051999996</v>
      </c>
      <c r="K5" s="17">
        <v>-65261.405299999999</v>
      </c>
      <c r="L5" s="17">
        <v>-60732.45838199999</v>
      </c>
      <c r="M5" s="17">
        <v>-47843.724587999997</v>
      </c>
      <c r="N5" s="17">
        <v>-57117.911547000003</v>
      </c>
      <c r="O5" s="17">
        <v>-40282.685608</v>
      </c>
      <c r="P5" s="17">
        <v>-41014.091558</v>
      </c>
      <c r="Q5" s="17">
        <v>-30040.169097000002</v>
      </c>
      <c r="R5" s="17">
        <v>-27267.647524</v>
      </c>
      <c r="S5" s="17">
        <v>-18852.619527999999</v>
      </c>
      <c r="T5" s="17">
        <v>-6191.1515880000024</v>
      </c>
      <c r="U5" s="17">
        <v>-7046.7399859999969</v>
      </c>
      <c r="V5" s="17">
        <v>10973.706636000001</v>
      </c>
      <c r="W5" s="17">
        <v>27191.193859999999</v>
      </c>
      <c r="X5" s="17">
        <v>16507.849203999998</v>
      </c>
      <c r="Y5" s="17">
        <v>19283.126723000001</v>
      </c>
      <c r="Z5" s="17">
        <v>24843.588256999999</v>
      </c>
    </row>
    <row r="6" spans="1:26" x14ac:dyDescent="0.25">
      <c r="A6" s="16" t="s">
        <v>60</v>
      </c>
      <c r="B6" s="17">
        <v>3254153.2583260001</v>
      </c>
      <c r="C6" s="17">
        <v>3505715.4662930002</v>
      </c>
      <c r="D6" s="17">
        <v>3704807.099196</v>
      </c>
      <c r="E6" s="17">
        <v>3617100.8979989998</v>
      </c>
      <c r="F6" s="17">
        <v>3308951.7254670002</v>
      </c>
      <c r="G6" s="17">
        <v>3152590.6674080002</v>
      </c>
      <c r="H6" s="17">
        <v>2895568.013915</v>
      </c>
      <c r="I6" s="17">
        <v>3002716.9527119999</v>
      </c>
      <c r="J6" s="17">
        <v>2982519.7356329998</v>
      </c>
      <c r="K6" s="17">
        <v>3087415.6425279998</v>
      </c>
      <c r="L6" s="17">
        <v>3053616.6162339998</v>
      </c>
      <c r="M6" s="17">
        <v>3205881.6543160002</v>
      </c>
      <c r="N6" s="17">
        <v>3099408.1447569998</v>
      </c>
      <c r="O6" s="17">
        <v>3105571.267643</v>
      </c>
      <c r="P6" s="17">
        <v>3220495.0176809998</v>
      </c>
      <c r="Q6" s="17">
        <v>3148183.458482</v>
      </c>
      <c r="R6" s="17">
        <v>3240065.7489229999</v>
      </c>
      <c r="S6" s="17">
        <v>3103930.4413239998</v>
      </c>
      <c r="T6" s="17">
        <v>3089926.6293330002</v>
      </c>
      <c r="U6" s="17">
        <v>3238370.6833310002</v>
      </c>
      <c r="V6" s="17">
        <v>3140450.5692369998</v>
      </c>
      <c r="W6" s="17">
        <v>3256287.7408400001</v>
      </c>
      <c r="X6" s="17">
        <v>3202208.427044</v>
      </c>
      <c r="Y6" s="17">
        <v>3147556.8068829998</v>
      </c>
      <c r="Z6" s="17">
        <v>3041537.6062179999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118870.73999999998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86416.162500000006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620302.27466211095</v>
      </c>
      <c r="C16" s="17">
        <v>696201.71490707702</v>
      </c>
      <c r="D16" s="17">
        <v>746927.32434700709</v>
      </c>
      <c r="E16" s="17">
        <v>721091.93366687139</v>
      </c>
      <c r="F16" s="17">
        <v>631579.38790112792</v>
      </c>
      <c r="G16" s="17">
        <v>598671.58686012065</v>
      </c>
      <c r="H16" s="17">
        <v>531229.1955904559</v>
      </c>
      <c r="I16" s="17">
        <v>560136.18436971761</v>
      </c>
      <c r="J16" s="17">
        <v>555703.47851998347</v>
      </c>
      <c r="K16" s="17">
        <v>586762.25845772563</v>
      </c>
      <c r="L16" s="17">
        <v>583117.43887560617</v>
      </c>
      <c r="M16" s="17">
        <v>629982.03561002167</v>
      </c>
      <c r="N16" s="17">
        <v>603510.68853095314</v>
      </c>
      <c r="O16" s="17">
        <v>612911.55324939103</v>
      </c>
      <c r="P16" s="17">
        <v>640288.53106873669</v>
      </c>
      <c r="Q16" s="17">
        <v>639281.727807716</v>
      </c>
      <c r="R16" s="17">
        <v>658909.49495488137</v>
      </c>
      <c r="S16" s="17">
        <v>635216.31420966773</v>
      </c>
      <c r="T16" s="17">
        <v>637780.28875854448</v>
      </c>
      <c r="U16" s="17">
        <v>678236.62575431634</v>
      </c>
      <c r="V16" s="17">
        <v>660527.88120220089</v>
      </c>
      <c r="W16" s="17">
        <v>697431.57520314853</v>
      </c>
      <c r="X16" s="17">
        <v>689050.05754153547</v>
      </c>
      <c r="Y16" s="17">
        <v>679555.47812383785</v>
      </c>
      <c r="Z16" s="17">
        <v>663448.96338043164</v>
      </c>
    </row>
    <row r="17" spans="1:26" x14ac:dyDescent="0.25">
      <c r="A17" s="16" t="s">
        <v>10</v>
      </c>
      <c r="B17" s="17">
        <f t="shared" ref="B17:Z17" si="0">SUM(B5:B16)</f>
        <v>3956663.8980151112</v>
      </c>
      <c r="C17" s="17">
        <f t="shared" si="0"/>
        <v>4318071.1259270767</v>
      </c>
      <c r="D17" s="17">
        <f t="shared" si="0"/>
        <v>4533098.9728580071</v>
      </c>
      <c r="E17" s="17">
        <f t="shared" si="0"/>
        <v>4319950.9052888714</v>
      </c>
      <c r="F17" s="17">
        <f t="shared" si="0"/>
        <v>3896117.9119001278</v>
      </c>
      <c r="G17" s="17">
        <f t="shared" si="0"/>
        <v>3701036.6270711208</v>
      </c>
      <c r="H17" s="17">
        <f t="shared" si="0"/>
        <v>3353437.5650624558</v>
      </c>
      <c r="I17" s="17">
        <f t="shared" si="0"/>
        <v>3494414.8998167175</v>
      </c>
      <c r="J17" s="17">
        <f t="shared" si="0"/>
        <v>3464644.1251009833</v>
      </c>
      <c r="K17" s="17">
        <f t="shared" si="0"/>
        <v>3608916.4956857255</v>
      </c>
      <c r="L17" s="17">
        <f t="shared" si="0"/>
        <v>3576001.5967276059</v>
      </c>
      <c r="M17" s="17">
        <f t="shared" si="0"/>
        <v>3788019.9653380215</v>
      </c>
      <c r="N17" s="17">
        <f t="shared" si="0"/>
        <v>3645800.9217409529</v>
      </c>
      <c r="O17" s="17">
        <f t="shared" si="0"/>
        <v>3678200.1352843912</v>
      </c>
      <c r="P17" s="17">
        <f t="shared" si="0"/>
        <v>3819769.4571917364</v>
      </c>
      <c r="Q17" s="17">
        <f t="shared" si="0"/>
        <v>3757425.0171927162</v>
      </c>
      <c r="R17" s="17">
        <f t="shared" si="0"/>
        <v>3871707.5963538811</v>
      </c>
      <c r="S17" s="17">
        <f t="shared" si="0"/>
        <v>3720294.136005668</v>
      </c>
      <c r="T17" s="17">
        <f t="shared" si="0"/>
        <v>3721515.7665035445</v>
      </c>
      <c r="U17" s="17">
        <f t="shared" si="0"/>
        <v>3909560.5690993164</v>
      </c>
      <c r="V17" s="17">
        <f t="shared" si="0"/>
        <v>3811952.1570752007</v>
      </c>
      <c r="W17" s="17">
        <f t="shared" si="0"/>
        <v>3980910.5099031487</v>
      </c>
      <c r="X17" s="17">
        <f t="shared" si="0"/>
        <v>3907766.3337895358</v>
      </c>
      <c r="Y17" s="17">
        <f t="shared" si="0"/>
        <v>3846395.4117298378</v>
      </c>
      <c r="Z17" s="17">
        <f t="shared" si="0"/>
        <v>3729830.1578554315</v>
      </c>
    </row>
    <row r="18" spans="1:26" x14ac:dyDescent="0.25">
      <c r="A18" s="16" t="s">
        <v>13</v>
      </c>
      <c r="B18" s="17">
        <f t="shared" ref="B18:Z18" si="1">B17/B3/1000</f>
        <v>131.8887966005037</v>
      </c>
      <c r="C18" s="17">
        <f t="shared" si="1"/>
        <v>143.93570419756924</v>
      </c>
      <c r="D18" s="17">
        <f t="shared" si="1"/>
        <v>151.10329909526692</v>
      </c>
      <c r="E18" s="17">
        <f t="shared" si="1"/>
        <v>143.99836350962903</v>
      </c>
      <c r="F18" s="17">
        <f t="shared" si="1"/>
        <v>129.87059706333758</v>
      </c>
      <c r="G18" s="17">
        <f t="shared" si="1"/>
        <v>123.36788756903735</v>
      </c>
      <c r="H18" s="17">
        <f t="shared" si="1"/>
        <v>111.78125216874852</v>
      </c>
      <c r="I18" s="17">
        <f t="shared" si="1"/>
        <v>116.48049666055725</v>
      </c>
      <c r="J18" s="17">
        <f t="shared" si="1"/>
        <v>115.48813750336612</v>
      </c>
      <c r="K18" s="17">
        <f t="shared" si="1"/>
        <v>120.29721652285751</v>
      </c>
      <c r="L18" s="17">
        <f t="shared" si="1"/>
        <v>119.20005322425352</v>
      </c>
      <c r="M18" s="17">
        <f t="shared" si="1"/>
        <v>126.26733217793405</v>
      </c>
      <c r="N18" s="17">
        <f t="shared" si="1"/>
        <v>121.5266973913651</v>
      </c>
      <c r="O18" s="17">
        <f t="shared" si="1"/>
        <v>122.60667117614638</v>
      </c>
      <c r="P18" s="17">
        <f t="shared" si="1"/>
        <v>127.32564857305789</v>
      </c>
      <c r="Q18" s="17">
        <f t="shared" si="1"/>
        <v>125.24750057309053</v>
      </c>
      <c r="R18" s="17">
        <f t="shared" si="1"/>
        <v>129.05691987846271</v>
      </c>
      <c r="S18" s="17">
        <f t="shared" si="1"/>
        <v>124.00980453352227</v>
      </c>
      <c r="T18" s="17">
        <f t="shared" si="1"/>
        <v>124.05052555011815</v>
      </c>
      <c r="U18" s="17">
        <f t="shared" si="1"/>
        <v>130.31868563664386</v>
      </c>
      <c r="V18" s="17">
        <f t="shared" si="1"/>
        <v>127.06507190250669</v>
      </c>
      <c r="W18" s="17">
        <f t="shared" si="1"/>
        <v>132.69701699677162</v>
      </c>
      <c r="X18" s="17">
        <f t="shared" si="1"/>
        <v>130.25887779298452</v>
      </c>
      <c r="Y18" s="17">
        <f t="shared" si="1"/>
        <v>128.21318039099458</v>
      </c>
      <c r="Z18" s="17">
        <f t="shared" si="1"/>
        <v>124.32767192851439</v>
      </c>
    </row>
    <row r="19" spans="1:26" x14ac:dyDescent="0.25">
      <c r="A19" s="16" t="s">
        <v>14</v>
      </c>
      <c r="B19" s="17">
        <f>B18/B4</f>
        <v>131.8887966005037</v>
      </c>
      <c r="C19" s="17">
        <f>C18/B4</f>
        <v>143.93570419756924</v>
      </c>
      <c r="D19" s="17">
        <f>D18/B4</f>
        <v>151.10329909526692</v>
      </c>
      <c r="E19" s="17">
        <f>E18/B4</f>
        <v>143.99836350962903</v>
      </c>
      <c r="F19" s="17">
        <f>F18/B4</f>
        <v>129.87059706333758</v>
      </c>
      <c r="G19" s="17">
        <f>G18/B4</f>
        <v>123.36788756903735</v>
      </c>
      <c r="H19" s="17">
        <f>H18/B4</f>
        <v>111.78125216874852</v>
      </c>
      <c r="I19" s="17">
        <f>I18/B4</f>
        <v>116.48049666055725</v>
      </c>
      <c r="J19" s="17">
        <f>J18/B4</f>
        <v>115.48813750336612</v>
      </c>
      <c r="K19" s="17">
        <f>K18/B4</f>
        <v>120.29721652285751</v>
      </c>
      <c r="L19" s="17">
        <f>L18/B4</f>
        <v>119.20005322425352</v>
      </c>
      <c r="M19" s="17">
        <f>M18/B4</f>
        <v>126.26733217793405</v>
      </c>
      <c r="N19" s="17">
        <f>N18/B4</f>
        <v>121.5266973913651</v>
      </c>
      <c r="O19" s="17">
        <f>O18/B4</f>
        <v>122.60667117614638</v>
      </c>
      <c r="P19" s="17">
        <f>P18/B4</f>
        <v>127.32564857305789</v>
      </c>
      <c r="Q19" s="17">
        <f>Q18/B4</f>
        <v>125.24750057309053</v>
      </c>
      <c r="R19" s="17">
        <f>R18/B4</f>
        <v>129.05691987846271</v>
      </c>
      <c r="S19" s="17">
        <f>S18/B4</f>
        <v>124.00980453352227</v>
      </c>
      <c r="T19" s="17">
        <f>T18/B4</f>
        <v>124.05052555011815</v>
      </c>
      <c r="U19" s="17">
        <f>U18/B4</f>
        <v>130.31868563664386</v>
      </c>
      <c r="V19" s="17">
        <f>V18/B4</f>
        <v>127.06507190250669</v>
      </c>
      <c r="W19" s="17">
        <f>W18/B4</f>
        <v>132.69701699677162</v>
      </c>
      <c r="X19" s="17">
        <f>X18/B4</f>
        <v>130.25887779298452</v>
      </c>
      <c r="Y19" s="17">
        <f>Y18/B4</f>
        <v>128.21318039099458</v>
      </c>
      <c r="Z19" s="17">
        <f>Z18/B4</f>
        <v>124.32767192851439</v>
      </c>
    </row>
    <row r="20" spans="1:26" x14ac:dyDescent="0.25">
      <c r="A20" s="16" t="s">
        <v>15</v>
      </c>
      <c r="B20" s="18">
        <v>373.73137647777793</v>
      </c>
      <c r="C20" s="18">
        <v>396.55778586349351</v>
      </c>
      <c r="D20" s="18">
        <v>410.92875250214797</v>
      </c>
      <c r="E20" s="18">
        <v>411.85606483654999</v>
      </c>
      <c r="F20" s="18">
        <v>413.28917240085963</v>
      </c>
      <c r="G20" s="18">
        <v>412.94047212151918</v>
      </c>
      <c r="H20" s="18">
        <v>413.22707971230739</v>
      </c>
      <c r="I20" s="18">
        <v>414.35344178267508</v>
      </c>
      <c r="J20" s="18">
        <v>413.7134212825074</v>
      </c>
      <c r="K20" s="18">
        <v>414.5553146368872</v>
      </c>
      <c r="L20" s="18">
        <v>414.83955953198313</v>
      </c>
      <c r="M20" s="18">
        <v>414.99984443425342</v>
      </c>
      <c r="N20" s="18">
        <v>416.07510988888879</v>
      </c>
      <c r="O20" s="18">
        <v>414.936553656478</v>
      </c>
      <c r="P20" s="18">
        <v>415.00000000766499</v>
      </c>
      <c r="Q20" s="18">
        <v>415.00000001559022</v>
      </c>
      <c r="R20" s="18">
        <v>416.13698635088218</v>
      </c>
      <c r="S20" s="18">
        <v>414.9999999838829</v>
      </c>
      <c r="T20" s="18">
        <v>415.0000000204821</v>
      </c>
      <c r="U20" s="18">
        <v>414.94385429054449</v>
      </c>
      <c r="V20" s="18">
        <v>416.13698627829422</v>
      </c>
      <c r="W20" s="18">
        <v>414.99999998700548</v>
      </c>
      <c r="X20" s="18">
        <v>414.65705729859673</v>
      </c>
      <c r="Y20" s="18">
        <v>414.56885489485057</v>
      </c>
      <c r="Z20" s="18">
        <v>416.13698630909113</v>
      </c>
    </row>
    <row r="21" spans="1:26" x14ac:dyDescent="0.25">
      <c r="A21" s="16" t="s">
        <v>70</v>
      </c>
      <c r="B21" s="19">
        <v>3.2965408398294169</v>
      </c>
      <c r="C21" s="19">
        <v>0.20633841652572099</v>
      </c>
      <c r="D21" s="19">
        <v>0.38180561224744342</v>
      </c>
      <c r="E21" s="19">
        <v>1.4120895594953431</v>
      </c>
      <c r="F21" s="19">
        <v>3.5064046075348099</v>
      </c>
      <c r="G21" s="19">
        <v>4.0568579591577194</v>
      </c>
      <c r="H21" s="19">
        <v>6.0443612447434312</v>
      </c>
      <c r="I21" s="19">
        <v>5.7358382459367094</v>
      </c>
      <c r="J21" s="19">
        <v>6.2950823530760136</v>
      </c>
      <c r="K21" s="19">
        <v>5.6763880199274546</v>
      </c>
      <c r="L21" s="19">
        <v>5.3739698935197593</v>
      </c>
      <c r="M21" s="19">
        <v>4.3084062945032553</v>
      </c>
      <c r="N21" s="19">
        <v>5.219170834620261</v>
      </c>
      <c r="O21" s="19">
        <v>3.75504392274684</v>
      </c>
      <c r="P21" s="19">
        <v>3.888513869743262</v>
      </c>
      <c r="Q21" s="19">
        <v>2.8965844069694082</v>
      </c>
      <c r="R21" s="19">
        <v>2.6657376698244941</v>
      </c>
      <c r="S21" s="19">
        <v>1.8789528142003731</v>
      </c>
      <c r="T21" s="19">
        <v>0.6273257916533852</v>
      </c>
      <c r="U21" s="19">
        <v>0.7261101521517499</v>
      </c>
      <c r="V21" s="19">
        <v>-1.1457153696847899</v>
      </c>
      <c r="W21" s="19">
        <v>-2.913877608217863</v>
      </c>
      <c r="X21" s="19">
        <v>-1.812520140995836</v>
      </c>
      <c r="Y21" s="19">
        <v>-2.1696539877751828</v>
      </c>
      <c r="Z21" s="19">
        <v>-2.8547975223728201</v>
      </c>
    </row>
    <row r="22" spans="1:26" x14ac:dyDescent="0.25">
      <c r="A22" s="16" t="s">
        <v>71</v>
      </c>
      <c r="B22" s="19">
        <v>290.23994800710318</v>
      </c>
      <c r="C22" s="19">
        <v>311.2366123400094</v>
      </c>
      <c r="D22" s="19">
        <v>327.33152087853</v>
      </c>
      <c r="E22" s="19">
        <v>327.23896415512229</v>
      </c>
      <c r="F22" s="19">
        <v>305.38901391614661</v>
      </c>
      <c r="G22" s="19">
        <v>297.60619990930229</v>
      </c>
      <c r="H22" s="19">
        <v>278.82725695899882</v>
      </c>
      <c r="I22" s="19">
        <v>294.11716269832573</v>
      </c>
      <c r="J22" s="19">
        <v>298.218923567898</v>
      </c>
      <c r="K22" s="19">
        <v>313.84475477557891</v>
      </c>
      <c r="L22" s="19">
        <v>315.86672248176347</v>
      </c>
      <c r="M22" s="19">
        <v>337.39600499106882</v>
      </c>
      <c r="N22" s="19">
        <v>331.07357259870003</v>
      </c>
      <c r="O22" s="19">
        <v>338.41781979069418</v>
      </c>
      <c r="P22" s="19">
        <v>356.89058858186809</v>
      </c>
      <c r="Q22" s="19">
        <v>354.80025429217739</v>
      </c>
      <c r="R22" s="19">
        <v>370.28847132061281</v>
      </c>
      <c r="S22" s="19">
        <v>361.63574418877079</v>
      </c>
      <c r="T22" s="19">
        <v>366.00335915915531</v>
      </c>
      <c r="U22" s="19">
        <v>389.96445859439677</v>
      </c>
      <c r="V22" s="19">
        <v>383.29396860634711</v>
      </c>
      <c r="W22" s="19">
        <v>407.8422207078068</v>
      </c>
      <c r="X22" s="19">
        <v>411.01423968515019</v>
      </c>
      <c r="Y22" s="19">
        <v>414.00087069454082</v>
      </c>
      <c r="Z22" s="19">
        <v>408.57407751049431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6" t="s">
        <v>76</v>
      </c>
      <c r="B27" s="18">
        <v>11211.94129433333</v>
      </c>
      <c r="C27" s="18">
        <v>11263.82734966667</v>
      </c>
      <c r="D27" s="18">
        <v>11318.21063016667</v>
      </c>
      <c r="E27" s="18">
        <v>11053.393068083329</v>
      </c>
      <c r="F27" s="18">
        <v>10835.20223283333</v>
      </c>
      <c r="G27" s="18">
        <v>10593.16193133333</v>
      </c>
      <c r="H27" s="18">
        <v>10384.809740250001</v>
      </c>
      <c r="I27" s="18">
        <v>10209.254452083331</v>
      </c>
      <c r="J27" s="18">
        <v>10001.10824608333</v>
      </c>
      <c r="K27" s="18">
        <v>9837.3976163333336</v>
      </c>
      <c r="L27" s="18">
        <v>9667.4210953333331</v>
      </c>
      <c r="M27" s="18">
        <v>9501.836438166667</v>
      </c>
      <c r="N27" s="18">
        <v>9361.6899724999985</v>
      </c>
      <c r="O27" s="18">
        <v>9176.736820666667</v>
      </c>
      <c r="P27" s="18">
        <v>9023.7600001666669</v>
      </c>
      <c r="Q27" s="18">
        <v>8873.1150003333332</v>
      </c>
      <c r="R27" s="18">
        <v>8750.1124120000004</v>
      </c>
      <c r="S27" s="18">
        <v>8583.0299996666672</v>
      </c>
      <c r="T27" s="18">
        <v>8442.3450004166662</v>
      </c>
      <c r="U27" s="18">
        <v>8304.2713559166659</v>
      </c>
      <c r="V27" s="18">
        <v>8193.321122833333</v>
      </c>
      <c r="W27" s="18">
        <v>7984.1849997500003</v>
      </c>
      <c r="X27" s="18">
        <v>7790.9914495833336</v>
      </c>
      <c r="Y27" s="18">
        <v>7602.7782299166674</v>
      </c>
      <c r="Z27" s="18">
        <v>7444.2745480833337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11211.94129433333</v>
      </c>
      <c r="C29" s="18">
        <v>11263.82734966667</v>
      </c>
      <c r="D29" s="18">
        <v>11318.21063016667</v>
      </c>
      <c r="E29" s="18">
        <v>11053.393068083329</v>
      </c>
      <c r="F29" s="18">
        <v>10835.20223283333</v>
      </c>
      <c r="G29" s="18">
        <v>10593.16193133333</v>
      </c>
      <c r="H29" s="18">
        <v>10384.809740250001</v>
      </c>
      <c r="I29" s="18">
        <v>10209.254452083331</v>
      </c>
      <c r="J29" s="18">
        <v>10001.10824608333</v>
      </c>
      <c r="K29" s="18">
        <v>9837.3976163333336</v>
      </c>
      <c r="L29" s="18">
        <v>9667.4210953333331</v>
      </c>
      <c r="M29" s="18">
        <v>9501.836438166667</v>
      </c>
      <c r="N29" s="18">
        <v>9361.6899724999985</v>
      </c>
      <c r="O29" s="18">
        <v>9176.736820666667</v>
      </c>
      <c r="P29" s="18">
        <v>9023.7600001666669</v>
      </c>
      <c r="Q29" s="18">
        <v>8873.1150003333332</v>
      </c>
      <c r="R29" s="18">
        <v>8750.1124120000004</v>
      </c>
      <c r="S29" s="18">
        <v>8583.0299996666672</v>
      </c>
      <c r="T29" s="18">
        <v>8442.3450004166662</v>
      </c>
      <c r="U29" s="18">
        <v>8304.2713559166659</v>
      </c>
      <c r="V29" s="18">
        <v>8193.321122833333</v>
      </c>
      <c r="W29" s="18">
        <v>7984.1849997500003</v>
      </c>
      <c r="X29" s="18">
        <v>7790.9914495833336</v>
      </c>
      <c r="Y29" s="18">
        <v>7602.7782299166674</v>
      </c>
      <c r="Z29" s="18">
        <v>7444.2745480833337</v>
      </c>
    </row>
    <row r="30" spans="1:26" x14ac:dyDescent="0.25">
      <c r="A30" s="16" t="s">
        <v>79</v>
      </c>
      <c r="B30" s="18">
        <v>13102.108261833329</v>
      </c>
      <c r="C30" s="18">
        <v>13166.696336749999</v>
      </c>
      <c r="D30" s="18">
        <v>13230.851048166671</v>
      </c>
      <c r="E30" s="18">
        <v>12918.391935083329</v>
      </c>
      <c r="F30" s="18">
        <v>12666.308209999999</v>
      </c>
      <c r="G30" s="18">
        <v>12380.425369250001</v>
      </c>
      <c r="H30" s="18">
        <v>12136.872942</v>
      </c>
      <c r="I30" s="18">
        <v>11931.68885358333</v>
      </c>
      <c r="J30" s="18">
        <v>11688.344159</v>
      </c>
      <c r="K30" s="18">
        <v>11496.995108666661</v>
      </c>
      <c r="L30" s="18">
        <v>11301.22787908333</v>
      </c>
      <c r="M30" s="18">
        <v>11104.738345833341</v>
      </c>
      <c r="N30" s="18">
        <v>10943.86701583333</v>
      </c>
      <c r="O30" s="18">
        <v>10727.62035191667</v>
      </c>
      <c r="P30" s="18">
        <v>10547.49781841667</v>
      </c>
      <c r="Q30" s="18">
        <v>10370.89374116667</v>
      </c>
      <c r="R30" s="18">
        <v>10228.931313333331</v>
      </c>
      <c r="S30" s="18">
        <v>10033.577951249999</v>
      </c>
      <c r="T30" s="18">
        <v>9869.116925166667</v>
      </c>
      <c r="U30" s="18">
        <v>9704.7809689999995</v>
      </c>
      <c r="V30" s="18">
        <v>9578.0391241666657</v>
      </c>
      <c r="W30" s="18">
        <v>9331.618384833333</v>
      </c>
      <c r="X30" s="18">
        <v>9107.6776641666675</v>
      </c>
      <c r="Y30" s="18">
        <v>8887.6506722499998</v>
      </c>
      <c r="Z30" s="18">
        <v>8702.3994039166664</v>
      </c>
    </row>
    <row r="31" spans="1:26" x14ac:dyDescent="0.25">
      <c r="A31" s="16" t="s">
        <v>80</v>
      </c>
      <c r="B31" s="17">
        <v>3210961.6233529998</v>
      </c>
      <c r="C31" s="17">
        <v>3502998.6710199998</v>
      </c>
      <c r="D31" s="17">
        <v>3699755.4860109999</v>
      </c>
      <c r="E31" s="17">
        <v>3598858.971622</v>
      </c>
      <c r="F31" s="17">
        <v>3264538.5239990009</v>
      </c>
      <c r="G31" s="17">
        <v>3102365.040211</v>
      </c>
      <c r="H31" s="17">
        <v>2822208.3694719989</v>
      </c>
      <c r="I31" s="17">
        <v>2934278.7154470002</v>
      </c>
      <c r="J31" s="17">
        <v>2908940.6465810002</v>
      </c>
      <c r="K31" s="17">
        <v>3022154.2372280001</v>
      </c>
      <c r="L31" s="17">
        <v>2992884.1578520001</v>
      </c>
      <c r="M31" s="17">
        <v>3158037.929728</v>
      </c>
      <c r="N31" s="17">
        <v>3042290.2332100011</v>
      </c>
      <c r="O31" s="17">
        <v>3065288.582035</v>
      </c>
      <c r="P31" s="17">
        <v>3179480.9261230002</v>
      </c>
      <c r="Q31" s="17">
        <v>3118143.2893850012</v>
      </c>
      <c r="R31" s="17">
        <v>3212798.1013989998</v>
      </c>
      <c r="S31" s="17">
        <v>3085077.821796</v>
      </c>
      <c r="T31" s="17">
        <v>3083735.4777449989</v>
      </c>
      <c r="U31" s="17">
        <v>3231323.943345</v>
      </c>
      <c r="V31" s="17">
        <v>3151424.2758729998</v>
      </c>
      <c r="W31" s="17">
        <v>3283478.934700001</v>
      </c>
      <c r="X31" s="17">
        <v>3218716.2762480001</v>
      </c>
      <c r="Y31" s="17">
        <v>3166839.9336060002</v>
      </c>
      <c r="Z31" s="17">
        <v>3066381.1944750012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850.91666666666663</v>
      </c>
      <c r="C33" s="18">
        <v>866.41666666666663</v>
      </c>
      <c r="D33" s="18">
        <v>868</v>
      </c>
      <c r="E33" s="18">
        <v>856.91666666666663</v>
      </c>
      <c r="F33" s="18">
        <v>842</v>
      </c>
      <c r="G33" s="18">
        <v>823.41666666666663</v>
      </c>
      <c r="H33" s="18">
        <v>805.25</v>
      </c>
      <c r="I33" s="18">
        <v>790.83333333333337</v>
      </c>
      <c r="J33" s="18">
        <v>785.58333333333337</v>
      </c>
      <c r="K33" s="18">
        <v>777.83333333333337</v>
      </c>
      <c r="L33" s="18">
        <v>748.5</v>
      </c>
      <c r="M33" s="18">
        <v>734.5</v>
      </c>
      <c r="N33" s="18">
        <v>726.08333333333337</v>
      </c>
      <c r="O33" s="18">
        <v>715.66666666666663</v>
      </c>
      <c r="P33" s="18">
        <v>705.75</v>
      </c>
      <c r="Q33" s="18">
        <v>691.41666666666663</v>
      </c>
      <c r="R33" s="18">
        <v>675.5</v>
      </c>
      <c r="S33" s="18">
        <v>667.08333333333337</v>
      </c>
      <c r="T33" s="18">
        <v>657</v>
      </c>
      <c r="U33" s="18">
        <v>650</v>
      </c>
      <c r="V33" s="18">
        <v>646.5</v>
      </c>
      <c r="W33" s="18">
        <v>625.41666666666663</v>
      </c>
      <c r="X33" s="18">
        <v>603.75</v>
      </c>
      <c r="Y33" s="18">
        <v>591.41666666666663</v>
      </c>
      <c r="Z33" s="18">
        <v>582.58333333333337</v>
      </c>
    </row>
    <row r="34" spans="1:26" x14ac:dyDescent="0.25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 t="s">
        <v>84</v>
      </c>
      <c r="B35" s="18">
        <v>7933.083333333333</v>
      </c>
      <c r="C35" s="18">
        <v>7893.583333333333</v>
      </c>
      <c r="D35" s="18">
        <v>7892</v>
      </c>
      <c r="E35" s="18">
        <v>7903.083333333333</v>
      </c>
      <c r="F35" s="18">
        <v>7942</v>
      </c>
      <c r="G35" s="18">
        <v>7936.583333333333</v>
      </c>
      <c r="H35" s="18">
        <v>7954.75</v>
      </c>
      <c r="I35" s="18">
        <v>7969.166666666667</v>
      </c>
      <c r="J35" s="18">
        <v>7998.416666666667</v>
      </c>
      <c r="K35" s="18">
        <v>7982.166666666667</v>
      </c>
      <c r="L35" s="18">
        <v>8011.5</v>
      </c>
      <c r="M35" s="18">
        <v>8025.5</v>
      </c>
      <c r="N35" s="18">
        <v>8057.916666666667</v>
      </c>
      <c r="O35" s="18">
        <v>8044.333333333333</v>
      </c>
      <c r="P35" s="18">
        <v>8054.25</v>
      </c>
      <c r="Q35" s="18">
        <v>8068.583333333333</v>
      </c>
      <c r="R35" s="18">
        <v>8108.5</v>
      </c>
      <c r="S35" s="18">
        <v>8092.916666666667</v>
      </c>
      <c r="T35" s="18">
        <v>8103</v>
      </c>
      <c r="U35" s="18">
        <v>8110</v>
      </c>
      <c r="V35" s="18">
        <v>8137.5</v>
      </c>
      <c r="W35" s="18">
        <v>8134.583333333333</v>
      </c>
      <c r="X35" s="18">
        <v>8156.25</v>
      </c>
      <c r="Y35" s="18">
        <v>8168.583333333333</v>
      </c>
      <c r="Z35" s="18">
        <v>8201.4166666666661</v>
      </c>
    </row>
    <row r="36" spans="1:26" x14ac:dyDescent="0.25">
      <c r="A36" s="16" t="s">
        <v>85</v>
      </c>
      <c r="B36" s="18">
        <v>14.865694785651939</v>
      </c>
      <c r="C36" s="18">
        <v>13.32350591768455</v>
      </c>
      <c r="D36" s="18">
        <v>13.01246397523783</v>
      </c>
      <c r="E36" s="18">
        <v>12.88326081601979</v>
      </c>
      <c r="F36" s="18">
        <v>12.261518157284071</v>
      </c>
      <c r="G36" s="18">
        <v>12.128460668845131</v>
      </c>
      <c r="H36" s="18">
        <v>11.54369343011796</v>
      </c>
      <c r="I36" s="18">
        <v>11.726575767694071</v>
      </c>
      <c r="J36" s="18">
        <v>11.36698753271099</v>
      </c>
      <c r="K36" s="18">
        <v>11.146857796965371</v>
      </c>
      <c r="L36" s="18">
        <v>10.7695422714707</v>
      </c>
      <c r="M36" s="18">
        <v>10.89533345187405</v>
      </c>
      <c r="N36" s="18">
        <v>10.43227849612933</v>
      </c>
      <c r="O36" s="18">
        <v>10.530771694872531</v>
      </c>
      <c r="P36" s="18">
        <v>10.422748889973359</v>
      </c>
      <c r="Q36" s="18">
        <v>9.9757790416856924</v>
      </c>
      <c r="R36" s="18">
        <v>9.9274243784437601</v>
      </c>
      <c r="S36" s="18">
        <v>10.04115103457953</v>
      </c>
      <c r="T36" s="18">
        <v>9.6361935702625559</v>
      </c>
      <c r="U36" s="18">
        <v>9.5114425463089791</v>
      </c>
      <c r="V36" s="18">
        <v>9.3999474487610044</v>
      </c>
      <c r="W36" s="18">
        <v>8.9474779975837144</v>
      </c>
      <c r="X36" s="18">
        <v>8.9623564818873653</v>
      </c>
      <c r="Y36" s="18">
        <v>8.7248155922279302</v>
      </c>
      <c r="Z36" s="18">
        <v>8.6795971059217507</v>
      </c>
    </row>
    <row r="37" spans="1:26" x14ac:dyDescent="0.25">
      <c r="A37" s="16" t="s">
        <v>86</v>
      </c>
      <c r="B37" s="20">
        <v>0.89909312489364013</v>
      </c>
      <c r="C37" s="20">
        <v>0.90754886693532077</v>
      </c>
      <c r="D37" s="20">
        <v>0.91105661121284276</v>
      </c>
      <c r="E37" s="20">
        <v>0.90618568100976282</v>
      </c>
      <c r="F37" s="20">
        <v>0.90853792717165205</v>
      </c>
      <c r="G37" s="20">
        <v>0.91262865603109866</v>
      </c>
      <c r="H37" s="20">
        <v>0.91503722673418031</v>
      </c>
      <c r="I37" s="20">
        <v>0.91463321109822948</v>
      </c>
      <c r="J37" s="20">
        <v>0.91260739038834582</v>
      </c>
      <c r="K37" s="20">
        <v>0.90698267145447142</v>
      </c>
      <c r="L37" s="20">
        <v>0.91433454025001115</v>
      </c>
      <c r="M37" s="20">
        <v>0.90177485551594772</v>
      </c>
      <c r="N37" s="20">
        <v>0.906019167378874</v>
      </c>
      <c r="O37" s="20">
        <v>0.8946999516532026</v>
      </c>
      <c r="P37" s="20">
        <v>0.90414269908729206</v>
      </c>
      <c r="Q37" s="20">
        <v>0.9081757043011367</v>
      </c>
      <c r="R37" s="20">
        <v>0.90580597617776548</v>
      </c>
      <c r="S37" s="20">
        <v>0.90705577134321247</v>
      </c>
      <c r="T37" s="20">
        <v>0.90317032614780746</v>
      </c>
      <c r="U37" s="20">
        <v>0.89308266072676634</v>
      </c>
      <c r="V37" s="20">
        <v>0.90332670115289004</v>
      </c>
      <c r="W37" s="20">
        <v>0.89095782660201817</v>
      </c>
      <c r="X37" s="20">
        <v>0.90889726888527744</v>
      </c>
      <c r="Y37" s="20">
        <v>0.89533188950489662</v>
      </c>
      <c r="Z37" s="20">
        <v>0.90323694583840608</v>
      </c>
    </row>
    <row r="38" spans="1:26" x14ac:dyDescent="0.25">
      <c r="A38" s="16" t="s">
        <v>87</v>
      </c>
      <c r="B38" s="20">
        <v>0.25065459927140249</v>
      </c>
      <c r="C38" s="20">
        <v>0.23320015220700149</v>
      </c>
      <c r="D38" s="20">
        <v>0.2204718417047184</v>
      </c>
      <c r="E38" s="20">
        <v>0.23009893455098929</v>
      </c>
      <c r="F38" s="20">
        <v>0.2312063600485732</v>
      </c>
      <c r="G38" s="20">
        <v>0.23302891933028921</v>
      </c>
      <c r="H38" s="20">
        <v>0.23986872146118721</v>
      </c>
      <c r="I38" s="20">
        <v>0.2219939117199391</v>
      </c>
      <c r="J38" s="20">
        <v>0.2135985883424408</v>
      </c>
      <c r="K38" s="20">
        <v>0.23029870624048709</v>
      </c>
      <c r="L38" s="20">
        <v>0.22015791476407909</v>
      </c>
      <c r="M38" s="20">
        <v>0.22467656012176559</v>
      </c>
      <c r="N38" s="20">
        <v>0.20875075895567699</v>
      </c>
      <c r="O38" s="20">
        <v>0.22129946727549471</v>
      </c>
      <c r="P38" s="20">
        <v>0.23563546423135459</v>
      </c>
      <c r="Q38" s="20">
        <v>0.22370624048706239</v>
      </c>
      <c r="R38" s="20">
        <v>0.2170138888888889</v>
      </c>
      <c r="S38" s="20">
        <v>0.22526636225266361</v>
      </c>
      <c r="T38" s="20">
        <v>0.2139269406392694</v>
      </c>
      <c r="U38" s="20">
        <v>0.21249999999999999</v>
      </c>
      <c r="V38" s="20">
        <v>0.21573315118397091</v>
      </c>
      <c r="W38" s="20">
        <v>0.19542427701674281</v>
      </c>
      <c r="X38" s="20">
        <v>0.21763698630136991</v>
      </c>
      <c r="Y38" s="20">
        <v>0.22226978691019789</v>
      </c>
      <c r="Z38" s="20">
        <v>0.22211786581663631</v>
      </c>
    </row>
    <row r="39" spans="1:26" x14ac:dyDescent="0.25">
      <c r="A39" s="16" t="s">
        <v>88</v>
      </c>
      <c r="B39" s="18">
        <v>385</v>
      </c>
      <c r="C39" s="18">
        <v>393.66666666666669</v>
      </c>
      <c r="D39" s="18">
        <v>395.91666666666669</v>
      </c>
      <c r="E39" s="18">
        <v>384.33333333333331</v>
      </c>
      <c r="F39" s="18">
        <v>382.16666666666669</v>
      </c>
      <c r="G39" s="18">
        <v>373.58333333333331</v>
      </c>
      <c r="H39" s="18">
        <v>367.41666666666669</v>
      </c>
      <c r="I39" s="18">
        <v>352.91666666666669</v>
      </c>
      <c r="J39" s="18">
        <v>349.33333333333331</v>
      </c>
      <c r="K39" s="18">
        <v>344.25</v>
      </c>
      <c r="L39" s="18">
        <v>339.66666666666669</v>
      </c>
      <c r="M39" s="18">
        <v>334.16666666666669</v>
      </c>
      <c r="N39" s="18">
        <v>324.75</v>
      </c>
      <c r="O39" s="18">
        <v>317.16666666666669</v>
      </c>
      <c r="P39" s="18">
        <v>316.25</v>
      </c>
      <c r="Q39" s="18">
        <v>309.25</v>
      </c>
      <c r="R39" s="18">
        <v>304.83333333333331</v>
      </c>
      <c r="S39" s="18">
        <v>298.41666666666669</v>
      </c>
      <c r="T39" s="18">
        <v>293.33333333333331</v>
      </c>
      <c r="U39" s="18">
        <v>290.41666666666669</v>
      </c>
      <c r="V39" s="18">
        <v>282.16666666666669</v>
      </c>
      <c r="W39" s="18">
        <v>275.16666666666669</v>
      </c>
      <c r="X39" s="18">
        <v>268.83333333333331</v>
      </c>
      <c r="Y39" s="18">
        <v>265</v>
      </c>
      <c r="Z39" s="18">
        <v>259.66666666666669</v>
      </c>
    </row>
    <row r="40" spans="1:26" x14ac:dyDescent="0.25">
      <c r="A40" s="16" t="s">
        <v>89</v>
      </c>
      <c r="B40" s="18">
        <v>465.91666666666669</v>
      </c>
      <c r="C40" s="18">
        <v>472.75</v>
      </c>
      <c r="D40" s="18">
        <v>472.08333333333331</v>
      </c>
      <c r="E40" s="18">
        <v>472.58333333333331</v>
      </c>
      <c r="F40" s="18">
        <v>459.83333333333331</v>
      </c>
      <c r="G40" s="18">
        <v>449.83333333333331</v>
      </c>
      <c r="H40" s="18">
        <v>437.83333333333331</v>
      </c>
      <c r="I40" s="18">
        <v>437.91666666666669</v>
      </c>
      <c r="J40" s="18">
        <v>436.25</v>
      </c>
      <c r="K40" s="18">
        <v>433.58333333333331</v>
      </c>
      <c r="L40" s="18">
        <v>408.83333333333331</v>
      </c>
      <c r="M40" s="18">
        <v>400.33333333333331</v>
      </c>
      <c r="N40" s="18">
        <v>401.33333333333331</v>
      </c>
      <c r="O40" s="18">
        <v>398.5</v>
      </c>
      <c r="P40" s="18">
        <v>389.5</v>
      </c>
      <c r="Q40" s="18">
        <v>382.16666666666669</v>
      </c>
      <c r="R40" s="18">
        <v>370.66666666666669</v>
      </c>
      <c r="S40" s="18">
        <v>368.66666666666669</v>
      </c>
      <c r="T40" s="18">
        <v>363.66666666666669</v>
      </c>
      <c r="U40" s="18">
        <v>359.58333333333331</v>
      </c>
      <c r="V40" s="18">
        <v>364.33333333333331</v>
      </c>
      <c r="W40" s="18">
        <v>350.25</v>
      </c>
      <c r="X40" s="18">
        <v>334.91666666666669</v>
      </c>
      <c r="Y40" s="18">
        <v>326.41666666666669</v>
      </c>
      <c r="Z40" s="18">
        <v>322.91666666666669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265" priority="10">
      <formula>TRUE</formula>
    </cfRule>
  </conditionalFormatting>
  <conditionalFormatting sqref="A16:Z16">
    <cfRule type="expression" dxfId="264" priority="13">
      <formula>TRUE</formula>
    </cfRule>
  </conditionalFormatting>
  <conditionalFormatting sqref="A17:Z20">
    <cfRule type="notContainsBlanks" dxfId="263" priority="1">
      <formula>LEN(TRIM(A17))&gt;0</formula>
    </cfRule>
  </conditionalFormatting>
  <conditionalFormatting sqref="A20:Z20">
    <cfRule type="expression" dxfId="262" priority="16">
      <formula>TRUE</formula>
    </cfRule>
  </conditionalFormatting>
  <conditionalFormatting sqref="A26:Z26">
    <cfRule type="expression" dxfId="261" priority="19">
      <formula>TRUE</formula>
    </cfRule>
  </conditionalFormatting>
  <conditionalFormatting sqref="A30:Z30">
    <cfRule type="expression" dxfId="260" priority="22">
      <formula>TRUE</formula>
    </cfRule>
  </conditionalFormatting>
  <conditionalFormatting sqref="A32:Z32">
    <cfRule type="expression" dxfId="259" priority="25">
      <formula>TRUE</formula>
    </cfRule>
  </conditionalFormatting>
  <conditionalFormatting sqref="A35:Z35">
    <cfRule type="expression" dxfId="258" priority="28">
      <formula>TRUE</formula>
    </cfRule>
  </conditionalFormatting>
  <conditionalFormatting sqref="A38:Z38">
    <cfRule type="expression" dxfId="257" priority="31">
      <formula>TRUE</formula>
    </cfRule>
  </conditionalFormatting>
  <conditionalFormatting sqref="A45:Z45">
    <cfRule type="expression" dxfId="256" priority="34">
      <formula>TRUE</formula>
    </cfRule>
  </conditionalFormatting>
  <conditionalFormatting sqref="A55:Z55">
    <cfRule type="expression" dxfId="255" priority="37">
      <formula>TRUE</formula>
    </cfRule>
  </conditionalFormatting>
  <conditionalFormatting sqref="A60:Z60">
    <cfRule type="expression" dxfId="254" priority="40">
      <formula>TRUE</formula>
    </cfRule>
  </conditionalFormatting>
  <conditionalFormatting sqref="B14">
    <cfRule type="expression" dxfId="253" priority="8">
      <formula>TRUE</formula>
    </cfRule>
  </conditionalFormatting>
  <conditionalFormatting sqref="B16">
    <cfRule type="expression" dxfId="252" priority="11">
      <formula>TRUE</formula>
    </cfRule>
  </conditionalFormatting>
  <conditionalFormatting sqref="B1">
    <cfRule type="expression" dxfId="251" priority="3">
      <formula>TRUE</formula>
    </cfRule>
  </conditionalFormatting>
  <conditionalFormatting sqref="B20">
    <cfRule type="expression" dxfId="250" priority="14">
      <formula>TRUE</formula>
    </cfRule>
  </conditionalFormatting>
  <conditionalFormatting sqref="B26">
    <cfRule type="expression" dxfId="249" priority="17">
      <formula>TRUE</formula>
    </cfRule>
  </conditionalFormatting>
  <conditionalFormatting sqref="B1:B60">
    <cfRule type="expression" dxfId="248" priority="42">
      <formula>TRUE</formula>
    </cfRule>
  </conditionalFormatting>
  <conditionalFormatting sqref="B30">
    <cfRule type="expression" dxfId="247" priority="20">
      <formula>TRUE</formula>
    </cfRule>
  </conditionalFormatting>
  <conditionalFormatting sqref="B32">
    <cfRule type="expression" dxfId="246" priority="23">
      <formula>TRUE</formula>
    </cfRule>
  </conditionalFormatting>
  <conditionalFormatting sqref="B35">
    <cfRule type="expression" dxfId="245" priority="26">
      <formula>TRUE</formula>
    </cfRule>
  </conditionalFormatting>
  <conditionalFormatting sqref="B38">
    <cfRule type="expression" dxfId="244" priority="29">
      <formula>TRUE</formula>
    </cfRule>
  </conditionalFormatting>
  <conditionalFormatting sqref="B45">
    <cfRule type="expression" dxfId="243" priority="32">
      <formula>TRUE</formula>
    </cfRule>
  </conditionalFormatting>
  <conditionalFormatting sqref="B55">
    <cfRule type="expression" dxfId="242" priority="35">
      <formula>TRUE</formula>
    </cfRule>
  </conditionalFormatting>
  <conditionalFormatting sqref="B60">
    <cfRule type="expression" dxfId="241" priority="38">
      <formula>TRUE</formula>
    </cfRule>
  </conditionalFormatting>
  <conditionalFormatting sqref="Z14">
    <cfRule type="expression" dxfId="240" priority="9">
      <formula>TRUE</formula>
    </cfRule>
  </conditionalFormatting>
  <conditionalFormatting sqref="Z16">
    <cfRule type="expression" dxfId="239" priority="12">
      <formula>TRUE</formula>
    </cfRule>
  </conditionalFormatting>
  <conditionalFormatting sqref="Z1">
    <cfRule type="expression" dxfId="238" priority="4">
      <formula>TRUE</formula>
    </cfRule>
  </conditionalFormatting>
  <conditionalFormatting sqref="Z20">
    <cfRule type="expression" dxfId="237" priority="15">
      <formula>TRUE</formula>
    </cfRule>
  </conditionalFormatting>
  <conditionalFormatting sqref="Z26">
    <cfRule type="expression" dxfId="236" priority="18">
      <formula>TRUE</formula>
    </cfRule>
  </conditionalFormatting>
  <conditionalFormatting sqref="Z1:Z60">
    <cfRule type="expression" dxfId="235" priority="41">
      <formula>TRUE</formula>
    </cfRule>
  </conditionalFormatting>
  <conditionalFormatting sqref="Z30">
    <cfRule type="expression" dxfId="234" priority="21">
      <formula>TRUE</formula>
    </cfRule>
  </conditionalFormatting>
  <conditionalFormatting sqref="Z32">
    <cfRule type="expression" dxfId="233" priority="24">
      <formula>TRUE</formula>
    </cfRule>
  </conditionalFormatting>
  <conditionalFormatting sqref="Z35">
    <cfRule type="expression" dxfId="232" priority="27">
      <formula>TRUE</formula>
    </cfRule>
  </conditionalFormatting>
  <conditionalFormatting sqref="Z38">
    <cfRule type="expression" dxfId="231" priority="30">
      <formula>TRUE</formula>
    </cfRule>
  </conditionalFormatting>
  <conditionalFormatting sqref="Z45">
    <cfRule type="expression" dxfId="230" priority="33">
      <formula>TRUE</formula>
    </cfRule>
  </conditionalFormatting>
  <conditionalFormatting sqref="Z55">
    <cfRule type="expression" dxfId="229" priority="36">
      <formula>TRUE</formula>
    </cfRule>
  </conditionalFormatting>
  <conditionalFormatting sqref="Z60">
    <cfRule type="expression" dxfId="228" priority="39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6" t="s">
        <v>59</v>
      </c>
      <c r="B5" s="17">
        <v>-134221.71527099999</v>
      </c>
      <c r="C5" s="17">
        <v>88047.497522999969</v>
      </c>
      <c r="D5" s="17">
        <v>84288.79994099999</v>
      </c>
      <c r="E5" s="17">
        <v>63872.831885</v>
      </c>
      <c r="F5" s="17">
        <v>52756.805313999997</v>
      </c>
      <c r="G5" s="17">
        <v>44329.780094999987</v>
      </c>
      <c r="H5" s="17">
        <v>23716.027474999999</v>
      </c>
      <c r="I5" s="17">
        <v>46286.904849999992</v>
      </c>
      <c r="J5" s="17">
        <v>28498.177598999999</v>
      </c>
      <c r="K5" s="17">
        <v>48627.650122999999</v>
      </c>
      <c r="L5" s="17">
        <v>39280.020508000001</v>
      </c>
      <c r="M5" s="17">
        <v>49368.953328000003</v>
      </c>
      <c r="N5" s="17">
        <v>40636.734430999997</v>
      </c>
      <c r="O5" s="17">
        <v>53862.71538300001</v>
      </c>
      <c r="P5" s="17">
        <v>39949.131851999991</v>
      </c>
      <c r="Q5" s="17">
        <v>43218.634851999988</v>
      </c>
      <c r="R5" s="17">
        <v>62286.398723999977</v>
      </c>
      <c r="S5" s="17">
        <v>58530.216301000008</v>
      </c>
      <c r="T5" s="17">
        <v>83600.916132000013</v>
      </c>
      <c r="U5" s="17">
        <v>80560.980436999991</v>
      </c>
      <c r="V5" s="17">
        <v>114017.057914</v>
      </c>
      <c r="W5" s="17">
        <v>155649.097439</v>
      </c>
      <c r="X5" s="17">
        <v>101720.66372300001</v>
      </c>
      <c r="Y5" s="17">
        <v>116226.643859</v>
      </c>
      <c r="Z5" s="17">
        <v>138109.63526800001</v>
      </c>
    </row>
    <row r="6" spans="1:26" x14ac:dyDescent="0.25">
      <c r="A6" s="16" t="s">
        <v>60</v>
      </c>
      <c r="B6" s="17">
        <v>6496034.8244899996</v>
      </c>
      <c r="C6" s="17">
        <v>9711529.9554520007</v>
      </c>
      <c r="D6" s="17">
        <v>10584792.376131</v>
      </c>
      <c r="E6" s="17">
        <v>10239223.061686</v>
      </c>
      <c r="F6" s="17">
        <v>9032404.0308610015</v>
      </c>
      <c r="G6" s="17">
        <v>8499444.9434200004</v>
      </c>
      <c r="H6" s="17">
        <v>7563099.6392000001</v>
      </c>
      <c r="I6" s="17">
        <v>7919888.2168419994</v>
      </c>
      <c r="J6" s="17">
        <v>7856956.6596089993</v>
      </c>
      <c r="K6" s="17">
        <v>8305209.0046959994</v>
      </c>
      <c r="L6" s="17">
        <v>8196271.3079459993</v>
      </c>
      <c r="M6" s="17">
        <v>8830677.0038239993</v>
      </c>
      <c r="N6" s="17">
        <v>8457780.5316599999</v>
      </c>
      <c r="O6" s="17">
        <v>8579112.3494739998</v>
      </c>
      <c r="P6" s="17">
        <v>8991202.0143590011</v>
      </c>
      <c r="Q6" s="17">
        <v>8946296.542839</v>
      </c>
      <c r="R6" s="17">
        <v>9217910.018685</v>
      </c>
      <c r="S6" s="17">
        <v>8818240.2137620002</v>
      </c>
      <c r="T6" s="17">
        <v>8836261.1654479988</v>
      </c>
      <c r="U6" s="17">
        <v>9412697.4470269997</v>
      </c>
      <c r="V6" s="17">
        <v>9106582.2805650011</v>
      </c>
      <c r="W6" s="17">
        <v>9577934.996123001</v>
      </c>
      <c r="X6" s="17">
        <v>9468054.2936090007</v>
      </c>
      <c r="Y6" s="17">
        <v>9298672.4172389992</v>
      </c>
      <c r="Z6" s="17">
        <v>9061559.4477210008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7734039.826692</v>
      </c>
      <c r="C10" s="17">
        <v>1751712.861948</v>
      </c>
      <c r="D10" s="17">
        <v>884135.79413000005</v>
      </c>
      <c r="E10" s="17">
        <v>837670.94391699997</v>
      </c>
      <c r="F10" s="17">
        <v>815112.03409600002</v>
      </c>
      <c r="G10" s="17">
        <v>762588.99054799997</v>
      </c>
      <c r="H10" s="17">
        <v>696486.55457499996</v>
      </c>
      <c r="I10" s="17">
        <v>725963.13509800006</v>
      </c>
      <c r="J10" s="17">
        <v>718396.66145999997</v>
      </c>
      <c r="K10" s="17">
        <v>728563.49487900012</v>
      </c>
      <c r="L10" s="17">
        <v>759488.82299700007</v>
      </c>
      <c r="M10" s="17">
        <v>756931.69396399998</v>
      </c>
      <c r="N10" s="17">
        <v>840178.57371699985</v>
      </c>
      <c r="O10" s="17">
        <v>807841.57396100007</v>
      </c>
      <c r="P10" s="17">
        <v>822155.56431800011</v>
      </c>
      <c r="Q10" s="17">
        <v>807524.97505000001</v>
      </c>
      <c r="R10" s="17">
        <v>795086.42568099999</v>
      </c>
      <c r="S10" s="17">
        <v>796054.33944200003</v>
      </c>
      <c r="T10" s="17">
        <v>789472.30001600005</v>
      </c>
      <c r="U10" s="17">
        <v>784532.37980500015</v>
      </c>
      <c r="V10" s="17">
        <v>763085.54621000006</v>
      </c>
      <c r="W10" s="17">
        <v>760804.70843100001</v>
      </c>
      <c r="X10" s="17">
        <v>756515.92582400015</v>
      </c>
      <c r="Y10" s="17">
        <v>780543.25087300001</v>
      </c>
      <c r="Z10" s="17">
        <v>750821.42729599995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2067674.2488737029</v>
      </c>
      <c r="C16" s="17">
        <v>2320672.3830235898</v>
      </c>
      <c r="D16" s="17">
        <v>2489757.7478233571</v>
      </c>
      <c r="E16" s="17">
        <v>2403639.7788895709</v>
      </c>
      <c r="F16" s="17">
        <v>2105264.6263370928</v>
      </c>
      <c r="G16" s="17">
        <v>1995571.956200402</v>
      </c>
      <c r="H16" s="17">
        <v>1770763.98530152</v>
      </c>
      <c r="I16" s="17">
        <v>1867120.614565725</v>
      </c>
      <c r="J16" s="17">
        <v>1852344.9283999449</v>
      </c>
      <c r="K16" s="17">
        <v>1955874.1948590849</v>
      </c>
      <c r="L16" s="17">
        <v>1943724.7962520211</v>
      </c>
      <c r="M16" s="17">
        <v>2099940.1187000722</v>
      </c>
      <c r="N16" s="17">
        <v>2011702.295103177</v>
      </c>
      <c r="O16" s="17">
        <v>2043038.510831303</v>
      </c>
      <c r="P16" s="17">
        <v>2134295.1035624561</v>
      </c>
      <c r="Q16" s="17">
        <v>2130939.0926923868</v>
      </c>
      <c r="R16" s="17">
        <v>2196364.9831829378</v>
      </c>
      <c r="S16" s="17">
        <v>2117387.7140322258</v>
      </c>
      <c r="T16" s="17">
        <v>2125934.2958618151</v>
      </c>
      <c r="U16" s="17">
        <v>2260788.7525143879</v>
      </c>
      <c r="V16" s="17">
        <v>2201759.6040073358</v>
      </c>
      <c r="W16" s="17">
        <v>2324771.9173438279</v>
      </c>
      <c r="X16" s="17">
        <v>2296833.5251384522</v>
      </c>
      <c r="Y16" s="17">
        <v>2265184.9270794592</v>
      </c>
      <c r="Z16" s="17">
        <v>2211496.544601439</v>
      </c>
    </row>
    <row r="17" spans="1:26" x14ac:dyDescent="0.25">
      <c r="A17" s="16" t="s">
        <v>10</v>
      </c>
      <c r="B17" s="17">
        <f t="shared" ref="B17:Z17" si="0">SUM(B5:B16)</f>
        <v>16581527.184784703</v>
      </c>
      <c r="C17" s="17">
        <f t="shared" si="0"/>
        <v>14669205.197946591</v>
      </c>
      <c r="D17" s="17">
        <f t="shared" si="0"/>
        <v>14945922.118025357</v>
      </c>
      <c r="E17" s="17">
        <f t="shared" si="0"/>
        <v>14454680.944377571</v>
      </c>
      <c r="F17" s="17">
        <f t="shared" si="0"/>
        <v>12929201.520608095</v>
      </c>
      <c r="G17" s="17">
        <f t="shared" si="0"/>
        <v>12232261.170263402</v>
      </c>
      <c r="H17" s="17">
        <f t="shared" si="0"/>
        <v>10844310.406551521</v>
      </c>
      <c r="I17" s="17">
        <f t="shared" si="0"/>
        <v>11230357.695355723</v>
      </c>
      <c r="J17" s="17">
        <f t="shared" si="0"/>
        <v>11013309.907067943</v>
      </c>
      <c r="K17" s="17">
        <f t="shared" si="0"/>
        <v>11486193.088557087</v>
      </c>
      <c r="L17" s="17">
        <f t="shared" si="0"/>
        <v>11281917.883703021</v>
      </c>
      <c r="M17" s="17">
        <f t="shared" si="0"/>
        <v>11979416.025816072</v>
      </c>
      <c r="N17" s="17">
        <f t="shared" si="0"/>
        <v>11350298.134911178</v>
      </c>
      <c r="O17" s="17">
        <f t="shared" si="0"/>
        <v>11483855.149649303</v>
      </c>
      <c r="P17" s="17">
        <f t="shared" si="0"/>
        <v>11987601.814091455</v>
      </c>
      <c r="Q17" s="17">
        <f t="shared" si="0"/>
        <v>11927979.245433386</v>
      </c>
      <c r="R17" s="17">
        <f t="shared" si="0"/>
        <v>12271647.826272938</v>
      </c>
      <c r="S17" s="17">
        <f t="shared" si="0"/>
        <v>11790212.483537225</v>
      </c>
      <c r="T17" s="17">
        <f t="shared" si="0"/>
        <v>11835268.677457813</v>
      </c>
      <c r="U17" s="17">
        <f t="shared" si="0"/>
        <v>12538579.559783388</v>
      </c>
      <c r="V17" s="17">
        <f t="shared" si="0"/>
        <v>12185444.488696337</v>
      </c>
      <c r="W17" s="17">
        <f t="shared" si="0"/>
        <v>12819160.71933683</v>
      </c>
      <c r="X17" s="17">
        <f t="shared" si="0"/>
        <v>12623124.408294452</v>
      </c>
      <c r="Y17" s="17">
        <f t="shared" si="0"/>
        <v>12460627.239050459</v>
      </c>
      <c r="Z17" s="17">
        <f t="shared" si="0"/>
        <v>12161987.05488644</v>
      </c>
    </row>
    <row r="18" spans="1:26" x14ac:dyDescent="0.25">
      <c r="A18" s="16" t="s">
        <v>13</v>
      </c>
      <c r="B18" s="17">
        <f t="shared" ref="B18:Z18" si="1">B17/B3/1000</f>
        <v>165.81527184784704</v>
      </c>
      <c r="C18" s="17">
        <f t="shared" si="1"/>
        <v>146.6920519794659</v>
      </c>
      <c r="D18" s="17">
        <f t="shared" si="1"/>
        <v>149.45922118025356</v>
      </c>
      <c r="E18" s="17">
        <f t="shared" si="1"/>
        <v>144.54680944377571</v>
      </c>
      <c r="F18" s="17">
        <f t="shared" si="1"/>
        <v>129.29201520608095</v>
      </c>
      <c r="G18" s="17">
        <f t="shared" si="1"/>
        <v>122.32261170263402</v>
      </c>
      <c r="H18" s="17">
        <f t="shared" si="1"/>
        <v>108.44310406551521</v>
      </c>
      <c r="I18" s="17">
        <f t="shared" si="1"/>
        <v>112.30357695355723</v>
      </c>
      <c r="J18" s="17">
        <f t="shared" si="1"/>
        <v>110.13309907067944</v>
      </c>
      <c r="K18" s="17">
        <f t="shared" si="1"/>
        <v>114.86193088557087</v>
      </c>
      <c r="L18" s="17">
        <f t="shared" si="1"/>
        <v>112.81917883703021</v>
      </c>
      <c r="M18" s="17">
        <f t="shared" si="1"/>
        <v>119.79416025816072</v>
      </c>
      <c r="N18" s="17">
        <f t="shared" si="1"/>
        <v>113.50298134911178</v>
      </c>
      <c r="O18" s="17">
        <f t="shared" si="1"/>
        <v>114.83855149649304</v>
      </c>
      <c r="P18" s="17">
        <f t="shared" si="1"/>
        <v>119.87601814091455</v>
      </c>
      <c r="Q18" s="17">
        <f t="shared" si="1"/>
        <v>119.27979245433386</v>
      </c>
      <c r="R18" s="17">
        <f t="shared" si="1"/>
        <v>122.7164782627294</v>
      </c>
      <c r="S18" s="17">
        <f t="shared" si="1"/>
        <v>117.90212483537225</v>
      </c>
      <c r="T18" s="17">
        <f t="shared" si="1"/>
        <v>118.35268677457813</v>
      </c>
      <c r="U18" s="17">
        <f t="shared" si="1"/>
        <v>125.38579559783388</v>
      </c>
      <c r="V18" s="17">
        <f t="shared" si="1"/>
        <v>121.85444488696336</v>
      </c>
      <c r="W18" s="17">
        <f t="shared" si="1"/>
        <v>128.1916071933683</v>
      </c>
      <c r="X18" s="17">
        <f t="shared" si="1"/>
        <v>126.23124408294453</v>
      </c>
      <c r="Y18" s="17">
        <f t="shared" si="1"/>
        <v>124.60627239050459</v>
      </c>
      <c r="Z18" s="17">
        <f t="shared" si="1"/>
        <v>121.6198705488644</v>
      </c>
    </row>
    <row r="19" spans="1:26" x14ac:dyDescent="0.25">
      <c r="A19" s="16" t="s">
        <v>14</v>
      </c>
      <c r="B19" s="17">
        <f>B18/B4</f>
        <v>82.907635923923522</v>
      </c>
      <c r="C19" s="17">
        <f>C18/B4</f>
        <v>73.346025989732951</v>
      </c>
      <c r="D19" s="17">
        <f>D18/B4</f>
        <v>74.729610590126782</v>
      </c>
      <c r="E19" s="17">
        <f>E18/B4</f>
        <v>72.273404721887857</v>
      </c>
      <c r="F19" s="17">
        <f>F18/B4</f>
        <v>64.646007603040474</v>
      </c>
      <c r="G19" s="17">
        <f>G18/B4</f>
        <v>61.16130585131701</v>
      </c>
      <c r="H19" s="17">
        <f>H18/B4</f>
        <v>54.221552032757607</v>
      </c>
      <c r="I19" s="17">
        <f>I18/B4</f>
        <v>56.151788476778613</v>
      </c>
      <c r="J19" s="17">
        <f>J18/B4</f>
        <v>55.066549535339718</v>
      </c>
      <c r="K19" s="17">
        <f>K18/B4</f>
        <v>57.430965442785435</v>
      </c>
      <c r="L19" s="17">
        <f>L18/B4</f>
        <v>56.409589418515104</v>
      </c>
      <c r="M19" s="17">
        <f>M18/B4</f>
        <v>59.897080129080358</v>
      </c>
      <c r="N19" s="17">
        <f>N18/B4</f>
        <v>56.751490674555889</v>
      </c>
      <c r="O19" s="17">
        <f>O18/B4</f>
        <v>57.41927574824652</v>
      </c>
      <c r="P19" s="17">
        <f>P18/B4</f>
        <v>59.938009070457277</v>
      </c>
      <c r="Q19" s="17">
        <f>Q18/B4</f>
        <v>59.639896227166929</v>
      </c>
      <c r="R19" s="17">
        <f>R18/B4</f>
        <v>61.358239131364698</v>
      </c>
      <c r="S19" s="17">
        <f>S18/B4</f>
        <v>58.951062417686124</v>
      </c>
      <c r="T19" s="17">
        <f>T18/B4</f>
        <v>59.176343387289066</v>
      </c>
      <c r="U19" s="17">
        <f>U18/B4</f>
        <v>62.692897798916938</v>
      </c>
      <c r="V19" s="17">
        <f>V18/B4</f>
        <v>60.927222443481682</v>
      </c>
      <c r="W19" s="17">
        <f>W18/B4</f>
        <v>64.095803596684149</v>
      </c>
      <c r="X19" s="17">
        <f>X18/B4</f>
        <v>63.115622041472264</v>
      </c>
      <c r="Y19" s="17">
        <f>Y18/B4</f>
        <v>62.303136195252293</v>
      </c>
      <c r="Z19" s="17">
        <f>Z18/B4</f>
        <v>60.809935274432199</v>
      </c>
    </row>
    <row r="20" spans="1:26" x14ac:dyDescent="0.25">
      <c r="A20" s="16" t="s">
        <v>15</v>
      </c>
      <c r="B20" s="18">
        <v>51.393900606666683</v>
      </c>
      <c r="C20" s="18">
        <v>87.288258967629048</v>
      </c>
      <c r="D20" s="18">
        <v>93.737312976550129</v>
      </c>
      <c r="E20" s="18">
        <v>90.421091852506066</v>
      </c>
      <c r="F20" s="18">
        <v>81.182703144370564</v>
      </c>
      <c r="G20" s="18">
        <v>78.439096304805659</v>
      </c>
      <c r="H20" s="18">
        <v>71.466358939571151</v>
      </c>
      <c r="I20" s="18">
        <v>73.065874290927852</v>
      </c>
      <c r="J20" s="18">
        <v>73.320437588223413</v>
      </c>
      <c r="K20" s="18">
        <v>77.555622156645768</v>
      </c>
      <c r="L20" s="18">
        <v>79.079653801315686</v>
      </c>
      <c r="M20" s="18">
        <v>84.713829697277177</v>
      </c>
      <c r="N20" s="18">
        <v>85.721547986951677</v>
      </c>
      <c r="O20" s="18">
        <v>86.339170587210319</v>
      </c>
      <c r="P20" s="18">
        <v>89.00674645272511</v>
      </c>
      <c r="Q20" s="18">
        <v>94.588854881384805</v>
      </c>
      <c r="R20" s="18">
        <v>92.962887782023273</v>
      </c>
      <c r="S20" s="18">
        <v>91.791557093425595</v>
      </c>
      <c r="T20" s="18">
        <v>95.7069998128392</v>
      </c>
      <c r="U20" s="18">
        <v>99.584837052851313</v>
      </c>
      <c r="V20" s="18">
        <v>99.294512512628103</v>
      </c>
      <c r="W20" s="18">
        <v>106.4553646063825</v>
      </c>
      <c r="X20" s="18">
        <v>107.0390393221703</v>
      </c>
      <c r="Y20" s="18">
        <v>106.15522223594181</v>
      </c>
      <c r="Z20" s="18">
        <v>110.14495156686149</v>
      </c>
    </row>
    <row r="21" spans="1:26" x14ac:dyDescent="0.25">
      <c r="A21" s="16" t="s">
        <v>70</v>
      </c>
      <c r="B21" s="19">
        <v>11.049374989727291</v>
      </c>
      <c r="C21" s="19">
        <v>-4.4982836818309382</v>
      </c>
      <c r="D21" s="19">
        <v>-4.1237341743763043</v>
      </c>
      <c r="E21" s="19">
        <v>-3.3148985042544821</v>
      </c>
      <c r="F21" s="19">
        <v>-3.1109694481956538</v>
      </c>
      <c r="G21" s="19">
        <v>-2.7583185676866022</v>
      </c>
      <c r="H21" s="19">
        <v>-1.649281430563637</v>
      </c>
      <c r="I21" s="19">
        <v>-3.2021944835436771</v>
      </c>
      <c r="J21" s="19">
        <v>-1.995525734406981</v>
      </c>
      <c r="K21" s="19">
        <v>-3.279432755881952</v>
      </c>
      <c r="L21" s="19">
        <v>-2.6368614379525259</v>
      </c>
      <c r="M21" s="19">
        <v>-3.1440200861781902</v>
      </c>
      <c r="N21" s="19">
        <v>-2.5997855773695009</v>
      </c>
      <c r="O21" s="19">
        <v>-3.4663344483792651</v>
      </c>
      <c r="P21" s="19">
        <v>-2.528477105946382</v>
      </c>
      <c r="Q21" s="19">
        <v>-2.6148764397851809</v>
      </c>
      <c r="R21" s="19">
        <v>-3.8928731042544471</v>
      </c>
      <c r="S21" s="19">
        <v>-3.7519679066895</v>
      </c>
      <c r="T21" s="19">
        <v>-5.2108875142992677</v>
      </c>
      <c r="U21" s="19">
        <v>-4.8962877665530673</v>
      </c>
      <c r="V21" s="19">
        <v>-7.0459275867541864</v>
      </c>
      <c r="W21" s="19">
        <v>-9.186790699770226</v>
      </c>
      <c r="X21" s="19">
        <v>-6.120078993706854</v>
      </c>
      <c r="Y21" s="19">
        <v>-7.1983532086761519</v>
      </c>
      <c r="Z21" s="19">
        <v>-8.4253611079293265</v>
      </c>
    </row>
    <row r="22" spans="1:26" x14ac:dyDescent="0.25">
      <c r="A22" s="16" t="s">
        <v>71</v>
      </c>
      <c r="B22" s="19">
        <v>631.98499703361222</v>
      </c>
      <c r="C22" s="19">
        <v>584.03226818906762</v>
      </c>
      <c r="D22" s="19">
        <v>609.19148274691941</v>
      </c>
      <c r="E22" s="19">
        <v>625.07905265781017</v>
      </c>
      <c r="F22" s="19">
        <v>626.95933160607945</v>
      </c>
      <c r="G22" s="19">
        <v>622.38513633223772</v>
      </c>
      <c r="H22" s="19">
        <v>618.87374027570843</v>
      </c>
      <c r="I22" s="19">
        <v>644.97088056600785</v>
      </c>
      <c r="J22" s="19">
        <v>648.27079333856886</v>
      </c>
      <c r="K22" s="19">
        <v>658.34950302569575</v>
      </c>
      <c r="L22" s="19">
        <v>647.30056323888596</v>
      </c>
      <c r="M22" s="19">
        <v>661.09378331191829</v>
      </c>
      <c r="N22" s="19">
        <v>635.24173704543205</v>
      </c>
      <c r="O22" s="19">
        <v>649.2762633040229</v>
      </c>
      <c r="P22" s="19">
        <v>669.78573367277534</v>
      </c>
      <c r="Q22" s="19">
        <v>636.22274829888431</v>
      </c>
      <c r="R22" s="19">
        <v>676.56168932783487</v>
      </c>
      <c r="S22" s="19">
        <v>664.83112134322687</v>
      </c>
      <c r="T22" s="19">
        <v>647.99392545268756</v>
      </c>
      <c r="U22" s="19">
        <v>672.64007920738322</v>
      </c>
      <c r="V22" s="19">
        <v>661.80434012588591</v>
      </c>
      <c r="W22" s="19">
        <v>663.6035550022051</v>
      </c>
      <c r="X22" s="19">
        <v>667.17616455712721</v>
      </c>
      <c r="Y22" s="19">
        <v>675.99208160979958</v>
      </c>
      <c r="Z22" s="19">
        <v>649.93998540630139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11.87270825468627</v>
      </c>
      <c r="C26" s="19">
        <v>44.933534207526201</v>
      </c>
      <c r="D26" s="19">
        <v>1.1928187180277501</v>
      </c>
      <c r="E26" s="19">
        <v>1.1220665355701309</v>
      </c>
      <c r="F26" s="19">
        <v>1.073428248950393</v>
      </c>
      <c r="G26" s="19">
        <v>0.99256482106770583</v>
      </c>
      <c r="H26" s="19">
        <v>0.93156605456146901</v>
      </c>
      <c r="I26" s="19">
        <v>0.94267246885313949</v>
      </c>
      <c r="J26" s="19">
        <v>0.95398965648076217</v>
      </c>
      <c r="K26" s="19">
        <v>0.93650573737365805</v>
      </c>
      <c r="L26" s="19">
        <v>1.0305785022438201</v>
      </c>
      <c r="M26" s="19">
        <v>1.02039567252621</v>
      </c>
      <c r="N26" s="19">
        <v>1.097396774423127</v>
      </c>
      <c r="O26" s="19">
        <v>1.065256014801107</v>
      </c>
      <c r="P26" s="19">
        <v>1.076979526981944</v>
      </c>
      <c r="Q26" s="19">
        <v>1.065056927776856</v>
      </c>
      <c r="R26" s="19">
        <v>1.0657955011006051</v>
      </c>
      <c r="S26" s="19">
        <v>1.0591607018000651</v>
      </c>
      <c r="T26" s="19">
        <v>1.048539545048893</v>
      </c>
      <c r="U26" s="19">
        <v>1.0584780520010659</v>
      </c>
      <c r="V26" s="19">
        <v>1.0356886149946001</v>
      </c>
      <c r="W26" s="19">
        <v>1.049602331241714</v>
      </c>
      <c r="X26" s="19">
        <v>1.037110520556324</v>
      </c>
      <c r="Y26" s="19">
        <v>1.0405615636327119</v>
      </c>
      <c r="Z26" s="19">
        <v>1.0346968657927631</v>
      </c>
    </row>
    <row r="27" spans="1:26" x14ac:dyDescent="0.25">
      <c r="A27" s="16" t="s">
        <v>76</v>
      </c>
      <c r="B27" s="18">
        <v>10278.780121333341</v>
      </c>
      <c r="C27" s="18">
        <v>16628.41333333333</v>
      </c>
      <c r="D27" s="18">
        <v>17375.148333333331</v>
      </c>
      <c r="E27" s="18">
        <v>16380.684999999999</v>
      </c>
      <c r="F27" s="18">
        <v>14406.682500000001</v>
      </c>
      <c r="G27" s="18">
        <v>13656.24666666667</v>
      </c>
      <c r="H27" s="18">
        <v>12220.747378666671</v>
      </c>
      <c r="I27" s="18">
        <v>12279.450833333331</v>
      </c>
      <c r="J27" s="18">
        <v>12119.86833333333</v>
      </c>
      <c r="K27" s="18">
        <v>12615.1975</v>
      </c>
      <c r="L27" s="18">
        <v>12662.234166666671</v>
      </c>
      <c r="M27" s="18">
        <v>13357.67666666667</v>
      </c>
      <c r="N27" s="18">
        <v>13314.27083333333</v>
      </c>
      <c r="O27" s="18">
        <v>13213.34666666667</v>
      </c>
      <c r="P27" s="18">
        <v>13423.997499999999</v>
      </c>
      <c r="Q27" s="18">
        <v>14061.579166666659</v>
      </c>
      <c r="R27" s="18">
        <v>13624.640833333329</v>
      </c>
      <c r="S27" s="18">
        <v>13263.88</v>
      </c>
      <c r="T27" s="18">
        <v>13636.33333333333</v>
      </c>
      <c r="U27" s="18">
        <v>13993.661302666669</v>
      </c>
      <c r="V27" s="18">
        <v>13760.233544000001</v>
      </c>
      <c r="W27" s="18">
        <v>14433.218333333331</v>
      </c>
      <c r="X27" s="18">
        <v>14191.23583333333</v>
      </c>
      <c r="Y27" s="18">
        <v>13755.59369733333</v>
      </c>
      <c r="Z27" s="18">
        <v>13942.147969333329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10278.780121333341</v>
      </c>
      <c r="C29" s="18">
        <v>16628.41333333333</v>
      </c>
      <c r="D29" s="18">
        <v>17375.148333333331</v>
      </c>
      <c r="E29" s="18">
        <v>16380.684999999999</v>
      </c>
      <c r="F29" s="18">
        <v>14406.682500000001</v>
      </c>
      <c r="G29" s="18">
        <v>13656.24666666667</v>
      </c>
      <c r="H29" s="18">
        <v>12220.747378666671</v>
      </c>
      <c r="I29" s="18">
        <v>12279.450833333331</v>
      </c>
      <c r="J29" s="18">
        <v>12119.86833333333</v>
      </c>
      <c r="K29" s="18">
        <v>12615.1975</v>
      </c>
      <c r="L29" s="18">
        <v>12662.234166666671</v>
      </c>
      <c r="M29" s="18">
        <v>13357.67666666667</v>
      </c>
      <c r="N29" s="18">
        <v>13314.27083333333</v>
      </c>
      <c r="O29" s="18">
        <v>13213.34666666667</v>
      </c>
      <c r="P29" s="18">
        <v>13423.997499999999</v>
      </c>
      <c r="Q29" s="18">
        <v>14061.579166666659</v>
      </c>
      <c r="R29" s="18">
        <v>13624.640833333329</v>
      </c>
      <c r="S29" s="18">
        <v>13263.88</v>
      </c>
      <c r="T29" s="18">
        <v>13636.33333333333</v>
      </c>
      <c r="U29" s="18">
        <v>13993.661302666669</v>
      </c>
      <c r="V29" s="18">
        <v>13760.233544000001</v>
      </c>
      <c r="W29" s="18">
        <v>14433.218333333331</v>
      </c>
      <c r="X29" s="18">
        <v>14191.23583333333</v>
      </c>
      <c r="Y29" s="18">
        <v>13755.59369733333</v>
      </c>
      <c r="Z29" s="18">
        <v>13942.147969333329</v>
      </c>
    </row>
    <row r="30" spans="1:26" x14ac:dyDescent="0.25">
      <c r="A30" s="16" t="s">
        <v>79</v>
      </c>
      <c r="B30" s="18">
        <v>12147.44864716667</v>
      </c>
      <c r="C30" s="18">
        <v>19573.576001583329</v>
      </c>
      <c r="D30" s="18">
        <v>20439.920804000001</v>
      </c>
      <c r="E30" s="18">
        <v>19268.412532999999</v>
      </c>
      <c r="F30" s="18">
        <v>16958.316753833329</v>
      </c>
      <c r="G30" s="18">
        <v>16071.30540116667</v>
      </c>
      <c r="H30" s="18">
        <v>14379.612257500001</v>
      </c>
      <c r="I30" s="18">
        <v>14454.74504683333</v>
      </c>
      <c r="J30" s="18">
        <v>14281.03737658333</v>
      </c>
      <c r="K30" s="18">
        <v>14828.067456416669</v>
      </c>
      <c r="L30" s="18">
        <v>14896.50534633333</v>
      </c>
      <c r="M30" s="18">
        <v>15702.492978666671</v>
      </c>
      <c r="N30" s="18">
        <v>15630.80231875</v>
      </c>
      <c r="O30" s="18">
        <v>15538.810863500001</v>
      </c>
      <c r="P30" s="18">
        <v>15799.681064166671</v>
      </c>
      <c r="Q30" s="18">
        <v>16527.983576750001</v>
      </c>
      <c r="R30" s="18">
        <v>16000.110215750001</v>
      </c>
      <c r="S30" s="18">
        <v>15599.871256</v>
      </c>
      <c r="T30" s="18">
        <v>16043.50811691667</v>
      </c>
      <c r="U30" s="18">
        <v>16453.481551333331</v>
      </c>
      <c r="V30" s="18">
        <v>16181.979804666669</v>
      </c>
      <c r="W30" s="18">
        <v>16942.706384166671</v>
      </c>
      <c r="X30" s="18">
        <v>16620.808951583331</v>
      </c>
      <c r="Y30" s="18">
        <v>16146.282418999999</v>
      </c>
      <c r="Z30" s="18">
        <v>16392.13245566667</v>
      </c>
    </row>
    <row r="31" spans="1:26" x14ac:dyDescent="0.25">
      <c r="A31" s="16" t="s">
        <v>80</v>
      </c>
      <c r="B31" s="17">
        <v>6361813.1092190007</v>
      </c>
      <c r="C31" s="17">
        <v>9799577.4529749993</v>
      </c>
      <c r="D31" s="17">
        <v>10669081.176072</v>
      </c>
      <c r="E31" s="17">
        <v>10303095.893571001</v>
      </c>
      <c r="F31" s="17">
        <v>9085160.8361749984</v>
      </c>
      <c r="G31" s="17">
        <v>8543774.7235150002</v>
      </c>
      <c r="H31" s="17">
        <v>7586815.6666750005</v>
      </c>
      <c r="I31" s="17">
        <v>7966175.121692</v>
      </c>
      <c r="J31" s="17">
        <v>7885454.8372080009</v>
      </c>
      <c r="K31" s="17">
        <v>8353836.6548190014</v>
      </c>
      <c r="L31" s="17">
        <v>8235551.3284539999</v>
      </c>
      <c r="M31" s="17">
        <v>8880045.9571519997</v>
      </c>
      <c r="N31" s="17">
        <v>8498417.2660909984</v>
      </c>
      <c r="O31" s="17">
        <v>8632975.0648570005</v>
      </c>
      <c r="P31" s="17">
        <v>9031151.1462110002</v>
      </c>
      <c r="Q31" s="17">
        <v>8989515.1776909996</v>
      </c>
      <c r="R31" s="17">
        <v>9280196.4174090009</v>
      </c>
      <c r="S31" s="17">
        <v>8876770.4300629999</v>
      </c>
      <c r="T31" s="17">
        <v>8919862.0815800019</v>
      </c>
      <c r="U31" s="17">
        <v>9493258.427463999</v>
      </c>
      <c r="V31" s="17">
        <v>9220599.3384789992</v>
      </c>
      <c r="W31" s="17">
        <v>9733584.0935620014</v>
      </c>
      <c r="X31" s="17">
        <v>9569774.9573320001</v>
      </c>
      <c r="Y31" s="17">
        <v>9414899.061098</v>
      </c>
      <c r="Z31" s="17">
        <v>9199669.0829889998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240</v>
      </c>
      <c r="C33" s="18">
        <v>370.33333333333331</v>
      </c>
      <c r="D33" s="18">
        <v>387.83333333333331</v>
      </c>
      <c r="E33" s="18">
        <v>366</v>
      </c>
      <c r="F33" s="18">
        <v>321.5</v>
      </c>
      <c r="G33" s="18">
        <v>305</v>
      </c>
      <c r="H33" s="18">
        <v>270.33333333333331</v>
      </c>
      <c r="I33" s="18">
        <v>273.08333333333331</v>
      </c>
      <c r="J33" s="18">
        <v>268.25</v>
      </c>
      <c r="K33" s="18">
        <v>280.41666666666669</v>
      </c>
      <c r="L33" s="18">
        <v>281.91666666666669</v>
      </c>
      <c r="M33" s="18">
        <v>298.75</v>
      </c>
      <c r="N33" s="18">
        <v>295.33333333333331</v>
      </c>
      <c r="O33" s="18">
        <v>295.75</v>
      </c>
      <c r="P33" s="18">
        <v>299.33333333333331</v>
      </c>
      <c r="Q33" s="18">
        <v>318</v>
      </c>
      <c r="R33" s="18">
        <v>307.83333333333331</v>
      </c>
      <c r="S33" s="18">
        <v>298.75</v>
      </c>
      <c r="T33" s="18">
        <v>308.91666666666669</v>
      </c>
      <c r="U33" s="18">
        <v>316.41666666666669</v>
      </c>
      <c r="V33" s="18">
        <v>314.41666666666669</v>
      </c>
      <c r="W33" s="18">
        <v>331.41666666666669</v>
      </c>
      <c r="X33" s="18">
        <v>326.16666666666669</v>
      </c>
      <c r="Y33" s="18">
        <v>314.25</v>
      </c>
      <c r="Z33" s="18">
        <v>319.66666666666669</v>
      </c>
    </row>
    <row r="34" spans="1:26" x14ac:dyDescent="0.25">
      <c r="A34" s="16" t="s">
        <v>83</v>
      </c>
      <c r="B34" s="18">
        <v>6532</v>
      </c>
      <c r="C34" s="18">
        <v>402</v>
      </c>
      <c r="D34" s="18">
        <v>7682.75</v>
      </c>
      <c r="E34" s="18">
        <v>7700.5</v>
      </c>
      <c r="F34" s="18">
        <v>7787.25</v>
      </c>
      <c r="G34" s="18">
        <v>7729.416666666667</v>
      </c>
      <c r="H34" s="18">
        <v>7826.75</v>
      </c>
      <c r="I34" s="18">
        <v>7820.916666666667</v>
      </c>
      <c r="J34" s="18">
        <v>7817.916666666667</v>
      </c>
      <c r="K34" s="18">
        <v>7849.166666666667</v>
      </c>
      <c r="L34" s="18">
        <v>7679</v>
      </c>
      <c r="M34" s="18">
        <v>7777.5</v>
      </c>
      <c r="N34" s="18">
        <v>7754.083333333333</v>
      </c>
      <c r="O34" s="18">
        <v>7821.166666666667</v>
      </c>
      <c r="P34" s="18">
        <v>7737.5</v>
      </c>
      <c r="Q34" s="18">
        <v>7713.916666666667</v>
      </c>
      <c r="R34" s="18">
        <v>7730</v>
      </c>
      <c r="S34" s="18">
        <v>7680.916666666667</v>
      </c>
      <c r="T34" s="18">
        <v>7753.75</v>
      </c>
      <c r="U34" s="18">
        <v>7641.666666666667</v>
      </c>
      <c r="V34" s="18">
        <v>7692.416666666667</v>
      </c>
      <c r="W34" s="18">
        <v>7643</v>
      </c>
      <c r="X34" s="18">
        <v>7644.75</v>
      </c>
      <c r="Y34" s="18">
        <v>7647.083333333333</v>
      </c>
      <c r="Z34" s="18">
        <v>7665</v>
      </c>
    </row>
    <row r="35" spans="1:26" x14ac:dyDescent="0.25">
      <c r="A35" s="16" t="s">
        <v>84</v>
      </c>
      <c r="B35" s="18">
        <v>2012</v>
      </c>
      <c r="C35" s="18">
        <v>7987.666666666667</v>
      </c>
      <c r="D35" s="18">
        <v>689.41666666666663</v>
      </c>
      <c r="E35" s="18">
        <v>693.5</v>
      </c>
      <c r="F35" s="18">
        <v>675.25</v>
      </c>
      <c r="G35" s="18">
        <v>725.58333333333337</v>
      </c>
      <c r="H35" s="18">
        <v>662.91666666666663</v>
      </c>
      <c r="I35" s="18">
        <v>666</v>
      </c>
      <c r="J35" s="18">
        <v>697.83333333333337</v>
      </c>
      <c r="K35" s="18">
        <v>630.41666666666663</v>
      </c>
      <c r="L35" s="18">
        <v>799.08333333333337</v>
      </c>
      <c r="M35" s="18">
        <v>683.75</v>
      </c>
      <c r="N35" s="18">
        <v>734.58333333333337</v>
      </c>
      <c r="O35" s="18">
        <v>643.08333333333337</v>
      </c>
      <c r="P35" s="18">
        <v>723.16666666666663</v>
      </c>
      <c r="Q35" s="18">
        <v>728.08333333333337</v>
      </c>
      <c r="R35" s="18">
        <v>746.16666666666663</v>
      </c>
      <c r="S35" s="18">
        <v>780.33333333333337</v>
      </c>
      <c r="T35" s="18">
        <v>697.33333333333337</v>
      </c>
      <c r="U35" s="18">
        <v>801.91666666666663</v>
      </c>
      <c r="V35" s="18">
        <v>777.16666666666663</v>
      </c>
      <c r="W35" s="18">
        <v>785.58333333333337</v>
      </c>
      <c r="X35" s="18">
        <v>789.08333333333337</v>
      </c>
      <c r="Y35" s="18">
        <v>798.66666666666663</v>
      </c>
      <c r="Z35" s="18">
        <v>799.33333333333337</v>
      </c>
    </row>
    <row r="36" spans="1:26" x14ac:dyDescent="0.25">
      <c r="A36" s="16" t="s">
        <v>85</v>
      </c>
      <c r="B36" s="18">
        <v>72.007182182898831</v>
      </c>
      <c r="C36" s="18">
        <v>120.5582423154014</v>
      </c>
      <c r="D36" s="18">
        <v>108.0121324813642</v>
      </c>
      <c r="E36" s="18">
        <v>110.62794886826489</v>
      </c>
      <c r="F36" s="18">
        <v>109.9034037246129</v>
      </c>
      <c r="G36" s="18">
        <v>108.822614113984</v>
      </c>
      <c r="H36" s="18">
        <v>99.008930482610367</v>
      </c>
      <c r="I36" s="18">
        <v>104.71377127991821</v>
      </c>
      <c r="J36" s="18">
        <v>104.0747836613729</v>
      </c>
      <c r="K36" s="18">
        <v>98.589320068122149</v>
      </c>
      <c r="L36" s="18">
        <v>101.24244330280629</v>
      </c>
      <c r="M36" s="18">
        <v>97.709331831668564</v>
      </c>
      <c r="N36" s="18">
        <v>99.834146252950433</v>
      </c>
      <c r="O36" s="18">
        <v>98.167239997336367</v>
      </c>
      <c r="P36" s="18">
        <v>94.833714634179984</v>
      </c>
      <c r="Q36" s="18">
        <v>91.539069072260276</v>
      </c>
      <c r="R36" s="18">
        <v>92.43019251645984</v>
      </c>
      <c r="S36" s="18">
        <v>91.254524595985572</v>
      </c>
      <c r="T36" s="18">
        <v>90.464998797669338</v>
      </c>
      <c r="U36" s="18">
        <v>86.386112210825715</v>
      </c>
      <c r="V36" s="18">
        <v>85.560526904874379</v>
      </c>
      <c r="W36" s="18">
        <v>80.968740999628992</v>
      </c>
      <c r="X36" s="18">
        <v>83.254053334322677</v>
      </c>
      <c r="Y36" s="18">
        <v>83.1819375949391</v>
      </c>
      <c r="Z36" s="18">
        <v>80.956313340600332</v>
      </c>
    </row>
    <row r="37" spans="1:26" x14ac:dyDescent="0.25">
      <c r="A37" s="16" t="s">
        <v>86</v>
      </c>
      <c r="B37" s="20">
        <v>0.28919330560330681</v>
      </c>
      <c r="C37" s="20">
        <v>0.38632888063129522</v>
      </c>
      <c r="D37" s="20">
        <v>0.41414639803536069</v>
      </c>
      <c r="E37" s="20">
        <v>0.39175629140799151</v>
      </c>
      <c r="F37" s="20">
        <v>0.3393977725925662</v>
      </c>
      <c r="G37" s="20">
        <v>0.3398974390190081</v>
      </c>
      <c r="H37" s="20">
        <v>0.31515502211135282</v>
      </c>
      <c r="I37" s="20">
        <v>0.30965550890055882</v>
      </c>
      <c r="J37" s="20">
        <v>0.31529617148193939</v>
      </c>
      <c r="K37" s="20">
        <v>0.31876826558218108</v>
      </c>
      <c r="L37" s="20">
        <v>0.33961220707829259</v>
      </c>
      <c r="M37" s="20">
        <v>0.34077744937263749</v>
      </c>
      <c r="N37" s="20">
        <v>0.35041534164116522</v>
      </c>
      <c r="O37" s="20">
        <v>0.36179258143455367</v>
      </c>
      <c r="P37" s="20">
        <v>0.3606285910356245</v>
      </c>
      <c r="Q37" s="20">
        <v>0.39309339099775842</v>
      </c>
      <c r="R37" s="20">
        <v>0.38474372640866211</v>
      </c>
      <c r="S37" s="20">
        <v>0.40027312738333609</v>
      </c>
      <c r="T37" s="20">
        <v>0.38753238703704501</v>
      </c>
      <c r="U37" s="20">
        <v>0.39348043024360913</v>
      </c>
      <c r="V37" s="20">
        <v>0.4042500072746042</v>
      </c>
      <c r="W37" s="20">
        <v>0.4328008415582611</v>
      </c>
      <c r="X37" s="20">
        <v>0.43256615735485138</v>
      </c>
      <c r="Y37" s="20">
        <v>0.43574516032436222</v>
      </c>
      <c r="Z37" s="20">
        <v>0.44601950140501861</v>
      </c>
    </row>
    <row r="38" spans="1:26" x14ac:dyDescent="0.25">
      <c r="A38" s="16" t="s">
        <v>87</v>
      </c>
      <c r="B38" s="20">
        <v>0.1505768063145112</v>
      </c>
      <c r="C38" s="20">
        <v>0.43991628614916278</v>
      </c>
      <c r="D38" s="20">
        <v>0.31464992389649932</v>
      </c>
      <c r="E38" s="20">
        <v>0.36090182648401831</v>
      </c>
      <c r="F38" s="20">
        <v>0.36309388281724347</v>
      </c>
      <c r="G38" s="20">
        <v>0.37142313546423128</v>
      </c>
      <c r="H38" s="20">
        <v>0.33026065449010661</v>
      </c>
      <c r="I38" s="20">
        <v>0.37644596651445972</v>
      </c>
      <c r="J38" s="20">
        <v>0.37113881299332119</v>
      </c>
      <c r="K38" s="20">
        <v>0.33986872146118718</v>
      </c>
      <c r="L38" s="20">
        <v>0.36764649923896497</v>
      </c>
      <c r="M38" s="20">
        <v>0.34140030441400299</v>
      </c>
      <c r="N38" s="20">
        <v>0.36127238919247118</v>
      </c>
      <c r="O38" s="20">
        <v>0.37486681887366818</v>
      </c>
      <c r="P38" s="20">
        <v>0.3605974124809741</v>
      </c>
      <c r="Q38" s="20">
        <v>0.31818873668188741</v>
      </c>
      <c r="R38" s="20">
        <v>0.3364924863387978</v>
      </c>
      <c r="S38" s="20">
        <v>0.36480213089802133</v>
      </c>
      <c r="T38" s="20">
        <v>0.34876331811263322</v>
      </c>
      <c r="U38" s="20">
        <v>0.3084474885844749</v>
      </c>
      <c r="V38" s="20">
        <v>0.32500379477838492</v>
      </c>
      <c r="W38" s="20">
        <v>0.30901826484018258</v>
      </c>
      <c r="X38" s="20">
        <v>0.34677511415525109</v>
      </c>
      <c r="Y38" s="20">
        <v>0.34809741248097409</v>
      </c>
      <c r="Z38" s="20">
        <v>0.33247950819672129</v>
      </c>
    </row>
    <row r="39" spans="1:26" x14ac:dyDescent="0.25">
      <c r="A39" s="16" t="s">
        <v>88</v>
      </c>
      <c r="B39" s="18">
        <v>106.3333333333333</v>
      </c>
      <c r="C39" s="18">
        <v>166.5</v>
      </c>
      <c r="D39" s="18">
        <v>175.16666666666671</v>
      </c>
      <c r="E39" s="18">
        <v>164.75</v>
      </c>
      <c r="F39" s="18">
        <v>144.75</v>
      </c>
      <c r="G39" s="18">
        <v>137.75</v>
      </c>
      <c r="H39" s="18">
        <v>122.8333333333333</v>
      </c>
      <c r="I39" s="18">
        <v>123.4166666666667</v>
      </c>
      <c r="J39" s="18">
        <v>121.8333333333333</v>
      </c>
      <c r="K39" s="18">
        <v>126.75</v>
      </c>
      <c r="L39" s="18">
        <v>127.1666666666667</v>
      </c>
      <c r="M39" s="18">
        <v>133.75</v>
      </c>
      <c r="N39" s="18">
        <v>133.91666666666671</v>
      </c>
      <c r="O39" s="18">
        <v>132.58333333333329</v>
      </c>
      <c r="P39" s="18">
        <v>134.58333333333329</v>
      </c>
      <c r="Q39" s="18">
        <v>141.16666666666671</v>
      </c>
      <c r="R39" s="18">
        <v>136.75</v>
      </c>
      <c r="S39" s="18">
        <v>133.33333333333329</v>
      </c>
      <c r="T39" s="18">
        <v>136.91666666666671</v>
      </c>
      <c r="U39" s="18">
        <v>141.5</v>
      </c>
      <c r="V39" s="18">
        <v>138.33333333333329</v>
      </c>
      <c r="W39" s="18">
        <v>145.33333333333329</v>
      </c>
      <c r="X39" s="18">
        <v>143</v>
      </c>
      <c r="Y39" s="18">
        <v>138.5</v>
      </c>
      <c r="Z39" s="18">
        <v>140.33333333333329</v>
      </c>
    </row>
    <row r="40" spans="1:26" x14ac:dyDescent="0.25">
      <c r="A40" s="16" t="s">
        <v>89</v>
      </c>
      <c r="B40" s="18">
        <v>133.66666666666671</v>
      </c>
      <c r="C40" s="18">
        <v>203.83333333333329</v>
      </c>
      <c r="D40" s="18">
        <v>212.66666666666671</v>
      </c>
      <c r="E40" s="18">
        <v>201.25</v>
      </c>
      <c r="F40" s="18">
        <v>176.75</v>
      </c>
      <c r="G40" s="18">
        <v>167.25</v>
      </c>
      <c r="H40" s="18">
        <v>147.5</v>
      </c>
      <c r="I40" s="18">
        <v>149.66666666666671</v>
      </c>
      <c r="J40" s="18">
        <v>146.41666666666671</v>
      </c>
      <c r="K40" s="18">
        <v>153.66666666666671</v>
      </c>
      <c r="L40" s="18">
        <v>154.75</v>
      </c>
      <c r="M40" s="18">
        <v>165</v>
      </c>
      <c r="N40" s="18">
        <v>161.41666666666671</v>
      </c>
      <c r="O40" s="18">
        <v>163.16666666666671</v>
      </c>
      <c r="P40" s="18">
        <v>164.75</v>
      </c>
      <c r="Q40" s="18">
        <v>176.83333333333329</v>
      </c>
      <c r="R40" s="18">
        <v>171.08333333333329</v>
      </c>
      <c r="S40" s="18">
        <v>165.41666666666671</v>
      </c>
      <c r="T40" s="18">
        <v>172</v>
      </c>
      <c r="U40" s="18">
        <v>174.91666666666671</v>
      </c>
      <c r="V40" s="18">
        <v>176.08333333333329</v>
      </c>
      <c r="W40" s="18">
        <v>186.08333333333329</v>
      </c>
      <c r="X40" s="18">
        <v>183.16666666666671</v>
      </c>
      <c r="Y40" s="18">
        <v>175.75</v>
      </c>
      <c r="Z40" s="18">
        <v>179.33333333333329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6532</v>
      </c>
      <c r="C44" s="18">
        <v>402</v>
      </c>
      <c r="D44" s="18">
        <v>7682.75</v>
      </c>
      <c r="E44" s="18">
        <v>7700.5</v>
      </c>
      <c r="F44" s="18">
        <v>7787.25</v>
      </c>
      <c r="G44" s="18">
        <v>7729.416666666667</v>
      </c>
      <c r="H44" s="18">
        <v>7826.75</v>
      </c>
      <c r="I44" s="18">
        <v>7820.916666666667</v>
      </c>
      <c r="J44" s="18">
        <v>7817.916666666667</v>
      </c>
      <c r="K44" s="18">
        <v>7849.166666666667</v>
      </c>
      <c r="L44" s="18">
        <v>7679</v>
      </c>
      <c r="M44" s="18">
        <v>7777.5</v>
      </c>
      <c r="N44" s="18">
        <v>7754.083333333333</v>
      </c>
      <c r="O44" s="18">
        <v>7821.166666666667</v>
      </c>
      <c r="P44" s="18">
        <v>7737.5</v>
      </c>
      <c r="Q44" s="18">
        <v>7713.916666666667</v>
      </c>
      <c r="R44" s="18">
        <v>7730</v>
      </c>
      <c r="S44" s="18">
        <v>7680.916666666667</v>
      </c>
      <c r="T44" s="18">
        <v>7753.75</v>
      </c>
      <c r="U44" s="18">
        <v>7641.666666666667</v>
      </c>
      <c r="V44" s="18">
        <v>7692.416666666667</v>
      </c>
      <c r="W44" s="18">
        <v>7643</v>
      </c>
      <c r="X44" s="18">
        <v>7644.75</v>
      </c>
      <c r="Y44" s="18">
        <v>7647.083333333333</v>
      </c>
      <c r="Z44" s="18">
        <v>7665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227" priority="10">
      <formula>TRUE</formula>
    </cfRule>
  </conditionalFormatting>
  <conditionalFormatting sqref="A16:Z16">
    <cfRule type="expression" dxfId="226" priority="13">
      <formula>TRUE</formula>
    </cfRule>
  </conditionalFormatting>
  <conditionalFormatting sqref="A17:Z20">
    <cfRule type="notContainsBlanks" dxfId="225" priority="1">
      <formula>LEN(TRIM(A17))&gt;0</formula>
    </cfRule>
  </conditionalFormatting>
  <conditionalFormatting sqref="A20:Z20">
    <cfRule type="expression" dxfId="224" priority="16">
      <formula>TRUE</formula>
    </cfRule>
  </conditionalFormatting>
  <conditionalFormatting sqref="A26:Z26">
    <cfRule type="expression" dxfId="223" priority="19">
      <formula>TRUE</formula>
    </cfRule>
  </conditionalFormatting>
  <conditionalFormatting sqref="A30:Z30">
    <cfRule type="expression" dxfId="222" priority="22">
      <formula>TRUE</formula>
    </cfRule>
  </conditionalFormatting>
  <conditionalFormatting sqref="A32:Z32">
    <cfRule type="expression" dxfId="221" priority="25">
      <formula>TRUE</formula>
    </cfRule>
  </conditionalFormatting>
  <conditionalFormatting sqref="A35:Z35">
    <cfRule type="expression" dxfId="220" priority="28">
      <formula>TRUE</formula>
    </cfRule>
  </conditionalFormatting>
  <conditionalFormatting sqref="A38:Z38">
    <cfRule type="expression" dxfId="219" priority="31">
      <formula>TRUE</formula>
    </cfRule>
  </conditionalFormatting>
  <conditionalFormatting sqref="A45:Z45">
    <cfRule type="expression" dxfId="218" priority="34">
      <formula>TRUE</formula>
    </cfRule>
  </conditionalFormatting>
  <conditionalFormatting sqref="A55:Z55">
    <cfRule type="expression" dxfId="217" priority="37">
      <formula>TRUE</formula>
    </cfRule>
  </conditionalFormatting>
  <conditionalFormatting sqref="A60:Z60">
    <cfRule type="expression" dxfId="216" priority="40">
      <formula>TRUE</formula>
    </cfRule>
  </conditionalFormatting>
  <conditionalFormatting sqref="B14">
    <cfRule type="expression" dxfId="215" priority="8">
      <formula>TRUE</formula>
    </cfRule>
  </conditionalFormatting>
  <conditionalFormatting sqref="B16">
    <cfRule type="expression" dxfId="214" priority="11">
      <formula>TRUE</formula>
    </cfRule>
  </conditionalFormatting>
  <conditionalFormatting sqref="B1">
    <cfRule type="expression" dxfId="213" priority="3">
      <formula>TRUE</formula>
    </cfRule>
  </conditionalFormatting>
  <conditionalFormatting sqref="B20">
    <cfRule type="expression" dxfId="212" priority="14">
      <formula>TRUE</formula>
    </cfRule>
  </conditionalFormatting>
  <conditionalFormatting sqref="B26">
    <cfRule type="expression" dxfId="211" priority="17">
      <formula>TRUE</formula>
    </cfRule>
  </conditionalFormatting>
  <conditionalFormatting sqref="B1:B60">
    <cfRule type="expression" dxfId="210" priority="42">
      <formula>TRUE</formula>
    </cfRule>
  </conditionalFormatting>
  <conditionalFormatting sqref="B30">
    <cfRule type="expression" dxfId="209" priority="20">
      <formula>TRUE</formula>
    </cfRule>
  </conditionalFormatting>
  <conditionalFormatting sqref="B32">
    <cfRule type="expression" dxfId="208" priority="23">
      <formula>TRUE</formula>
    </cfRule>
  </conditionalFormatting>
  <conditionalFormatting sqref="B35">
    <cfRule type="expression" dxfId="207" priority="26">
      <formula>TRUE</formula>
    </cfRule>
  </conditionalFormatting>
  <conditionalFormatting sqref="B38">
    <cfRule type="expression" dxfId="206" priority="29">
      <formula>TRUE</formula>
    </cfRule>
  </conditionalFormatting>
  <conditionalFormatting sqref="B45">
    <cfRule type="expression" dxfId="205" priority="32">
      <formula>TRUE</formula>
    </cfRule>
  </conditionalFormatting>
  <conditionalFormatting sqref="B55">
    <cfRule type="expression" dxfId="204" priority="35">
      <formula>TRUE</formula>
    </cfRule>
  </conditionalFormatting>
  <conditionalFormatting sqref="B60">
    <cfRule type="expression" dxfId="203" priority="38">
      <formula>TRUE</formula>
    </cfRule>
  </conditionalFormatting>
  <conditionalFormatting sqref="Z14">
    <cfRule type="expression" dxfId="202" priority="9">
      <formula>TRUE</formula>
    </cfRule>
  </conditionalFormatting>
  <conditionalFormatting sqref="Z16">
    <cfRule type="expression" dxfId="201" priority="12">
      <formula>TRUE</formula>
    </cfRule>
  </conditionalFormatting>
  <conditionalFormatting sqref="Z1">
    <cfRule type="expression" dxfId="200" priority="4">
      <formula>TRUE</formula>
    </cfRule>
  </conditionalFormatting>
  <conditionalFormatting sqref="Z20">
    <cfRule type="expression" dxfId="199" priority="15">
      <formula>TRUE</formula>
    </cfRule>
  </conditionalFormatting>
  <conditionalFormatting sqref="Z26">
    <cfRule type="expression" dxfId="198" priority="18">
      <formula>TRUE</formula>
    </cfRule>
  </conditionalFormatting>
  <conditionalFormatting sqref="Z1:Z60">
    <cfRule type="expression" dxfId="197" priority="41">
      <formula>TRUE</formula>
    </cfRule>
  </conditionalFormatting>
  <conditionalFormatting sqref="Z30">
    <cfRule type="expression" dxfId="196" priority="21">
      <formula>TRUE</formula>
    </cfRule>
  </conditionalFormatting>
  <conditionalFormatting sqref="Z32">
    <cfRule type="expression" dxfId="195" priority="24">
      <formula>TRUE</formula>
    </cfRule>
  </conditionalFormatting>
  <conditionalFormatting sqref="Z35">
    <cfRule type="expression" dxfId="194" priority="27">
      <formula>TRUE</formula>
    </cfRule>
  </conditionalFormatting>
  <conditionalFormatting sqref="Z38">
    <cfRule type="expression" dxfId="193" priority="30">
      <formula>TRUE</formula>
    </cfRule>
  </conditionalFormatting>
  <conditionalFormatting sqref="Z45">
    <cfRule type="expression" dxfId="192" priority="33">
      <formula>TRUE</formula>
    </cfRule>
  </conditionalFormatting>
  <conditionalFormatting sqref="Z55">
    <cfRule type="expression" dxfId="191" priority="36">
      <formula>TRUE</formula>
    </cfRule>
  </conditionalFormatting>
  <conditionalFormatting sqref="Z60">
    <cfRule type="expression" dxfId="190" priority="39">
      <formula>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6" t="s">
        <v>59</v>
      </c>
      <c r="B5" s="17">
        <v>-200036.53264600001</v>
      </c>
      <c r="C5" s="17">
        <v>8451.5057959999867</v>
      </c>
      <c r="D5" s="17">
        <v>-335123.62586999999</v>
      </c>
      <c r="E5" s="17">
        <v>-375780.11840899999</v>
      </c>
      <c r="F5" s="17">
        <v>-527379.58553699998</v>
      </c>
      <c r="G5" s="17">
        <v>-538611.06608999998</v>
      </c>
      <c r="H5" s="17">
        <v>-683840.18825799995</v>
      </c>
      <c r="I5" s="17">
        <v>-624195.19522200001</v>
      </c>
      <c r="J5" s="17">
        <v>-626569.14744899992</v>
      </c>
      <c r="K5" s="17">
        <v>-591822.61698800011</v>
      </c>
      <c r="L5" s="17">
        <v>-546644.34505999996</v>
      </c>
      <c r="M5" s="17">
        <v>-491949.00141800003</v>
      </c>
      <c r="N5" s="17">
        <v>-519988.87444099999</v>
      </c>
      <c r="O5" s="17">
        <v>-435766.29677999998</v>
      </c>
      <c r="P5" s="17">
        <v>-454466.81830599997</v>
      </c>
      <c r="Q5" s="17">
        <v>-374184.37727900001</v>
      </c>
      <c r="R5" s="17">
        <v>-362216.53793800011</v>
      </c>
      <c r="S5" s="17">
        <v>-317217.37428900012</v>
      </c>
      <c r="T5" s="17">
        <v>-223505.615311</v>
      </c>
      <c r="U5" s="17">
        <v>-198532.01401499999</v>
      </c>
      <c r="V5" s="17">
        <v>-69214.156617000015</v>
      </c>
      <c r="W5" s="17">
        <v>61000.773745000013</v>
      </c>
      <c r="X5" s="17">
        <v>-10923.790406000009</v>
      </c>
      <c r="Y5" s="17">
        <v>-10377.830796000009</v>
      </c>
      <c r="Z5" s="17">
        <v>45732.593377000041</v>
      </c>
    </row>
    <row r="6" spans="1:26" x14ac:dyDescent="0.25">
      <c r="A6" s="16" t="s">
        <v>60</v>
      </c>
      <c r="B6" s="17">
        <v>5961431.0794810001</v>
      </c>
      <c r="C6" s="17">
        <v>9564783.447310999</v>
      </c>
      <c r="D6" s="17">
        <v>9801828.4930180013</v>
      </c>
      <c r="E6" s="17">
        <v>9550820.5232670009</v>
      </c>
      <c r="F6" s="17">
        <v>8275622.9515519999</v>
      </c>
      <c r="G6" s="17">
        <v>7750859.4608220002</v>
      </c>
      <c r="H6" s="17">
        <v>6809495.9560460001</v>
      </c>
      <c r="I6" s="17">
        <v>7189935.9699949985</v>
      </c>
      <c r="J6" s="17">
        <v>7098442.1562430002</v>
      </c>
      <c r="K6" s="17">
        <v>7609280.6103610015</v>
      </c>
      <c r="L6" s="17">
        <v>7504836.1898929998</v>
      </c>
      <c r="M6" s="17">
        <v>8079500.7903839992</v>
      </c>
      <c r="N6" s="17">
        <v>7658736.3838830004</v>
      </c>
      <c r="O6" s="17">
        <v>7804183.1811569994</v>
      </c>
      <c r="P6" s="17">
        <v>8316507.9796669995</v>
      </c>
      <c r="Q6" s="17">
        <v>8079254.5741370004</v>
      </c>
      <c r="R6" s="17">
        <v>8476616.0875860006</v>
      </c>
      <c r="S6" s="17">
        <v>8195598.7715470009</v>
      </c>
      <c r="T6" s="17">
        <v>8091738.000004</v>
      </c>
      <c r="U6" s="17">
        <v>8786690.7663890012</v>
      </c>
      <c r="V6" s="17">
        <v>8498569.9574740008</v>
      </c>
      <c r="W6" s="17">
        <v>8977733.237346001</v>
      </c>
      <c r="X6" s="17">
        <v>8883233.3860130012</v>
      </c>
      <c r="Y6" s="17">
        <v>8758073.5261920001</v>
      </c>
      <c r="Z6" s="17">
        <v>8399191.1225459985</v>
      </c>
    </row>
    <row r="7" spans="1:26" x14ac:dyDescent="0.25">
      <c r="A7" s="16" t="s">
        <v>61</v>
      </c>
      <c r="B7" s="17">
        <v>2355140.3318039998</v>
      </c>
      <c r="C7" s="17">
        <v>1489056.9727320001</v>
      </c>
      <c r="D7" s="17">
        <v>289674.24388800003</v>
      </c>
      <c r="E7" s="17">
        <v>307993.169796</v>
      </c>
      <c r="F7" s="17">
        <v>314640.77656799997</v>
      </c>
      <c r="G7" s="17">
        <v>293161.69892400003</v>
      </c>
      <c r="H7" s="17">
        <v>302797.87076400011</v>
      </c>
      <c r="I7" s="17">
        <v>308767.323408</v>
      </c>
      <c r="J7" s="17">
        <v>302290.82852400001</v>
      </c>
      <c r="K7" s="17">
        <v>267077.28659999999</v>
      </c>
      <c r="L7" s="17">
        <v>294718.15929600003</v>
      </c>
      <c r="M7" s="17">
        <v>293468.53112399997</v>
      </c>
      <c r="N7" s="17">
        <v>308732.79869999998</v>
      </c>
      <c r="O7" s="17">
        <v>308018.93910000002</v>
      </c>
      <c r="P7" s="17">
        <v>287124.93092399999</v>
      </c>
      <c r="Q7" s="17">
        <v>281181.37808400003</v>
      </c>
      <c r="R7" s="17">
        <v>287906.49755999999</v>
      </c>
      <c r="S7" s="17">
        <v>250373.57305200011</v>
      </c>
      <c r="T7" s="17">
        <v>275589.63766800001</v>
      </c>
      <c r="U7" s="17">
        <v>237294.571344</v>
      </c>
      <c r="V7" s="17">
        <v>233624.11199999999</v>
      </c>
      <c r="W7" s="17">
        <v>219454.83508800011</v>
      </c>
      <c r="X7" s="17">
        <v>210799.43476800001</v>
      </c>
      <c r="Y7" s="17">
        <v>211882.8879</v>
      </c>
      <c r="Z7" s="17">
        <v>214052.453328</v>
      </c>
    </row>
    <row r="8" spans="1:26" x14ac:dyDescent="0.25">
      <c r="A8" s="16" t="s">
        <v>62</v>
      </c>
      <c r="B8" s="17">
        <v>2088410.886804</v>
      </c>
      <c r="C8" s="17">
        <v>306381.2009520001</v>
      </c>
      <c r="D8" s="17">
        <v>18945.966696</v>
      </c>
      <c r="E8" s="17">
        <v>19432.237703999999</v>
      </c>
      <c r="F8" s="17">
        <v>12210.104735999999</v>
      </c>
      <c r="G8" s="17">
        <v>12849.639708000001</v>
      </c>
      <c r="H8" s="17">
        <v>6148.7191919999996</v>
      </c>
      <c r="I8" s="17">
        <v>8842.9285799999998</v>
      </c>
      <c r="J8" s="17">
        <v>10239.4899</v>
      </c>
      <c r="K8" s="17">
        <v>13337.112816000001</v>
      </c>
      <c r="L8" s="17">
        <v>9485.0799719999995</v>
      </c>
      <c r="M8" s="17">
        <v>7224.0283680000002</v>
      </c>
      <c r="N8" s="17">
        <v>16202.591388000001</v>
      </c>
      <c r="O8" s="17">
        <v>13154.45232</v>
      </c>
      <c r="P8" s="17">
        <v>13355.355444000001</v>
      </c>
      <c r="Q8" s="17">
        <v>11731.415231999999</v>
      </c>
      <c r="R8" s="17">
        <v>18003.533748000002</v>
      </c>
      <c r="S8" s="17">
        <v>18055.545576</v>
      </c>
      <c r="T8" s="17">
        <v>19905.691464</v>
      </c>
      <c r="U8" s="17">
        <v>24649.697196000001</v>
      </c>
      <c r="V8" s="17">
        <v>19726.644179999999</v>
      </c>
      <c r="W8" s="17">
        <v>19883.664408000001</v>
      </c>
      <c r="X8" s="17">
        <v>19094.899187999999</v>
      </c>
      <c r="Y8" s="17">
        <v>18151.254684</v>
      </c>
      <c r="Z8" s="17">
        <v>18648.058224</v>
      </c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5692687.6799279992</v>
      </c>
      <c r="C10" s="17">
        <v>259791.073404</v>
      </c>
      <c r="D10" s="17">
        <v>595480.26667599985</v>
      </c>
      <c r="E10" s="17">
        <v>529293.10244999989</v>
      </c>
      <c r="F10" s="17">
        <v>494289.12138299999</v>
      </c>
      <c r="G10" s="17">
        <v>462241.47262499988</v>
      </c>
      <c r="H10" s="17">
        <v>396692.56559800002</v>
      </c>
      <c r="I10" s="17">
        <v>402970.59092300001</v>
      </c>
      <c r="J10" s="17">
        <v>408571.86726700008</v>
      </c>
      <c r="K10" s="17">
        <v>454266.84321500012</v>
      </c>
      <c r="L10" s="17">
        <v>463320.61296700011</v>
      </c>
      <c r="M10" s="17">
        <v>471678.97275800002</v>
      </c>
      <c r="N10" s="17">
        <v>517828.08139299997</v>
      </c>
      <c r="O10" s="17">
        <v>487856.894959</v>
      </c>
      <c r="P10" s="17">
        <v>517968.99841499998</v>
      </c>
      <c r="Q10" s="17">
        <v>520362.37703799998</v>
      </c>
      <c r="R10" s="17">
        <v>498754.06216899998</v>
      </c>
      <c r="S10" s="17">
        <v>532693.78801100014</v>
      </c>
      <c r="T10" s="17">
        <v>501915.86692900001</v>
      </c>
      <c r="U10" s="17">
        <v>529533.16503999988</v>
      </c>
      <c r="V10" s="17">
        <v>506936.427455</v>
      </c>
      <c r="W10" s="17">
        <v>521607.95926400012</v>
      </c>
      <c r="X10" s="17">
        <v>520834.59319599997</v>
      </c>
      <c r="Y10" s="17">
        <v>543091.94041200005</v>
      </c>
      <c r="Z10" s="17">
        <v>507500.797219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>
        <v>1084837.2838379999</v>
      </c>
      <c r="C12" s="17">
        <v>713896.32793599996</v>
      </c>
      <c r="D12" s="17">
        <v>2154644.528769</v>
      </c>
      <c r="E12" s="17">
        <v>2213488.045760999</v>
      </c>
      <c r="F12" s="17">
        <v>2405124.1980030001</v>
      </c>
      <c r="G12" s="17">
        <v>2495563.5514509999</v>
      </c>
      <c r="H12" s="17">
        <v>2717893.2248530001</v>
      </c>
      <c r="I12" s="17">
        <v>2643837.0615909998</v>
      </c>
      <c r="J12" s="17">
        <v>2605641.8529039999</v>
      </c>
      <c r="K12" s="17">
        <v>2570784.3285110001</v>
      </c>
      <c r="L12" s="17">
        <v>2536455.0261889989</v>
      </c>
      <c r="M12" s="17">
        <v>2435266.4503199998</v>
      </c>
      <c r="N12" s="17">
        <v>2433939.228565</v>
      </c>
      <c r="O12" s="17">
        <v>2361957.6109020002</v>
      </c>
      <c r="P12" s="17">
        <v>2235422.4687339999</v>
      </c>
      <c r="Q12" s="17">
        <v>2182304.3101639999</v>
      </c>
      <c r="R12" s="17">
        <v>2115589.8167639999</v>
      </c>
      <c r="S12" s="17">
        <v>1905939.344295</v>
      </c>
      <c r="T12" s="17">
        <v>1793315.818218</v>
      </c>
      <c r="U12" s="17">
        <v>1614816.7341499999</v>
      </c>
      <c r="V12" s="17">
        <v>1535183.3049959999</v>
      </c>
      <c r="W12" s="17">
        <v>1322757.6059950001</v>
      </c>
      <c r="X12" s="17">
        <v>1286972.150286</v>
      </c>
      <c r="Y12" s="17">
        <v>1273180.6609499999</v>
      </c>
      <c r="Z12" s="17">
        <v>1328323.773022</v>
      </c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797242.49999999988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902947.39999999991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910274.3280000001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923664.02400000021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930325.50000000012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790244.2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671098.82400000002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557113.48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447918.74400000006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343152.93600000005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242498.25600000002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2067674.2488737029</v>
      </c>
      <c r="C16" s="17">
        <v>2320672.3830235898</v>
      </c>
      <c r="D16" s="17">
        <v>2489757.7478233571</v>
      </c>
      <c r="E16" s="17">
        <v>2403639.7788895709</v>
      </c>
      <c r="F16" s="17">
        <v>2105264.6263370928</v>
      </c>
      <c r="G16" s="17">
        <v>1995571.956200402</v>
      </c>
      <c r="H16" s="17">
        <v>1770763.98530152</v>
      </c>
      <c r="I16" s="17">
        <v>1867120.614565725</v>
      </c>
      <c r="J16" s="17">
        <v>1852344.9283999449</v>
      </c>
      <c r="K16" s="17">
        <v>1955874.1948590849</v>
      </c>
      <c r="L16" s="17">
        <v>1943724.7962520211</v>
      </c>
      <c r="M16" s="17">
        <v>2099940.1187000722</v>
      </c>
      <c r="N16" s="17">
        <v>2011702.295103177</v>
      </c>
      <c r="O16" s="17">
        <v>2043038.510831303</v>
      </c>
      <c r="P16" s="17">
        <v>2134295.1035624561</v>
      </c>
      <c r="Q16" s="17">
        <v>2130939.0926923868</v>
      </c>
      <c r="R16" s="17">
        <v>2196364.9831829378</v>
      </c>
      <c r="S16" s="17">
        <v>2117387.7140322258</v>
      </c>
      <c r="T16" s="17">
        <v>2125934.2958618151</v>
      </c>
      <c r="U16" s="17">
        <v>2260788.7525143879</v>
      </c>
      <c r="V16" s="17">
        <v>2201759.6040073358</v>
      </c>
      <c r="W16" s="17">
        <v>2324771.9173438279</v>
      </c>
      <c r="X16" s="17">
        <v>2296833.5251384522</v>
      </c>
      <c r="Y16" s="17">
        <v>2265184.9270794592</v>
      </c>
      <c r="Z16" s="17">
        <v>2211496.544601439</v>
      </c>
    </row>
    <row r="17" spans="1:26" x14ac:dyDescent="0.25">
      <c r="A17" s="16" t="s">
        <v>10</v>
      </c>
      <c r="B17" s="17">
        <f t="shared" ref="B17:Z17" si="0">SUM(B5:B16)</f>
        <v>19468144.978082702</v>
      </c>
      <c r="C17" s="17">
        <f t="shared" si="0"/>
        <v>15460275.411154589</v>
      </c>
      <c r="D17" s="17">
        <f t="shared" si="0"/>
        <v>15918155.021000357</v>
      </c>
      <c r="E17" s="17">
        <f t="shared" si="0"/>
        <v>15559161.067458568</v>
      </c>
      <c r="F17" s="17">
        <f t="shared" si="0"/>
        <v>14003436.217042092</v>
      </c>
      <c r="G17" s="17">
        <f t="shared" si="0"/>
        <v>13401962.213640403</v>
      </c>
      <c r="H17" s="17">
        <f t="shared" si="0"/>
        <v>12110196.33349652</v>
      </c>
      <c r="I17" s="17">
        <f t="shared" si="0"/>
        <v>12468378.117840724</v>
      </c>
      <c r="J17" s="17">
        <f t="shared" si="0"/>
        <v>12208075.455788946</v>
      </c>
      <c r="K17" s="17">
        <f t="shared" si="0"/>
        <v>12726716.503374089</v>
      </c>
      <c r="L17" s="17">
        <f t="shared" si="0"/>
        <v>12549048.455509022</v>
      </c>
      <c r="M17" s="17">
        <f t="shared" si="0"/>
        <v>13137628.146236071</v>
      </c>
      <c r="N17" s="17">
        <f t="shared" si="0"/>
        <v>12427152.504591178</v>
      </c>
      <c r="O17" s="17">
        <f t="shared" si="0"/>
        <v>12582443.292489301</v>
      </c>
      <c r="P17" s="17">
        <f t="shared" si="0"/>
        <v>13050208.018440455</v>
      </c>
      <c r="Q17" s="17">
        <f t="shared" si="0"/>
        <v>12831588.770068385</v>
      </c>
      <c r="R17" s="17">
        <f t="shared" si="0"/>
        <v>13231018.443071939</v>
      </c>
      <c r="S17" s="17">
        <f t="shared" si="0"/>
        <v>12702831.362224227</v>
      </c>
      <c r="T17" s="17">
        <f t="shared" si="0"/>
        <v>12584893.694833815</v>
      </c>
      <c r="U17" s="17">
        <f t="shared" si="0"/>
        <v>13255241.672618387</v>
      </c>
      <c r="V17" s="17">
        <f t="shared" si="0"/>
        <v>12926585.893495336</v>
      </c>
      <c r="W17" s="17">
        <f t="shared" si="0"/>
        <v>13447209.99318983</v>
      </c>
      <c r="X17" s="17">
        <f t="shared" si="0"/>
        <v>13206844.198183455</v>
      </c>
      <c r="Y17" s="17">
        <f t="shared" si="0"/>
        <v>13059187.366421459</v>
      </c>
      <c r="Z17" s="17">
        <f t="shared" si="0"/>
        <v>12724945.342317438</v>
      </c>
    </row>
    <row r="18" spans="1:26" x14ac:dyDescent="0.25">
      <c r="A18" s="16" t="s">
        <v>13</v>
      </c>
      <c r="B18" s="17">
        <f t="shared" ref="B18:Z18" si="1">B17/B3/1000</f>
        <v>194.68144978082702</v>
      </c>
      <c r="C18" s="17">
        <f t="shared" si="1"/>
        <v>154.60275411154589</v>
      </c>
      <c r="D18" s="17">
        <f t="shared" si="1"/>
        <v>159.18155021000356</v>
      </c>
      <c r="E18" s="17">
        <f t="shared" si="1"/>
        <v>155.5916106745857</v>
      </c>
      <c r="F18" s="17">
        <f t="shared" si="1"/>
        <v>140.03436217042093</v>
      </c>
      <c r="G18" s="17">
        <f t="shared" si="1"/>
        <v>134.01962213640405</v>
      </c>
      <c r="H18" s="17">
        <f t="shared" si="1"/>
        <v>121.10196333496521</v>
      </c>
      <c r="I18" s="17">
        <f t="shared" si="1"/>
        <v>124.68378117840724</v>
      </c>
      <c r="J18" s="17">
        <f t="shared" si="1"/>
        <v>122.08075455788946</v>
      </c>
      <c r="K18" s="17">
        <f t="shared" si="1"/>
        <v>127.26716503374088</v>
      </c>
      <c r="L18" s="17">
        <f t="shared" si="1"/>
        <v>125.49048455509022</v>
      </c>
      <c r="M18" s="17">
        <f t="shared" si="1"/>
        <v>131.37628146236074</v>
      </c>
      <c r="N18" s="17">
        <f t="shared" si="1"/>
        <v>124.27152504591179</v>
      </c>
      <c r="O18" s="17">
        <f t="shared" si="1"/>
        <v>125.82443292489302</v>
      </c>
      <c r="P18" s="17">
        <f t="shared" si="1"/>
        <v>130.50208018440455</v>
      </c>
      <c r="Q18" s="17">
        <f t="shared" si="1"/>
        <v>128.31588770068385</v>
      </c>
      <c r="R18" s="17">
        <f t="shared" si="1"/>
        <v>132.31018443071937</v>
      </c>
      <c r="S18" s="17">
        <f t="shared" si="1"/>
        <v>127.02831362224227</v>
      </c>
      <c r="T18" s="17">
        <f t="shared" si="1"/>
        <v>125.84893694833815</v>
      </c>
      <c r="U18" s="17">
        <f t="shared" si="1"/>
        <v>132.55241672618388</v>
      </c>
      <c r="V18" s="17">
        <f t="shared" si="1"/>
        <v>129.26585893495337</v>
      </c>
      <c r="W18" s="17">
        <f t="shared" si="1"/>
        <v>134.4720999318983</v>
      </c>
      <c r="X18" s="17">
        <f t="shared" si="1"/>
        <v>132.06844198183452</v>
      </c>
      <c r="Y18" s="17">
        <f t="shared" si="1"/>
        <v>130.5918736642146</v>
      </c>
      <c r="Z18" s="17">
        <f t="shared" si="1"/>
        <v>127.24945342317437</v>
      </c>
    </row>
    <row r="19" spans="1:26" x14ac:dyDescent="0.25">
      <c r="A19" s="16" t="s">
        <v>14</v>
      </c>
      <c r="B19" s="17">
        <f>B18/B4</f>
        <v>97.340724890413512</v>
      </c>
      <c r="C19" s="17">
        <f>C18/B4</f>
        <v>77.301377055772946</v>
      </c>
      <c r="D19" s="17">
        <f>D18/B4</f>
        <v>79.590775105001782</v>
      </c>
      <c r="E19" s="17">
        <f>E18/B4</f>
        <v>77.795805337292848</v>
      </c>
      <c r="F19" s="17">
        <f>F18/B4</f>
        <v>70.017181085210467</v>
      </c>
      <c r="G19" s="17">
        <f>G18/B4</f>
        <v>67.009811068202026</v>
      </c>
      <c r="H19" s="17">
        <f>H18/B4</f>
        <v>60.550981667482603</v>
      </c>
      <c r="I19" s="17">
        <f>I18/B4</f>
        <v>62.341890589203622</v>
      </c>
      <c r="J19" s="17">
        <f>J18/B4</f>
        <v>61.040377278944732</v>
      </c>
      <c r="K19" s="17">
        <f>K18/B4</f>
        <v>63.63358251687044</v>
      </c>
      <c r="L19" s="17">
        <f>L18/B4</f>
        <v>62.74524227754511</v>
      </c>
      <c r="M19" s="17">
        <f>M18/B4</f>
        <v>65.688140731180368</v>
      </c>
      <c r="N19" s="17">
        <f>N18/B4</f>
        <v>62.135762522955893</v>
      </c>
      <c r="O19" s="17">
        <f>O18/B4</f>
        <v>62.912216462446509</v>
      </c>
      <c r="P19" s="17">
        <f>P18/B4</f>
        <v>65.251040092202274</v>
      </c>
      <c r="Q19" s="17">
        <f>Q18/B4</f>
        <v>64.157943850341923</v>
      </c>
      <c r="R19" s="17">
        <f>R18/B4</f>
        <v>66.155092215359687</v>
      </c>
      <c r="S19" s="17">
        <f>S18/B4</f>
        <v>63.514156811121133</v>
      </c>
      <c r="T19" s="17">
        <f>T18/B4</f>
        <v>62.924468474169075</v>
      </c>
      <c r="U19" s="17">
        <f>U18/B4</f>
        <v>66.276208363091939</v>
      </c>
      <c r="V19" s="17">
        <f>V18/B4</f>
        <v>64.632929467476686</v>
      </c>
      <c r="W19" s="17">
        <f>W18/B4</f>
        <v>67.23604996594915</v>
      </c>
      <c r="X19" s="17">
        <f>X18/B4</f>
        <v>66.034220990917262</v>
      </c>
      <c r="Y19" s="17">
        <f>Y18/B4</f>
        <v>65.295936832107301</v>
      </c>
      <c r="Z19" s="17">
        <f>Z18/B4</f>
        <v>63.624726711587186</v>
      </c>
    </row>
    <row r="20" spans="1:26" x14ac:dyDescent="0.25">
      <c r="A20" s="16" t="s">
        <v>15</v>
      </c>
      <c r="B20" s="18">
        <v>365.99999999474988</v>
      </c>
      <c r="C20" s="18">
        <v>223.3848604341207</v>
      </c>
      <c r="D20" s="18">
        <v>364.91194602089632</v>
      </c>
      <c r="E20" s="18">
        <v>364.89507289983072</v>
      </c>
      <c r="F20" s="18">
        <v>365.90663220462818</v>
      </c>
      <c r="G20" s="18">
        <v>364.80295114110658</v>
      </c>
      <c r="H20" s="18">
        <v>364.84332725087722</v>
      </c>
      <c r="I20" s="18">
        <v>364.94944008984879</v>
      </c>
      <c r="J20" s="18">
        <v>365.961898476709</v>
      </c>
      <c r="K20" s="18">
        <v>364.85557724578882</v>
      </c>
      <c r="L20" s="18">
        <v>364.8749271321509</v>
      </c>
      <c r="M20" s="18">
        <v>364.8905088878318</v>
      </c>
      <c r="N20" s="18">
        <v>365.94785381298823</v>
      </c>
      <c r="O20" s="18">
        <v>364.7716944378376</v>
      </c>
      <c r="P20" s="18">
        <v>364.86865101843262</v>
      </c>
      <c r="Q20" s="18">
        <v>364.927967149648</v>
      </c>
      <c r="R20" s="18">
        <v>365.99999997111541</v>
      </c>
      <c r="S20" s="18">
        <v>364.99999997877728</v>
      </c>
      <c r="T20" s="18">
        <v>364.98692869946638</v>
      </c>
      <c r="U20" s="18">
        <v>364.93055814285032</v>
      </c>
      <c r="V20" s="18">
        <v>365.86769195025738</v>
      </c>
      <c r="W20" s="18">
        <v>364.8894592946354</v>
      </c>
      <c r="X20" s="18">
        <v>364.85913812188869</v>
      </c>
      <c r="Y20" s="18">
        <v>364.89215305422653</v>
      </c>
      <c r="Z20" s="18">
        <v>365.95302536472332</v>
      </c>
    </row>
    <row r="21" spans="1:26" x14ac:dyDescent="0.25">
      <c r="A21" s="16" t="s">
        <v>70</v>
      </c>
      <c r="B21" s="19">
        <v>10.190014043777969</v>
      </c>
      <c r="C21" s="19">
        <v>-0.21548965648928631</v>
      </c>
      <c r="D21" s="19">
        <v>4.37761634041847</v>
      </c>
      <c r="E21" s="19">
        <v>5.0830205631256344</v>
      </c>
      <c r="F21" s="19">
        <v>7.1684144546221313</v>
      </c>
      <c r="G21" s="19">
        <v>7.4867891561932574</v>
      </c>
      <c r="H21" s="19">
        <v>9.5414998432239155</v>
      </c>
      <c r="I21" s="19">
        <v>8.9016579140288936</v>
      </c>
      <c r="J21" s="19">
        <v>9.1361750227124716</v>
      </c>
      <c r="K21" s="19">
        <v>8.8000499111825636</v>
      </c>
      <c r="L21" s="19">
        <v>8.2820351327857686</v>
      </c>
      <c r="M21" s="19">
        <v>7.4725270211484176</v>
      </c>
      <c r="N21" s="19">
        <v>8.1090446335618456</v>
      </c>
      <c r="O21" s="19">
        <v>6.8876834436469609</v>
      </c>
      <c r="P21" s="19">
        <v>7.2880115203870206</v>
      </c>
      <c r="Q21" s="19">
        <v>6.0646856094917032</v>
      </c>
      <c r="R21" s="19">
        <v>6.0178600185725699</v>
      </c>
      <c r="S21" s="19">
        <v>5.3321904660561659</v>
      </c>
      <c r="T21" s="19">
        <v>3.8741916390059781</v>
      </c>
      <c r="U21" s="19">
        <v>3.5327155485462618</v>
      </c>
      <c r="V21" s="19">
        <v>1.2405308585662691</v>
      </c>
      <c r="W21" s="19">
        <v>-1.1224614071400441</v>
      </c>
      <c r="X21" s="19">
        <v>0.20478109447283799</v>
      </c>
      <c r="Y21" s="19">
        <v>0.20044689705115981</v>
      </c>
      <c r="Z21" s="19">
        <v>-0.90562109118964962</v>
      </c>
    </row>
    <row r="22" spans="1:26" x14ac:dyDescent="0.25">
      <c r="A22" s="16" t="s">
        <v>71</v>
      </c>
      <c r="B22" s="19">
        <v>645.40860016546674</v>
      </c>
      <c r="C22" s="19">
        <v>606.26134316321247</v>
      </c>
      <c r="D22" s="19">
        <v>702.6460376347062</v>
      </c>
      <c r="E22" s="19">
        <v>714.86985227806269</v>
      </c>
      <c r="F22" s="19">
        <v>731.7972354930755</v>
      </c>
      <c r="G22" s="19">
        <v>731.44765696002219</v>
      </c>
      <c r="H22" s="19">
        <v>733.09741740010088</v>
      </c>
      <c r="I22" s="19">
        <v>762.20611021185061</v>
      </c>
      <c r="J22" s="19">
        <v>759.21055322958568</v>
      </c>
      <c r="K22" s="19">
        <v>760.08087489294428</v>
      </c>
      <c r="L22" s="19">
        <v>750.71239859277114</v>
      </c>
      <c r="M22" s="19">
        <v>769.06515769822533</v>
      </c>
      <c r="N22" s="19">
        <v>742.51365152693415</v>
      </c>
      <c r="O22" s="19">
        <v>758.30083138327211</v>
      </c>
      <c r="P22" s="19">
        <v>765.32258545322532</v>
      </c>
      <c r="Q22" s="19">
        <v>743.86935684280638</v>
      </c>
      <c r="R22" s="19">
        <v>773.68652580695027</v>
      </c>
      <c r="S22" s="19">
        <v>749.17569467801138</v>
      </c>
      <c r="T22" s="19">
        <v>741.5122868499185</v>
      </c>
      <c r="U22" s="19">
        <v>750.43136302464586</v>
      </c>
      <c r="V22" s="19">
        <v>735.80681654799173</v>
      </c>
      <c r="W22" s="19">
        <v>741.89311113812744</v>
      </c>
      <c r="X22" s="19">
        <v>745.88348571536358</v>
      </c>
      <c r="Y22" s="19">
        <v>749.8888855343356</v>
      </c>
      <c r="Z22" s="19">
        <v>733.58129723801085</v>
      </c>
    </row>
    <row r="23" spans="1:26" x14ac:dyDescent="0.25">
      <c r="A23" s="16" t="s">
        <v>72</v>
      </c>
      <c r="B23" s="19">
        <v>11.04605063752604</v>
      </c>
      <c r="C23" s="19">
        <v>16.68214993547096</v>
      </c>
      <c r="D23" s="19">
        <v>1.6185873258706349</v>
      </c>
      <c r="E23" s="19">
        <v>1.75181358315597</v>
      </c>
      <c r="F23" s="19">
        <v>1.760222782788244</v>
      </c>
      <c r="G23" s="19">
        <v>1.6620528305932829</v>
      </c>
      <c r="H23" s="19">
        <v>1.710737109953939</v>
      </c>
      <c r="I23" s="19">
        <v>1.7847704243149201</v>
      </c>
      <c r="J23" s="19">
        <v>1.7731839445468121</v>
      </c>
      <c r="K23" s="19">
        <v>1.6240222184574999</v>
      </c>
      <c r="L23" s="19">
        <v>1.8257537098046619</v>
      </c>
      <c r="M23" s="19">
        <v>1.871995649930686</v>
      </c>
      <c r="N23" s="19">
        <v>1.990779292062627</v>
      </c>
      <c r="O23" s="19">
        <v>2.0294227300996992</v>
      </c>
      <c r="P23" s="19">
        <v>1.9504524253966149</v>
      </c>
      <c r="Q23" s="19">
        <v>1.944139639542219</v>
      </c>
      <c r="R23" s="19">
        <v>2.023481522356406</v>
      </c>
      <c r="S23" s="19">
        <v>1.7968100604819319</v>
      </c>
      <c r="T23" s="19">
        <v>2.0120507608531089</v>
      </c>
      <c r="U23" s="19">
        <v>1.798995020050457</v>
      </c>
      <c r="V23" s="19">
        <v>1.7901342329290471</v>
      </c>
      <c r="W23" s="19">
        <v>1.761717841658178</v>
      </c>
      <c r="X23" s="19">
        <v>1.7343398053412831</v>
      </c>
      <c r="Y23" s="19">
        <v>1.785351242254229</v>
      </c>
      <c r="Z23" s="19">
        <v>1.8414295428172089</v>
      </c>
    </row>
    <row r="24" spans="1:26" x14ac:dyDescent="0.25">
      <c r="A24" s="16" t="s">
        <v>73</v>
      </c>
      <c r="B24" s="19">
        <v>9.4999908678288421</v>
      </c>
      <c r="C24" s="19">
        <v>8.7732367699436598</v>
      </c>
      <c r="D24" s="19">
        <v>2.248523492039495</v>
      </c>
      <c r="E24" s="19">
        <v>1.73592129194161</v>
      </c>
      <c r="F24" s="19">
        <v>1.561132319664684</v>
      </c>
      <c r="G24" s="19">
        <v>1.6648731743574789</v>
      </c>
      <c r="H24" s="19">
        <v>1.4488577210936739</v>
      </c>
      <c r="I24" s="19">
        <v>1.684223870021148</v>
      </c>
      <c r="J24" s="19">
        <v>1.430183079572426</v>
      </c>
      <c r="K24" s="19">
        <v>1.872359198339977</v>
      </c>
      <c r="L24" s="19">
        <v>1.233984513418074</v>
      </c>
      <c r="M24" s="19">
        <v>1.507596321046345</v>
      </c>
      <c r="N24" s="19">
        <v>2.0834606787617109</v>
      </c>
      <c r="O24" s="19">
        <v>1.970866141034594</v>
      </c>
      <c r="P24" s="19">
        <v>2.020702550245971</v>
      </c>
      <c r="Q24" s="19">
        <v>2.0313027422114041</v>
      </c>
      <c r="R24" s="19">
        <v>2.1360084175898271</v>
      </c>
      <c r="S24" s="19">
        <v>2.4887041917110428</v>
      </c>
      <c r="T24" s="19">
        <v>1.9174169085901269</v>
      </c>
      <c r="U24" s="19">
        <v>1.9694108167653259</v>
      </c>
      <c r="V24" s="19">
        <v>1.6957840287143211</v>
      </c>
      <c r="W24" s="19">
        <v>1.7082920475768211</v>
      </c>
      <c r="X24" s="19">
        <v>1.779887595080144</v>
      </c>
      <c r="Y24" s="19">
        <v>1.5500056558828239</v>
      </c>
      <c r="Z24" s="19">
        <v>1.528249941913161</v>
      </c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13.49263722049572</v>
      </c>
      <c r="C26" s="19">
        <v>5.3102586465532244</v>
      </c>
      <c r="D26" s="19">
        <v>1.2349787600079021</v>
      </c>
      <c r="E26" s="19">
        <v>1.1054809970975339</v>
      </c>
      <c r="F26" s="19">
        <v>1.0369345792691349</v>
      </c>
      <c r="G26" s="19">
        <v>0.96071687555262519</v>
      </c>
      <c r="H26" s="19">
        <v>0.85399616323634864</v>
      </c>
      <c r="I26" s="19">
        <v>0.83700104860793956</v>
      </c>
      <c r="J26" s="19">
        <v>0.86709052962157707</v>
      </c>
      <c r="K26" s="19">
        <v>0.90476924653835689</v>
      </c>
      <c r="L26" s="19">
        <v>0.95545004110631293</v>
      </c>
      <c r="M26" s="19">
        <v>0.9639327168749896</v>
      </c>
      <c r="N26" s="19">
        <v>1.029025167008861</v>
      </c>
      <c r="O26" s="19">
        <v>0.97921131138238748</v>
      </c>
      <c r="P26" s="19">
        <v>1.026763614855603</v>
      </c>
      <c r="Q26" s="19">
        <v>1.0104990674765879</v>
      </c>
      <c r="R26" s="19">
        <v>0.98277855699635486</v>
      </c>
      <c r="S26" s="19">
        <v>1.0463362856199041</v>
      </c>
      <c r="T26" s="19">
        <v>0.96699364762496598</v>
      </c>
      <c r="U26" s="19">
        <v>1.0320317899713971</v>
      </c>
      <c r="V26" s="19">
        <v>1.0098311314133119</v>
      </c>
      <c r="W26" s="19">
        <v>1.018498577052678</v>
      </c>
      <c r="X26" s="19">
        <v>1.0247323231319221</v>
      </c>
      <c r="Y26" s="19">
        <v>1.013419102336832</v>
      </c>
      <c r="Z26" s="19">
        <v>1.006843193002658</v>
      </c>
    </row>
    <row r="27" spans="1:26" x14ac:dyDescent="0.25">
      <c r="A27" s="16" t="s">
        <v>76</v>
      </c>
      <c r="B27" s="18">
        <v>73199.999998949977</v>
      </c>
      <c r="C27" s="18">
        <v>42554.815912700004</v>
      </c>
      <c r="D27" s="18">
        <v>67640.07831443334</v>
      </c>
      <c r="E27" s="18">
        <v>66104.391406533337</v>
      </c>
      <c r="F27" s="18">
        <v>64933.790951033327</v>
      </c>
      <c r="G27" s="18">
        <v>63512.193793666658</v>
      </c>
      <c r="H27" s="18">
        <v>62388.208959900003</v>
      </c>
      <c r="I27" s="18">
        <v>61333.402901499998</v>
      </c>
      <c r="J27" s="18">
        <v>60493.501818199999</v>
      </c>
      <c r="K27" s="18">
        <v>59347.408194799988</v>
      </c>
      <c r="L27" s="18">
        <v>58423.7733324</v>
      </c>
      <c r="M27" s="18">
        <v>57535.935441433321</v>
      </c>
      <c r="N27" s="18">
        <v>56839.020654233333</v>
      </c>
      <c r="O27" s="18">
        <v>55824.660116766667</v>
      </c>
      <c r="P27" s="18">
        <v>55029.489946599999</v>
      </c>
      <c r="Q27" s="18">
        <v>54250.19159646667</v>
      </c>
      <c r="R27" s="18">
        <v>53640.959995766672</v>
      </c>
      <c r="S27" s="18">
        <v>52742.499996933329</v>
      </c>
      <c r="T27" s="18">
        <v>52003.3376011</v>
      </c>
      <c r="U27" s="18">
        <v>51280.04203023333</v>
      </c>
      <c r="V27" s="18">
        <v>50701.944750466682</v>
      </c>
      <c r="W27" s="18">
        <v>49471.712891166659</v>
      </c>
      <c r="X27" s="18">
        <v>48373.024532199997</v>
      </c>
      <c r="Y27" s="18">
        <v>47282.725192766673</v>
      </c>
      <c r="Z27" s="18">
        <v>46322.333950666667</v>
      </c>
    </row>
    <row r="28" spans="1:26" x14ac:dyDescent="0.25">
      <c r="A28" s="16" t="s">
        <v>77</v>
      </c>
      <c r="B28" s="18">
        <v>63963.322523699979</v>
      </c>
      <c r="C28" s="18">
        <v>26778.1487127</v>
      </c>
      <c r="D28" s="18">
        <v>53690.197481099996</v>
      </c>
      <c r="E28" s="18">
        <v>52744.168573199997</v>
      </c>
      <c r="F28" s="18">
        <v>53625.1626177</v>
      </c>
      <c r="G28" s="18">
        <v>52915.592126999989</v>
      </c>
      <c r="H28" s="18">
        <v>53099.544459899997</v>
      </c>
      <c r="I28" s="18">
        <v>51900.3429015</v>
      </c>
      <c r="J28" s="18">
        <v>51143.734318199997</v>
      </c>
      <c r="K28" s="18">
        <v>49336.262194799987</v>
      </c>
      <c r="L28" s="18">
        <v>48426.820832400001</v>
      </c>
      <c r="M28" s="18">
        <v>47030.322608099988</v>
      </c>
      <c r="N28" s="18">
        <v>46524.413820899987</v>
      </c>
      <c r="O28" s="18">
        <v>45532.988450099998</v>
      </c>
      <c r="P28" s="18">
        <v>44162.819946600001</v>
      </c>
      <c r="Q28" s="18">
        <v>43389.0712938</v>
      </c>
      <c r="R28" s="18">
        <v>42684.822329100003</v>
      </c>
      <c r="S28" s="18">
        <v>41803.011663599988</v>
      </c>
      <c r="T28" s="18">
        <v>41090.857601099997</v>
      </c>
      <c r="U28" s="18">
        <v>39571.188696899997</v>
      </c>
      <c r="V28" s="18">
        <v>39151.943083799997</v>
      </c>
      <c r="W28" s="18">
        <v>37370.598724499992</v>
      </c>
      <c r="X28" s="18">
        <v>36463.344862200007</v>
      </c>
      <c r="Y28" s="18">
        <v>35603.563526100013</v>
      </c>
      <c r="Z28" s="18">
        <v>34872.762984000008</v>
      </c>
    </row>
    <row r="29" spans="1:26" x14ac:dyDescent="0.25">
      <c r="A29" s="16" t="s">
        <v>78</v>
      </c>
      <c r="B29" s="18">
        <v>9236.6774752500005</v>
      </c>
      <c r="C29" s="18">
        <v>15776.6672</v>
      </c>
      <c r="D29" s="18">
        <v>13949.880833333331</v>
      </c>
      <c r="E29" s="18">
        <v>13360.22283333333</v>
      </c>
      <c r="F29" s="18">
        <v>11308.62833333333</v>
      </c>
      <c r="G29" s="18">
        <v>10596.601666666669</v>
      </c>
      <c r="H29" s="18">
        <v>9288.6645000000008</v>
      </c>
      <c r="I29" s="18">
        <v>9433.06</v>
      </c>
      <c r="J29" s="18">
        <v>9349.7674999999999</v>
      </c>
      <c r="K29" s="18">
        <v>10011.146000000001</v>
      </c>
      <c r="L29" s="18">
        <v>9996.9524999999994</v>
      </c>
      <c r="M29" s="18">
        <v>10505.612833333331</v>
      </c>
      <c r="N29" s="18">
        <v>10314.60683333333</v>
      </c>
      <c r="O29" s="18">
        <v>10291.671666666671</v>
      </c>
      <c r="P29" s="18">
        <v>10866.67</v>
      </c>
      <c r="Q29" s="18">
        <v>10861.12030266667</v>
      </c>
      <c r="R29" s="18">
        <v>10956.137666666669</v>
      </c>
      <c r="S29" s="18">
        <v>10939.488333333329</v>
      </c>
      <c r="T29" s="18">
        <v>10912.48</v>
      </c>
      <c r="U29" s="18">
        <v>11708.853333333331</v>
      </c>
      <c r="V29" s="18">
        <v>11550.001666666671</v>
      </c>
      <c r="W29" s="18">
        <v>12101.11416666667</v>
      </c>
      <c r="X29" s="18">
        <v>11909.67967</v>
      </c>
      <c r="Y29" s="18">
        <v>11679.16166666667</v>
      </c>
      <c r="Z29" s="18">
        <v>11449.57096666667</v>
      </c>
    </row>
    <row r="30" spans="1:26" x14ac:dyDescent="0.25">
      <c r="A30" s="16" t="s">
        <v>79</v>
      </c>
      <c r="B30" s="18">
        <v>19630.643469833329</v>
      </c>
      <c r="C30" s="18">
        <v>39220.006814666667</v>
      </c>
      <c r="D30" s="18">
        <v>76553.90509575</v>
      </c>
      <c r="E30" s="18">
        <v>73928.506434750001</v>
      </c>
      <c r="F30" s="18">
        <v>73569.907107833336</v>
      </c>
      <c r="G30" s="18">
        <v>71941.529920666668</v>
      </c>
      <c r="H30" s="18">
        <v>71670.093747749997</v>
      </c>
      <c r="I30" s="18">
        <v>70121.229241833338</v>
      </c>
      <c r="J30" s="18">
        <v>68581.123488916652</v>
      </c>
      <c r="K30" s="18">
        <v>67252.188676333331</v>
      </c>
      <c r="L30" s="18">
        <v>66003.625473166656</v>
      </c>
      <c r="M30" s="18">
        <v>65834.355637083339</v>
      </c>
      <c r="N30" s="18">
        <v>64124.554486833338</v>
      </c>
      <c r="O30" s="18">
        <v>63267.46871358333</v>
      </c>
      <c r="P30" s="18">
        <v>62358.13665149999</v>
      </c>
      <c r="Q30" s="18">
        <v>61698.891150000003</v>
      </c>
      <c r="R30" s="18">
        <v>60190.25647325001</v>
      </c>
      <c r="S30" s="18">
        <v>59491.00586491666</v>
      </c>
      <c r="T30" s="18">
        <v>57690.903325666673</v>
      </c>
      <c r="U30" s="18">
        <v>56198.13180166667</v>
      </c>
      <c r="V30" s="18">
        <v>55793.98218033334</v>
      </c>
      <c r="W30" s="18">
        <v>54345.542178083328</v>
      </c>
      <c r="X30" s="18">
        <v>53343.744617249999</v>
      </c>
      <c r="Y30" s="18">
        <v>51773.466931499999</v>
      </c>
      <c r="Z30" s="18">
        <v>50498.59573933333</v>
      </c>
    </row>
    <row r="31" spans="1:26" x14ac:dyDescent="0.25">
      <c r="A31" s="16" t="s">
        <v>80</v>
      </c>
      <c r="B31" s="17">
        <v>5761394.5468349997</v>
      </c>
      <c r="C31" s="17">
        <v>9573234.9531069994</v>
      </c>
      <c r="D31" s="17">
        <v>9466704.8671480007</v>
      </c>
      <c r="E31" s="17">
        <v>9175040.4048579987</v>
      </c>
      <c r="F31" s="17">
        <v>7748243.3660150003</v>
      </c>
      <c r="G31" s="17">
        <v>7212248.3947320012</v>
      </c>
      <c r="H31" s="17">
        <v>6125655.7677879985</v>
      </c>
      <c r="I31" s="17">
        <v>6565740.7747730007</v>
      </c>
      <c r="J31" s="17">
        <v>6471873.0087939994</v>
      </c>
      <c r="K31" s="17">
        <v>7017457.9933729991</v>
      </c>
      <c r="L31" s="17">
        <v>6958191.8448329996</v>
      </c>
      <c r="M31" s="17">
        <v>7587551.788966001</v>
      </c>
      <c r="N31" s="17">
        <v>7138747.5094420016</v>
      </c>
      <c r="O31" s="17">
        <v>7368416.8843769999</v>
      </c>
      <c r="P31" s="17">
        <v>7862041.1613609996</v>
      </c>
      <c r="Q31" s="17">
        <v>7705070.196858</v>
      </c>
      <c r="R31" s="17">
        <v>8114399.5496480009</v>
      </c>
      <c r="S31" s="17">
        <v>7878381.3972580004</v>
      </c>
      <c r="T31" s="17">
        <v>7868232.3846930014</v>
      </c>
      <c r="U31" s="17">
        <v>8588158.7523740008</v>
      </c>
      <c r="V31" s="17">
        <v>8429355.8008570001</v>
      </c>
      <c r="W31" s="17">
        <v>9038734.0110909995</v>
      </c>
      <c r="X31" s="17">
        <v>8872309.5956069995</v>
      </c>
      <c r="Y31" s="17">
        <v>8747695.6953960005</v>
      </c>
      <c r="Z31" s="17">
        <v>8444923.7159230001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302.08333333333331</v>
      </c>
      <c r="C33" s="18">
        <v>561.25</v>
      </c>
      <c r="D33" s="18">
        <v>924.33333333333337</v>
      </c>
      <c r="E33" s="18">
        <v>892.91666666666663</v>
      </c>
      <c r="F33" s="18">
        <v>866.91666666666663</v>
      </c>
      <c r="G33" s="18">
        <v>845.5</v>
      </c>
      <c r="H33" s="18">
        <v>828.16666666666663</v>
      </c>
      <c r="I33" s="18">
        <v>814.41666666666663</v>
      </c>
      <c r="J33" s="18">
        <v>801.33333333333337</v>
      </c>
      <c r="K33" s="18">
        <v>796.41666666666663</v>
      </c>
      <c r="L33" s="18">
        <v>780.91666666666663</v>
      </c>
      <c r="M33" s="18">
        <v>786.91666666666663</v>
      </c>
      <c r="N33" s="18">
        <v>763.33333333333337</v>
      </c>
      <c r="O33" s="18">
        <v>757.83333333333337</v>
      </c>
      <c r="P33" s="18">
        <v>753.75</v>
      </c>
      <c r="Q33" s="18">
        <v>746.58333333333337</v>
      </c>
      <c r="R33" s="18">
        <v>735.33333333333337</v>
      </c>
      <c r="S33" s="18">
        <v>728</v>
      </c>
      <c r="T33" s="18">
        <v>709.75</v>
      </c>
      <c r="U33" s="18">
        <v>700.25</v>
      </c>
      <c r="V33" s="18">
        <v>698.91666666666663</v>
      </c>
      <c r="W33" s="18">
        <v>688.5</v>
      </c>
      <c r="X33" s="18">
        <v>676.66666666666663</v>
      </c>
      <c r="Y33" s="18">
        <v>658.66666666666663</v>
      </c>
      <c r="Z33" s="18">
        <v>644.41666666666663</v>
      </c>
    </row>
    <row r="34" spans="1:26" x14ac:dyDescent="0.25">
      <c r="A34" s="16" t="s">
        <v>83</v>
      </c>
      <c r="B34" s="18">
        <v>7205</v>
      </c>
      <c r="C34" s="18">
        <v>1821</v>
      </c>
      <c r="D34" s="18">
        <v>7311.166666666667</v>
      </c>
      <c r="E34" s="18">
        <v>7320.833333333333</v>
      </c>
      <c r="F34" s="18">
        <v>7369.75</v>
      </c>
      <c r="G34" s="18">
        <v>7325.833333333333</v>
      </c>
      <c r="H34" s="18">
        <v>7344.25</v>
      </c>
      <c r="I34" s="18">
        <v>7392.083333333333</v>
      </c>
      <c r="J34" s="18">
        <v>7396.333333333333</v>
      </c>
      <c r="K34" s="18">
        <v>7423.25</v>
      </c>
      <c r="L34" s="18">
        <v>7292</v>
      </c>
      <c r="M34" s="18">
        <v>7350.25</v>
      </c>
      <c r="N34" s="18">
        <v>7357.916666666667</v>
      </c>
      <c r="O34" s="18">
        <v>7430.25</v>
      </c>
      <c r="P34" s="18">
        <v>7378.583333333333</v>
      </c>
      <c r="Q34" s="18">
        <v>7376.583333333333</v>
      </c>
      <c r="R34" s="18">
        <v>7384.5</v>
      </c>
      <c r="S34" s="18">
        <v>7353</v>
      </c>
      <c r="T34" s="18">
        <v>7432.333333333333</v>
      </c>
      <c r="U34" s="18">
        <v>7348</v>
      </c>
      <c r="V34" s="18">
        <v>7390.166666666667</v>
      </c>
      <c r="W34" s="18">
        <v>7426</v>
      </c>
      <c r="X34" s="18">
        <v>7418.75</v>
      </c>
      <c r="Y34" s="18">
        <v>7399.916666666667</v>
      </c>
      <c r="Z34" s="18">
        <v>7416.666666666667</v>
      </c>
    </row>
    <row r="35" spans="1:26" x14ac:dyDescent="0.25">
      <c r="A35" s="16" t="s">
        <v>84</v>
      </c>
      <c r="B35" s="18">
        <v>1276.916666666667</v>
      </c>
      <c r="C35" s="18">
        <v>6377.75</v>
      </c>
      <c r="D35" s="18">
        <v>524.5</v>
      </c>
      <c r="E35" s="18">
        <v>546.25</v>
      </c>
      <c r="F35" s="18">
        <v>547.33333333333337</v>
      </c>
      <c r="G35" s="18">
        <v>588.66666666666663</v>
      </c>
      <c r="H35" s="18">
        <v>587.58333333333337</v>
      </c>
      <c r="I35" s="18">
        <v>553.5</v>
      </c>
      <c r="J35" s="18">
        <v>586.33333333333337</v>
      </c>
      <c r="K35" s="18">
        <v>540.33333333333337</v>
      </c>
      <c r="L35" s="18">
        <v>687.08333333333337</v>
      </c>
      <c r="M35" s="18">
        <v>622.83333333333337</v>
      </c>
      <c r="N35" s="18">
        <v>662.75</v>
      </c>
      <c r="O35" s="18">
        <v>571.91666666666663</v>
      </c>
      <c r="P35" s="18">
        <v>627.66666666666663</v>
      </c>
      <c r="Q35" s="18">
        <v>636.83333333333337</v>
      </c>
      <c r="R35" s="18">
        <v>664.16666666666663</v>
      </c>
      <c r="S35" s="18">
        <v>679</v>
      </c>
      <c r="T35" s="18">
        <v>617.91666666666663</v>
      </c>
      <c r="U35" s="18">
        <v>711.75</v>
      </c>
      <c r="V35" s="18">
        <v>694.91666666666663</v>
      </c>
      <c r="W35" s="18">
        <v>645.5</v>
      </c>
      <c r="X35" s="18">
        <v>664.58333333333337</v>
      </c>
      <c r="Y35" s="18">
        <v>701.41666666666663</v>
      </c>
      <c r="Z35" s="18">
        <v>722.91666666666663</v>
      </c>
    </row>
    <row r="36" spans="1:26" x14ac:dyDescent="0.25">
      <c r="A36" s="16" t="s">
        <v>85</v>
      </c>
      <c r="B36" s="18">
        <v>102.6852357901393</v>
      </c>
      <c r="C36" s="18">
        <v>94.148493974771696</v>
      </c>
      <c r="D36" s="18">
        <v>96.910805626969164</v>
      </c>
      <c r="E36" s="18">
        <v>95.515667361967289</v>
      </c>
      <c r="F36" s="18">
        <v>92.845943596349414</v>
      </c>
      <c r="G36" s="18">
        <v>91.133270147507616</v>
      </c>
      <c r="H36" s="18">
        <v>88.045148347602748</v>
      </c>
      <c r="I36" s="18">
        <v>88.444222479547165</v>
      </c>
      <c r="J36" s="18">
        <v>87.183181558657793</v>
      </c>
      <c r="K36" s="18">
        <v>85.072099703405641</v>
      </c>
      <c r="L36" s="18">
        <v>82.899178380840937</v>
      </c>
      <c r="M36" s="18">
        <v>82.804079820148417</v>
      </c>
      <c r="N36" s="18">
        <v>81.145907208437691</v>
      </c>
      <c r="O36" s="18">
        <v>80.184768309227536</v>
      </c>
      <c r="P36" s="18">
        <v>79.407332573753806</v>
      </c>
      <c r="Q36" s="18">
        <v>76.272615503110728</v>
      </c>
      <c r="R36" s="18">
        <v>77.160055191731175</v>
      </c>
      <c r="S36" s="18">
        <v>77.086045015667821</v>
      </c>
      <c r="T36" s="18">
        <v>73.97482752848174</v>
      </c>
      <c r="U36" s="18">
        <v>73.347545842066211</v>
      </c>
      <c r="V36" s="18">
        <v>74.108052598474501</v>
      </c>
      <c r="W36" s="18">
        <v>71.955604962081438</v>
      </c>
      <c r="X36" s="18">
        <v>72.678892499828763</v>
      </c>
      <c r="Y36" s="18">
        <v>69.942951290429988</v>
      </c>
      <c r="Z36" s="18">
        <v>67.724872323220254</v>
      </c>
    </row>
    <row r="37" spans="1:26" x14ac:dyDescent="0.25">
      <c r="A37" s="16" t="s">
        <v>86</v>
      </c>
      <c r="B37" s="20">
        <v>0.52264762514757335</v>
      </c>
      <c r="C37" s="20">
        <v>0.64876971150778373</v>
      </c>
      <c r="D37" s="20">
        <v>0.81701668199123967</v>
      </c>
      <c r="E37" s="20">
        <v>0.8342271226424115</v>
      </c>
      <c r="F37" s="20">
        <v>0.84978300403207829</v>
      </c>
      <c r="G37" s="20">
        <v>0.85088443898961486</v>
      </c>
      <c r="H37" s="20">
        <v>0.84608990226291658</v>
      </c>
      <c r="I37" s="20">
        <v>0.84772675341848314</v>
      </c>
      <c r="J37" s="20">
        <v>0.8367729323705354</v>
      </c>
      <c r="K37" s="20">
        <v>0.83856922761274411</v>
      </c>
      <c r="L37" s="20">
        <v>0.84513428171247296</v>
      </c>
      <c r="M37" s="20">
        <v>0.82969673346249828</v>
      </c>
      <c r="N37" s="20">
        <v>0.82787865769268487</v>
      </c>
      <c r="O37" s="20">
        <v>0.82392577524637334</v>
      </c>
      <c r="P37" s="20">
        <v>0.83357976178160653</v>
      </c>
      <c r="Q37" s="20">
        <v>0.84168458982242333</v>
      </c>
      <c r="R37" s="20">
        <v>0.84451311637034066</v>
      </c>
      <c r="S37" s="20">
        <v>0.84855115480135235</v>
      </c>
      <c r="T37" s="20">
        <v>0.84022570473634284</v>
      </c>
      <c r="U37" s="20">
        <v>0.83351968452085134</v>
      </c>
      <c r="V37" s="20">
        <v>0.84708882911752625</v>
      </c>
      <c r="W37" s="20">
        <v>0.83738903402978937</v>
      </c>
      <c r="X37" s="20">
        <v>0.83603175114632344</v>
      </c>
      <c r="Y37" s="20">
        <v>0.83558158899554147</v>
      </c>
      <c r="Z37" s="20">
        <v>0.83748281355378651</v>
      </c>
    </row>
    <row r="38" spans="1:26" x14ac:dyDescent="0.25">
      <c r="A38" s="16" t="s">
        <v>87</v>
      </c>
      <c r="B38" s="20">
        <v>8.2602838494231931E-2</v>
      </c>
      <c r="C38" s="20">
        <v>0.1959284627092846</v>
      </c>
      <c r="D38" s="20">
        <v>0.2310787671232877</v>
      </c>
      <c r="E38" s="20">
        <v>0.2498477929984779</v>
      </c>
      <c r="F38" s="20">
        <v>0.25448732544019431</v>
      </c>
      <c r="G38" s="20">
        <v>0.25616438356164378</v>
      </c>
      <c r="H38" s="20">
        <v>0.25729642313546419</v>
      </c>
      <c r="I38" s="20">
        <v>0.27382990867579909</v>
      </c>
      <c r="J38" s="20">
        <v>0.26275045537340619</v>
      </c>
      <c r="K38" s="20">
        <v>0.25686834094368338</v>
      </c>
      <c r="L38" s="20">
        <v>0.25585996955859969</v>
      </c>
      <c r="M38" s="20">
        <v>0.26067351598173522</v>
      </c>
      <c r="N38" s="20">
        <v>0.2435773375834851</v>
      </c>
      <c r="O38" s="20">
        <v>0.252425799086758</v>
      </c>
      <c r="P38" s="20">
        <v>0.25998858447488582</v>
      </c>
      <c r="Q38" s="20">
        <v>0.22941400304414</v>
      </c>
      <c r="R38" s="20">
        <v>0.24574984820886461</v>
      </c>
      <c r="S38" s="20">
        <v>0.25357686453576872</v>
      </c>
      <c r="T38" s="20">
        <v>0.24196156773211569</v>
      </c>
      <c r="U38" s="20">
        <v>0.23652968036529681</v>
      </c>
      <c r="V38" s="20">
        <v>0.25262788403157249</v>
      </c>
      <c r="W38" s="20">
        <v>0.24317922374429221</v>
      </c>
      <c r="X38" s="20">
        <v>0.27595129375951288</v>
      </c>
      <c r="Y38" s="20">
        <v>0.25579337899543381</v>
      </c>
      <c r="Z38" s="20">
        <v>0.25739981785063748</v>
      </c>
    </row>
    <row r="39" spans="1:26" x14ac:dyDescent="0.25">
      <c r="A39" s="16" t="s">
        <v>88</v>
      </c>
      <c r="B39" s="18">
        <v>93.083333333333329</v>
      </c>
      <c r="C39" s="18">
        <v>158</v>
      </c>
      <c r="D39" s="18">
        <v>139.58333333333329</v>
      </c>
      <c r="E39" s="18">
        <v>134.08333333333329</v>
      </c>
      <c r="F39" s="18">
        <v>113.3333333333333</v>
      </c>
      <c r="G39" s="18">
        <v>106.1666666666667</v>
      </c>
      <c r="H39" s="18">
        <v>93</v>
      </c>
      <c r="I39" s="18">
        <v>94.333333333333329</v>
      </c>
      <c r="J39" s="18">
        <v>93.666666666666671</v>
      </c>
      <c r="K39" s="18">
        <v>100.4166666666667</v>
      </c>
      <c r="L39" s="18">
        <v>100.25</v>
      </c>
      <c r="M39" s="18">
        <v>105.3333333333333</v>
      </c>
      <c r="N39" s="18">
        <v>103.5833333333333</v>
      </c>
      <c r="O39" s="18">
        <v>103.4166666666667</v>
      </c>
      <c r="P39" s="18">
        <v>109</v>
      </c>
      <c r="Q39" s="18">
        <v>108.9166666666667</v>
      </c>
      <c r="R39" s="18">
        <v>109.8333333333333</v>
      </c>
      <c r="S39" s="18">
        <v>109.75</v>
      </c>
      <c r="T39" s="18">
        <v>109.1666666666667</v>
      </c>
      <c r="U39" s="18">
        <v>117.1666666666667</v>
      </c>
      <c r="V39" s="18">
        <v>115.6666666666667</v>
      </c>
      <c r="W39" s="18">
        <v>121.25</v>
      </c>
      <c r="X39" s="18">
        <v>119.4166666666667</v>
      </c>
      <c r="Y39" s="18">
        <v>117</v>
      </c>
      <c r="Z39" s="18">
        <v>115</v>
      </c>
    </row>
    <row r="40" spans="1:26" x14ac:dyDescent="0.25">
      <c r="A40" s="16" t="s">
        <v>89</v>
      </c>
      <c r="B40" s="18">
        <v>209</v>
      </c>
      <c r="C40" s="18">
        <v>403.25</v>
      </c>
      <c r="D40" s="18">
        <v>784.75</v>
      </c>
      <c r="E40" s="18">
        <v>758.83333333333337</v>
      </c>
      <c r="F40" s="18">
        <v>753.58333333333337</v>
      </c>
      <c r="G40" s="18">
        <v>739.33333333333337</v>
      </c>
      <c r="H40" s="18">
        <v>735.16666666666663</v>
      </c>
      <c r="I40" s="18">
        <v>720.08333333333337</v>
      </c>
      <c r="J40" s="18">
        <v>707.66666666666663</v>
      </c>
      <c r="K40" s="18">
        <v>696</v>
      </c>
      <c r="L40" s="18">
        <v>680.66666666666663</v>
      </c>
      <c r="M40" s="18">
        <v>681.58333333333337</v>
      </c>
      <c r="N40" s="18">
        <v>659.75</v>
      </c>
      <c r="O40" s="18">
        <v>654.41666666666663</v>
      </c>
      <c r="P40" s="18">
        <v>644.75</v>
      </c>
      <c r="Q40" s="18">
        <v>637.66666666666663</v>
      </c>
      <c r="R40" s="18">
        <v>625.5</v>
      </c>
      <c r="S40" s="18">
        <v>618.25</v>
      </c>
      <c r="T40" s="18">
        <v>600.58333333333337</v>
      </c>
      <c r="U40" s="18">
        <v>583.08333333333337</v>
      </c>
      <c r="V40" s="18">
        <v>583.25</v>
      </c>
      <c r="W40" s="18">
        <v>567.25</v>
      </c>
      <c r="X40" s="18">
        <v>557.25</v>
      </c>
      <c r="Y40" s="18">
        <v>541.66666666666663</v>
      </c>
      <c r="Z40" s="18">
        <v>529.41666666666663</v>
      </c>
    </row>
    <row r="41" spans="1:26" x14ac:dyDescent="0.25">
      <c r="A41" s="16" t="s">
        <v>90</v>
      </c>
      <c r="B41" s="18">
        <v>2235</v>
      </c>
      <c r="C41" s="18">
        <v>940</v>
      </c>
      <c r="D41" s="18">
        <v>2019</v>
      </c>
      <c r="E41" s="18">
        <v>2037</v>
      </c>
      <c r="F41" s="18">
        <v>2080</v>
      </c>
      <c r="G41" s="18">
        <v>2078</v>
      </c>
      <c r="H41" s="18">
        <v>2094</v>
      </c>
      <c r="I41" s="18">
        <v>2047</v>
      </c>
      <c r="J41" s="18">
        <v>1998</v>
      </c>
      <c r="K41" s="18">
        <v>1934</v>
      </c>
      <c r="L41" s="18">
        <v>1949</v>
      </c>
      <c r="M41" s="18">
        <v>1870</v>
      </c>
      <c r="N41" s="18">
        <v>1858</v>
      </c>
      <c r="O41" s="18">
        <v>1780</v>
      </c>
      <c r="P41" s="18">
        <v>1807</v>
      </c>
      <c r="Q41" s="18">
        <v>1747</v>
      </c>
      <c r="R41" s="18">
        <v>1722</v>
      </c>
      <c r="S41" s="18">
        <v>1707</v>
      </c>
      <c r="T41" s="18">
        <v>1662</v>
      </c>
      <c r="U41" s="18">
        <v>1600</v>
      </c>
      <c r="V41" s="18">
        <v>1610</v>
      </c>
      <c r="W41" s="18">
        <v>1503</v>
      </c>
      <c r="X41" s="18">
        <v>1469</v>
      </c>
      <c r="Y41" s="18">
        <v>1427</v>
      </c>
      <c r="Z41" s="18">
        <v>1455</v>
      </c>
    </row>
    <row r="42" spans="1:26" x14ac:dyDescent="0.25">
      <c r="A42" s="16" t="s">
        <v>91</v>
      </c>
      <c r="B42" s="18">
        <v>2227</v>
      </c>
      <c r="C42" s="18">
        <v>380</v>
      </c>
      <c r="D42" s="18">
        <v>87</v>
      </c>
      <c r="E42" s="18">
        <v>115</v>
      </c>
      <c r="F42" s="18">
        <v>80</v>
      </c>
      <c r="G42" s="18">
        <v>81</v>
      </c>
      <c r="H42" s="18">
        <v>47</v>
      </c>
      <c r="I42" s="18">
        <v>56</v>
      </c>
      <c r="J42" s="18">
        <v>79</v>
      </c>
      <c r="K42" s="18">
        <v>76</v>
      </c>
      <c r="L42" s="18">
        <v>81</v>
      </c>
      <c r="M42" s="18">
        <v>54</v>
      </c>
      <c r="N42" s="18">
        <v>82</v>
      </c>
      <c r="O42" s="18">
        <v>73</v>
      </c>
      <c r="P42" s="18">
        <v>69</v>
      </c>
      <c r="Q42" s="18">
        <v>61</v>
      </c>
      <c r="R42" s="18">
        <v>88</v>
      </c>
      <c r="S42" s="18">
        <v>79</v>
      </c>
      <c r="T42" s="18">
        <v>109</v>
      </c>
      <c r="U42" s="18">
        <v>133</v>
      </c>
      <c r="V42" s="18">
        <v>125</v>
      </c>
      <c r="W42" s="18">
        <v>124</v>
      </c>
      <c r="X42" s="18">
        <v>120</v>
      </c>
      <c r="Y42" s="18">
        <v>126</v>
      </c>
      <c r="Z42" s="18">
        <v>128</v>
      </c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4223</v>
      </c>
      <c r="C44" s="18">
        <v>517</v>
      </c>
      <c r="D44" s="18">
        <v>5213.166666666667</v>
      </c>
      <c r="E44" s="18">
        <v>5176.833333333333</v>
      </c>
      <c r="F44" s="18">
        <v>5217.75</v>
      </c>
      <c r="G44" s="18">
        <v>5173.833333333333</v>
      </c>
      <c r="H44" s="18">
        <v>5208.25</v>
      </c>
      <c r="I44" s="18">
        <v>5295.083333333333</v>
      </c>
      <c r="J44" s="18">
        <v>5323.333333333333</v>
      </c>
      <c r="K44" s="18">
        <v>5421.25</v>
      </c>
      <c r="L44" s="18">
        <v>5265</v>
      </c>
      <c r="M44" s="18">
        <v>5430.25</v>
      </c>
      <c r="N44" s="18">
        <v>5423.916666666667</v>
      </c>
      <c r="O44" s="18">
        <v>5584.25</v>
      </c>
      <c r="P44" s="18">
        <v>5509.583333333333</v>
      </c>
      <c r="Q44" s="18">
        <v>5574.583333333333</v>
      </c>
      <c r="R44" s="18">
        <v>5578.5</v>
      </c>
      <c r="S44" s="18">
        <v>5576</v>
      </c>
      <c r="T44" s="18">
        <v>5674.333333333333</v>
      </c>
      <c r="U44" s="18">
        <v>5628</v>
      </c>
      <c r="V44" s="18">
        <v>5662.166666666667</v>
      </c>
      <c r="W44" s="18">
        <v>5807</v>
      </c>
      <c r="X44" s="18">
        <v>5837.75</v>
      </c>
      <c r="Y44" s="18">
        <v>5851.916666666667</v>
      </c>
      <c r="Z44" s="18">
        <v>5843.666666666667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9">
        <v>9.533175091074682</v>
      </c>
      <c r="C46" s="19">
        <v>2.8580011415525122</v>
      </c>
      <c r="D46" s="19">
        <v>1.303357305936073</v>
      </c>
      <c r="E46" s="19">
        <v>1.234584474885845</v>
      </c>
      <c r="F46" s="19">
        <v>1.174239526411657</v>
      </c>
      <c r="G46" s="19">
        <v>1.1137568493150689</v>
      </c>
      <c r="H46" s="19">
        <v>1.066426940639269</v>
      </c>
      <c r="I46" s="19">
        <v>1.0623207762557081</v>
      </c>
      <c r="J46" s="19">
        <v>1.077472677595628</v>
      </c>
      <c r="K46" s="19">
        <v>1.0677579908675801</v>
      </c>
      <c r="L46" s="19">
        <v>1.126595890410959</v>
      </c>
      <c r="M46" s="19">
        <v>1.1339931506849319</v>
      </c>
      <c r="N46" s="19">
        <v>1.1882616120218581</v>
      </c>
      <c r="O46" s="19">
        <v>1.1749303652968039</v>
      </c>
      <c r="P46" s="19">
        <v>1.168866438356164</v>
      </c>
      <c r="Q46" s="19">
        <v>1.16242694063927</v>
      </c>
      <c r="R46" s="19">
        <v>1.1590573770491801</v>
      </c>
      <c r="S46" s="19">
        <v>1.1639600456621</v>
      </c>
      <c r="T46" s="19">
        <v>1.1549566210045661</v>
      </c>
      <c r="U46" s="19">
        <v>1.152801369863014</v>
      </c>
      <c r="V46" s="19">
        <v>1.137454462659381</v>
      </c>
      <c r="W46" s="19">
        <v>1.1346678082191779</v>
      </c>
      <c r="X46" s="19">
        <v>1.1346678082191779</v>
      </c>
      <c r="Y46" s="19">
        <v>1.1346678082191779</v>
      </c>
      <c r="Z46" s="19">
        <v>1.1329337431693991</v>
      </c>
    </row>
    <row r="47" spans="1:26" x14ac:dyDescent="0.25">
      <c r="A47" s="16" t="s">
        <v>96</v>
      </c>
      <c r="B47" s="19">
        <v>5.5966939890710377</v>
      </c>
      <c r="C47" s="19">
        <v>0.7717054794520547</v>
      </c>
      <c r="D47" s="19">
        <v>0.43024885844748861</v>
      </c>
      <c r="E47" s="19">
        <v>0.40894520547945212</v>
      </c>
      <c r="F47" s="19">
        <v>0.39239981785063738</v>
      </c>
      <c r="G47" s="19">
        <v>0.365087899543379</v>
      </c>
      <c r="H47" s="19">
        <v>0.33948173515981728</v>
      </c>
      <c r="I47" s="19">
        <v>0.35550684931506848</v>
      </c>
      <c r="J47" s="19">
        <v>0.35454462659380698</v>
      </c>
      <c r="K47" s="19">
        <v>0.36366438356164382</v>
      </c>
      <c r="L47" s="19">
        <v>0.36593607305936071</v>
      </c>
      <c r="M47" s="19">
        <v>0.36096118721461179</v>
      </c>
      <c r="N47" s="19">
        <v>0.41166552823315122</v>
      </c>
      <c r="O47" s="19">
        <v>0.38893264840182662</v>
      </c>
      <c r="P47" s="19">
        <v>0.3928162100456622</v>
      </c>
      <c r="Q47" s="19">
        <v>0.39976940639269398</v>
      </c>
      <c r="R47" s="19">
        <v>0.40344489981785059</v>
      </c>
      <c r="S47" s="19">
        <v>0.38070205479452057</v>
      </c>
      <c r="T47" s="19">
        <v>0.39085273972602741</v>
      </c>
      <c r="U47" s="19">
        <v>0.39990753424657532</v>
      </c>
      <c r="V47" s="19">
        <v>0.38713911657559202</v>
      </c>
      <c r="W47" s="19">
        <v>0.39645091324200898</v>
      </c>
      <c r="X47" s="19">
        <v>0.39645091324200898</v>
      </c>
      <c r="Y47" s="19">
        <v>0.39645091324200898</v>
      </c>
      <c r="Z47" s="19">
        <v>0.3953756830601094</v>
      </c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189" priority="10">
      <formula>TRUE</formula>
    </cfRule>
  </conditionalFormatting>
  <conditionalFormatting sqref="A16:Z16">
    <cfRule type="expression" dxfId="188" priority="13">
      <formula>TRUE</formula>
    </cfRule>
  </conditionalFormatting>
  <conditionalFormatting sqref="A17:Z20">
    <cfRule type="notContainsBlanks" dxfId="187" priority="1">
      <formula>LEN(TRIM(A17))&gt;0</formula>
    </cfRule>
  </conditionalFormatting>
  <conditionalFormatting sqref="A20:Z20">
    <cfRule type="expression" dxfId="186" priority="16">
      <formula>TRUE</formula>
    </cfRule>
  </conditionalFormatting>
  <conditionalFormatting sqref="A26:Z26">
    <cfRule type="expression" dxfId="185" priority="19">
      <formula>TRUE</formula>
    </cfRule>
  </conditionalFormatting>
  <conditionalFormatting sqref="A30:Z30">
    <cfRule type="expression" dxfId="184" priority="22">
      <formula>TRUE</formula>
    </cfRule>
  </conditionalFormatting>
  <conditionalFormatting sqref="A32:Z32">
    <cfRule type="expression" dxfId="183" priority="25">
      <formula>TRUE</formula>
    </cfRule>
  </conditionalFormatting>
  <conditionalFormatting sqref="A35:Z35">
    <cfRule type="expression" dxfId="182" priority="28">
      <formula>TRUE</formula>
    </cfRule>
  </conditionalFormatting>
  <conditionalFormatting sqref="A38:Z38">
    <cfRule type="expression" dxfId="181" priority="31">
      <formula>TRUE</formula>
    </cfRule>
  </conditionalFormatting>
  <conditionalFormatting sqref="A45:Z45">
    <cfRule type="expression" dxfId="180" priority="34">
      <formula>TRUE</formula>
    </cfRule>
  </conditionalFormatting>
  <conditionalFormatting sqref="A55:Z55">
    <cfRule type="expression" dxfId="179" priority="37">
      <formula>TRUE</formula>
    </cfRule>
  </conditionalFormatting>
  <conditionalFormatting sqref="A60:Z60">
    <cfRule type="expression" dxfId="178" priority="40">
      <formula>TRUE</formula>
    </cfRule>
  </conditionalFormatting>
  <conditionalFormatting sqref="B14">
    <cfRule type="expression" dxfId="177" priority="8">
      <formula>TRUE</formula>
    </cfRule>
  </conditionalFormatting>
  <conditionalFormatting sqref="B16">
    <cfRule type="expression" dxfId="176" priority="11">
      <formula>TRUE</formula>
    </cfRule>
  </conditionalFormatting>
  <conditionalFormatting sqref="B1">
    <cfRule type="expression" dxfId="175" priority="3">
      <formula>TRUE</formula>
    </cfRule>
  </conditionalFormatting>
  <conditionalFormatting sqref="B20">
    <cfRule type="expression" dxfId="174" priority="14">
      <formula>TRUE</formula>
    </cfRule>
  </conditionalFormatting>
  <conditionalFormatting sqref="B26">
    <cfRule type="expression" dxfId="173" priority="17">
      <formula>TRUE</formula>
    </cfRule>
  </conditionalFormatting>
  <conditionalFormatting sqref="B1:B60">
    <cfRule type="expression" dxfId="172" priority="42">
      <formula>TRUE</formula>
    </cfRule>
  </conditionalFormatting>
  <conditionalFormatting sqref="B30">
    <cfRule type="expression" dxfId="171" priority="20">
      <formula>TRUE</formula>
    </cfRule>
  </conditionalFormatting>
  <conditionalFormatting sqref="B32">
    <cfRule type="expression" dxfId="170" priority="23">
      <formula>TRUE</formula>
    </cfRule>
  </conditionalFormatting>
  <conditionalFormatting sqref="B35">
    <cfRule type="expression" dxfId="169" priority="26">
      <formula>TRUE</formula>
    </cfRule>
  </conditionalFormatting>
  <conditionalFormatting sqref="B38">
    <cfRule type="expression" dxfId="168" priority="29">
      <formula>TRUE</formula>
    </cfRule>
  </conditionalFormatting>
  <conditionalFormatting sqref="B45">
    <cfRule type="expression" dxfId="167" priority="32">
      <formula>TRUE</formula>
    </cfRule>
  </conditionalFormatting>
  <conditionalFormatting sqref="B55">
    <cfRule type="expression" dxfId="166" priority="35">
      <formula>TRUE</formula>
    </cfRule>
  </conditionalFormatting>
  <conditionalFormatting sqref="B60">
    <cfRule type="expression" dxfId="165" priority="38">
      <formula>TRUE</formula>
    </cfRule>
  </conditionalFormatting>
  <conditionalFormatting sqref="Z14">
    <cfRule type="expression" dxfId="164" priority="9">
      <formula>TRUE</formula>
    </cfRule>
  </conditionalFormatting>
  <conditionalFormatting sqref="Z16">
    <cfRule type="expression" dxfId="163" priority="12">
      <formula>TRUE</formula>
    </cfRule>
  </conditionalFormatting>
  <conditionalFormatting sqref="Z1">
    <cfRule type="expression" dxfId="162" priority="4">
      <formula>TRUE</formula>
    </cfRule>
  </conditionalFormatting>
  <conditionalFormatting sqref="Z20">
    <cfRule type="expression" dxfId="161" priority="15">
      <formula>TRUE</formula>
    </cfRule>
  </conditionalFormatting>
  <conditionalFormatting sqref="Z26">
    <cfRule type="expression" dxfId="160" priority="18">
      <formula>TRUE</formula>
    </cfRule>
  </conditionalFormatting>
  <conditionalFormatting sqref="Z1:Z60">
    <cfRule type="expression" dxfId="159" priority="41">
      <formula>TRUE</formula>
    </cfRule>
  </conditionalFormatting>
  <conditionalFormatting sqref="Z30">
    <cfRule type="expression" dxfId="158" priority="21">
      <formula>TRUE</formula>
    </cfRule>
  </conditionalFormatting>
  <conditionalFormatting sqref="Z32">
    <cfRule type="expression" dxfId="157" priority="24">
      <formula>TRUE</formula>
    </cfRule>
  </conditionalFormatting>
  <conditionalFormatting sqref="Z35">
    <cfRule type="expression" dxfId="156" priority="27">
      <formula>TRUE</formula>
    </cfRule>
  </conditionalFormatting>
  <conditionalFormatting sqref="Z38">
    <cfRule type="expression" dxfId="155" priority="30">
      <formula>TRUE</formula>
    </cfRule>
  </conditionalFormatting>
  <conditionalFormatting sqref="Z45">
    <cfRule type="expression" dxfId="154" priority="33">
      <formula>TRUE</formula>
    </cfRule>
  </conditionalFormatting>
  <conditionalFormatting sqref="Z55">
    <cfRule type="expression" dxfId="153" priority="36">
      <formula>TRUE</formula>
    </cfRule>
  </conditionalFormatting>
  <conditionalFormatting sqref="Z60">
    <cfRule type="expression" dxfId="152" priority="39">
      <formula>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1.905</v>
      </c>
      <c r="D4" s="3">
        <v>1.8535999999999999</v>
      </c>
      <c r="E4" s="3">
        <v>1.8116000000000001</v>
      </c>
      <c r="F4" s="3">
        <v>1.7746</v>
      </c>
      <c r="G4" s="3">
        <v>1.7410000000000001</v>
      </c>
      <c r="H4" s="3">
        <v>1.71</v>
      </c>
      <c r="I4" s="3">
        <v>1.6806000000000001</v>
      </c>
      <c r="J4" s="3">
        <v>1.653</v>
      </c>
      <c r="K4" s="3">
        <v>1.6266</v>
      </c>
      <c r="L4" s="3">
        <v>1.6012</v>
      </c>
      <c r="M4" s="3">
        <v>1.5768</v>
      </c>
      <c r="N4" s="3">
        <v>1.5531999999999999</v>
      </c>
      <c r="O4" s="3">
        <v>1.5304</v>
      </c>
      <c r="P4" s="3">
        <v>1.5082</v>
      </c>
      <c r="Q4" s="3">
        <v>1.4865999999999999</v>
      </c>
      <c r="R4" s="3">
        <v>1.4656</v>
      </c>
      <c r="S4" s="3">
        <v>1.4450000000000001</v>
      </c>
      <c r="T4" s="3">
        <v>1.4248000000000001</v>
      </c>
      <c r="U4" s="3">
        <v>1.4052</v>
      </c>
      <c r="V4" s="3">
        <v>1.3857999999999999</v>
      </c>
      <c r="W4" s="3">
        <v>1.3557999999999999</v>
      </c>
      <c r="X4" s="3">
        <v>1.3258000000000001</v>
      </c>
      <c r="Y4" s="3">
        <v>1.2958000000000001</v>
      </c>
      <c r="Z4" s="3">
        <v>1.2658</v>
      </c>
    </row>
    <row r="5" spans="1:26" x14ac:dyDescent="0.25">
      <c r="A5" s="16" t="s">
        <v>59</v>
      </c>
      <c r="B5" s="17">
        <v>10877.876292000001</v>
      </c>
      <c r="C5" s="17">
        <v>28086.12168</v>
      </c>
      <c r="D5" s="17">
        <v>27997.423849999999</v>
      </c>
      <c r="E5" s="17">
        <v>21472.65958</v>
      </c>
      <c r="F5" s="17">
        <v>16971.273582999998</v>
      </c>
      <c r="G5" s="17">
        <v>14236.928336000001</v>
      </c>
      <c r="H5" s="17">
        <v>7041.5499750000017</v>
      </c>
      <c r="I5" s="17">
        <v>13466.892931</v>
      </c>
      <c r="J5" s="17">
        <v>8506.4697439999982</v>
      </c>
      <c r="K5" s="17">
        <v>14535.178524000001</v>
      </c>
      <c r="L5" s="17">
        <v>12002.544287000001</v>
      </c>
      <c r="M5" s="17">
        <v>14285.376031</v>
      </c>
      <c r="N5" s="17">
        <v>12183.811078999999</v>
      </c>
      <c r="O5" s="17">
        <v>16986.315543000001</v>
      </c>
      <c r="P5" s="17">
        <v>11876.046945</v>
      </c>
      <c r="Q5" s="17">
        <v>13050.551259</v>
      </c>
      <c r="R5" s="17">
        <v>18714.293164999999</v>
      </c>
      <c r="S5" s="17">
        <v>18124.267694999999</v>
      </c>
      <c r="T5" s="17">
        <v>24837.28357</v>
      </c>
      <c r="U5" s="17">
        <v>24823.747544000002</v>
      </c>
      <c r="V5" s="17">
        <v>35307.788261000002</v>
      </c>
      <c r="W5" s="17">
        <v>48049.527176000003</v>
      </c>
      <c r="X5" s="17">
        <v>32675.145193</v>
      </c>
      <c r="Y5" s="17">
        <v>36895.001453999997</v>
      </c>
      <c r="Z5" s="17">
        <v>43854.939400000003</v>
      </c>
    </row>
    <row r="6" spans="1:26" x14ac:dyDescent="0.25">
      <c r="A6" s="16" t="s">
        <v>60</v>
      </c>
      <c r="B6" s="17">
        <v>2737698.3338500001</v>
      </c>
      <c r="C6" s="17">
        <v>3031271.5874000001</v>
      </c>
      <c r="D6" s="17">
        <v>3241144.6037849998</v>
      </c>
      <c r="E6" s="17">
        <v>3128716.4120800002</v>
      </c>
      <c r="F6" s="17">
        <v>2744377.40228</v>
      </c>
      <c r="G6" s="17">
        <v>2593857.1134600001</v>
      </c>
      <c r="H6" s="17">
        <v>2303587.0123999999</v>
      </c>
      <c r="I6" s="17">
        <v>2425803.9828599999</v>
      </c>
      <c r="J6" s="17">
        <v>2405943.50428</v>
      </c>
      <c r="K6" s="17">
        <v>2534563.1112000002</v>
      </c>
      <c r="L6" s="17">
        <v>2506696.8124000002</v>
      </c>
      <c r="M6" s="17">
        <v>2701113.5967999999</v>
      </c>
      <c r="N6" s="17">
        <v>2582416.0181999998</v>
      </c>
      <c r="O6" s="17">
        <v>2620103.3425599998</v>
      </c>
      <c r="P6" s="17">
        <v>2743428.1948799998</v>
      </c>
      <c r="Q6" s="17">
        <v>2728445.7905000001</v>
      </c>
      <c r="R6" s="17">
        <v>2805356.5010799998</v>
      </c>
      <c r="S6" s="17">
        <v>2686727.1299000001</v>
      </c>
      <c r="T6" s="17">
        <v>2701217.3465200001</v>
      </c>
      <c r="U6" s="17">
        <v>2868944.8006000002</v>
      </c>
      <c r="V6" s="17">
        <v>2781449.1099200002</v>
      </c>
      <c r="W6" s="17">
        <v>2922122.7776000001</v>
      </c>
      <c r="X6" s="17">
        <v>2893766.1014399999</v>
      </c>
      <c r="Y6" s="17">
        <v>2840981.3535699998</v>
      </c>
      <c r="Z6" s="17">
        <v>2769509.1773600001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239172.74999999997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270884.21999999997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273082.29840000003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277099.2072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279097.65000000002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237073.25999999998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201329.64720000001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167134.04399999999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134375.62320000003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102945.88080000001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72749.476800000004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620302.27466211095</v>
      </c>
      <c r="C16" s="17">
        <v>696201.71490707702</v>
      </c>
      <c r="D16" s="17">
        <v>746927.32434700709</v>
      </c>
      <c r="E16" s="17">
        <v>721091.93366687139</v>
      </c>
      <c r="F16" s="17">
        <v>631579.38790112792</v>
      </c>
      <c r="G16" s="17">
        <v>598671.58686012065</v>
      </c>
      <c r="H16" s="17">
        <v>531229.1955904559</v>
      </c>
      <c r="I16" s="17">
        <v>560136.18436971761</v>
      </c>
      <c r="J16" s="17">
        <v>555703.47851998347</v>
      </c>
      <c r="K16" s="17">
        <v>586762.25845772563</v>
      </c>
      <c r="L16" s="17">
        <v>583117.43887560617</v>
      </c>
      <c r="M16" s="17">
        <v>629982.03561002167</v>
      </c>
      <c r="N16" s="17">
        <v>603510.68853095314</v>
      </c>
      <c r="O16" s="17">
        <v>612911.55324939103</v>
      </c>
      <c r="P16" s="17">
        <v>640288.53106873669</v>
      </c>
      <c r="Q16" s="17">
        <v>639281.727807716</v>
      </c>
      <c r="R16" s="17">
        <v>658909.49495488137</v>
      </c>
      <c r="S16" s="17">
        <v>635216.31420966773</v>
      </c>
      <c r="T16" s="17">
        <v>637780.28875854448</v>
      </c>
      <c r="U16" s="17">
        <v>678236.62575431634</v>
      </c>
      <c r="V16" s="17">
        <v>660527.88120220089</v>
      </c>
      <c r="W16" s="17">
        <v>697431.57520314853</v>
      </c>
      <c r="X16" s="17">
        <v>689050.05754153547</v>
      </c>
      <c r="Y16" s="17">
        <v>679555.47812383785</v>
      </c>
      <c r="Z16" s="17">
        <v>663448.96338043164</v>
      </c>
    </row>
    <row r="17" spans="1:26" x14ac:dyDescent="0.25">
      <c r="A17" s="16" t="s">
        <v>10</v>
      </c>
      <c r="B17" s="17">
        <f t="shared" ref="B17:Z17" si="0">SUM(B5:B16)</f>
        <v>3494278.4848041111</v>
      </c>
      <c r="C17" s="17">
        <f t="shared" si="0"/>
        <v>3994732.1739870771</v>
      </c>
      <c r="D17" s="17">
        <f t="shared" si="0"/>
        <v>4286953.5719820065</v>
      </c>
      <c r="E17" s="17">
        <f t="shared" si="0"/>
        <v>4144363.303726872</v>
      </c>
      <c r="F17" s="17">
        <f t="shared" si="0"/>
        <v>3670027.270964128</v>
      </c>
      <c r="G17" s="17">
        <f t="shared" si="0"/>
        <v>3485863.2786561209</v>
      </c>
      <c r="H17" s="17">
        <f t="shared" si="0"/>
        <v>3078931.0179654555</v>
      </c>
      <c r="I17" s="17">
        <f t="shared" si="0"/>
        <v>3200736.7073607175</v>
      </c>
      <c r="J17" s="17">
        <f t="shared" si="0"/>
        <v>3137287.4965439839</v>
      </c>
      <c r="K17" s="17">
        <f t="shared" si="0"/>
        <v>3270236.1713817259</v>
      </c>
      <c r="L17" s="17">
        <f t="shared" si="0"/>
        <v>3204762.6763626062</v>
      </c>
      <c r="M17" s="17">
        <f t="shared" si="0"/>
        <v>3418130.4852410215</v>
      </c>
      <c r="N17" s="17">
        <f t="shared" si="0"/>
        <v>3198110.5178099531</v>
      </c>
      <c r="O17" s="17">
        <f t="shared" si="0"/>
        <v>3250001.2113523912</v>
      </c>
      <c r="P17" s="17">
        <f t="shared" si="0"/>
        <v>3395592.7728937366</v>
      </c>
      <c r="Q17" s="17">
        <f t="shared" si="0"/>
        <v>3380778.069566716</v>
      </c>
      <c r="R17" s="17">
        <f t="shared" si="0"/>
        <v>3482980.2891998813</v>
      </c>
      <c r="S17" s="17">
        <f t="shared" si="0"/>
        <v>3340067.7118046675</v>
      </c>
      <c r="T17" s="17">
        <f t="shared" si="0"/>
        <v>3363834.9188485444</v>
      </c>
      <c r="U17" s="17">
        <f t="shared" si="0"/>
        <v>3572005.1738983165</v>
      </c>
      <c r="V17" s="17">
        <f t="shared" si="0"/>
        <v>3477284.7793832012</v>
      </c>
      <c r="W17" s="17">
        <f t="shared" si="0"/>
        <v>3667603.879979149</v>
      </c>
      <c r="X17" s="17">
        <f t="shared" si="0"/>
        <v>3615491.304174535</v>
      </c>
      <c r="Y17" s="17">
        <f t="shared" si="0"/>
        <v>3557431.8331478378</v>
      </c>
      <c r="Z17" s="17">
        <f t="shared" si="0"/>
        <v>3476813.0801404319</v>
      </c>
    </row>
    <row r="18" spans="1:26" x14ac:dyDescent="0.25">
      <c r="A18" s="16" t="s">
        <v>13</v>
      </c>
      <c r="B18" s="17">
        <f t="shared" ref="B18:Z18" si="1">B17/B3/1000</f>
        <v>116.47594949347037</v>
      </c>
      <c r="C18" s="17">
        <f t="shared" si="1"/>
        <v>133.15773913290255</v>
      </c>
      <c r="D18" s="17">
        <f t="shared" si="1"/>
        <v>142.89845239940021</v>
      </c>
      <c r="E18" s="17">
        <f t="shared" si="1"/>
        <v>138.14544345756238</v>
      </c>
      <c r="F18" s="17">
        <f t="shared" si="1"/>
        <v>122.33424236547093</v>
      </c>
      <c r="G18" s="17">
        <f t="shared" si="1"/>
        <v>116.1954426218707</v>
      </c>
      <c r="H18" s="17">
        <f t="shared" si="1"/>
        <v>102.63103393218185</v>
      </c>
      <c r="I18" s="17">
        <f t="shared" si="1"/>
        <v>106.69122357869058</v>
      </c>
      <c r="J18" s="17">
        <f t="shared" si="1"/>
        <v>104.57624988479945</v>
      </c>
      <c r="K18" s="17">
        <f t="shared" si="1"/>
        <v>109.00787237939086</v>
      </c>
      <c r="L18" s="17">
        <f t="shared" si="1"/>
        <v>106.82542254542021</v>
      </c>
      <c r="M18" s="17">
        <f t="shared" si="1"/>
        <v>113.93768284136738</v>
      </c>
      <c r="N18" s="17">
        <f t="shared" si="1"/>
        <v>106.60368392699843</v>
      </c>
      <c r="O18" s="17">
        <f t="shared" si="1"/>
        <v>108.33337371174638</v>
      </c>
      <c r="P18" s="17">
        <f t="shared" si="1"/>
        <v>113.18642576312456</v>
      </c>
      <c r="Q18" s="17">
        <f t="shared" si="1"/>
        <v>112.69260231889054</v>
      </c>
      <c r="R18" s="17">
        <f t="shared" si="1"/>
        <v>116.09934297332937</v>
      </c>
      <c r="S18" s="17">
        <f t="shared" si="1"/>
        <v>111.33559039348891</v>
      </c>
      <c r="T18" s="17">
        <f t="shared" si="1"/>
        <v>112.12783062828481</v>
      </c>
      <c r="U18" s="17">
        <f t="shared" si="1"/>
        <v>119.06683912994389</v>
      </c>
      <c r="V18" s="17">
        <f t="shared" si="1"/>
        <v>115.90949264610671</v>
      </c>
      <c r="W18" s="17">
        <f t="shared" si="1"/>
        <v>122.25346266597163</v>
      </c>
      <c r="X18" s="17">
        <f t="shared" si="1"/>
        <v>120.51637680581784</v>
      </c>
      <c r="Y18" s="17">
        <f t="shared" si="1"/>
        <v>118.58106110492793</v>
      </c>
      <c r="Z18" s="17">
        <f t="shared" si="1"/>
        <v>115.89376933801439</v>
      </c>
    </row>
    <row r="19" spans="1:26" x14ac:dyDescent="0.25">
      <c r="A19" s="16" t="s">
        <v>14</v>
      </c>
      <c r="B19" s="17">
        <f>B18/B4</f>
        <v>58.237974746735183</v>
      </c>
      <c r="C19" s="17">
        <f>C18/B4</f>
        <v>66.578869566451274</v>
      </c>
      <c r="D19" s="17">
        <f>D18/B4</f>
        <v>71.449226199700107</v>
      </c>
      <c r="E19" s="17">
        <f>E18/B4</f>
        <v>69.07272172878119</v>
      </c>
      <c r="F19" s="17">
        <f>F18/B4</f>
        <v>61.167121182735464</v>
      </c>
      <c r="G19" s="17">
        <f>G18/B4</f>
        <v>58.097721310935349</v>
      </c>
      <c r="H19" s="17">
        <f>H18/B4</f>
        <v>51.315516966090925</v>
      </c>
      <c r="I19" s="17">
        <f>I18/B4</f>
        <v>53.345611789345291</v>
      </c>
      <c r="J19" s="17">
        <f>J18/B4</f>
        <v>52.288124942399726</v>
      </c>
      <c r="K19" s="17">
        <f>K18/B4</f>
        <v>54.50393618969543</v>
      </c>
      <c r="L19" s="17">
        <f>L18/B4</f>
        <v>53.412711272710105</v>
      </c>
      <c r="M19" s="17">
        <f>M18/B4</f>
        <v>56.968841420683688</v>
      </c>
      <c r="N19" s="17">
        <f>N18/B4</f>
        <v>53.301841963499214</v>
      </c>
      <c r="O19" s="17">
        <f>O18/B4</f>
        <v>54.166686855873188</v>
      </c>
      <c r="P19" s="17">
        <f>P18/B4</f>
        <v>56.59321288156228</v>
      </c>
      <c r="Q19" s="17">
        <f>Q18/B4</f>
        <v>56.346301159445268</v>
      </c>
      <c r="R19" s="17">
        <f>R18/B4</f>
        <v>58.049671486664685</v>
      </c>
      <c r="S19" s="17">
        <f>S18/B4</f>
        <v>55.667795196744457</v>
      </c>
      <c r="T19" s="17">
        <f>T18/B4</f>
        <v>56.063915314142406</v>
      </c>
      <c r="U19" s="17">
        <f>U18/B4</f>
        <v>59.533419564971943</v>
      </c>
      <c r="V19" s="17">
        <f>V18/B4</f>
        <v>57.954746323053357</v>
      </c>
      <c r="W19" s="17">
        <f>W18/B4</f>
        <v>61.126731332985813</v>
      </c>
      <c r="X19" s="17">
        <f>X18/B4</f>
        <v>60.258188402908921</v>
      </c>
      <c r="Y19" s="17">
        <f>Y18/B4</f>
        <v>59.290530552463963</v>
      </c>
      <c r="Z19" s="17">
        <f>Z18/B4</f>
        <v>57.946884669007197</v>
      </c>
    </row>
    <row r="20" spans="1:26" x14ac:dyDescent="0.25">
      <c r="A20" s="16" t="s">
        <v>15</v>
      </c>
      <c r="B20" s="18">
        <v>81.584733333333332</v>
      </c>
      <c r="C20" s="18">
        <v>90.512510936132983</v>
      </c>
      <c r="D20" s="18">
        <v>99.973687838680306</v>
      </c>
      <c r="E20" s="18">
        <v>95.991241628026771</v>
      </c>
      <c r="F20" s="18">
        <v>84.574852548931219</v>
      </c>
      <c r="G20" s="18">
        <v>82.593452039058008</v>
      </c>
      <c r="H20" s="18">
        <v>74.87875243664719</v>
      </c>
      <c r="I20" s="18">
        <v>77.695505573406308</v>
      </c>
      <c r="J20" s="18">
        <v>78.199112724339585</v>
      </c>
      <c r="K20" s="18">
        <v>81.650682405016596</v>
      </c>
      <c r="L20" s="18">
        <v>83.823673911233243</v>
      </c>
      <c r="M20" s="18">
        <v>89.816675122611201</v>
      </c>
      <c r="N20" s="18">
        <v>90.163533350502163</v>
      </c>
      <c r="O20" s="18">
        <v>90.982836731137851</v>
      </c>
      <c r="P20" s="18">
        <v>93.556159660522482</v>
      </c>
      <c r="Q20" s="18">
        <v>99.039284272837349</v>
      </c>
      <c r="R20" s="18">
        <v>97.073962882096069</v>
      </c>
      <c r="S20" s="18">
        <v>96.202768166089967</v>
      </c>
      <c r="T20" s="18">
        <v>101.02713831180979</v>
      </c>
      <c r="U20" s="18">
        <v>104.5903785937945</v>
      </c>
      <c r="V20" s="18">
        <v>104.6157694713042</v>
      </c>
      <c r="W20" s="18">
        <v>111.67178049859859</v>
      </c>
      <c r="X20" s="18">
        <v>112.9140644642228</v>
      </c>
      <c r="Y20" s="18">
        <v>112.0682204043834</v>
      </c>
      <c r="Z20" s="18">
        <v>116.2711855480065</v>
      </c>
    </row>
    <row r="21" spans="1:26" x14ac:dyDescent="0.25">
      <c r="A21" s="16" t="s">
        <v>70</v>
      </c>
      <c r="B21" s="19">
        <v>-1.8899641577186881</v>
      </c>
      <c r="C21" s="19">
        <v>-4.6135547804459689</v>
      </c>
      <c r="D21" s="19">
        <v>-4.2814383329753731</v>
      </c>
      <c r="E21" s="19">
        <v>-3.5001181590806212</v>
      </c>
      <c r="F21" s="19">
        <v>-3.2014943313319182</v>
      </c>
      <c r="G21" s="19">
        <v>-2.8044064313174251</v>
      </c>
      <c r="H21" s="19">
        <v>-1.557848096056079</v>
      </c>
      <c r="I21" s="19">
        <v>-2.9185103718434591</v>
      </c>
      <c r="J21" s="19">
        <v>-1.862287194440883</v>
      </c>
      <c r="K21" s="19">
        <v>-3.0998404084006439</v>
      </c>
      <c r="L21" s="19">
        <v>-2.531962268908369</v>
      </c>
      <c r="M21" s="19">
        <v>-2.8575782251234529</v>
      </c>
      <c r="N21" s="19">
        <v>-2.4699738820783899</v>
      </c>
      <c r="O21" s="19">
        <v>-3.4574281857200022</v>
      </c>
      <c r="P21" s="19">
        <v>-2.3843264235031292</v>
      </c>
      <c r="Q21" s="19">
        <v>-2.5119778833923352</v>
      </c>
      <c r="R21" s="19">
        <v>-3.7335666663159168</v>
      </c>
      <c r="S21" s="19">
        <v>-3.694293632942542</v>
      </c>
      <c r="T21" s="19">
        <v>-4.8899906534650679</v>
      </c>
      <c r="U21" s="19">
        <v>-4.7878652337467553</v>
      </c>
      <c r="V21" s="19">
        <v>-6.9030666663813598</v>
      </c>
      <c r="W21" s="19">
        <v>-9.0079519933487493</v>
      </c>
      <c r="X21" s="19">
        <v>-6.209535700284265</v>
      </c>
      <c r="Y21" s="19">
        <v>-7.2160364444341267</v>
      </c>
      <c r="Z21" s="19">
        <v>-8.4500196561335308</v>
      </c>
    </row>
    <row r="22" spans="1:26" x14ac:dyDescent="0.25">
      <c r="A22" s="16" t="s">
        <v>71</v>
      </c>
      <c r="B22" s="19">
        <v>559.27504693484309</v>
      </c>
      <c r="C22" s="19">
        <v>586.0032182632583</v>
      </c>
      <c r="D22" s="19">
        <v>583.00921511921331</v>
      </c>
      <c r="E22" s="19">
        <v>599.72344130228259</v>
      </c>
      <c r="F22" s="19">
        <v>609.51002538979731</v>
      </c>
      <c r="G22" s="19">
        <v>601.28504833262855</v>
      </c>
      <c r="H22" s="19">
        <v>599.6925536279573</v>
      </c>
      <c r="I22" s="19">
        <v>619.2616617108115</v>
      </c>
      <c r="J22" s="19">
        <v>620.42528864378448</v>
      </c>
      <c r="K22" s="19">
        <v>636.12324877835761</v>
      </c>
      <c r="L22" s="19">
        <v>622.54146160712116</v>
      </c>
      <c r="M22" s="19">
        <v>635.75240092941635</v>
      </c>
      <c r="N22" s="19">
        <v>614.67655374816127</v>
      </c>
      <c r="O22" s="19">
        <v>627.23854103366739</v>
      </c>
      <c r="P22" s="19">
        <v>648.09850572708694</v>
      </c>
      <c r="Q22" s="19">
        <v>617.72112421818292</v>
      </c>
      <c r="R22" s="19">
        <v>657.27723150181293</v>
      </c>
      <c r="S22" s="19">
        <v>644.23881936701355</v>
      </c>
      <c r="T22" s="19">
        <v>625.5273705880827</v>
      </c>
      <c r="U22" s="19">
        <v>650.68539891932892</v>
      </c>
      <c r="V22" s="19">
        <v>639.51708734471038</v>
      </c>
      <c r="W22" s="19">
        <v>643.33641505387993</v>
      </c>
      <c r="X22" s="19">
        <v>644.34151645808856</v>
      </c>
      <c r="Y22" s="19">
        <v>652.11873495250825</v>
      </c>
      <c r="Z22" s="19">
        <v>627.25533213054121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6" t="s">
        <v>76</v>
      </c>
      <c r="B27" s="18">
        <v>4895.0839999999998</v>
      </c>
      <c r="C27" s="18">
        <v>5172.79</v>
      </c>
      <c r="D27" s="18">
        <v>5559.3368333333337</v>
      </c>
      <c r="E27" s="18">
        <v>5216.9319999999998</v>
      </c>
      <c r="F27" s="18">
        <v>4502.5959999999995</v>
      </c>
      <c r="G27" s="18">
        <v>4313.8559999999998</v>
      </c>
      <c r="H27" s="18">
        <v>3841.28</v>
      </c>
      <c r="I27" s="18">
        <v>3917.252</v>
      </c>
      <c r="J27" s="18">
        <v>3877.8939999999998</v>
      </c>
      <c r="K27" s="18">
        <v>3984.39</v>
      </c>
      <c r="L27" s="18">
        <v>4026.5540000000001</v>
      </c>
      <c r="M27" s="18">
        <v>4248.6880000000001</v>
      </c>
      <c r="N27" s="18">
        <v>4201.2599999999993</v>
      </c>
      <c r="O27" s="18">
        <v>4177.2040000000006</v>
      </c>
      <c r="P27" s="18">
        <v>4233.0420000000004</v>
      </c>
      <c r="Q27" s="18">
        <v>4416.9540000000006</v>
      </c>
      <c r="R27" s="18">
        <v>4268.1480000000001</v>
      </c>
      <c r="S27" s="18">
        <v>4170.3900000000003</v>
      </c>
      <c r="T27" s="18">
        <v>4318.3040000000001</v>
      </c>
      <c r="U27" s="18">
        <v>4409.1120000000001</v>
      </c>
      <c r="V27" s="18">
        <v>4349.2960000000003</v>
      </c>
      <c r="W27" s="18">
        <v>4542.1379999999999</v>
      </c>
      <c r="X27" s="18">
        <v>4491.0439999999999</v>
      </c>
      <c r="Y27" s="18">
        <v>4356.54</v>
      </c>
      <c r="Z27" s="18">
        <v>4415.2820000000002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4895.0839999999998</v>
      </c>
      <c r="C29" s="18">
        <v>5172.79</v>
      </c>
      <c r="D29" s="18">
        <v>5559.3368333333337</v>
      </c>
      <c r="E29" s="18">
        <v>5216.9319999999998</v>
      </c>
      <c r="F29" s="18">
        <v>4502.5959999999995</v>
      </c>
      <c r="G29" s="18">
        <v>4313.8559999999998</v>
      </c>
      <c r="H29" s="18">
        <v>3841.28</v>
      </c>
      <c r="I29" s="18">
        <v>3917.252</v>
      </c>
      <c r="J29" s="18">
        <v>3877.8939999999998</v>
      </c>
      <c r="K29" s="18">
        <v>3984.39</v>
      </c>
      <c r="L29" s="18">
        <v>4026.5540000000001</v>
      </c>
      <c r="M29" s="18">
        <v>4248.6880000000001</v>
      </c>
      <c r="N29" s="18">
        <v>4201.2599999999993</v>
      </c>
      <c r="O29" s="18">
        <v>4177.2040000000006</v>
      </c>
      <c r="P29" s="18">
        <v>4233.0420000000004</v>
      </c>
      <c r="Q29" s="18">
        <v>4416.9540000000006</v>
      </c>
      <c r="R29" s="18">
        <v>4268.1480000000001</v>
      </c>
      <c r="S29" s="18">
        <v>4170.3900000000003</v>
      </c>
      <c r="T29" s="18">
        <v>4318.3040000000001</v>
      </c>
      <c r="U29" s="18">
        <v>4409.1120000000001</v>
      </c>
      <c r="V29" s="18">
        <v>4349.2960000000003</v>
      </c>
      <c r="W29" s="18">
        <v>4542.1379999999999</v>
      </c>
      <c r="X29" s="18">
        <v>4491.0439999999999</v>
      </c>
      <c r="Y29" s="18">
        <v>4356.54</v>
      </c>
      <c r="Z29" s="18">
        <v>4415.2820000000002</v>
      </c>
    </row>
    <row r="30" spans="1:26" x14ac:dyDescent="0.25">
      <c r="A30" s="16" t="s">
        <v>79</v>
      </c>
      <c r="B30" s="18">
        <v>5755.5992517500008</v>
      </c>
      <c r="C30" s="18">
        <v>6087.7399351666654</v>
      </c>
      <c r="D30" s="18">
        <v>6539.2565938333328</v>
      </c>
      <c r="E30" s="18">
        <v>6134.8384837500007</v>
      </c>
      <c r="F30" s="18">
        <v>5301.0475192500007</v>
      </c>
      <c r="G30" s="18">
        <v>5076.628044</v>
      </c>
      <c r="H30" s="18">
        <v>4520.0491580833332</v>
      </c>
      <c r="I30" s="18">
        <v>4614.3036053333344</v>
      </c>
      <c r="J30" s="18">
        <v>4567.7539798333337</v>
      </c>
      <c r="K30" s="18">
        <v>4689.0086614166667</v>
      </c>
      <c r="L30" s="18">
        <v>4740.41198575</v>
      </c>
      <c r="M30" s="18">
        <v>4999.1198510000004</v>
      </c>
      <c r="N30" s="18">
        <v>4932.7691954166667</v>
      </c>
      <c r="O30" s="18">
        <v>4912.9915736666662</v>
      </c>
      <c r="P30" s="18">
        <v>4980.881320583333</v>
      </c>
      <c r="Q30" s="18">
        <v>5195.328886166667</v>
      </c>
      <c r="R30" s="18">
        <v>5012.4438204999997</v>
      </c>
      <c r="S30" s="18">
        <v>4906.0170889999999</v>
      </c>
      <c r="T30" s="18">
        <v>5079.2088022500002</v>
      </c>
      <c r="U30" s="18">
        <v>5184.7214430833337</v>
      </c>
      <c r="V30" s="18">
        <v>5114.7975193333332</v>
      </c>
      <c r="W30" s="18">
        <v>5334.1233625000004</v>
      </c>
      <c r="X30" s="18">
        <v>5262.0915266666671</v>
      </c>
      <c r="Y30" s="18">
        <v>5112.9178376666669</v>
      </c>
      <c r="Z30" s="18">
        <v>5189.9215841666664</v>
      </c>
    </row>
    <row r="31" spans="1:26" x14ac:dyDescent="0.25">
      <c r="A31" s="16" t="s">
        <v>80</v>
      </c>
      <c r="B31" s="17">
        <v>2748576.2101420001</v>
      </c>
      <c r="C31" s="17">
        <v>3059357.709079999</v>
      </c>
      <c r="D31" s="17">
        <v>3269142.0276350002</v>
      </c>
      <c r="E31" s="17">
        <v>3150189.0716599999</v>
      </c>
      <c r="F31" s="17">
        <v>2761348.6758630001</v>
      </c>
      <c r="G31" s="17">
        <v>2608094.0417960002</v>
      </c>
      <c r="H31" s="17">
        <v>2310628.5623750002</v>
      </c>
      <c r="I31" s="17">
        <v>2439270.8757910002</v>
      </c>
      <c r="J31" s="17">
        <v>2414449.9740240001</v>
      </c>
      <c r="K31" s="17">
        <v>2549098.2897239998</v>
      </c>
      <c r="L31" s="17">
        <v>2518699.356687</v>
      </c>
      <c r="M31" s="17">
        <v>2715398.9728310001</v>
      </c>
      <c r="N31" s="17">
        <v>2594599.8292789999</v>
      </c>
      <c r="O31" s="17">
        <v>2637089.6581029999</v>
      </c>
      <c r="P31" s="17">
        <v>2755304.2418249999</v>
      </c>
      <c r="Q31" s="17">
        <v>2741496.341759</v>
      </c>
      <c r="R31" s="17">
        <v>2824070.794245</v>
      </c>
      <c r="S31" s="17">
        <v>2704851.397595</v>
      </c>
      <c r="T31" s="17">
        <v>2726054.6300900001</v>
      </c>
      <c r="U31" s="17">
        <v>2893768.5481440001</v>
      </c>
      <c r="V31" s="17">
        <v>2816756.8981809998</v>
      </c>
      <c r="W31" s="17">
        <v>2970172.3047759999</v>
      </c>
      <c r="X31" s="17">
        <v>2926441.2466330002</v>
      </c>
      <c r="Y31" s="17">
        <v>2877876.3550240002</v>
      </c>
      <c r="Z31" s="17">
        <v>2813364.1167600001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362.66666666666669</v>
      </c>
      <c r="C33" s="18">
        <v>383.91666666666669</v>
      </c>
      <c r="D33" s="18">
        <v>412.33333333333331</v>
      </c>
      <c r="E33" s="18">
        <v>386.83333333333331</v>
      </c>
      <c r="F33" s="18">
        <v>334.33333333333331</v>
      </c>
      <c r="G33" s="18">
        <v>320.66666666666669</v>
      </c>
      <c r="H33" s="18">
        <v>286.16666666666669</v>
      </c>
      <c r="I33" s="18">
        <v>291.66666666666669</v>
      </c>
      <c r="J33" s="18">
        <v>289.08333333333331</v>
      </c>
      <c r="K33" s="18">
        <v>296.5</v>
      </c>
      <c r="L33" s="18">
        <v>299.66666666666669</v>
      </c>
      <c r="M33" s="18">
        <v>315.5</v>
      </c>
      <c r="N33" s="18">
        <v>311.58333333333331</v>
      </c>
      <c r="O33" s="18">
        <v>310.83333333333331</v>
      </c>
      <c r="P33" s="18">
        <v>315.5</v>
      </c>
      <c r="Q33" s="18">
        <v>328.75</v>
      </c>
      <c r="R33" s="18">
        <v>318.33333333333331</v>
      </c>
      <c r="S33" s="18">
        <v>311.41666666666669</v>
      </c>
      <c r="T33" s="18">
        <v>321.16666666666669</v>
      </c>
      <c r="U33" s="18">
        <v>328.66666666666669</v>
      </c>
      <c r="V33" s="18">
        <v>323.16666666666669</v>
      </c>
      <c r="W33" s="18">
        <v>339</v>
      </c>
      <c r="X33" s="18">
        <v>333.33333333333331</v>
      </c>
      <c r="Y33" s="18">
        <v>325.08333333333331</v>
      </c>
      <c r="Z33" s="18">
        <v>330.33333333333331</v>
      </c>
    </row>
    <row r="34" spans="1:26" x14ac:dyDescent="0.25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 t="s">
        <v>84</v>
      </c>
      <c r="B35" s="18">
        <v>8421.3333333333339</v>
      </c>
      <c r="C35" s="18">
        <v>8376.0833333333339</v>
      </c>
      <c r="D35" s="18">
        <v>8347.6666666666661</v>
      </c>
      <c r="E35" s="18">
        <v>8373.1666666666661</v>
      </c>
      <c r="F35" s="18">
        <v>8449.6666666666661</v>
      </c>
      <c r="G35" s="18">
        <v>8439.3333333333339</v>
      </c>
      <c r="H35" s="18">
        <v>8473.8333333333339</v>
      </c>
      <c r="I35" s="18">
        <v>8468.3333333333339</v>
      </c>
      <c r="J35" s="18">
        <v>8494.9166666666661</v>
      </c>
      <c r="K35" s="18">
        <v>8463.5</v>
      </c>
      <c r="L35" s="18">
        <v>8460.3333333333339</v>
      </c>
      <c r="M35" s="18">
        <v>8444.5</v>
      </c>
      <c r="N35" s="18">
        <v>8472.4166666666661</v>
      </c>
      <c r="O35" s="18">
        <v>8449.1666666666661</v>
      </c>
      <c r="P35" s="18">
        <v>8444.5</v>
      </c>
      <c r="Q35" s="18">
        <v>8431.25</v>
      </c>
      <c r="R35" s="18">
        <v>8465.6666666666661</v>
      </c>
      <c r="S35" s="18">
        <v>8448.5833333333339</v>
      </c>
      <c r="T35" s="18">
        <v>8438.8333333333339</v>
      </c>
      <c r="U35" s="18">
        <v>8431.3333333333339</v>
      </c>
      <c r="V35" s="18">
        <v>8460.8333333333339</v>
      </c>
      <c r="W35" s="18">
        <v>8421</v>
      </c>
      <c r="X35" s="18">
        <v>8426.6666666666661</v>
      </c>
      <c r="Y35" s="18">
        <v>8434.9166666666661</v>
      </c>
      <c r="Z35" s="18">
        <v>8453.6666666666661</v>
      </c>
    </row>
    <row r="36" spans="1:26" x14ac:dyDescent="0.25">
      <c r="A36" s="16" t="s">
        <v>85</v>
      </c>
      <c r="B36" s="18">
        <v>37.099974218057461</v>
      </c>
      <c r="C36" s="18">
        <v>35.195843823592078</v>
      </c>
      <c r="D36" s="18">
        <v>33.854174940325343</v>
      </c>
      <c r="E36" s="18">
        <v>34.065233305098943</v>
      </c>
      <c r="F36" s="18">
        <v>35.198026971387371</v>
      </c>
      <c r="G36" s="18">
        <v>34.471048535007611</v>
      </c>
      <c r="H36" s="18">
        <v>33.662472812024347</v>
      </c>
      <c r="I36" s="18">
        <v>33.920668052815827</v>
      </c>
      <c r="J36" s="18">
        <v>33.80907703400122</v>
      </c>
      <c r="K36" s="18">
        <v>32.383779385464237</v>
      </c>
      <c r="L36" s="18">
        <v>32.292438318112637</v>
      </c>
      <c r="M36" s="18">
        <v>31.569918209056301</v>
      </c>
      <c r="N36" s="18">
        <v>32.290161619611418</v>
      </c>
      <c r="O36" s="18">
        <v>31.706460298477928</v>
      </c>
      <c r="P36" s="18">
        <v>29.94674942922374</v>
      </c>
      <c r="Q36" s="18">
        <v>29.29731160936073</v>
      </c>
      <c r="R36" s="18">
        <v>29.132678221463269</v>
      </c>
      <c r="S36" s="18">
        <v>28.51263671993912</v>
      </c>
      <c r="T36" s="18">
        <v>28.01215136986302</v>
      </c>
      <c r="U36" s="18">
        <v>27.284520184931509</v>
      </c>
      <c r="V36" s="18">
        <v>27.206307101927749</v>
      </c>
      <c r="W36" s="18">
        <v>26.124986216362249</v>
      </c>
      <c r="X36" s="18">
        <v>26.503921932343989</v>
      </c>
      <c r="Y36" s="18">
        <v>25.648872415296811</v>
      </c>
      <c r="Z36" s="18">
        <v>25.220494258576199</v>
      </c>
    </row>
    <row r="37" spans="1:26" x14ac:dyDescent="0.25">
      <c r="A37" s="16" t="s">
        <v>86</v>
      </c>
      <c r="B37" s="20">
        <v>0.34194081970334589</v>
      </c>
      <c r="C37" s="20">
        <v>0.39104672665338319</v>
      </c>
      <c r="D37" s="20">
        <v>0.42037811531212449</v>
      </c>
      <c r="E37" s="20">
        <v>0.39973558258418401</v>
      </c>
      <c r="F37" s="20">
        <v>0.33601371159301269</v>
      </c>
      <c r="G37" s="20">
        <v>0.34979423934722531</v>
      </c>
      <c r="H37" s="20">
        <v>0.32087727251247627</v>
      </c>
      <c r="I37" s="20">
        <v>0.32135103824387151</v>
      </c>
      <c r="J37" s="20">
        <v>0.32628011807440838</v>
      </c>
      <c r="K37" s="20">
        <v>0.33023887627692727</v>
      </c>
      <c r="L37" s="20">
        <v>0.3426675928287734</v>
      </c>
      <c r="M37" s="20">
        <v>0.35563063444459209</v>
      </c>
      <c r="N37" s="20">
        <v>0.35941123332401709</v>
      </c>
      <c r="O37" s="20">
        <v>0.36736100901106739</v>
      </c>
      <c r="P37" s="20">
        <v>0.36348477538345308</v>
      </c>
      <c r="Q37" s="20">
        <v>0.41016624513291339</v>
      </c>
      <c r="R37" s="20">
        <v>0.38592778522626969</v>
      </c>
      <c r="S37" s="20">
        <v>0.40139119364596693</v>
      </c>
      <c r="T37" s="20">
        <v>0.39851771620307169</v>
      </c>
      <c r="U37" s="20">
        <v>0.40369121009077552</v>
      </c>
      <c r="V37" s="20">
        <v>0.40929795930129542</v>
      </c>
      <c r="W37" s="20">
        <v>0.43396346628581939</v>
      </c>
      <c r="X37" s="20">
        <v>0.43843745712539672</v>
      </c>
      <c r="Y37" s="20">
        <v>0.43449163418194459</v>
      </c>
      <c r="Z37" s="20">
        <v>0.45543857746788502</v>
      </c>
    </row>
    <row r="38" spans="1:26" x14ac:dyDescent="0.25">
      <c r="A38" s="16" t="s">
        <v>87</v>
      </c>
      <c r="B38" s="20">
        <v>0.42329804189435338</v>
      </c>
      <c r="C38" s="20">
        <v>0.42181316590563173</v>
      </c>
      <c r="D38" s="20">
        <v>0.40091324200913242</v>
      </c>
      <c r="E38" s="20">
        <v>0.40552701674277009</v>
      </c>
      <c r="F38" s="20">
        <v>0.45343806921675772</v>
      </c>
      <c r="G38" s="20">
        <v>0.46004566210045661</v>
      </c>
      <c r="H38" s="20">
        <v>0.47809170471841711</v>
      </c>
      <c r="I38" s="20">
        <v>0.49959094368340939</v>
      </c>
      <c r="J38" s="20">
        <v>0.46930024286581662</v>
      </c>
      <c r="K38" s="20">
        <v>0.45371955859969559</v>
      </c>
      <c r="L38" s="20">
        <v>0.47138508371385079</v>
      </c>
      <c r="M38" s="20">
        <v>0.43249619482496188</v>
      </c>
      <c r="N38" s="20">
        <v>0.47165300546448091</v>
      </c>
      <c r="O38" s="20">
        <v>0.48939307458143072</v>
      </c>
      <c r="P38" s="20">
        <v>0.43677701674277009</v>
      </c>
      <c r="Q38" s="20">
        <v>0.42672184170471839</v>
      </c>
      <c r="R38" s="20">
        <v>0.41320393139040679</v>
      </c>
      <c r="S38" s="20">
        <v>0.46547754946727549</v>
      </c>
      <c r="T38" s="20">
        <v>0.42080479452054792</v>
      </c>
      <c r="U38" s="20">
        <v>0.40983637747336382</v>
      </c>
      <c r="V38" s="20">
        <v>0.42414238008500299</v>
      </c>
      <c r="W38" s="20">
        <v>0.40511796042617959</v>
      </c>
      <c r="X38" s="20">
        <v>0.42539954337899538</v>
      </c>
      <c r="Y38" s="20">
        <v>0.43801369863013701</v>
      </c>
      <c r="Z38" s="20">
        <v>0.42765255009107472</v>
      </c>
    </row>
    <row r="39" spans="1:26" x14ac:dyDescent="0.25">
      <c r="A39" s="16" t="s">
        <v>88</v>
      </c>
      <c r="B39" s="18">
        <v>163.66666666666671</v>
      </c>
      <c r="C39" s="18">
        <v>172.83333333333329</v>
      </c>
      <c r="D39" s="18">
        <v>186.08333333333329</v>
      </c>
      <c r="E39" s="18">
        <v>174.08333333333329</v>
      </c>
      <c r="F39" s="18">
        <v>150.5</v>
      </c>
      <c r="G39" s="18">
        <v>144.08333333333329</v>
      </c>
      <c r="H39" s="18">
        <v>128.16666666666671</v>
      </c>
      <c r="I39" s="18">
        <v>130.83333333333329</v>
      </c>
      <c r="J39" s="18">
        <v>129.41666666666671</v>
      </c>
      <c r="K39" s="18">
        <v>132.91666666666671</v>
      </c>
      <c r="L39" s="18">
        <v>134.41666666666671</v>
      </c>
      <c r="M39" s="18">
        <v>141.75</v>
      </c>
      <c r="N39" s="18">
        <v>140.08333333333329</v>
      </c>
      <c r="O39" s="18">
        <v>139.5</v>
      </c>
      <c r="P39" s="18">
        <v>141.25</v>
      </c>
      <c r="Q39" s="18">
        <v>147.33333333333329</v>
      </c>
      <c r="R39" s="18">
        <v>142.66666666666671</v>
      </c>
      <c r="S39" s="18">
        <v>139.08333333333329</v>
      </c>
      <c r="T39" s="18">
        <v>144.08333333333329</v>
      </c>
      <c r="U39" s="18">
        <v>147.16666666666671</v>
      </c>
      <c r="V39" s="18">
        <v>145.25</v>
      </c>
      <c r="W39" s="18">
        <v>151.66666666666671</v>
      </c>
      <c r="X39" s="18">
        <v>149.75</v>
      </c>
      <c r="Y39" s="18">
        <v>145.66666666666671</v>
      </c>
      <c r="Z39" s="18">
        <v>147.41666666666671</v>
      </c>
    </row>
    <row r="40" spans="1:26" x14ac:dyDescent="0.25">
      <c r="A40" s="16" t="s">
        <v>89</v>
      </c>
      <c r="B40" s="18">
        <v>199</v>
      </c>
      <c r="C40" s="18">
        <v>211.08333333333329</v>
      </c>
      <c r="D40" s="18">
        <v>226.25</v>
      </c>
      <c r="E40" s="18">
        <v>212.75</v>
      </c>
      <c r="F40" s="18">
        <v>183.83333333333329</v>
      </c>
      <c r="G40" s="18">
        <v>176.58333333333329</v>
      </c>
      <c r="H40" s="18">
        <v>158</v>
      </c>
      <c r="I40" s="18">
        <v>160.83333333333329</v>
      </c>
      <c r="J40" s="18">
        <v>159.66666666666671</v>
      </c>
      <c r="K40" s="18">
        <v>163.58333333333329</v>
      </c>
      <c r="L40" s="18">
        <v>165.25</v>
      </c>
      <c r="M40" s="18">
        <v>173.75</v>
      </c>
      <c r="N40" s="18">
        <v>171.5</v>
      </c>
      <c r="O40" s="18">
        <v>171.33333333333329</v>
      </c>
      <c r="P40" s="18">
        <v>174.25</v>
      </c>
      <c r="Q40" s="18">
        <v>181.41666666666671</v>
      </c>
      <c r="R40" s="18">
        <v>175.66666666666671</v>
      </c>
      <c r="S40" s="18">
        <v>172.33333333333329</v>
      </c>
      <c r="T40" s="18">
        <v>177.08333333333329</v>
      </c>
      <c r="U40" s="18">
        <v>181.5</v>
      </c>
      <c r="V40" s="18">
        <v>177.91666666666671</v>
      </c>
      <c r="W40" s="18">
        <v>187.33333333333329</v>
      </c>
      <c r="X40" s="18">
        <v>183.58333333333329</v>
      </c>
      <c r="Y40" s="18">
        <v>179.41666666666671</v>
      </c>
      <c r="Z40" s="18">
        <v>182.91666666666671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151" priority="10">
      <formula>TRUE</formula>
    </cfRule>
  </conditionalFormatting>
  <conditionalFormatting sqref="A16:Z16">
    <cfRule type="expression" dxfId="150" priority="13">
      <formula>TRUE</formula>
    </cfRule>
  </conditionalFormatting>
  <conditionalFormatting sqref="A17:Z20">
    <cfRule type="notContainsBlanks" dxfId="149" priority="1">
      <formula>LEN(TRIM(A17))&gt;0</formula>
    </cfRule>
  </conditionalFormatting>
  <conditionalFormatting sqref="A20:Z20">
    <cfRule type="expression" dxfId="148" priority="16">
      <formula>TRUE</formula>
    </cfRule>
  </conditionalFormatting>
  <conditionalFormatting sqref="A26:Z26">
    <cfRule type="expression" dxfId="147" priority="19">
      <formula>TRUE</formula>
    </cfRule>
  </conditionalFormatting>
  <conditionalFormatting sqref="A30:Z30">
    <cfRule type="expression" dxfId="146" priority="22">
      <formula>TRUE</formula>
    </cfRule>
  </conditionalFormatting>
  <conditionalFormatting sqref="A32:Z32">
    <cfRule type="expression" dxfId="145" priority="25">
      <formula>TRUE</formula>
    </cfRule>
  </conditionalFormatting>
  <conditionalFormatting sqref="A35:Z35">
    <cfRule type="expression" dxfId="144" priority="28">
      <formula>TRUE</formula>
    </cfRule>
  </conditionalFormatting>
  <conditionalFormatting sqref="A38:Z38">
    <cfRule type="expression" dxfId="143" priority="31">
      <formula>TRUE</formula>
    </cfRule>
  </conditionalFormatting>
  <conditionalFormatting sqref="A45:Z45">
    <cfRule type="expression" dxfId="142" priority="34">
      <formula>TRUE</formula>
    </cfRule>
  </conditionalFormatting>
  <conditionalFormatting sqref="A55:Z55">
    <cfRule type="expression" dxfId="141" priority="37">
      <formula>TRUE</formula>
    </cfRule>
  </conditionalFormatting>
  <conditionalFormatting sqref="A60:Z60">
    <cfRule type="expression" dxfId="140" priority="40">
      <formula>TRUE</formula>
    </cfRule>
  </conditionalFormatting>
  <conditionalFormatting sqref="B14">
    <cfRule type="expression" dxfId="139" priority="8">
      <formula>TRUE</formula>
    </cfRule>
  </conditionalFormatting>
  <conditionalFormatting sqref="B16">
    <cfRule type="expression" dxfId="138" priority="11">
      <formula>TRUE</formula>
    </cfRule>
  </conditionalFormatting>
  <conditionalFormatting sqref="B1">
    <cfRule type="expression" dxfId="137" priority="3">
      <formula>TRUE</formula>
    </cfRule>
  </conditionalFormatting>
  <conditionalFormatting sqref="B20">
    <cfRule type="expression" dxfId="136" priority="14">
      <formula>TRUE</formula>
    </cfRule>
  </conditionalFormatting>
  <conditionalFormatting sqref="B26">
    <cfRule type="expression" dxfId="135" priority="17">
      <formula>TRUE</formula>
    </cfRule>
  </conditionalFormatting>
  <conditionalFormatting sqref="B1:B60">
    <cfRule type="expression" dxfId="134" priority="42">
      <formula>TRUE</formula>
    </cfRule>
  </conditionalFormatting>
  <conditionalFormatting sqref="B30">
    <cfRule type="expression" dxfId="133" priority="20">
      <formula>TRUE</formula>
    </cfRule>
  </conditionalFormatting>
  <conditionalFormatting sqref="B32">
    <cfRule type="expression" dxfId="132" priority="23">
      <formula>TRUE</formula>
    </cfRule>
  </conditionalFormatting>
  <conditionalFormatting sqref="B35">
    <cfRule type="expression" dxfId="131" priority="26">
      <formula>TRUE</formula>
    </cfRule>
  </conditionalFormatting>
  <conditionalFormatting sqref="B38">
    <cfRule type="expression" dxfId="130" priority="29">
      <formula>TRUE</formula>
    </cfRule>
  </conditionalFormatting>
  <conditionalFormatting sqref="B45">
    <cfRule type="expression" dxfId="129" priority="32">
      <formula>TRUE</formula>
    </cfRule>
  </conditionalFormatting>
  <conditionalFormatting sqref="B55">
    <cfRule type="expression" dxfId="128" priority="35">
      <formula>TRUE</formula>
    </cfRule>
  </conditionalFormatting>
  <conditionalFormatting sqref="B60">
    <cfRule type="expression" dxfId="127" priority="38">
      <formula>TRUE</formula>
    </cfRule>
  </conditionalFormatting>
  <conditionalFormatting sqref="Z14">
    <cfRule type="expression" dxfId="126" priority="9">
      <formula>TRUE</formula>
    </cfRule>
  </conditionalFormatting>
  <conditionalFormatting sqref="Z16">
    <cfRule type="expression" dxfId="125" priority="12">
      <formula>TRUE</formula>
    </cfRule>
  </conditionalFormatting>
  <conditionalFormatting sqref="Z1">
    <cfRule type="expression" dxfId="124" priority="4">
      <formula>TRUE</formula>
    </cfRule>
  </conditionalFormatting>
  <conditionalFormatting sqref="Z20">
    <cfRule type="expression" dxfId="123" priority="15">
      <formula>TRUE</formula>
    </cfRule>
  </conditionalFormatting>
  <conditionalFormatting sqref="Z26">
    <cfRule type="expression" dxfId="122" priority="18">
      <formula>TRUE</formula>
    </cfRule>
  </conditionalFormatting>
  <conditionalFormatting sqref="Z1:Z60">
    <cfRule type="expression" dxfId="121" priority="41">
      <formula>TRUE</formula>
    </cfRule>
  </conditionalFormatting>
  <conditionalFormatting sqref="Z30">
    <cfRule type="expression" dxfId="120" priority="21">
      <formula>TRUE</formula>
    </cfRule>
  </conditionalFormatting>
  <conditionalFormatting sqref="Z32">
    <cfRule type="expression" dxfId="119" priority="24">
      <formula>TRUE</formula>
    </cfRule>
  </conditionalFormatting>
  <conditionalFormatting sqref="Z35">
    <cfRule type="expression" dxfId="118" priority="27">
      <formula>TRUE</formula>
    </cfRule>
  </conditionalFormatting>
  <conditionalFormatting sqref="Z38">
    <cfRule type="expression" dxfId="117" priority="30">
      <formula>TRUE</formula>
    </cfRule>
  </conditionalFormatting>
  <conditionalFormatting sqref="Z45">
    <cfRule type="expression" dxfId="116" priority="33">
      <formula>TRUE</formula>
    </cfRule>
  </conditionalFormatting>
  <conditionalFormatting sqref="Z55">
    <cfRule type="expression" dxfId="115" priority="36">
      <formula>TRUE</formula>
    </cfRule>
  </conditionalFormatting>
  <conditionalFormatting sqref="Z60">
    <cfRule type="expression" dxfId="114" priority="39">
      <formula>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3" t="s">
        <v>8</v>
      </c>
      <c r="K1" s="3" t="s">
        <v>8</v>
      </c>
      <c r="L1" s="3" t="s">
        <v>8</v>
      </c>
      <c r="M1" s="3" t="s">
        <v>8</v>
      </c>
      <c r="N1" s="3" t="s">
        <v>8</v>
      </c>
      <c r="O1" s="3" t="s">
        <v>8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3" t="s">
        <v>8</v>
      </c>
      <c r="V1" s="3" t="s">
        <v>8</v>
      </c>
      <c r="W1" s="3" t="s">
        <v>8</v>
      </c>
      <c r="X1" s="3" t="s">
        <v>8</v>
      </c>
      <c r="Y1" s="3" t="s">
        <v>8</v>
      </c>
      <c r="Z1" s="3" t="s">
        <v>8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6" t="s">
        <v>59</v>
      </c>
      <c r="B5" s="17">
        <v>-131832.43817099999</v>
      </c>
      <c r="C5" s="17">
        <v>-445031.32757899998</v>
      </c>
      <c r="D5" s="17">
        <v>-455448.55774299992</v>
      </c>
      <c r="E5" s="17">
        <v>-493462.481294</v>
      </c>
      <c r="F5" s="17">
        <v>-636400.17454299994</v>
      </c>
      <c r="G5" s="17">
        <v>-671994.01176699996</v>
      </c>
      <c r="H5" s="17">
        <v>-846457.09780300013</v>
      </c>
      <c r="I5" s="17">
        <v>-785961.610629</v>
      </c>
      <c r="J5" s="17">
        <v>-775636.76072999986</v>
      </c>
      <c r="K5" s="17">
        <v>-745225.70878799993</v>
      </c>
      <c r="L5" s="17">
        <v>-691239.956168</v>
      </c>
      <c r="M5" s="17">
        <v>-625022.39690099994</v>
      </c>
      <c r="N5" s="17">
        <v>-687057.29022800003</v>
      </c>
      <c r="O5" s="17">
        <v>-571555.72261300008</v>
      </c>
      <c r="P5" s="17">
        <v>-592470.69468399999</v>
      </c>
      <c r="Q5" s="17">
        <v>-484977.90701899998</v>
      </c>
      <c r="R5" s="17">
        <v>-447666.27616699989</v>
      </c>
      <c r="S5" s="17">
        <v>-429567.09029199998</v>
      </c>
      <c r="T5" s="17">
        <v>-311814.72449300002</v>
      </c>
      <c r="U5" s="17">
        <v>-295084.41457199998</v>
      </c>
      <c r="V5" s="17">
        <v>-127195.504351</v>
      </c>
      <c r="W5" s="17">
        <v>11182.645663999991</v>
      </c>
      <c r="X5" s="17">
        <v>-61718.491568999983</v>
      </c>
      <c r="Y5" s="17">
        <v>-48677.191032999988</v>
      </c>
      <c r="Z5" s="17">
        <v>4310.2548760000063</v>
      </c>
    </row>
    <row r="6" spans="1:26" x14ac:dyDescent="0.25">
      <c r="A6" s="16" t="s">
        <v>60</v>
      </c>
      <c r="B6" s="17">
        <v>8749222.6634900011</v>
      </c>
      <c r="C6" s="17">
        <v>11545459.433829</v>
      </c>
      <c r="D6" s="17">
        <v>12433739.952207001</v>
      </c>
      <c r="E6" s="17">
        <v>12115912.228150001</v>
      </c>
      <c r="F6" s="17">
        <v>11008693.956336999</v>
      </c>
      <c r="G6" s="17">
        <v>10420025.552685</v>
      </c>
      <c r="H6" s="17">
        <v>9523704.8433820009</v>
      </c>
      <c r="I6" s="17">
        <v>9924285.7959819995</v>
      </c>
      <c r="J6" s="17">
        <v>9955551.550485</v>
      </c>
      <c r="K6" s="17">
        <v>10377435.793621</v>
      </c>
      <c r="L6" s="17">
        <v>10241829.138759</v>
      </c>
      <c r="M6" s="17">
        <v>10760016.063011</v>
      </c>
      <c r="N6" s="17">
        <v>10510153.569828</v>
      </c>
      <c r="O6" s="17">
        <v>10603449.881391</v>
      </c>
      <c r="P6" s="17">
        <v>11087757.883637</v>
      </c>
      <c r="Q6" s="17">
        <v>10958348.780955</v>
      </c>
      <c r="R6" s="17">
        <v>11127228.783185</v>
      </c>
      <c r="S6" s="17">
        <v>10812819.474806</v>
      </c>
      <c r="T6" s="17">
        <v>10658452.983592</v>
      </c>
      <c r="U6" s="17">
        <v>11256493.619733</v>
      </c>
      <c r="V6" s="17">
        <v>10931453.182288</v>
      </c>
      <c r="W6" s="17">
        <v>11310640.933412001</v>
      </c>
      <c r="X6" s="17">
        <v>11217486.732468</v>
      </c>
      <c r="Y6" s="17">
        <v>11067302.88063</v>
      </c>
      <c r="Z6" s="17">
        <v>10822274.887213999</v>
      </c>
    </row>
    <row r="7" spans="1:26" x14ac:dyDescent="0.25">
      <c r="A7" s="16" t="s">
        <v>61</v>
      </c>
      <c r="B7" s="17">
        <v>2719586.3499719999</v>
      </c>
      <c r="C7" s="17">
        <v>1546989.855396</v>
      </c>
      <c r="D7" s="17">
        <v>189430.29990000001</v>
      </c>
      <c r="E7" s="17">
        <v>215751.13113600001</v>
      </c>
      <c r="F7" s="17">
        <v>206791.52967600001</v>
      </c>
      <c r="G7" s="17">
        <v>198391.30952400001</v>
      </c>
      <c r="H7" s="17">
        <v>203905.90605600001</v>
      </c>
      <c r="I7" s="17">
        <v>211843.626552</v>
      </c>
      <c r="J7" s="17">
        <v>187423.23329999999</v>
      </c>
      <c r="K7" s="17">
        <v>162471.97126799999</v>
      </c>
      <c r="L7" s="17">
        <v>178147.847832</v>
      </c>
      <c r="M7" s="17">
        <v>194615.23171200001</v>
      </c>
      <c r="N7" s="17">
        <v>191343.52779600001</v>
      </c>
      <c r="O7" s="17">
        <v>187070.829792</v>
      </c>
      <c r="P7" s="17">
        <v>169652.709516</v>
      </c>
      <c r="Q7" s="17">
        <v>159313.78065599999</v>
      </c>
      <c r="R7" s="17">
        <v>162194.98844399999</v>
      </c>
      <c r="S7" s="17">
        <v>150610.44427199999</v>
      </c>
      <c r="T7" s="17">
        <v>151544.22238799999</v>
      </c>
      <c r="U7" s="17">
        <v>125743.795608</v>
      </c>
      <c r="V7" s="17">
        <v>123518.56354800001</v>
      </c>
      <c r="W7" s="17">
        <v>115772.431392</v>
      </c>
      <c r="X7" s="17">
        <v>120029.556492</v>
      </c>
      <c r="Y7" s="17">
        <v>111063.85236</v>
      </c>
      <c r="Z7" s="17">
        <v>105858.331896</v>
      </c>
    </row>
    <row r="8" spans="1:26" x14ac:dyDescent="0.25">
      <c r="A8" s="16" t="s">
        <v>62</v>
      </c>
      <c r="B8" s="17">
        <v>2480476.36962</v>
      </c>
      <c r="C8" s="17">
        <v>328429.94065200008</v>
      </c>
      <c r="D8" s="17">
        <v>22108.555332</v>
      </c>
      <c r="E8" s="17">
        <v>22926.729048000001</v>
      </c>
      <c r="F8" s="17">
        <v>15771.258732</v>
      </c>
      <c r="G8" s="17">
        <v>15887.971908</v>
      </c>
      <c r="H8" s="17">
        <v>9447.7345559999994</v>
      </c>
      <c r="I8" s="17">
        <v>14240.29062</v>
      </c>
      <c r="J8" s="17">
        <v>16222.619087999999</v>
      </c>
      <c r="K8" s="17">
        <v>15490.256364000001</v>
      </c>
      <c r="L8" s="17">
        <v>11731.985903999999</v>
      </c>
      <c r="M8" s="17">
        <v>9267.9055079999998</v>
      </c>
      <c r="N8" s="17">
        <v>18956.800620000002</v>
      </c>
      <c r="O8" s="17">
        <v>16861.759440000002</v>
      </c>
      <c r="P8" s="17">
        <v>14791.061892</v>
      </c>
      <c r="Q8" s="17">
        <v>16241.02836</v>
      </c>
      <c r="R8" s="17">
        <v>23223.920568000001</v>
      </c>
      <c r="S8" s="17">
        <v>20775.957144</v>
      </c>
      <c r="T8" s="17">
        <v>19919.693916</v>
      </c>
      <c r="U8" s="17">
        <v>24411.640535999999</v>
      </c>
      <c r="V8" s="17">
        <v>21054.169224000001</v>
      </c>
      <c r="W8" s="17">
        <v>23115.013439999999</v>
      </c>
      <c r="X8" s="17">
        <v>22270.96460399999</v>
      </c>
      <c r="Y8" s="17">
        <v>19947.775932</v>
      </c>
      <c r="Z8" s="17">
        <v>24333.744252</v>
      </c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6681643.8521160008</v>
      </c>
      <c r="C10" s="17">
        <v>474387.20575200021</v>
      </c>
      <c r="D10" s="17">
        <v>599379.08696200012</v>
      </c>
      <c r="E10" s="17">
        <v>536358.92568599992</v>
      </c>
      <c r="F10" s="17">
        <v>504884.37540899997</v>
      </c>
      <c r="G10" s="17">
        <v>484580.70011500007</v>
      </c>
      <c r="H10" s="17">
        <v>403625.23866600008</v>
      </c>
      <c r="I10" s="17">
        <v>414051.67135799991</v>
      </c>
      <c r="J10" s="17">
        <v>422064.13417500001</v>
      </c>
      <c r="K10" s="17">
        <v>467136.78492499993</v>
      </c>
      <c r="L10" s="17">
        <v>476893.7562099999</v>
      </c>
      <c r="M10" s="17">
        <v>483126.249878</v>
      </c>
      <c r="N10" s="17">
        <v>541816.18185700011</v>
      </c>
      <c r="O10" s="17">
        <v>500354.03392999998</v>
      </c>
      <c r="P10" s="17">
        <v>566891.77061200002</v>
      </c>
      <c r="Q10" s="17">
        <v>542731.05838499998</v>
      </c>
      <c r="R10" s="17">
        <v>513982.02740399988</v>
      </c>
      <c r="S10" s="17">
        <v>563368.14603300008</v>
      </c>
      <c r="T10" s="17">
        <v>550357.06513500004</v>
      </c>
      <c r="U10" s="17">
        <v>573101.40766100003</v>
      </c>
      <c r="V10" s="17">
        <v>531870.64854700002</v>
      </c>
      <c r="W10" s="17">
        <v>537924.24112500006</v>
      </c>
      <c r="X10" s="17">
        <v>526566.12250900001</v>
      </c>
      <c r="Y10" s="17">
        <v>565356.15943699982</v>
      </c>
      <c r="Z10" s="17">
        <v>548336.20330900024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>
        <v>251194.93226500001</v>
      </c>
      <c r="C12" s="17">
        <v>1380693.6061199999</v>
      </c>
      <c r="D12" s="17">
        <v>1326235.7243530001</v>
      </c>
      <c r="E12" s="17">
        <v>1357562.561526</v>
      </c>
      <c r="F12" s="17">
        <v>1410263.557938</v>
      </c>
      <c r="G12" s="17">
        <v>1503028.8205510001</v>
      </c>
      <c r="H12" s="17">
        <v>1634991.1494229999</v>
      </c>
      <c r="I12" s="17">
        <v>1554456.799168</v>
      </c>
      <c r="J12" s="17">
        <v>1452527.82207</v>
      </c>
      <c r="K12" s="17">
        <v>1437232.6446849999</v>
      </c>
      <c r="L12" s="17">
        <v>1435152.8364190001</v>
      </c>
      <c r="M12" s="17">
        <v>1394669.0825990001</v>
      </c>
      <c r="N12" s="17">
        <v>1331724.995471</v>
      </c>
      <c r="O12" s="17">
        <v>1274757.14307</v>
      </c>
      <c r="P12" s="17">
        <v>1175554.89273</v>
      </c>
      <c r="Q12" s="17">
        <v>1073786.350105</v>
      </c>
      <c r="R12" s="17">
        <v>1094877.843287</v>
      </c>
      <c r="S12" s="17">
        <v>972083.98277699994</v>
      </c>
      <c r="T12" s="17">
        <v>893648.931966</v>
      </c>
      <c r="U12" s="17">
        <v>790194.44625300006</v>
      </c>
      <c r="V12" s="17">
        <v>709847.07155400002</v>
      </c>
      <c r="W12" s="17">
        <v>613161.04316999996</v>
      </c>
      <c r="X12" s="17">
        <v>574875.43064300006</v>
      </c>
      <c r="Y12" s="17">
        <v>571019.150165</v>
      </c>
      <c r="Z12" s="17">
        <v>551675.51302800002</v>
      </c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2067674.2488737029</v>
      </c>
      <c r="C16" s="17">
        <v>2320672.3830235898</v>
      </c>
      <c r="D16" s="17">
        <v>2489757.7478233571</v>
      </c>
      <c r="E16" s="17">
        <v>2403639.7788895709</v>
      </c>
      <c r="F16" s="17">
        <v>2105264.6263370928</v>
      </c>
      <c r="G16" s="17">
        <v>1995571.956200402</v>
      </c>
      <c r="H16" s="17">
        <v>1770763.98530152</v>
      </c>
      <c r="I16" s="17">
        <v>1867120.614565725</v>
      </c>
      <c r="J16" s="17">
        <v>1852344.9283999449</v>
      </c>
      <c r="K16" s="17">
        <v>1955874.1948590849</v>
      </c>
      <c r="L16" s="17">
        <v>1943724.7962520211</v>
      </c>
      <c r="M16" s="17">
        <v>2099940.1187000722</v>
      </c>
      <c r="N16" s="17">
        <v>2011702.295103177</v>
      </c>
      <c r="O16" s="17">
        <v>2043038.510831303</v>
      </c>
      <c r="P16" s="17">
        <v>2134295.1035624561</v>
      </c>
      <c r="Q16" s="17">
        <v>2130939.0926923868</v>
      </c>
      <c r="R16" s="17">
        <v>2196364.9831829378</v>
      </c>
      <c r="S16" s="17">
        <v>2117387.7140322258</v>
      </c>
      <c r="T16" s="17">
        <v>2125934.2958618151</v>
      </c>
      <c r="U16" s="17">
        <v>2260788.7525143879</v>
      </c>
      <c r="V16" s="17">
        <v>2201759.6040073358</v>
      </c>
      <c r="W16" s="17">
        <v>2324771.9173438279</v>
      </c>
      <c r="X16" s="17">
        <v>2296833.5251384522</v>
      </c>
      <c r="Y16" s="17">
        <v>2265184.9270794592</v>
      </c>
      <c r="Z16" s="17">
        <v>2211496.544601439</v>
      </c>
    </row>
    <row r="17" spans="1:26" x14ac:dyDescent="0.25">
      <c r="A17" s="16" t="s">
        <v>10</v>
      </c>
      <c r="B17" s="17">
        <f t="shared" ref="B17:Z17" si="0">SUM(B5:B16)</f>
        <v>23235965.978165705</v>
      </c>
      <c r="C17" s="17">
        <f t="shared" si="0"/>
        <v>17945495.597193591</v>
      </c>
      <c r="D17" s="17">
        <f t="shared" si="0"/>
        <v>17499591.10883436</v>
      </c>
      <c r="E17" s="17">
        <f t="shared" si="0"/>
        <v>17051017.921141572</v>
      </c>
      <c r="F17" s="17">
        <f t="shared" si="0"/>
        <v>15516276.793886092</v>
      </c>
      <c r="G17" s="17">
        <f t="shared" si="0"/>
        <v>14848196.799216403</v>
      </c>
      <c r="H17" s="17">
        <f t="shared" si="0"/>
        <v>13462623.063581521</v>
      </c>
      <c r="I17" s="17">
        <f t="shared" si="0"/>
        <v>13844512.931616725</v>
      </c>
      <c r="J17" s="17">
        <f t="shared" si="0"/>
        <v>13642357.470787946</v>
      </c>
      <c r="K17" s="17">
        <f t="shared" si="0"/>
        <v>14095602.768934086</v>
      </c>
      <c r="L17" s="17">
        <f t="shared" si="0"/>
        <v>13920100.977208022</v>
      </c>
      <c r="M17" s="17">
        <f t="shared" si="0"/>
        <v>14543975.390507072</v>
      </c>
      <c r="N17" s="17">
        <f t="shared" si="0"/>
        <v>13918640.080447178</v>
      </c>
      <c r="O17" s="17">
        <f t="shared" si="0"/>
        <v>14053976.435841303</v>
      </c>
      <c r="P17" s="17">
        <f t="shared" si="0"/>
        <v>14556472.727265453</v>
      </c>
      <c r="Q17" s="17">
        <f t="shared" si="0"/>
        <v>14396382.184134386</v>
      </c>
      <c r="R17" s="17">
        <f t="shared" si="0"/>
        <v>14670206.269903939</v>
      </c>
      <c r="S17" s="17">
        <f t="shared" si="0"/>
        <v>14207478.628772225</v>
      </c>
      <c r="T17" s="17">
        <f t="shared" si="0"/>
        <v>14088042.468365815</v>
      </c>
      <c r="U17" s="17">
        <f t="shared" si="0"/>
        <v>14735649.247733388</v>
      </c>
      <c r="V17" s="17">
        <f t="shared" si="0"/>
        <v>14392307.734817335</v>
      </c>
      <c r="W17" s="17">
        <f t="shared" si="0"/>
        <v>14936568.225546829</v>
      </c>
      <c r="X17" s="17">
        <f t="shared" si="0"/>
        <v>14696343.840285454</v>
      </c>
      <c r="Y17" s="17">
        <f t="shared" si="0"/>
        <v>14551197.554570457</v>
      </c>
      <c r="Z17" s="17">
        <f t="shared" si="0"/>
        <v>14268285.479176437</v>
      </c>
    </row>
    <row r="18" spans="1:26" x14ac:dyDescent="0.25">
      <c r="A18" s="16" t="s">
        <v>13</v>
      </c>
      <c r="B18" s="17">
        <f t="shared" ref="B18:Z18" si="1">B17/B3/1000</f>
        <v>232.35965978165703</v>
      </c>
      <c r="C18" s="17">
        <f t="shared" si="1"/>
        <v>179.4549559719359</v>
      </c>
      <c r="D18" s="17">
        <f t="shared" si="1"/>
        <v>174.9959110883436</v>
      </c>
      <c r="E18" s="17">
        <f t="shared" si="1"/>
        <v>170.51017921141573</v>
      </c>
      <c r="F18" s="17">
        <f t="shared" si="1"/>
        <v>155.16276793886092</v>
      </c>
      <c r="G18" s="17">
        <f t="shared" si="1"/>
        <v>148.48196799216402</v>
      </c>
      <c r="H18" s="17">
        <f t="shared" si="1"/>
        <v>134.6262306358152</v>
      </c>
      <c r="I18" s="17">
        <f t="shared" si="1"/>
        <v>138.44512931616725</v>
      </c>
      <c r="J18" s="17">
        <f t="shared" si="1"/>
        <v>136.42357470787945</v>
      </c>
      <c r="K18" s="17">
        <f t="shared" si="1"/>
        <v>140.95602768934089</v>
      </c>
      <c r="L18" s="17">
        <f t="shared" si="1"/>
        <v>139.20100977208023</v>
      </c>
      <c r="M18" s="17">
        <f t="shared" si="1"/>
        <v>145.43975390507072</v>
      </c>
      <c r="N18" s="17">
        <f t="shared" si="1"/>
        <v>139.18640080447179</v>
      </c>
      <c r="O18" s="17">
        <f t="shared" si="1"/>
        <v>140.53976435841304</v>
      </c>
      <c r="P18" s="17">
        <f t="shared" si="1"/>
        <v>145.56472727265452</v>
      </c>
      <c r="Q18" s="17">
        <f t="shared" si="1"/>
        <v>143.96382184134387</v>
      </c>
      <c r="R18" s="17">
        <f t="shared" si="1"/>
        <v>146.70206269903937</v>
      </c>
      <c r="S18" s="17">
        <f t="shared" si="1"/>
        <v>142.07478628772228</v>
      </c>
      <c r="T18" s="17">
        <f t="shared" si="1"/>
        <v>140.88042468365813</v>
      </c>
      <c r="U18" s="17">
        <f t="shared" si="1"/>
        <v>147.35649247733386</v>
      </c>
      <c r="V18" s="17">
        <f t="shared" si="1"/>
        <v>143.92307734817336</v>
      </c>
      <c r="W18" s="17">
        <f t="shared" si="1"/>
        <v>149.3656822554683</v>
      </c>
      <c r="X18" s="17">
        <f t="shared" si="1"/>
        <v>146.96343840285454</v>
      </c>
      <c r="Y18" s="17">
        <f t="shared" si="1"/>
        <v>145.51197554570456</v>
      </c>
      <c r="Z18" s="17">
        <f t="shared" si="1"/>
        <v>142.68285479176438</v>
      </c>
    </row>
    <row r="19" spans="1:26" x14ac:dyDescent="0.25">
      <c r="A19" s="16" t="s">
        <v>14</v>
      </c>
      <c r="B19" s="17">
        <f>B18/B4</f>
        <v>116.17982989082851</v>
      </c>
      <c r="C19" s="17">
        <f>C18/B4</f>
        <v>89.727477985967951</v>
      </c>
      <c r="D19" s="17">
        <f>D18/B4</f>
        <v>87.497955544171802</v>
      </c>
      <c r="E19" s="17">
        <f>E18/B4</f>
        <v>85.255089605707866</v>
      </c>
      <c r="F19" s="17">
        <f>F18/B4</f>
        <v>77.581383969430462</v>
      </c>
      <c r="G19" s="17">
        <f>G18/B4</f>
        <v>74.240983996082008</v>
      </c>
      <c r="H19" s="17">
        <f>H18/B4</f>
        <v>67.313115317907602</v>
      </c>
      <c r="I19" s="17">
        <f>I18/B4</f>
        <v>69.222564658083627</v>
      </c>
      <c r="J19" s="17">
        <f>J18/B4</f>
        <v>68.211787353939727</v>
      </c>
      <c r="K19" s="17">
        <f>K18/B4</f>
        <v>70.478013844670443</v>
      </c>
      <c r="L19" s="17">
        <f>L18/B4</f>
        <v>69.600504886040113</v>
      </c>
      <c r="M19" s="17">
        <f>M18/B4</f>
        <v>72.719876952535358</v>
      </c>
      <c r="N19" s="17">
        <f>N18/B4</f>
        <v>69.593200402235894</v>
      </c>
      <c r="O19" s="17">
        <f>O18/B4</f>
        <v>70.269882179206519</v>
      </c>
      <c r="P19" s="17">
        <f>P18/B4</f>
        <v>72.782363636327261</v>
      </c>
      <c r="Q19" s="17">
        <f>Q18/B4</f>
        <v>71.981910920671936</v>
      </c>
      <c r="R19" s="17">
        <f>R18/B4</f>
        <v>73.351031349519687</v>
      </c>
      <c r="S19" s="17">
        <f>S18/B4</f>
        <v>71.037393143861138</v>
      </c>
      <c r="T19" s="17">
        <f>T18/B4</f>
        <v>70.440212341829067</v>
      </c>
      <c r="U19" s="17">
        <f>U18/B4</f>
        <v>73.678246238666929</v>
      </c>
      <c r="V19" s="17">
        <f>V18/B4</f>
        <v>71.961538674086682</v>
      </c>
      <c r="W19" s="17">
        <f>W18/B4</f>
        <v>74.68284112773415</v>
      </c>
      <c r="X19" s="17">
        <f>X18/B4</f>
        <v>73.481719201427268</v>
      </c>
      <c r="Y19" s="17">
        <f>Y18/B4</f>
        <v>72.755987772852279</v>
      </c>
      <c r="Z19" s="17">
        <f>Z18/B4</f>
        <v>71.341427395882192</v>
      </c>
    </row>
    <row r="20" spans="1:26" x14ac:dyDescent="0.25">
      <c r="A20" s="16" t="s">
        <v>15</v>
      </c>
      <c r="B20" s="18">
        <v>416.13698629816662</v>
      </c>
      <c r="C20" s="18">
        <v>411.10641517448602</v>
      </c>
      <c r="D20" s="18">
        <v>411.66059946411758</v>
      </c>
      <c r="E20" s="18">
        <v>412.76559269984028</v>
      </c>
      <c r="F20" s="18">
        <v>411.69641483946612</v>
      </c>
      <c r="G20" s="18">
        <v>412.80155224975761</v>
      </c>
      <c r="H20" s="18">
        <v>412.70254928010519</v>
      </c>
      <c r="I20" s="18">
        <v>412.96286846153839</v>
      </c>
      <c r="J20" s="18">
        <v>414.05724804350962</v>
      </c>
      <c r="K20" s="18">
        <v>412.87008962848012</v>
      </c>
      <c r="L20" s="18">
        <v>414.49633120900859</v>
      </c>
      <c r="M20" s="18">
        <v>414.33268864399457</v>
      </c>
      <c r="N20" s="18">
        <v>415.54444874801999</v>
      </c>
      <c r="O20" s="18">
        <v>414.94996926373238</v>
      </c>
      <c r="P20" s="18">
        <v>414.4393814586744</v>
      </c>
      <c r="Q20" s="18">
        <v>414.66226723458072</v>
      </c>
      <c r="R20" s="18">
        <v>415.96420882974252</v>
      </c>
      <c r="S20" s="18">
        <v>414.86490803441131</v>
      </c>
      <c r="T20" s="18">
        <v>414.98467832061527</v>
      </c>
      <c r="U20" s="18">
        <v>414.05988287797129</v>
      </c>
      <c r="V20" s="18">
        <v>416.13698631073783</v>
      </c>
      <c r="W20" s="18">
        <v>414.86909781182868</v>
      </c>
      <c r="X20" s="18">
        <v>414.8542929412688</v>
      </c>
      <c r="Y20" s="18">
        <v>414.96640243071192</v>
      </c>
      <c r="Z20" s="18">
        <v>416.10844963648088</v>
      </c>
    </row>
    <row r="21" spans="1:26" x14ac:dyDescent="0.25">
      <c r="A21" s="16" t="s">
        <v>70</v>
      </c>
      <c r="B21" s="19">
        <v>5.3781197406389296</v>
      </c>
      <c r="C21" s="19">
        <v>5.1399273546568676</v>
      </c>
      <c r="D21" s="19">
        <v>5.3492440534462684</v>
      </c>
      <c r="E21" s="19">
        <v>5.9905648445156938</v>
      </c>
      <c r="F21" s="19">
        <v>7.8115952705744096</v>
      </c>
      <c r="G21" s="19">
        <v>8.3899893568227473</v>
      </c>
      <c r="H21" s="19">
        <v>10.68187360055477</v>
      </c>
      <c r="I21" s="19">
        <v>10.137530584264219</v>
      </c>
      <c r="J21" s="19">
        <v>10.242138515822489</v>
      </c>
      <c r="K21" s="19">
        <v>10.021643836351981</v>
      </c>
      <c r="L21" s="19">
        <v>9.4257841489144809</v>
      </c>
      <c r="M21" s="19">
        <v>8.5719126963007284</v>
      </c>
      <c r="N21" s="19">
        <v>9.6913087193061713</v>
      </c>
      <c r="O21" s="19">
        <v>8.1913266243288216</v>
      </c>
      <c r="P21" s="19">
        <v>8.623385256654684</v>
      </c>
      <c r="Q21" s="19">
        <v>7.1745214086626126</v>
      </c>
      <c r="R21" s="19">
        <v>6.844924006827978</v>
      </c>
      <c r="S21" s="19">
        <v>6.6250951155230107</v>
      </c>
      <c r="T21" s="19">
        <v>4.9234700190004483</v>
      </c>
      <c r="U21" s="19">
        <v>4.8081838158552364</v>
      </c>
      <c r="V21" s="19">
        <v>2.077237066357521</v>
      </c>
      <c r="W21" s="19">
        <v>-0.1889032136320746</v>
      </c>
      <c r="X21" s="19">
        <v>1.063776285149779</v>
      </c>
      <c r="Y21" s="19">
        <v>0.8683283879352619</v>
      </c>
      <c r="Z21" s="19">
        <v>-7.9144157973045345E-2</v>
      </c>
    </row>
    <row r="22" spans="1:26" x14ac:dyDescent="0.25">
      <c r="A22" s="16" t="s">
        <v>71</v>
      </c>
      <c r="B22" s="19">
        <v>454.32880873494003</v>
      </c>
      <c r="C22" s="19">
        <v>368.92232276946731</v>
      </c>
      <c r="D22" s="19">
        <v>369.88022599594638</v>
      </c>
      <c r="E22" s="19">
        <v>367.98592944469488</v>
      </c>
      <c r="F22" s="19">
        <v>345.63393874534131</v>
      </c>
      <c r="G22" s="19">
        <v>338.87255571937101</v>
      </c>
      <c r="H22" s="19">
        <v>321.18865617097453</v>
      </c>
      <c r="I22" s="19">
        <v>333.37440299294502</v>
      </c>
      <c r="J22" s="19">
        <v>328.49536404531511</v>
      </c>
      <c r="K22" s="19">
        <v>342.2194009819147</v>
      </c>
      <c r="L22" s="19">
        <v>342.79978450162957</v>
      </c>
      <c r="M22" s="19">
        <v>364.28563254006781</v>
      </c>
      <c r="N22" s="19">
        <v>344.56271963632719</v>
      </c>
      <c r="O22" s="19">
        <v>350.23060871701512</v>
      </c>
      <c r="P22" s="19">
        <v>361.89588167228209</v>
      </c>
      <c r="Q22" s="19">
        <v>356.36538378175197</v>
      </c>
      <c r="R22" s="19">
        <v>380.08257447169001</v>
      </c>
      <c r="S22" s="19">
        <v>367.90686961432141</v>
      </c>
      <c r="T22" s="19">
        <v>378.11574975939561</v>
      </c>
      <c r="U22" s="19">
        <v>394.20349404806791</v>
      </c>
      <c r="V22" s="19">
        <v>390.34929370269282</v>
      </c>
      <c r="W22" s="19">
        <v>404.88774695311372</v>
      </c>
      <c r="X22" s="19">
        <v>405.63202763092937</v>
      </c>
      <c r="Y22" s="19">
        <v>406.13104521857338</v>
      </c>
      <c r="Z22" s="19">
        <v>393.16951717375412</v>
      </c>
    </row>
    <row r="23" spans="1:26" x14ac:dyDescent="0.25">
      <c r="A23" s="16" t="s">
        <v>72</v>
      </c>
      <c r="B23" s="19">
        <v>12.754053649031251</v>
      </c>
      <c r="C23" s="19">
        <v>9.93958349214709</v>
      </c>
      <c r="D23" s="19">
        <v>1.3473197077957151</v>
      </c>
      <c r="E23" s="19">
        <v>1.5713368563299559</v>
      </c>
      <c r="F23" s="19">
        <v>1.5345668421792169</v>
      </c>
      <c r="G23" s="19">
        <v>1.4801091713496961</v>
      </c>
      <c r="H23" s="19">
        <v>1.533234796006302</v>
      </c>
      <c r="I23" s="19">
        <v>1.649943140122206</v>
      </c>
      <c r="J23" s="19">
        <v>1.5232900262104809</v>
      </c>
      <c r="K23" s="19">
        <v>1.372206466802274</v>
      </c>
      <c r="L23" s="19">
        <v>1.5230149682686449</v>
      </c>
      <c r="M23" s="19">
        <v>1.702021449762037</v>
      </c>
      <c r="N23" s="19">
        <v>1.7684015972992251</v>
      </c>
      <c r="O23" s="19">
        <v>1.7777598771605509</v>
      </c>
      <c r="P23" s="19">
        <v>1.688903755890963</v>
      </c>
      <c r="Q23" s="19">
        <v>1.643231871073233</v>
      </c>
      <c r="R23" s="19">
        <v>1.632867366198147</v>
      </c>
      <c r="S23" s="19">
        <v>1.5798454442088321</v>
      </c>
      <c r="T23" s="19">
        <v>1.5723857601755891</v>
      </c>
      <c r="U23" s="19">
        <v>1.3700805365474851</v>
      </c>
      <c r="V23" s="19">
        <v>1.3478799607199961</v>
      </c>
      <c r="W23" s="19">
        <v>1.328321312848727</v>
      </c>
      <c r="X23" s="19">
        <v>1.429973018847603</v>
      </c>
      <c r="Y23" s="19">
        <v>1.3680818487165249</v>
      </c>
      <c r="Z23" s="19">
        <v>1.3823716564570461</v>
      </c>
    </row>
    <row r="24" spans="1:26" x14ac:dyDescent="0.25">
      <c r="A24" s="16" t="s">
        <v>73</v>
      </c>
      <c r="B24" s="19">
        <v>10.2256892265871</v>
      </c>
      <c r="C24" s="19">
        <v>21.5007685805056</v>
      </c>
      <c r="D24" s="19">
        <v>1.91639106113629</v>
      </c>
      <c r="E24" s="19">
        <v>1.6151791150813539</v>
      </c>
      <c r="F24" s="19">
        <v>1.5651441567401081</v>
      </c>
      <c r="G24" s="19">
        <v>1.6735740537892849</v>
      </c>
      <c r="H24" s="19">
        <v>1.382729559196731</v>
      </c>
      <c r="I24" s="19">
        <v>1.8670533937457909</v>
      </c>
      <c r="J24" s="19">
        <v>1.7148054957068259</v>
      </c>
      <c r="K24" s="19">
        <v>1.786985588369562</v>
      </c>
      <c r="L24" s="19">
        <v>1.3470724135878129</v>
      </c>
      <c r="M24" s="19">
        <v>1.63122990373198</v>
      </c>
      <c r="N24" s="19">
        <v>2.0984193470596582</v>
      </c>
      <c r="O24" s="19">
        <v>2.0072038614881191</v>
      </c>
      <c r="P24" s="19">
        <v>1.9050664433461579</v>
      </c>
      <c r="Q24" s="19">
        <v>2.0812497153992728</v>
      </c>
      <c r="R24" s="19">
        <v>1.904614971694971</v>
      </c>
      <c r="S24" s="19">
        <v>2.112242161012849</v>
      </c>
      <c r="T24" s="19">
        <v>1.7473900411130909</v>
      </c>
      <c r="U24" s="19">
        <v>1.7493516281735719</v>
      </c>
      <c r="V24" s="19">
        <v>1.7360729980237619</v>
      </c>
      <c r="W24" s="19">
        <v>1.727226422218181</v>
      </c>
      <c r="X24" s="19">
        <v>1.787818490888784</v>
      </c>
      <c r="Y24" s="19">
        <v>1.402110536703234</v>
      </c>
      <c r="Z24" s="19">
        <v>1.599865788534836</v>
      </c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15.790971242089579</v>
      </c>
      <c r="C26" s="19">
        <v>2.411042525344758</v>
      </c>
      <c r="D26" s="19">
        <v>1.2918372641359941</v>
      </c>
      <c r="E26" s="19">
        <v>1.1724081029922599</v>
      </c>
      <c r="F26" s="19">
        <v>1.104881592059263</v>
      </c>
      <c r="G26" s="19">
        <v>1.0169578528285359</v>
      </c>
      <c r="H26" s="19">
        <v>0.93797769691833388</v>
      </c>
      <c r="I26" s="19">
        <v>0.92742083622721982</v>
      </c>
      <c r="J26" s="19">
        <v>0.95980951863198116</v>
      </c>
      <c r="K26" s="19">
        <v>0.97161712002033418</v>
      </c>
      <c r="L26" s="19">
        <v>1.049490900333252</v>
      </c>
      <c r="M26" s="19">
        <v>1.044436736429073</v>
      </c>
      <c r="N26" s="19">
        <v>1.129358526076133</v>
      </c>
      <c r="O26" s="19">
        <v>1.071564202553946</v>
      </c>
      <c r="P26" s="19">
        <v>1.1201987771241739</v>
      </c>
      <c r="Q26" s="19">
        <v>1.0990655113846499</v>
      </c>
      <c r="R26" s="19">
        <v>1.1001290761972691</v>
      </c>
      <c r="S26" s="19">
        <v>1.143366488968047</v>
      </c>
      <c r="T26" s="19">
        <v>1.1146526299026609</v>
      </c>
      <c r="U26" s="19">
        <v>1.1482963133909649</v>
      </c>
      <c r="V26" s="19">
        <v>1.1072785589906009</v>
      </c>
      <c r="W26" s="19">
        <v>1.1176673582669541</v>
      </c>
      <c r="X26" s="19">
        <v>1.1012601815618039</v>
      </c>
      <c r="Y26" s="19">
        <v>1.109425847788899</v>
      </c>
      <c r="Z26" s="19">
        <v>1.1035604281132241</v>
      </c>
    </row>
    <row r="27" spans="1:26" x14ac:dyDescent="0.25">
      <c r="A27" s="16" t="s">
        <v>76</v>
      </c>
      <c r="B27" s="18">
        <v>83227.397259633319</v>
      </c>
      <c r="C27" s="18">
        <v>77986.886958600007</v>
      </c>
      <c r="D27" s="18">
        <v>75794.949573333346</v>
      </c>
      <c r="E27" s="18">
        <v>74116.189825183334</v>
      </c>
      <c r="F27" s="18">
        <v>72277.422589216672</v>
      </c>
      <c r="G27" s="18">
        <v>70960.586831733337</v>
      </c>
      <c r="H27" s="18">
        <v>69548.633604683331</v>
      </c>
      <c r="I27" s="18">
        <v>68287.53992879999</v>
      </c>
      <c r="J27" s="18">
        <v>67218.053647383349</v>
      </c>
      <c r="K27" s="18">
        <v>65844.521893950005</v>
      </c>
      <c r="L27" s="18">
        <v>64968.154953700003</v>
      </c>
      <c r="M27" s="18">
        <v>63840.380666266668</v>
      </c>
      <c r="N27" s="18">
        <v>62963.294874300002</v>
      </c>
      <c r="O27" s="18">
        <v>61844.14341906667</v>
      </c>
      <c r="P27" s="18">
        <v>60773.390897100013</v>
      </c>
      <c r="Q27" s="18">
        <v>59835.765161950003</v>
      </c>
      <c r="R27" s="18">
        <v>59075.236938000002</v>
      </c>
      <c r="S27" s="18">
        <v>57989.816845050002</v>
      </c>
      <c r="T27" s="18">
        <v>57101.891736916667</v>
      </c>
      <c r="U27" s="18">
        <v>56088.551734649998</v>
      </c>
      <c r="V27" s="18">
        <v>55496.028494400001</v>
      </c>
      <c r="W27" s="18">
        <v>54082.335590749994</v>
      </c>
      <c r="X27" s="18">
        <v>52835.842749000003</v>
      </c>
      <c r="Y27" s="18">
        <v>51605.221806283342</v>
      </c>
      <c r="Z27" s="18">
        <v>50498.921447883331</v>
      </c>
    </row>
    <row r="28" spans="1:26" x14ac:dyDescent="0.25">
      <c r="A28" s="16" t="s">
        <v>77</v>
      </c>
      <c r="B28" s="18">
        <v>63969.928890299983</v>
      </c>
      <c r="C28" s="18">
        <v>46691.791158599997</v>
      </c>
      <c r="D28" s="18">
        <v>42179.365180499997</v>
      </c>
      <c r="E28" s="18">
        <v>41191.256400600003</v>
      </c>
      <c r="F28" s="18">
        <v>40426.690579800001</v>
      </c>
      <c r="G28" s="18">
        <v>40211.488455899998</v>
      </c>
      <c r="H28" s="18">
        <v>39897.197726099999</v>
      </c>
      <c r="I28" s="18">
        <v>38518.350372300003</v>
      </c>
      <c r="J28" s="18">
        <v>36911.532946800013</v>
      </c>
      <c r="K28" s="18">
        <v>35520.595886700001</v>
      </c>
      <c r="L28" s="18">
        <v>35091.155020199993</v>
      </c>
      <c r="M28" s="18">
        <v>34303.075041600001</v>
      </c>
      <c r="N28" s="18">
        <v>32460.419865299998</v>
      </c>
      <c r="O28" s="18">
        <v>31568.520393899998</v>
      </c>
      <c r="P28" s="18">
        <v>30135.413387100001</v>
      </c>
      <c r="Q28" s="18">
        <v>29085.447427200001</v>
      </c>
      <c r="R28" s="18">
        <v>29799.417601500001</v>
      </c>
      <c r="S28" s="18">
        <v>28599.717426300002</v>
      </c>
      <c r="T28" s="18">
        <v>28913.557898999999</v>
      </c>
      <c r="U28" s="18">
        <v>27533.519144400001</v>
      </c>
      <c r="V28" s="18">
        <v>27491.7426954</v>
      </c>
      <c r="W28" s="18">
        <v>26147.084354999999</v>
      </c>
      <c r="X28" s="18">
        <v>25181.500960500001</v>
      </c>
      <c r="Y28" s="18">
        <v>24354.650812200009</v>
      </c>
      <c r="Z28" s="18">
        <v>22973.199298799998</v>
      </c>
    </row>
    <row r="29" spans="1:26" x14ac:dyDescent="0.25">
      <c r="A29" s="16" t="s">
        <v>78</v>
      </c>
      <c r="B29" s="18">
        <v>19257.468369333332</v>
      </c>
      <c r="C29" s="18">
        <v>31295.095799999999</v>
      </c>
      <c r="D29" s="18">
        <v>33615.584392833327</v>
      </c>
      <c r="E29" s="18">
        <v>32924.933424583338</v>
      </c>
      <c r="F29" s="18">
        <v>31850.732009416672</v>
      </c>
      <c r="G29" s="18">
        <v>30749.098375833339</v>
      </c>
      <c r="H29" s="18">
        <v>29651.435878583339</v>
      </c>
      <c r="I29" s="18">
        <v>29769.189556500001</v>
      </c>
      <c r="J29" s="18">
        <v>30306.52070058334</v>
      </c>
      <c r="K29" s="18">
        <v>30323.92600725</v>
      </c>
      <c r="L29" s="18">
        <v>29876.999933499999</v>
      </c>
      <c r="M29" s="18">
        <v>29537.305624666671</v>
      </c>
      <c r="N29" s="18">
        <v>30502.875008999999</v>
      </c>
      <c r="O29" s="18">
        <v>30275.623025166671</v>
      </c>
      <c r="P29" s="18">
        <v>30637.977510000001</v>
      </c>
      <c r="Q29" s="18">
        <v>30750.317734749999</v>
      </c>
      <c r="R29" s="18">
        <v>29275.819336500001</v>
      </c>
      <c r="S29" s="18">
        <v>29390.09941875</v>
      </c>
      <c r="T29" s="18">
        <v>28188.333837916671</v>
      </c>
      <c r="U29" s="18">
        <v>28555.032590250001</v>
      </c>
      <c r="V29" s="18">
        <v>28004.285799000001</v>
      </c>
      <c r="W29" s="18">
        <v>27935.251235750002</v>
      </c>
      <c r="X29" s="18">
        <v>27654.341788500009</v>
      </c>
      <c r="Y29" s="18">
        <v>27250.570994083329</v>
      </c>
      <c r="Z29" s="18">
        <v>27525.722149083329</v>
      </c>
    </row>
    <row r="30" spans="1:26" x14ac:dyDescent="0.25">
      <c r="A30" s="16" t="s">
        <v>79</v>
      </c>
      <c r="B30" s="18">
        <v>24512.737634833331</v>
      </c>
      <c r="C30" s="18">
        <v>86583.194055416665</v>
      </c>
      <c r="D30" s="18">
        <v>85142.602055999989</v>
      </c>
      <c r="E30" s="18">
        <v>82373.281001333336</v>
      </c>
      <c r="F30" s="18">
        <v>81468.656849166669</v>
      </c>
      <c r="G30" s="18">
        <v>80094.739479083335</v>
      </c>
      <c r="H30" s="18">
        <v>79242.381014416664</v>
      </c>
      <c r="I30" s="18">
        <v>77529.88798366666</v>
      </c>
      <c r="J30" s="18">
        <v>75729.962012499993</v>
      </c>
      <c r="K30" s="18">
        <v>74361.623797166671</v>
      </c>
      <c r="L30" s="18">
        <v>73335.008021333328</v>
      </c>
      <c r="M30" s="18">
        <v>72915.161300083346</v>
      </c>
      <c r="N30" s="18">
        <v>70894.170243416665</v>
      </c>
      <c r="O30" s="18">
        <v>69775.721177499989</v>
      </c>
      <c r="P30" s="18">
        <v>68705.117195916668</v>
      </c>
      <c r="Q30" s="18">
        <v>67597.248568166673</v>
      </c>
      <c r="R30" s="18">
        <v>65401.204705916673</v>
      </c>
      <c r="S30" s="18">
        <v>64839.384612833332</v>
      </c>
      <c r="T30" s="18">
        <v>63332.308979166672</v>
      </c>
      <c r="U30" s="18">
        <v>61371.284017666672</v>
      </c>
      <c r="V30" s="18">
        <v>61233.022658333342</v>
      </c>
      <c r="W30" s="18">
        <v>59197.752377999997</v>
      </c>
      <c r="X30" s="18">
        <v>58018.29992883333</v>
      </c>
      <c r="Y30" s="18">
        <v>56058.504719333338</v>
      </c>
      <c r="Z30" s="18">
        <v>54460.809065250003</v>
      </c>
    </row>
    <row r="31" spans="1:26" x14ac:dyDescent="0.25">
      <c r="A31" s="16" t="s">
        <v>80</v>
      </c>
      <c r="B31" s="17">
        <v>8617390.225319</v>
      </c>
      <c r="C31" s="17">
        <v>11100428.106249999</v>
      </c>
      <c r="D31" s="17">
        <v>11978291.394463999</v>
      </c>
      <c r="E31" s="17">
        <v>11622449.746856</v>
      </c>
      <c r="F31" s="17">
        <v>10372293.781794</v>
      </c>
      <c r="G31" s="17">
        <v>9748031.540918</v>
      </c>
      <c r="H31" s="17">
        <v>8677247.7455789987</v>
      </c>
      <c r="I31" s="17">
        <v>9138324.1853530016</v>
      </c>
      <c r="J31" s="17">
        <v>9179914.7897549998</v>
      </c>
      <c r="K31" s="17">
        <v>9632210.084832998</v>
      </c>
      <c r="L31" s="17">
        <v>9550589.1825910006</v>
      </c>
      <c r="M31" s="17">
        <v>10134993.66611</v>
      </c>
      <c r="N31" s="17">
        <v>9823096.2796</v>
      </c>
      <c r="O31" s="17">
        <v>10031894.158778001</v>
      </c>
      <c r="P31" s="17">
        <v>10495287.188952999</v>
      </c>
      <c r="Q31" s="17">
        <v>10473370.873935999</v>
      </c>
      <c r="R31" s="17">
        <v>10679562.507018</v>
      </c>
      <c r="S31" s="17">
        <v>10383252.384514</v>
      </c>
      <c r="T31" s="17">
        <v>10346638.259098999</v>
      </c>
      <c r="U31" s="17">
        <v>10961409.205161</v>
      </c>
      <c r="V31" s="17">
        <v>10804257.677936999</v>
      </c>
      <c r="W31" s="17">
        <v>11321823.579076</v>
      </c>
      <c r="X31" s="17">
        <v>11155768.240899</v>
      </c>
      <c r="Y31" s="17">
        <v>11018625.689596999</v>
      </c>
      <c r="Z31" s="17">
        <v>10826585.14209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455.75</v>
      </c>
      <c r="C33" s="18">
        <v>1206.083333333333</v>
      </c>
      <c r="D33" s="18">
        <v>1223.083333333333</v>
      </c>
      <c r="E33" s="18">
        <v>1188.333333333333</v>
      </c>
      <c r="F33" s="18">
        <v>1170.583333333333</v>
      </c>
      <c r="G33" s="18">
        <v>1146.666666666667</v>
      </c>
      <c r="H33" s="18">
        <v>1128.5</v>
      </c>
      <c r="I33" s="18">
        <v>1112.833333333333</v>
      </c>
      <c r="J33" s="18">
        <v>1092.833333333333</v>
      </c>
      <c r="K33" s="18">
        <v>1088.5</v>
      </c>
      <c r="L33" s="18">
        <v>1074.25</v>
      </c>
      <c r="M33" s="18">
        <v>1065.916666666667</v>
      </c>
      <c r="N33" s="18">
        <v>1052.833333333333</v>
      </c>
      <c r="O33" s="18">
        <v>1035.583333333333</v>
      </c>
      <c r="P33" s="18">
        <v>1035.333333333333</v>
      </c>
      <c r="Q33" s="18">
        <v>1027.083333333333</v>
      </c>
      <c r="R33" s="18">
        <v>981</v>
      </c>
      <c r="S33" s="18">
        <v>985.33333333333337</v>
      </c>
      <c r="T33" s="18">
        <v>952.16666666666663</v>
      </c>
      <c r="U33" s="18">
        <v>941.25</v>
      </c>
      <c r="V33" s="18">
        <v>933.08333333333337</v>
      </c>
      <c r="W33" s="18">
        <v>915.5</v>
      </c>
      <c r="X33" s="18">
        <v>895.58333333333337</v>
      </c>
      <c r="Y33" s="18">
        <v>870.66666666666663</v>
      </c>
      <c r="Z33" s="18">
        <v>869.25</v>
      </c>
    </row>
    <row r="34" spans="1:26" x14ac:dyDescent="0.25">
      <c r="A34" s="16" t="s">
        <v>83</v>
      </c>
      <c r="B34" s="18">
        <v>7109</v>
      </c>
      <c r="C34" s="18">
        <v>4059</v>
      </c>
      <c r="D34" s="18">
        <v>6904.916666666667</v>
      </c>
      <c r="E34" s="18">
        <v>6891</v>
      </c>
      <c r="F34" s="18">
        <v>6924.916666666667</v>
      </c>
      <c r="G34" s="18">
        <v>6843.25</v>
      </c>
      <c r="H34" s="18">
        <v>6805.666666666667</v>
      </c>
      <c r="I34" s="18">
        <v>6849.083333333333</v>
      </c>
      <c r="J34" s="18">
        <v>6831.75</v>
      </c>
      <c r="K34" s="18">
        <v>6859.75</v>
      </c>
      <c r="L34" s="18">
        <v>6830</v>
      </c>
      <c r="M34" s="18">
        <v>6887.5</v>
      </c>
      <c r="N34" s="18">
        <v>6806.166666666667</v>
      </c>
      <c r="O34" s="18">
        <v>6950.75</v>
      </c>
      <c r="P34" s="18">
        <v>6833.75</v>
      </c>
      <c r="Q34" s="18">
        <v>6870.083333333333</v>
      </c>
      <c r="R34" s="18">
        <v>6896.5</v>
      </c>
      <c r="S34" s="18">
        <v>6846.75</v>
      </c>
      <c r="T34" s="18">
        <v>6979.5</v>
      </c>
      <c r="U34" s="18">
        <v>6872.25</v>
      </c>
      <c r="V34" s="18">
        <v>6957.333333333333</v>
      </c>
      <c r="W34" s="18">
        <v>7038.5</v>
      </c>
      <c r="X34" s="18">
        <v>7036.166666666667</v>
      </c>
      <c r="Y34" s="18">
        <v>7027.583333333333</v>
      </c>
      <c r="Z34" s="18">
        <v>6980.583333333333</v>
      </c>
    </row>
    <row r="35" spans="1:26" x14ac:dyDescent="0.25">
      <c r="A35" s="16" t="s">
        <v>84</v>
      </c>
      <c r="B35" s="18">
        <v>1219.25</v>
      </c>
      <c r="C35" s="18">
        <v>3494.916666666667</v>
      </c>
      <c r="D35" s="18">
        <v>632</v>
      </c>
      <c r="E35" s="18">
        <v>680.66666666666663</v>
      </c>
      <c r="F35" s="18">
        <v>688.5</v>
      </c>
      <c r="G35" s="18">
        <v>770.08333333333337</v>
      </c>
      <c r="H35" s="18">
        <v>825.83333333333337</v>
      </c>
      <c r="I35" s="18">
        <v>798.08333333333337</v>
      </c>
      <c r="J35" s="18">
        <v>859.41666666666663</v>
      </c>
      <c r="K35" s="18">
        <v>811.75</v>
      </c>
      <c r="L35" s="18">
        <v>855.75</v>
      </c>
      <c r="M35" s="18">
        <v>806.58333333333337</v>
      </c>
      <c r="N35" s="18">
        <v>925</v>
      </c>
      <c r="O35" s="18">
        <v>773.66666666666663</v>
      </c>
      <c r="P35" s="18">
        <v>890.91666666666663</v>
      </c>
      <c r="Q35" s="18">
        <v>862.83333333333337</v>
      </c>
      <c r="R35" s="18">
        <v>906.5</v>
      </c>
      <c r="S35" s="18">
        <v>927.91666666666663</v>
      </c>
      <c r="T35" s="18">
        <v>828.33333333333337</v>
      </c>
      <c r="U35" s="18">
        <v>946.5</v>
      </c>
      <c r="V35" s="18">
        <v>893.58333333333337</v>
      </c>
      <c r="W35" s="18">
        <v>806</v>
      </c>
      <c r="X35" s="18">
        <v>828.25</v>
      </c>
      <c r="Y35" s="18">
        <v>861.75</v>
      </c>
      <c r="Z35" s="18">
        <v>934.16666666666663</v>
      </c>
    </row>
    <row r="36" spans="1:26" x14ac:dyDescent="0.25">
      <c r="A36" s="16" t="s">
        <v>85</v>
      </c>
      <c r="B36" s="18">
        <v>101.94140632832421</v>
      </c>
      <c r="C36" s="18">
        <v>97.098254233418942</v>
      </c>
      <c r="D36" s="18">
        <v>94.061155607676909</v>
      </c>
      <c r="E36" s="18">
        <v>91.362202556678071</v>
      </c>
      <c r="F36" s="18">
        <v>89.925538173611116</v>
      </c>
      <c r="G36" s="18">
        <v>87.342181736149158</v>
      </c>
      <c r="H36" s="18">
        <v>83.946602460426163</v>
      </c>
      <c r="I36" s="18">
        <v>84.522742841438387</v>
      </c>
      <c r="J36" s="18">
        <v>82.701366043412264</v>
      </c>
      <c r="K36" s="18">
        <v>80.854791960445212</v>
      </c>
      <c r="L36" s="18">
        <v>79.275950948611111</v>
      </c>
      <c r="M36" s="18">
        <v>78.149516254746956</v>
      </c>
      <c r="N36" s="18">
        <v>76.547845860342676</v>
      </c>
      <c r="O36" s="18">
        <v>76.863304536777022</v>
      </c>
      <c r="P36" s="18">
        <v>75.496381273211568</v>
      </c>
      <c r="Q36" s="18">
        <v>72.493091081230958</v>
      </c>
      <c r="R36" s="18">
        <v>72.161427445924403</v>
      </c>
      <c r="S36" s="18">
        <v>73.455147375161715</v>
      </c>
      <c r="T36" s="18">
        <v>70.157308189621389</v>
      </c>
      <c r="U36" s="18">
        <v>68.672810892275493</v>
      </c>
      <c r="V36" s="18">
        <v>68.643922224186014</v>
      </c>
      <c r="W36" s="18">
        <v>67.118655788993536</v>
      </c>
      <c r="X36" s="18">
        <v>67.10801054677512</v>
      </c>
      <c r="Y36" s="18">
        <v>63.718809612471453</v>
      </c>
      <c r="Z36" s="18">
        <v>62.429180620702397</v>
      </c>
    </row>
    <row r="37" spans="1:26" x14ac:dyDescent="0.25">
      <c r="A37" s="16" t="s">
        <v>86</v>
      </c>
      <c r="B37" s="20">
        <v>0.53714616828204576</v>
      </c>
      <c r="C37" s="20">
        <v>0.8735370335567505</v>
      </c>
      <c r="D37" s="20">
        <v>0.8621474594341515</v>
      </c>
      <c r="E37" s="20">
        <v>0.88387758585856258</v>
      </c>
      <c r="F37" s="20">
        <v>0.88659907593727194</v>
      </c>
      <c r="G37" s="20">
        <v>0.89109347905844172</v>
      </c>
      <c r="H37" s="20">
        <v>0.88991759790041713</v>
      </c>
      <c r="I37" s="20">
        <v>0.90076690932082382</v>
      </c>
      <c r="J37" s="20">
        <v>0.88961259402250803</v>
      </c>
      <c r="K37" s="20">
        <v>0.88888825378932801</v>
      </c>
      <c r="L37" s="20">
        <v>0.90289200970346128</v>
      </c>
      <c r="M37" s="20">
        <v>0.88059233094793643</v>
      </c>
      <c r="N37" s="20">
        <v>0.88191068829695096</v>
      </c>
      <c r="O37" s="20">
        <v>0.87645192127474902</v>
      </c>
      <c r="P37" s="20">
        <v>0.88791211380696311</v>
      </c>
      <c r="Q37" s="20">
        <v>0.89168101296695568</v>
      </c>
      <c r="R37" s="20">
        <v>0.88935888324421175</v>
      </c>
      <c r="S37" s="20">
        <v>0.88619660304792014</v>
      </c>
      <c r="T37" s="20">
        <v>0.88232998949267261</v>
      </c>
      <c r="U37" s="20">
        <v>0.87336254157524429</v>
      </c>
      <c r="V37" s="20">
        <v>0.89175065216630678</v>
      </c>
      <c r="W37" s="20">
        <v>0.88191992037994194</v>
      </c>
      <c r="X37" s="20">
        <v>0.88852963034310439</v>
      </c>
      <c r="Y37" s="20">
        <v>0.88713508653823969</v>
      </c>
      <c r="Z37" s="20">
        <v>0.87999232171198516</v>
      </c>
    </row>
    <row r="38" spans="1:26" x14ac:dyDescent="0.25">
      <c r="A38" s="16" t="s">
        <v>87</v>
      </c>
      <c r="B38" s="20">
        <v>8.6957346690953244E-2</v>
      </c>
      <c r="C38" s="20">
        <v>0.23725266362252659</v>
      </c>
      <c r="D38" s="20">
        <v>0.2370053272450533</v>
      </c>
      <c r="E38" s="20">
        <v>0.24641362252663621</v>
      </c>
      <c r="F38" s="20">
        <v>0.25948694596235578</v>
      </c>
      <c r="G38" s="20">
        <v>0.25573630136986297</v>
      </c>
      <c r="H38" s="20">
        <v>0.25816210045662102</v>
      </c>
      <c r="I38" s="20">
        <v>0.26458333333333328</v>
      </c>
      <c r="J38" s="20">
        <v>0.25734289617486339</v>
      </c>
      <c r="K38" s="20">
        <v>0.2600456621004566</v>
      </c>
      <c r="L38" s="20">
        <v>0.26118721461187222</v>
      </c>
      <c r="M38" s="20">
        <v>0.2555745814307458</v>
      </c>
      <c r="N38" s="20">
        <v>0.2443837279902854</v>
      </c>
      <c r="O38" s="20">
        <v>0.25529870624048712</v>
      </c>
      <c r="P38" s="20">
        <v>0.26238584474885851</v>
      </c>
      <c r="Q38" s="20">
        <v>0.25021879756468801</v>
      </c>
      <c r="R38" s="20">
        <v>0.24490551001821489</v>
      </c>
      <c r="S38" s="20">
        <v>0.2675608828006088</v>
      </c>
      <c r="T38" s="20">
        <v>0.24972412480974121</v>
      </c>
      <c r="U38" s="20">
        <v>0.24289383561643829</v>
      </c>
      <c r="V38" s="20">
        <v>0.24737211596842751</v>
      </c>
      <c r="W38" s="20">
        <v>0.25835235920852362</v>
      </c>
      <c r="X38" s="20">
        <v>0.26773211567732108</v>
      </c>
      <c r="Y38" s="20">
        <v>0.23876522070015219</v>
      </c>
      <c r="Z38" s="20">
        <v>0.237334927140255</v>
      </c>
    </row>
    <row r="39" spans="1:26" x14ac:dyDescent="0.25">
      <c r="A39" s="16" t="s">
        <v>88</v>
      </c>
      <c r="B39" s="18">
        <v>196.33333333333329</v>
      </c>
      <c r="C39" s="18">
        <v>317.91666666666669</v>
      </c>
      <c r="D39" s="18">
        <v>341.83333333333331</v>
      </c>
      <c r="E39" s="18">
        <v>333.91666666666669</v>
      </c>
      <c r="F39" s="18">
        <v>326.91666666666669</v>
      </c>
      <c r="G39" s="18">
        <v>312.66666666666669</v>
      </c>
      <c r="H39" s="18">
        <v>304.08333333333331</v>
      </c>
      <c r="I39" s="18">
        <v>305</v>
      </c>
      <c r="J39" s="18">
        <v>311.83333333333331</v>
      </c>
      <c r="K39" s="18">
        <v>312.75</v>
      </c>
      <c r="L39" s="18">
        <v>306.75</v>
      </c>
      <c r="M39" s="18">
        <v>301.41666666666669</v>
      </c>
      <c r="N39" s="18">
        <v>312.25</v>
      </c>
      <c r="O39" s="18">
        <v>311.66666666666669</v>
      </c>
      <c r="P39" s="18">
        <v>312.66666666666669</v>
      </c>
      <c r="Q39" s="18">
        <v>315.08333333333331</v>
      </c>
      <c r="R39" s="18">
        <v>299.83333333333331</v>
      </c>
      <c r="S39" s="18">
        <v>302.41666666666669</v>
      </c>
      <c r="T39" s="18">
        <v>288.66666666666669</v>
      </c>
      <c r="U39" s="18">
        <v>290.75</v>
      </c>
      <c r="V39" s="18">
        <v>285.58333333333331</v>
      </c>
      <c r="W39" s="18">
        <v>283.58333333333331</v>
      </c>
      <c r="X39" s="18">
        <v>282.83333333333331</v>
      </c>
      <c r="Y39" s="18">
        <v>278.75</v>
      </c>
      <c r="Z39" s="18">
        <v>281</v>
      </c>
    </row>
    <row r="40" spans="1:26" x14ac:dyDescent="0.25">
      <c r="A40" s="16" t="s">
        <v>89</v>
      </c>
      <c r="B40" s="18">
        <v>259.41666666666669</v>
      </c>
      <c r="C40" s="18">
        <v>888.16666666666663</v>
      </c>
      <c r="D40" s="18">
        <v>881.25</v>
      </c>
      <c r="E40" s="18">
        <v>854.41666666666663</v>
      </c>
      <c r="F40" s="18">
        <v>843.66666666666663</v>
      </c>
      <c r="G40" s="18">
        <v>834</v>
      </c>
      <c r="H40" s="18">
        <v>824.41666666666663</v>
      </c>
      <c r="I40" s="18">
        <v>807.83333333333337</v>
      </c>
      <c r="J40" s="18">
        <v>781</v>
      </c>
      <c r="K40" s="18">
        <v>775.75</v>
      </c>
      <c r="L40" s="18">
        <v>767.5</v>
      </c>
      <c r="M40" s="18">
        <v>764.5</v>
      </c>
      <c r="N40" s="18">
        <v>740.58333333333337</v>
      </c>
      <c r="O40" s="18">
        <v>723.91666666666663</v>
      </c>
      <c r="P40" s="18">
        <v>722.66666666666663</v>
      </c>
      <c r="Q40" s="18">
        <v>712</v>
      </c>
      <c r="R40" s="18">
        <v>681.16666666666663</v>
      </c>
      <c r="S40" s="18">
        <v>682.91666666666663</v>
      </c>
      <c r="T40" s="18">
        <v>663.5</v>
      </c>
      <c r="U40" s="18">
        <v>650.5</v>
      </c>
      <c r="V40" s="18">
        <v>647.5</v>
      </c>
      <c r="W40" s="18">
        <v>631.91666666666663</v>
      </c>
      <c r="X40" s="18">
        <v>612.75</v>
      </c>
      <c r="Y40" s="18">
        <v>591.91666666666663</v>
      </c>
      <c r="Z40" s="18">
        <v>588.25</v>
      </c>
    </row>
    <row r="41" spans="1:26" x14ac:dyDescent="0.25">
      <c r="A41" s="16" t="s">
        <v>90</v>
      </c>
      <c r="B41" s="18">
        <v>2278</v>
      </c>
      <c r="C41" s="18">
        <v>1832</v>
      </c>
      <c r="D41" s="18">
        <v>1628</v>
      </c>
      <c r="E41" s="18">
        <v>1631</v>
      </c>
      <c r="F41" s="18">
        <v>1635</v>
      </c>
      <c r="G41" s="18">
        <v>1630</v>
      </c>
      <c r="H41" s="18">
        <v>1615</v>
      </c>
      <c r="I41" s="18">
        <v>1573</v>
      </c>
      <c r="J41" s="18">
        <v>1515</v>
      </c>
      <c r="K41" s="18">
        <v>1453</v>
      </c>
      <c r="L41" s="18">
        <v>1458</v>
      </c>
      <c r="M41" s="18">
        <v>1421</v>
      </c>
      <c r="N41" s="18">
        <v>1335</v>
      </c>
      <c r="O41" s="18">
        <v>1283</v>
      </c>
      <c r="P41" s="18">
        <v>1268</v>
      </c>
      <c r="Q41" s="18">
        <v>1225</v>
      </c>
      <c r="R41" s="18">
        <v>1247</v>
      </c>
      <c r="S41" s="18">
        <v>1225</v>
      </c>
      <c r="T41" s="18">
        <v>1278</v>
      </c>
      <c r="U41" s="18">
        <v>1148</v>
      </c>
      <c r="V41" s="18">
        <v>1212</v>
      </c>
      <c r="W41" s="18">
        <v>1142</v>
      </c>
      <c r="X41" s="18">
        <v>1118</v>
      </c>
      <c r="Y41" s="18">
        <v>1069</v>
      </c>
      <c r="Z41" s="18">
        <v>969</v>
      </c>
    </row>
    <row r="42" spans="1:26" x14ac:dyDescent="0.25">
      <c r="A42" s="16" t="s">
        <v>91</v>
      </c>
      <c r="B42" s="18">
        <v>2459</v>
      </c>
      <c r="C42" s="18">
        <v>161</v>
      </c>
      <c r="D42" s="18">
        <v>122</v>
      </c>
      <c r="E42" s="18">
        <v>150</v>
      </c>
      <c r="F42" s="18">
        <v>109</v>
      </c>
      <c r="G42" s="18">
        <v>103</v>
      </c>
      <c r="H42" s="18">
        <v>76</v>
      </c>
      <c r="I42" s="18">
        <v>84</v>
      </c>
      <c r="J42" s="18">
        <v>102</v>
      </c>
      <c r="K42" s="18">
        <v>99</v>
      </c>
      <c r="L42" s="18">
        <v>95</v>
      </c>
      <c r="M42" s="18">
        <v>65</v>
      </c>
      <c r="N42" s="18">
        <v>101</v>
      </c>
      <c r="O42" s="18">
        <v>90</v>
      </c>
      <c r="P42" s="18">
        <v>89</v>
      </c>
      <c r="Q42" s="18">
        <v>85</v>
      </c>
      <c r="R42" s="18">
        <v>130</v>
      </c>
      <c r="S42" s="18">
        <v>109</v>
      </c>
      <c r="T42" s="18">
        <v>119</v>
      </c>
      <c r="U42" s="18">
        <v>150</v>
      </c>
      <c r="V42" s="18">
        <v>134</v>
      </c>
      <c r="W42" s="18">
        <v>145</v>
      </c>
      <c r="X42" s="18">
        <v>136</v>
      </c>
      <c r="Y42" s="18">
        <v>151</v>
      </c>
      <c r="Z42" s="18">
        <v>165</v>
      </c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4234</v>
      </c>
      <c r="C44" s="18">
        <v>2098</v>
      </c>
      <c r="D44" s="18">
        <v>5172.916666666667</v>
      </c>
      <c r="E44" s="18">
        <v>5131</v>
      </c>
      <c r="F44" s="18">
        <v>5200.916666666667</v>
      </c>
      <c r="G44" s="18">
        <v>5130.25</v>
      </c>
      <c r="H44" s="18">
        <v>5125.666666666667</v>
      </c>
      <c r="I44" s="18">
        <v>5210.083333333333</v>
      </c>
      <c r="J44" s="18">
        <v>5226.75</v>
      </c>
      <c r="K44" s="18">
        <v>5321.75</v>
      </c>
      <c r="L44" s="18">
        <v>5284</v>
      </c>
      <c r="M44" s="18">
        <v>5413.5</v>
      </c>
      <c r="N44" s="18">
        <v>5382.166666666667</v>
      </c>
      <c r="O44" s="18">
        <v>5583.75</v>
      </c>
      <c r="P44" s="18">
        <v>5486.75</v>
      </c>
      <c r="Q44" s="18">
        <v>5573.083333333333</v>
      </c>
      <c r="R44" s="18">
        <v>5533.5</v>
      </c>
      <c r="S44" s="18">
        <v>5525.75</v>
      </c>
      <c r="T44" s="18">
        <v>5593.5</v>
      </c>
      <c r="U44" s="18">
        <v>5592.25</v>
      </c>
      <c r="V44" s="18">
        <v>5627.333333333333</v>
      </c>
      <c r="W44" s="18">
        <v>5771.5</v>
      </c>
      <c r="X44" s="18">
        <v>5799.166666666667</v>
      </c>
      <c r="Y44" s="18">
        <v>5818.583333333333</v>
      </c>
      <c r="Z44" s="18">
        <v>5866.583333333333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9">
        <v>9.533175091074682</v>
      </c>
      <c r="C46" s="19">
        <v>2.8580011415525122</v>
      </c>
      <c r="D46" s="19">
        <v>1.303357305936073</v>
      </c>
      <c r="E46" s="19">
        <v>1.234584474885845</v>
      </c>
      <c r="F46" s="19">
        <v>1.174239526411657</v>
      </c>
      <c r="G46" s="19">
        <v>1.1137568493150689</v>
      </c>
      <c r="H46" s="19">
        <v>1.066426940639269</v>
      </c>
      <c r="I46" s="19">
        <v>1.0623207762557081</v>
      </c>
      <c r="J46" s="19">
        <v>1.077472677595628</v>
      </c>
      <c r="K46" s="19">
        <v>1.0677579908675801</v>
      </c>
      <c r="L46" s="19">
        <v>1.126595890410959</v>
      </c>
      <c r="M46" s="19">
        <v>1.1339931506849319</v>
      </c>
      <c r="N46" s="19">
        <v>1.1882616120218581</v>
      </c>
      <c r="O46" s="19">
        <v>1.1749303652968039</v>
      </c>
      <c r="P46" s="19">
        <v>1.168866438356164</v>
      </c>
      <c r="Q46" s="19">
        <v>1.16242694063927</v>
      </c>
      <c r="R46" s="19">
        <v>1.1590573770491801</v>
      </c>
      <c r="S46" s="19">
        <v>1.1639600456621</v>
      </c>
      <c r="T46" s="19">
        <v>1.1549566210045661</v>
      </c>
      <c r="U46" s="19">
        <v>1.152801369863014</v>
      </c>
      <c r="V46" s="19">
        <v>1.137454462659381</v>
      </c>
      <c r="W46" s="19">
        <v>1.1346678082191779</v>
      </c>
      <c r="X46" s="19">
        <v>1.1346678082191779</v>
      </c>
      <c r="Y46" s="19">
        <v>1.1346678082191779</v>
      </c>
      <c r="Z46" s="19">
        <v>1.1329337431693991</v>
      </c>
    </row>
    <row r="47" spans="1:26" x14ac:dyDescent="0.25">
      <c r="A47" s="16" t="s">
        <v>96</v>
      </c>
      <c r="B47" s="19">
        <v>5.5966939890710377</v>
      </c>
      <c r="C47" s="19">
        <v>0.7717054794520547</v>
      </c>
      <c r="D47" s="19">
        <v>0.43024885844748861</v>
      </c>
      <c r="E47" s="19">
        <v>0.40894520547945212</v>
      </c>
      <c r="F47" s="19">
        <v>0.39239981785063738</v>
      </c>
      <c r="G47" s="19">
        <v>0.365087899543379</v>
      </c>
      <c r="H47" s="19">
        <v>0.33948173515981728</v>
      </c>
      <c r="I47" s="19">
        <v>0.35550684931506848</v>
      </c>
      <c r="J47" s="19">
        <v>0.35454462659380698</v>
      </c>
      <c r="K47" s="19">
        <v>0.36366438356164382</v>
      </c>
      <c r="L47" s="19">
        <v>0.36593607305936071</v>
      </c>
      <c r="M47" s="19">
        <v>0.36096118721461179</v>
      </c>
      <c r="N47" s="19">
        <v>0.41166552823315122</v>
      </c>
      <c r="O47" s="19">
        <v>0.38893264840182662</v>
      </c>
      <c r="P47" s="19">
        <v>0.3928162100456622</v>
      </c>
      <c r="Q47" s="19">
        <v>0.39976940639269398</v>
      </c>
      <c r="R47" s="19">
        <v>0.40344489981785059</v>
      </c>
      <c r="S47" s="19">
        <v>0.38070205479452057</v>
      </c>
      <c r="T47" s="19">
        <v>0.39085273972602741</v>
      </c>
      <c r="U47" s="19">
        <v>0.39990753424657532</v>
      </c>
      <c r="V47" s="19">
        <v>0.38713911657559202</v>
      </c>
      <c r="W47" s="19">
        <v>0.39645091324200898</v>
      </c>
      <c r="X47" s="19">
        <v>0.39645091324200898</v>
      </c>
      <c r="Y47" s="19">
        <v>0.39645091324200898</v>
      </c>
      <c r="Z47" s="19">
        <v>0.3953756830601094</v>
      </c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113" priority="10">
      <formula>TRUE</formula>
    </cfRule>
  </conditionalFormatting>
  <conditionalFormatting sqref="A16:Z16">
    <cfRule type="expression" dxfId="112" priority="13">
      <formula>TRUE</formula>
    </cfRule>
  </conditionalFormatting>
  <conditionalFormatting sqref="A17:Z20">
    <cfRule type="notContainsBlanks" dxfId="111" priority="1">
      <formula>LEN(TRIM(A17))&gt;0</formula>
    </cfRule>
  </conditionalFormatting>
  <conditionalFormatting sqref="A20:Z20">
    <cfRule type="expression" dxfId="110" priority="16">
      <formula>TRUE</formula>
    </cfRule>
  </conditionalFormatting>
  <conditionalFormatting sqref="A26:Z26">
    <cfRule type="expression" dxfId="109" priority="19">
      <formula>TRUE</formula>
    </cfRule>
  </conditionalFormatting>
  <conditionalFormatting sqref="A30:Z30">
    <cfRule type="expression" dxfId="108" priority="22">
      <formula>TRUE</formula>
    </cfRule>
  </conditionalFormatting>
  <conditionalFormatting sqref="A32:Z32">
    <cfRule type="expression" dxfId="107" priority="25">
      <formula>TRUE</formula>
    </cfRule>
  </conditionalFormatting>
  <conditionalFormatting sqref="A35:Z35">
    <cfRule type="expression" dxfId="106" priority="28">
      <formula>TRUE</formula>
    </cfRule>
  </conditionalFormatting>
  <conditionalFormatting sqref="A38:Z38">
    <cfRule type="expression" dxfId="105" priority="31">
      <formula>TRUE</formula>
    </cfRule>
  </conditionalFormatting>
  <conditionalFormatting sqref="A45:Z45">
    <cfRule type="expression" dxfId="104" priority="34">
      <formula>TRUE</formula>
    </cfRule>
  </conditionalFormatting>
  <conditionalFormatting sqref="A55:Z55">
    <cfRule type="expression" dxfId="103" priority="37">
      <formula>TRUE</formula>
    </cfRule>
  </conditionalFormatting>
  <conditionalFormatting sqref="A60:Z60">
    <cfRule type="expression" dxfId="102" priority="40">
      <formula>TRUE</formula>
    </cfRule>
  </conditionalFormatting>
  <conditionalFormatting sqref="B14">
    <cfRule type="expression" dxfId="101" priority="8">
      <formula>TRUE</formula>
    </cfRule>
  </conditionalFormatting>
  <conditionalFormatting sqref="B16">
    <cfRule type="expression" dxfId="100" priority="11">
      <formula>TRUE</formula>
    </cfRule>
  </conditionalFormatting>
  <conditionalFormatting sqref="B1">
    <cfRule type="expression" dxfId="99" priority="3">
      <formula>TRUE</formula>
    </cfRule>
  </conditionalFormatting>
  <conditionalFormatting sqref="B20">
    <cfRule type="expression" dxfId="98" priority="14">
      <formula>TRUE</formula>
    </cfRule>
  </conditionalFormatting>
  <conditionalFormatting sqref="B26">
    <cfRule type="expression" dxfId="97" priority="17">
      <formula>TRUE</formula>
    </cfRule>
  </conditionalFormatting>
  <conditionalFormatting sqref="B1:B60">
    <cfRule type="expression" dxfId="96" priority="42">
      <formula>TRUE</formula>
    </cfRule>
  </conditionalFormatting>
  <conditionalFormatting sqref="B30">
    <cfRule type="expression" dxfId="95" priority="20">
      <formula>TRUE</formula>
    </cfRule>
  </conditionalFormatting>
  <conditionalFormatting sqref="B32">
    <cfRule type="expression" dxfId="94" priority="23">
      <formula>TRUE</formula>
    </cfRule>
  </conditionalFormatting>
  <conditionalFormatting sqref="B35">
    <cfRule type="expression" dxfId="93" priority="26">
      <formula>TRUE</formula>
    </cfRule>
  </conditionalFormatting>
  <conditionalFormatting sqref="B38">
    <cfRule type="expression" dxfId="92" priority="29">
      <formula>TRUE</formula>
    </cfRule>
  </conditionalFormatting>
  <conditionalFormatting sqref="B45">
    <cfRule type="expression" dxfId="91" priority="32">
      <formula>TRUE</formula>
    </cfRule>
  </conditionalFormatting>
  <conditionalFormatting sqref="B55">
    <cfRule type="expression" dxfId="90" priority="35">
      <formula>TRUE</formula>
    </cfRule>
  </conditionalFormatting>
  <conditionalFormatting sqref="B60">
    <cfRule type="expression" dxfId="89" priority="38">
      <formula>TRUE</formula>
    </cfRule>
  </conditionalFormatting>
  <conditionalFormatting sqref="Z14">
    <cfRule type="expression" dxfId="88" priority="9">
      <formula>TRUE</formula>
    </cfRule>
  </conditionalFormatting>
  <conditionalFormatting sqref="Z16">
    <cfRule type="expression" dxfId="87" priority="12">
      <formula>TRUE</formula>
    </cfRule>
  </conditionalFormatting>
  <conditionalFormatting sqref="Z1">
    <cfRule type="expression" dxfId="86" priority="4">
      <formula>TRUE</formula>
    </cfRule>
  </conditionalFormatting>
  <conditionalFormatting sqref="Z20">
    <cfRule type="expression" dxfId="85" priority="15">
      <formula>TRUE</formula>
    </cfRule>
  </conditionalFormatting>
  <conditionalFormatting sqref="Z26">
    <cfRule type="expression" dxfId="84" priority="18">
      <formula>TRUE</formula>
    </cfRule>
  </conditionalFormatting>
  <conditionalFormatting sqref="Z1:Z60">
    <cfRule type="expression" dxfId="83" priority="41">
      <formula>TRUE</formula>
    </cfRule>
  </conditionalFormatting>
  <conditionalFormatting sqref="Z30">
    <cfRule type="expression" dxfId="82" priority="21">
      <formula>TRUE</formula>
    </cfRule>
  </conditionalFormatting>
  <conditionalFormatting sqref="Z32">
    <cfRule type="expression" dxfId="81" priority="24">
      <formula>TRUE</formula>
    </cfRule>
  </conditionalFormatting>
  <conditionalFormatting sqref="Z35">
    <cfRule type="expression" dxfId="80" priority="27">
      <formula>TRUE</formula>
    </cfRule>
  </conditionalFormatting>
  <conditionalFormatting sqref="Z38">
    <cfRule type="expression" dxfId="79" priority="30">
      <formula>TRUE</formula>
    </cfRule>
  </conditionalFormatting>
  <conditionalFormatting sqref="Z45">
    <cfRule type="expression" dxfId="78" priority="33">
      <formula>TRUE</formula>
    </cfRule>
  </conditionalFormatting>
  <conditionalFormatting sqref="Z55">
    <cfRule type="expression" dxfId="77" priority="36">
      <formula>TRUE</formula>
    </cfRule>
  </conditionalFormatting>
  <conditionalFormatting sqref="Z60">
    <cfRule type="expression" dxfId="76" priority="39">
      <formula>TRUE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4</v>
      </c>
      <c r="C1" s="3" t="s">
        <v>4</v>
      </c>
      <c r="D1" s="3" t="s">
        <v>4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4</v>
      </c>
      <c r="K1" s="3" t="s">
        <v>4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>
        <v>100</v>
      </c>
      <c r="V3" s="3">
        <v>100</v>
      </c>
      <c r="W3" s="3">
        <v>100</v>
      </c>
      <c r="X3" s="3">
        <v>100</v>
      </c>
      <c r="Y3" s="3">
        <v>100</v>
      </c>
      <c r="Z3" s="3">
        <v>100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6" t="s">
        <v>59</v>
      </c>
      <c r="B5" s="17">
        <v>-234522.00396500001</v>
      </c>
      <c r="C5" s="17">
        <v>-88470.059165999963</v>
      </c>
      <c r="D5" s="17">
        <v>-140403.67151499999</v>
      </c>
      <c r="E5" s="17">
        <v>-215981.86678400001</v>
      </c>
      <c r="F5" s="17">
        <v>-333574.62563800003</v>
      </c>
      <c r="G5" s="17">
        <v>-392561.67209399998</v>
      </c>
      <c r="H5" s="17">
        <v>-531517.69586500002</v>
      </c>
      <c r="I5" s="17">
        <v>-487205.682333</v>
      </c>
      <c r="J5" s="17">
        <v>-489401.98663300002</v>
      </c>
      <c r="K5" s="17">
        <v>-492915.45947900001</v>
      </c>
      <c r="L5" s="17">
        <v>-483667.84904599999</v>
      </c>
      <c r="M5" s="17">
        <v>-415501.29012599989</v>
      </c>
      <c r="N5" s="17">
        <v>-478052.964698</v>
      </c>
      <c r="O5" s="17">
        <v>-390877.48097199999</v>
      </c>
      <c r="P5" s="17">
        <v>-416309.18857300002</v>
      </c>
      <c r="Q5" s="17">
        <v>-342913.35861400003</v>
      </c>
      <c r="R5" s="17">
        <v>-306215.23142500001</v>
      </c>
      <c r="S5" s="17">
        <v>-274621.24492600001</v>
      </c>
      <c r="T5" s="17">
        <v>-172716.99590099999</v>
      </c>
      <c r="U5" s="17">
        <v>-177752.75638800001</v>
      </c>
      <c r="V5" s="17">
        <v>-46824.91358499998</v>
      </c>
      <c r="W5" s="17">
        <v>89719.535785999993</v>
      </c>
      <c r="X5" s="17">
        <v>-17993.028658999989</v>
      </c>
      <c r="Y5" s="17">
        <v>10269.824676000029</v>
      </c>
      <c r="Z5" s="17">
        <v>57323.678374000017</v>
      </c>
    </row>
    <row r="6" spans="1:26" x14ac:dyDescent="0.25">
      <c r="A6" s="16" t="s">
        <v>60</v>
      </c>
      <c r="B6" s="17">
        <v>9465622.1514599994</v>
      </c>
      <c r="C6" s="17">
        <v>12443086.690334</v>
      </c>
      <c r="D6" s="17">
        <v>13383012.072672</v>
      </c>
      <c r="E6" s="17">
        <v>13189943.013138</v>
      </c>
      <c r="F6" s="17">
        <v>12090329.518308001</v>
      </c>
      <c r="G6" s="17">
        <v>11668423.439672999</v>
      </c>
      <c r="H6" s="17">
        <v>10875164.339609001</v>
      </c>
      <c r="I6" s="17">
        <v>11221324.149188001</v>
      </c>
      <c r="J6" s="17">
        <v>11113773.165752999</v>
      </c>
      <c r="K6" s="17">
        <v>11596772.160506001</v>
      </c>
      <c r="L6" s="17">
        <v>11557327.696626</v>
      </c>
      <c r="M6" s="17">
        <v>12046357.957501</v>
      </c>
      <c r="N6" s="17">
        <v>11715424.198967</v>
      </c>
      <c r="O6" s="17">
        <v>11795950.613190001</v>
      </c>
      <c r="P6" s="17">
        <v>12137378.96331</v>
      </c>
      <c r="Q6" s="17">
        <v>11984313.244512999</v>
      </c>
      <c r="R6" s="17">
        <v>12190469.120172</v>
      </c>
      <c r="S6" s="17">
        <v>11659906.548697</v>
      </c>
      <c r="T6" s="17">
        <v>11386441.467078</v>
      </c>
      <c r="U6" s="17">
        <v>11852776.696366999</v>
      </c>
      <c r="V6" s="17">
        <v>11491711.922603</v>
      </c>
      <c r="W6" s="17">
        <v>11791790.481916999</v>
      </c>
      <c r="X6" s="17">
        <v>11664067.192031</v>
      </c>
      <c r="Y6" s="17">
        <v>11510075.121990999</v>
      </c>
      <c r="Z6" s="17">
        <v>11297847.283358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>
        <v>9474998.4053999986</v>
      </c>
      <c r="C10" s="17">
        <v>2007135.148236</v>
      </c>
      <c r="D10" s="17">
        <v>747436.04042500001</v>
      </c>
      <c r="E10" s="17">
        <v>677372.62649499997</v>
      </c>
      <c r="F10" s="17">
        <v>650731.89798000013</v>
      </c>
      <c r="G10" s="17">
        <v>619732.01432299998</v>
      </c>
      <c r="H10" s="17">
        <v>531385.8974299999</v>
      </c>
      <c r="I10" s="17">
        <v>510840.62046000001</v>
      </c>
      <c r="J10" s="17">
        <v>552734.66530399991</v>
      </c>
      <c r="K10" s="17">
        <v>583429.58486199984</v>
      </c>
      <c r="L10" s="17">
        <v>583325.32472300006</v>
      </c>
      <c r="M10" s="17">
        <v>592636.85365099995</v>
      </c>
      <c r="N10" s="17">
        <v>676957.13098100002</v>
      </c>
      <c r="O10" s="17">
        <v>639301.77551800001</v>
      </c>
      <c r="P10" s="17">
        <v>685609.28447300009</v>
      </c>
      <c r="Q10" s="17">
        <v>657724.14200799982</v>
      </c>
      <c r="R10" s="17">
        <v>558285.49253200018</v>
      </c>
      <c r="S10" s="17">
        <v>675690.51158299996</v>
      </c>
      <c r="T10" s="17">
        <v>660180.04435799993</v>
      </c>
      <c r="U10" s="17">
        <v>684934.92615299998</v>
      </c>
      <c r="V10" s="17">
        <v>634882.14047900005</v>
      </c>
      <c r="W10" s="17">
        <v>638234.47461800009</v>
      </c>
      <c r="X10" s="17">
        <v>640511.80281699984</v>
      </c>
      <c r="Y10" s="17">
        <v>665094.9469310001</v>
      </c>
      <c r="Z10" s="17">
        <v>635259.64568399999</v>
      </c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418000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793894.49999999977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894388.29999999993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892329.04800000007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901007.66400000011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902704.50000000012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762641.304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644475.74399999995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531859.9439999999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425186.83200000005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323860.57199999999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227363.136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2067674.2488737029</v>
      </c>
      <c r="C16" s="17">
        <v>2320672.3830235898</v>
      </c>
      <c r="D16" s="17">
        <v>2489757.7478233571</v>
      </c>
      <c r="E16" s="17">
        <v>2403639.7788895709</v>
      </c>
      <c r="F16" s="17">
        <v>2105264.6263370928</v>
      </c>
      <c r="G16" s="17">
        <v>1995571.956200402</v>
      </c>
      <c r="H16" s="17">
        <v>1770763.98530152</v>
      </c>
      <c r="I16" s="17">
        <v>1867120.614565725</v>
      </c>
      <c r="J16" s="17">
        <v>1852344.9283999449</v>
      </c>
      <c r="K16" s="17">
        <v>1955874.1948590849</v>
      </c>
      <c r="L16" s="17">
        <v>1943724.7962520211</v>
      </c>
      <c r="M16" s="17">
        <v>2099940.1187000722</v>
      </c>
      <c r="N16" s="17">
        <v>2011702.295103177</v>
      </c>
      <c r="O16" s="17">
        <v>2043038.510831303</v>
      </c>
      <c r="P16" s="17">
        <v>2134295.1035624561</v>
      </c>
      <c r="Q16" s="17">
        <v>2130939.0926923868</v>
      </c>
      <c r="R16" s="17">
        <v>2196364.9831829378</v>
      </c>
      <c r="S16" s="17">
        <v>2117387.7140322258</v>
      </c>
      <c r="T16" s="17">
        <v>2125934.2958618151</v>
      </c>
      <c r="U16" s="17">
        <v>2260788.7525143879</v>
      </c>
      <c r="V16" s="17">
        <v>2201759.6040073358</v>
      </c>
      <c r="W16" s="17">
        <v>2324771.9173438279</v>
      </c>
      <c r="X16" s="17">
        <v>2296833.5251384522</v>
      </c>
      <c r="Y16" s="17">
        <v>2265184.9270794592</v>
      </c>
      <c r="Z16" s="17">
        <v>2211496.544601439</v>
      </c>
    </row>
    <row r="17" spans="1:26" x14ac:dyDescent="0.25">
      <c r="A17" s="16" t="s">
        <v>10</v>
      </c>
      <c r="B17" s="17">
        <f t="shared" ref="B17:Z17" si="0">SUM(B5:B16)</f>
        <v>21191772.801768702</v>
      </c>
      <c r="C17" s="17">
        <f t="shared" si="0"/>
        <v>17476318.662427589</v>
      </c>
      <c r="D17" s="17">
        <f t="shared" si="0"/>
        <v>17374190.48940536</v>
      </c>
      <c r="E17" s="17">
        <f t="shared" si="0"/>
        <v>16947302.599738572</v>
      </c>
      <c r="F17" s="17">
        <f t="shared" si="0"/>
        <v>15413759.080987094</v>
      </c>
      <c r="G17" s="17">
        <f t="shared" si="0"/>
        <v>14793870.238102401</v>
      </c>
      <c r="H17" s="17">
        <f t="shared" si="0"/>
        <v>13408437.830475522</v>
      </c>
      <c r="I17" s="17">
        <f t="shared" si="0"/>
        <v>13756555.445880724</v>
      </c>
      <c r="J17" s="17">
        <f t="shared" si="0"/>
        <v>13561310.716823943</v>
      </c>
      <c r="K17" s="17">
        <f t="shared" si="0"/>
        <v>14068347.312748086</v>
      </c>
      <c r="L17" s="17">
        <f t="shared" si="0"/>
        <v>13924570.540555023</v>
      </c>
      <c r="M17" s="17">
        <f t="shared" si="0"/>
        <v>14550796.775726072</v>
      </c>
      <c r="N17" s="17">
        <f t="shared" si="0"/>
        <v>13926030.660353178</v>
      </c>
      <c r="O17" s="17">
        <f t="shared" si="0"/>
        <v>14087413.418567304</v>
      </c>
      <c r="P17" s="17">
        <f t="shared" si="0"/>
        <v>14540974.162772456</v>
      </c>
      <c r="Q17" s="17">
        <f t="shared" si="0"/>
        <v>14430063.120599385</v>
      </c>
      <c r="R17" s="17">
        <f t="shared" si="0"/>
        <v>14638904.364461936</v>
      </c>
      <c r="S17" s="17">
        <f t="shared" si="0"/>
        <v>14178363.529386226</v>
      </c>
      <c r="T17" s="17">
        <f t="shared" si="0"/>
        <v>13999838.811396815</v>
      </c>
      <c r="U17" s="17">
        <f t="shared" si="0"/>
        <v>14620747.618646389</v>
      </c>
      <c r="V17" s="17">
        <f t="shared" si="0"/>
        <v>14281528.753504336</v>
      </c>
      <c r="W17" s="17">
        <f t="shared" si="0"/>
        <v>14844516.409664828</v>
      </c>
      <c r="X17" s="17">
        <f t="shared" si="0"/>
        <v>14583419.491327453</v>
      </c>
      <c r="Y17" s="17">
        <f t="shared" si="0"/>
        <v>14450624.820677459</v>
      </c>
      <c r="Z17" s="17">
        <f t="shared" si="0"/>
        <v>14201927.152017439</v>
      </c>
    </row>
    <row r="18" spans="1:26" x14ac:dyDescent="0.25">
      <c r="A18" s="16" t="s">
        <v>13</v>
      </c>
      <c r="B18" s="17">
        <f t="shared" ref="B18:Z18" si="1">B17/B3/1000</f>
        <v>211.91772801768701</v>
      </c>
      <c r="C18" s="17">
        <f t="shared" si="1"/>
        <v>174.7631866242759</v>
      </c>
      <c r="D18" s="17">
        <f t="shared" si="1"/>
        <v>173.74190489405359</v>
      </c>
      <c r="E18" s="17">
        <f t="shared" si="1"/>
        <v>169.47302599738572</v>
      </c>
      <c r="F18" s="17">
        <f t="shared" si="1"/>
        <v>154.13759080987094</v>
      </c>
      <c r="G18" s="17">
        <f t="shared" si="1"/>
        <v>147.93870238102403</v>
      </c>
      <c r="H18" s="17">
        <f t="shared" si="1"/>
        <v>134.08437830475523</v>
      </c>
      <c r="I18" s="17">
        <f t="shared" si="1"/>
        <v>137.56555445880724</v>
      </c>
      <c r="J18" s="17">
        <f t="shared" si="1"/>
        <v>135.61310716823942</v>
      </c>
      <c r="K18" s="17">
        <f t="shared" si="1"/>
        <v>140.68347312748085</v>
      </c>
      <c r="L18" s="17">
        <f t="shared" si="1"/>
        <v>139.24570540555021</v>
      </c>
      <c r="M18" s="17">
        <f t="shared" si="1"/>
        <v>145.50796775726073</v>
      </c>
      <c r="N18" s="17">
        <f t="shared" si="1"/>
        <v>139.2603066035318</v>
      </c>
      <c r="O18" s="17">
        <f t="shared" si="1"/>
        <v>140.87413418567303</v>
      </c>
      <c r="P18" s="17">
        <f t="shared" si="1"/>
        <v>145.40974162772454</v>
      </c>
      <c r="Q18" s="17">
        <f t="shared" si="1"/>
        <v>144.30063120599385</v>
      </c>
      <c r="R18" s="17">
        <f t="shared" si="1"/>
        <v>146.38904364461933</v>
      </c>
      <c r="S18" s="17">
        <f t="shared" si="1"/>
        <v>141.78363529386226</v>
      </c>
      <c r="T18" s="17">
        <f t="shared" si="1"/>
        <v>139.99838811396816</v>
      </c>
      <c r="U18" s="17">
        <f t="shared" si="1"/>
        <v>146.20747618646391</v>
      </c>
      <c r="V18" s="17">
        <f t="shared" si="1"/>
        <v>142.81528753504335</v>
      </c>
      <c r="W18" s="17">
        <f t="shared" si="1"/>
        <v>148.44516409664828</v>
      </c>
      <c r="X18" s="17">
        <f t="shared" si="1"/>
        <v>145.83419491327453</v>
      </c>
      <c r="Y18" s="17">
        <f t="shared" si="1"/>
        <v>144.50624820677459</v>
      </c>
      <c r="Z18" s="17">
        <f t="shared" si="1"/>
        <v>142.01927152017441</v>
      </c>
    </row>
    <row r="19" spans="1:26" x14ac:dyDescent="0.25">
      <c r="A19" s="16" t="s">
        <v>14</v>
      </c>
      <c r="B19" s="17">
        <f>B18/B4</f>
        <v>105.95886400884351</v>
      </c>
      <c r="C19" s="17">
        <f>C18/B4</f>
        <v>87.381593312137952</v>
      </c>
      <c r="D19" s="17">
        <f>D18/B4</f>
        <v>86.870952447026795</v>
      </c>
      <c r="E19" s="17">
        <f>E18/B4</f>
        <v>84.736512998692859</v>
      </c>
      <c r="F19" s="17">
        <f>F18/B4</f>
        <v>77.068795404935472</v>
      </c>
      <c r="G19" s="17">
        <f>G18/B4</f>
        <v>73.969351190512015</v>
      </c>
      <c r="H19" s="17">
        <f>H18/B4</f>
        <v>67.042189152377617</v>
      </c>
      <c r="I19" s="17">
        <f>I18/B4</f>
        <v>68.782777229403621</v>
      </c>
      <c r="J19" s="17">
        <f>J18/B4</f>
        <v>67.806553584119712</v>
      </c>
      <c r="K19" s="17">
        <f>K18/B4</f>
        <v>70.341736563740426</v>
      </c>
      <c r="L19" s="17">
        <f>L18/B4</f>
        <v>69.622852702775106</v>
      </c>
      <c r="M19" s="17">
        <f>M18/B4</f>
        <v>72.753983878630365</v>
      </c>
      <c r="N19" s="17">
        <f>N18/B4</f>
        <v>69.630153301765901</v>
      </c>
      <c r="O19" s="17">
        <f>O18/B4</f>
        <v>70.437067092836514</v>
      </c>
      <c r="P19" s="17">
        <f>P18/B4</f>
        <v>72.704870813862271</v>
      </c>
      <c r="Q19" s="17">
        <f>Q18/B4</f>
        <v>72.150315602996926</v>
      </c>
      <c r="R19" s="17">
        <f>R18/B4</f>
        <v>73.194521822309667</v>
      </c>
      <c r="S19" s="17">
        <f>S18/B4</f>
        <v>70.891817646931131</v>
      </c>
      <c r="T19" s="17">
        <f>T18/B4</f>
        <v>69.999194056984081</v>
      </c>
      <c r="U19" s="17">
        <f>U18/B4</f>
        <v>73.103738093231954</v>
      </c>
      <c r="V19" s="17">
        <f>V18/B4</f>
        <v>71.407643767521677</v>
      </c>
      <c r="W19" s="17">
        <f>W18/B4</f>
        <v>74.222582048324142</v>
      </c>
      <c r="X19" s="17">
        <f>X18/B4</f>
        <v>72.917097456637265</v>
      </c>
      <c r="Y19" s="17">
        <f>Y18/B4</f>
        <v>72.253124103387293</v>
      </c>
      <c r="Z19" s="17">
        <f>Z18/B4</f>
        <v>71.009635760087207</v>
      </c>
    </row>
    <row r="20" spans="1:26" x14ac:dyDescent="0.25">
      <c r="A20" s="16" t="s">
        <v>15</v>
      </c>
      <c r="B20" s="18">
        <v>129.75735416666669</v>
      </c>
      <c r="C20" s="18">
        <v>252.23074655420839</v>
      </c>
      <c r="D20" s="18">
        <v>270.49047138098342</v>
      </c>
      <c r="E20" s="18">
        <v>283.41163517487189</v>
      </c>
      <c r="F20" s="18">
        <v>283.28189723551299</v>
      </c>
      <c r="G20" s="18">
        <v>288.11794577467509</v>
      </c>
      <c r="H20" s="18">
        <v>290.49468483266082</v>
      </c>
      <c r="I20" s="18">
        <v>290.67072347202048</v>
      </c>
      <c r="J20" s="18">
        <v>287.18345895445771</v>
      </c>
      <c r="K20" s="18">
        <v>300.10765423459583</v>
      </c>
      <c r="L20" s="18">
        <v>309.48601640934038</v>
      </c>
      <c r="M20" s="18">
        <v>315.26175796123238</v>
      </c>
      <c r="N20" s="18">
        <v>311.75283951953531</v>
      </c>
      <c r="O20" s="18">
        <v>317.85639364823771</v>
      </c>
      <c r="P20" s="18">
        <v>316.29661394799058</v>
      </c>
      <c r="Q20" s="18">
        <v>321.26982716562708</v>
      </c>
      <c r="R20" s="18">
        <v>322.95032720274139</v>
      </c>
      <c r="S20" s="18">
        <v>310.41113329517822</v>
      </c>
      <c r="T20" s="18">
        <v>295.23960667635657</v>
      </c>
      <c r="U20" s="18">
        <v>282.52426623665048</v>
      </c>
      <c r="V20" s="18">
        <v>290.02208890409412</v>
      </c>
      <c r="W20" s="18">
        <v>291.15078210084891</v>
      </c>
      <c r="X20" s="18">
        <v>284.52336950246018</v>
      </c>
      <c r="Y20" s="18">
        <v>290.41314062131443</v>
      </c>
      <c r="Z20" s="18">
        <v>305.88836579872549</v>
      </c>
    </row>
    <row r="21" spans="1:26" x14ac:dyDescent="0.25">
      <c r="A21" s="16" t="s">
        <v>70</v>
      </c>
      <c r="B21" s="19">
        <v>7.7535322549541066</v>
      </c>
      <c r="C21" s="19">
        <v>1.582901762626453</v>
      </c>
      <c r="D21" s="19">
        <v>2.4131832429968352</v>
      </c>
      <c r="E21" s="19">
        <v>3.633200569469615</v>
      </c>
      <c r="F21" s="19">
        <v>5.7408615180537321</v>
      </c>
      <c r="G21" s="19">
        <v>6.7850098716048279</v>
      </c>
      <c r="H21" s="19">
        <v>9.2941899010458418</v>
      </c>
      <c r="I21" s="19">
        <v>8.6769073577524729</v>
      </c>
      <c r="J21" s="19">
        <v>8.9862099389066277</v>
      </c>
      <c r="K21" s="19">
        <v>8.8155679545754655</v>
      </c>
      <c r="L21" s="19">
        <v>8.5327651265218574</v>
      </c>
      <c r="M21" s="19">
        <v>7.3211619526451486</v>
      </c>
      <c r="N21" s="19">
        <v>8.6607194729990979</v>
      </c>
      <c r="O21" s="19">
        <v>7.0607656337116973</v>
      </c>
      <c r="P21" s="19">
        <v>7.6823745076239289</v>
      </c>
      <c r="Q21" s="19">
        <v>6.3308787798729806</v>
      </c>
      <c r="R21" s="19">
        <v>5.7131509444966602</v>
      </c>
      <c r="S21" s="19">
        <v>5.4164302752809927</v>
      </c>
      <c r="T21" s="19">
        <v>3.6386424488910949</v>
      </c>
      <c r="U21" s="19">
        <v>3.9762600398265922</v>
      </c>
      <c r="V21" s="19">
        <v>1.036393493155674</v>
      </c>
      <c r="W21" s="19">
        <v>-2.0236152274092469</v>
      </c>
      <c r="X21" s="19">
        <v>0.42508761005463541</v>
      </c>
      <c r="Y21" s="19">
        <v>-0.24337482661428519</v>
      </c>
      <c r="Z21" s="19">
        <v>-1.321797408671415</v>
      </c>
    </row>
    <row r="22" spans="1:26" x14ac:dyDescent="0.25">
      <c r="A22" s="16" t="s">
        <v>71</v>
      </c>
      <c r="B22" s="19">
        <v>364.74318593541489</v>
      </c>
      <c r="C22" s="19">
        <v>260.05354036835661</v>
      </c>
      <c r="D22" s="19">
        <v>268.72058282673021</v>
      </c>
      <c r="E22" s="19">
        <v>259.18845127883623</v>
      </c>
      <c r="F22" s="19">
        <v>243.10491707623191</v>
      </c>
      <c r="G22" s="19">
        <v>235.5949595302107</v>
      </c>
      <c r="H22" s="19">
        <v>222.14993346898581</v>
      </c>
      <c r="I22" s="19">
        <v>233.45993096971719</v>
      </c>
      <c r="J22" s="19">
        <v>238.3837047173248</v>
      </c>
      <c r="K22" s="19">
        <v>242.30022952097559</v>
      </c>
      <c r="L22" s="19">
        <v>238.25199948340489</v>
      </c>
      <c r="M22" s="19">
        <v>247.9923027948536</v>
      </c>
      <c r="N22" s="19">
        <v>248.014823582453</v>
      </c>
      <c r="O22" s="19">
        <v>248.99988818106169</v>
      </c>
      <c r="P22" s="19">
        <v>261.6844505815223</v>
      </c>
      <c r="Q22" s="19">
        <v>258.50972239927381</v>
      </c>
      <c r="R22" s="19">
        <v>265.78788512668501</v>
      </c>
      <c r="S22" s="19">
        <v>268.72789123169088</v>
      </c>
      <c r="T22" s="19">
        <v>280.2818439271594</v>
      </c>
      <c r="U22" s="19">
        <v>309.70860749371661</v>
      </c>
      <c r="V22" s="19">
        <v>297.11738724479738</v>
      </c>
      <c r="W22" s="19">
        <v>310.68296495462602</v>
      </c>
      <c r="X22" s="19">
        <v>321.88372543399362</v>
      </c>
      <c r="Y22" s="19">
        <v>318.69935263628378</v>
      </c>
      <c r="Z22" s="19">
        <v>304.33869419101842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9">
        <v>13.85393564647018</v>
      </c>
      <c r="C26" s="19">
        <v>5.3578269713100752</v>
      </c>
      <c r="D26" s="19">
        <v>1.199292652926583</v>
      </c>
      <c r="E26" s="19">
        <v>1.1232003090167371</v>
      </c>
      <c r="F26" s="19">
        <v>1.074535277966443</v>
      </c>
      <c r="G26" s="19">
        <v>0.97540992919258429</v>
      </c>
      <c r="H26" s="19">
        <v>0.94702617853812054</v>
      </c>
      <c r="I26" s="19">
        <v>0.95551397159386453</v>
      </c>
      <c r="J26" s="19">
        <v>0.94405210061135969</v>
      </c>
      <c r="K26" s="19">
        <v>0.94697277402960112</v>
      </c>
      <c r="L26" s="19">
        <v>1.0078563919988459</v>
      </c>
      <c r="M26" s="19">
        <v>1.0435452911272629</v>
      </c>
      <c r="N26" s="19">
        <v>1.1358782517629951</v>
      </c>
      <c r="O26" s="19">
        <v>1.0856457257096579</v>
      </c>
      <c r="P26" s="19">
        <v>1.103975182800832</v>
      </c>
      <c r="Q26" s="19">
        <v>1.097421828646334</v>
      </c>
      <c r="R26" s="19">
        <v>1.0695912078574941</v>
      </c>
      <c r="S26" s="19">
        <v>1.1119142446639649</v>
      </c>
      <c r="T26" s="19">
        <v>1.0819112757043861</v>
      </c>
      <c r="U26" s="19">
        <v>1.086760918131229</v>
      </c>
      <c r="V26" s="19">
        <v>1.0383328467976221</v>
      </c>
      <c r="W26" s="19">
        <v>1.062524577202232</v>
      </c>
      <c r="X26" s="19">
        <v>1.049307535648428</v>
      </c>
      <c r="Y26" s="19">
        <v>1.0535366656130309</v>
      </c>
      <c r="Z26" s="19">
        <v>1.054528389498576</v>
      </c>
    </row>
    <row r="27" spans="1:26" x14ac:dyDescent="0.25">
      <c r="A27" s="16" t="s">
        <v>76</v>
      </c>
      <c r="B27" s="18">
        <v>25951.47083333334</v>
      </c>
      <c r="C27" s="18">
        <v>47848.172621333331</v>
      </c>
      <c r="D27" s="18">
        <v>49802.705590666672</v>
      </c>
      <c r="E27" s="18">
        <v>50889.393212000003</v>
      </c>
      <c r="F27" s="18">
        <v>49732.969878666663</v>
      </c>
      <c r="G27" s="18">
        <v>49527.474878666668</v>
      </c>
      <c r="H27" s="18">
        <v>48954.164288</v>
      </c>
      <c r="I27" s="18">
        <v>48065.310833333329</v>
      </c>
      <c r="J27" s="18">
        <v>46621.362726666674</v>
      </c>
      <c r="K27" s="18">
        <v>47861.168697333327</v>
      </c>
      <c r="L27" s="18">
        <v>48508.83821200001</v>
      </c>
      <c r="M27" s="18">
        <v>48575.531666666669</v>
      </c>
      <c r="N27" s="18">
        <v>47236.790244000003</v>
      </c>
      <c r="O27" s="18">
        <v>47373.316909333327</v>
      </c>
      <c r="P27" s="18">
        <v>46381.735469333333</v>
      </c>
      <c r="Q27" s="18">
        <v>46359.236060000003</v>
      </c>
      <c r="R27" s="18">
        <v>45865.405469333338</v>
      </c>
      <c r="S27" s="18">
        <v>43389.268212000003</v>
      </c>
      <c r="T27" s="18">
        <v>40624.969878666663</v>
      </c>
      <c r="U27" s="18">
        <v>38270.737104416672</v>
      </c>
      <c r="V27" s="18">
        <v>38677.345776249997</v>
      </c>
      <c r="W27" s="18">
        <v>37954.415954666671</v>
      </c>
      <c r="X27" s="18">
        <v>36236.896339833344</v>
      </c>
      <c r="Y27" s="18">
        <v>36115.778167666656</v>
      </c>
      <c r="Z27" s="18">
        <v>37122.612073333337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25951.47083333334</v>
      </c>
      <c r="C29" s="18">
        <v>47848.172621333331</v>
      </c>
      <c r="D29" s="18">
        <v>49802.705590666672</v>
      </c>
      <c r="E29" s="18">
        <v>50889.393212000003</v>
      </c>
      <c r="F29" s="18">
        <v>49732.969878666663</v>
      </c>
      <c r="G29" s="18">
        <v>49527.474878666668</v>
      </c>
      <c r="H29" s="18">
        <v>48954.164288</v>
      </c>
      <c r="I29" s="18">
        <v>48065.310833333329</v>
      </c>
      <c r="J29" s="18">
        <v>46621.362726666674</v>
      </c>
      <c r="K29" s="18">
        <v>47861.168697333327</v>
      </c>
      <c r="L29" s="18">
        <v>48508.83821200001</v>
      </c>
      <c r="M29" s="18">
        <v>48575.531666666669</v>
      </c>
      <c r="N29" s="18">
        <v>47236.790244000003</v>
      </c>
      <c r="O29" s="18">
        <v>47373.316909333327</v>
      </c>
      <c r="P29" s="18">
        <v>46381.735469333333</v>
      </c>
      <c r="Q29" s="18">
        <v>46359.236060000003</v>
      </c>
      <c r="R29" s="18">
        <v>45865.405469333338</v>
      </c>
      <c r="S29" s="18">
        <v>43389.268212000003</v>
      </c>
      <c r="T29" s="18">
        <v>40624.969878666663</v>
      </c>
      <c r="U29" s="18">
        <v>38270.737104416672</v>
      </c>
      <c r="V29" s="18">
        <v>38677.345776249997</v>
      </c>
      <c r="W29" s="18">
        <v>37954.415954666671</v>
      </c>
      <c r="X29" s="18">
        <v>36236.896339833344</v>
      </c>
      <c r="Y29" s="18">
        <v>36115.778167666656</v>
      </c>
      <c r="Z29" s="18">
        <v>37122.612073333337</v>
      </c>
    </row>
    <row r="30" spans="1:26" x14ac:dyDescent="0.25">
      <c r="A30" s="16" t="s">
        <v>79</v>
      </c>
      <c r="B30" s="18">
        <v>30247.117862333329</v>
      </c>
      <c r="C30" s="18">
        <v>55891.06112258332</v>
      </c>
      <c r="D30" s="18">
        <v>58181.935384499993</v>
      </c>
      <c r="E30" s="18">
        <v>59446.722704749998</v>
      </c>
      <c r="F30" s="18">
        <v>58105.325235416669</v>
      </c>
      <c r="G30" s="18">
        <v>57857.199845333329</v>
      </c>
      <c r="H30" s="18">
        <v>57188.168256083329</v>
      </c>
      <c r="I30" s="18">
        <v>56149.692770166672</v>
      </c>
      <c r="J30" s="18">
        <v>54461.445922166669</v>
      </c>
      <c r="K30" s="18">
        <v>55914.203375083329</v>
      </c>
      <c r="L30" s="18">
        <v>56683.600436000001</v>
      </c>
      <c r="M30" s="18">
        <v>56753.462471333332</v>
      </c>
      <c r="N30" s="18">
        <v>55197.835028416674</v>
      </c>
      <c r="O30" s="18">
        <v>55359.078781166667</v>
      </c>
      <c r="P30" s="18">
        <v>54190.171041499998</v>
      </c>
      <c r="Q30" s="18">
        <v>54165.206843666667</v>
      </c>
      <c r="R30" s="18">
        <v>53598.309304249997</v>
      </c>
      <c r="S30" s="18">
        <v>50701.519445249993</v>
      </c>
      <c r="T30" s="18">
        <v>47467.42729658333</v>
      </c>
      <c r="U30" s="18">
        <v>44703.503947833342</v>
      </c>
      <c r="V30" s="18">
        <v>45180.632543749998</v>
      </c>
      <c r="W30" s="18">
        <v>44336.262433083328</v>
      </c>
      <c r="X30" s="18">
        <v>42327.812510666663</v>
      </c>
      <c r="Y30" s="18">
        <v>42197.563399916668</v>
      </c>
      <c r="Z30" s="18">
        <v>43367.976058916662</v>
      </c>
    </row>
    <row r="31" spans="1:26" x14ac:dyDescent="0.25">
      <c r="A31" s="16" t="s">
        <v>80</v>
      </c>
      <c r="B31" s="17">
        <v>9231100.1474949997</v>
      </c>
      <c r="C31" s="17">
        <v>12354616.631168</v>
      </c>
      <c r="D31" s="17">
        <v>13242608.401156999</v>
      </c>
      <c r="E31" s="17">
        <v>12973961.146353999</v>
      </c>
      <c r="F31" s="17">
        <v>11756754.89267</v>
      </c>
      <c r="G31" s="17">
        <v>11275861.767579</v>
      </c>
      <c r="H31" s="17">
        <v>10343646.643743999</v>
      </c>
      <c r="I31" s="17">
        <v>10734118.466855001</v>
      </c>
      <c r="J31" s="17">
        <v>10624371.17912</v>
      </c>
      <c r="K31" s="17">
        <v>11103856.701027</v>
      </c>
      <c r="L31" s="17">
        <v>11073659.847580001</v>
      </c>
      <c r="M31" s="17">
        <v>11630856.667375</v>
      </c>
      <c r="N31" s="17">
        <v>11237371.234269001</v>
      </c>
      <c r="O31" s="17">
        <v>11405073.132218</v>
      </c>
      <c r="P31" s="17">
        <v>11721069.774737</v>
      </c>
      <c r="Q31" s="17">
        <v>11641399.885899</v>
      </c>
      <c r="R31" s="17">
        <v>11884253.888746999</v>
      </c>
      <c r="S31" s="17">
        <v>11385285.303771</v>
      </c>
      <c r="T31" s="17">
        <v>11213724.471177001</v>
      </c>
      <c r="U31" s="17">
        <v>11675023.939979</v>
      </c>
      <c r="V31" s="17">
        <v>11444887.009018</v>
      </c>
      <c r="W31" s="17">
        <v>11881510.017703</v>
      </c>
      <c r="X31" s="17">
        <v>11646074.163372001</v>
      </c>
      <c r="Y31" s="17">
        <v>11520344.946667001</v>
      </c>
      <c r="Z31" s="17">
        <v>11355170.961732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599.25</v>
      </c>
      <c r="C33" s="18">
        <v>1073.416666666667</v>
      </c>
      <c r="D33" s="18">
        <v>1122.333333333333</v>
      </c>
      <c r="E33" s="18">
        <v>1150.916666666667</v>
      </c>
      <c r="F33" s="18">
        <v>1129.916666666667</v>
      </c>
      <c r="G33" s="18">
        <v>1118.833333333333</v>
      </c>
      <c r="H33" s="18">
        <v>1108.166666666667</v>
      </c>
      <c r="I33" s="18">
        <v>1089.25</v>
      </c>
      <c r="J33" s="18">
        <v>1060.916666666667</v>
      </c>
      <c r="K33" s="18">
        <v>1094.333333333333</v>
      </c>
      <c r="L33" s="18">
        <v>1105.25</v>
      </c>
      <c r="M33" s="18">
        <v>1106</v>
      </c>
      <c r="N33" s="18">
        <v>1078</v>
      </c>
      <c r="O33" s="18">
        <v>1082.416666666667</v>
      </c>
      <c r="P33" s="18">
        <v>1062.25</v>
      </c>
      <c r="Q33" s="18">
        <v>1063.083333333333</v>
      </c>
      <c r="R33" s="18">
        <v>1055</v>
      </c>
      <c r="S33" s="18">
        <v>994.16666666666663</v>
      </c>
      <c r="T33" s="18">
        <v>931.75</v>
      </c>
      <c r="U33" s="18">
        <v>884.83333333333337</v>
      </c>
      <c r="V33" s="18">
        <v>900.08333333333337</v>
      </c>
      <c r="W33" s="18">
        <v>869.91666666666663</v>
      </c>
      <c r="X33" s="18">
        <v>836.75</v>
      </c>
      <c r="Y33" s="18">
        <v>832.66666666666663</v>
      </c>
      <c r="Z33" s="18">
        <v>861.75</v>
      </c>
    </row>
    <row r="34" spans="1:26" x14ac:dyDescent="0.25">
      <c r="A34" s="16" t="s">
        <v>83</v>
      </c>
      <c r="B34" s="18">
        <v>6845</v>
      </c>
      <c r="C34" s="18">
        <v>3880</v>
      </c>
      <c r="D34" s="18">
        <v>6857.833333333333</v>
      </c>
      <c r="E34" s="18">
        <v>6752.083333333333</v>
      </c>
      <c r="F34" s="18">
        <v>6783.583333333333</v>
      </c>
      <c r="G34" s="18">
        <v>6723.583333333333</v>
      </c>
      <c r="H34" s="18">
        <v>6617.25</v>
      </c>
      <c r="I34" s="18">
        <v>6701.5</v>
      </c>
      <c r="J34" s="18">
        <v>6770.083333333333</v>
      </c>
      <c r="K34" s="18">
        <v>6727.083333333333</v>
      </c>
      <c r="L34" s="18">
        <v>6646.666666666667</v>
      </c>
      <c r="M34" s="18">
        <v>6676</v>
      </c>
      <c r="N34" s="18">
        <v>6606.166666666667</v>
      </c>
      <c r="O34" s="18">
        <v>6796.583333333333</v>
      </c>
      <c r="P34" s="18">
        <v>6722.416666666667</v>
      </c>
      <c r="Q34" s="18">
        <v>6692.416666666667</v>
      </c>
      <c r="R34" s="18">
        <v>6716.333333333333</v>
      </c>
      <c r="S34" s="18">
        <v>6698.583333333333</v>
      </c>
      <c r="T34" s="18">
        <v>6874</v>
      </c>
      <c r="U34" s="18">
        <v>6847.833333333333</v>
      </c>
      <c r="V34" s="18">
        <v>6931.416666666667</v>
      </c>
      <c r="W34" s="18">
        <v>6914.083333333333</v>
      </c>
      <c r="X34" s="18">
        <v>6962.666666666667</v>
      </c>
      <c r="Y34" s="18">
        <v>6959.916666666667</v>
      </c>
      <c r="Z34" s="18">
        <v>6869.75</v>
      </c>
    </row>
    <row r="35" spans="1:26" x14ac:dyDescent="0.25">
      <c r="A35" s="16" t="s">
        <v>84</v>
      </c>
      <c r="B35" s="18">
        <v>1339.75</v>
      </c>
      <c r="C35" s="18">
        <v>3806.583333333333</v>
      </c>
      <c r="D35" s="18">
        <v>779.83333333333337</v>
      </c>
      <c r="E35" s="18">
        <v>857</v>
      </c>
      <c r="F35" s="18">
        <v>870.5</v>
      </c>
      <c r="G35" s="18">
        <v>917.58333333333337</v>
      </c>
      <c r="H35" s="18">
        <v>1034.583333333333</v>
      </c>
      <c r="I35" s="18">
        <v>969.25</v>
      </c>
      <c r="J35" s="18">
        <v>953</v>
      </c>
      <c r="K35" s="18">
        <v>938.58333333333337</v>
      </c>
      <c r="L35" s="18">
        <v>1008.083333333333</v>
      </c>
      <c r="M35" s="18">
        <v>978</v>
      </c>
      <c r="N35" s="18">
        <v>1099.833333333333</v>
      </c>
      <c r="O35" s="18">
        <v>881</v>
      </c>
      <c r="P35" s="18">
        <v>975.33333333333337</v>
      </c>
      <c r="Q35" s="18">
        <v>1004.5</v>
      </c>
      <c r="R35" s="18">
        <v>1012.666666666667</v>
      </c>
      <c r="S35" s="18">
        <v>1067.25</v>
      </c>
      <c r="T35" s="18">
        <v>954.25</v>
      </c>
      <c r="U35" s="18">
        <v>1027.333333333333</v>
      </c>
      <c r="V35" s="18">
        <v>952.5</v>
      </c>
      <c r="W35" s="18">
        <v>976</v>
      </c>
      <c r="X35" s="18">
        <v>960.58333333333337</v>
      </c>
      <c r="Y35" s="18">
        <v>967.41666666666663</v>
      </c>
      <c r="Z35" s="18">
        <v>1052.5</v>
      </c>
    </row>
    <row r="36" spans="1:26" x14ac:dyDescent="0.25">
      <c r="A36" s="16" t="s">
        <v>85</v>
      </c>
      <c r="B36" s="18">
        <v>86.060806022417637</v>
      </c>
      <c r="C36" s="18">
        <v>89.162588612918555</v>
      </c>
      <c r="D36" s="18">
        <v>87.195398303786135</v>
      </c>
      <c r="E36" s="18">
        <v>85.772080004081033</v>
      </c>
      <c r="F36" s="18">
        <v>83.266315578665768</v>
      </c>
      <c r="G36" s="18">
        <v>82.686398275171243</v>
      </c>
      <c r="H36" s="18">
        <v>79.998176553415135</v>
      </c>
      <c r="I36" s="18">
        <v>79.679945558590205</v>
      </c>
      <c r="J36" s="18">
        <v>77.04954883074339</v>
      </c>
      <c r="K36" s="18">
        <v>76.458000357439104</v>
      </c>
      <c r="L36" s="18">
        <v>75.754747392361111</v>
      </c>
      <c r="M36" s="18">
        <v>75.84348903178271</v>
      </c>
      <c r="N36" s="18">
        <v>72.638076354024363</v>
      </c>
      <c r="O36" s="18">
        <v>73.373297342399169</v>
      </c>
      <c r="P36" s="18">
        <v>72.368003665487066</v>
      </c>
      <c r="Q36" s="18">
        <v>69.181853263670092</v>
      </c>
      <c r="R36" s="18">
        <v>70.220669207669232</v>
      </c>
      <c r="S36" s="18">
        <v>69.196212512138501</v>
      </c>
      <c r="T36" s="18">
        <v>67.971514971641923</v>
      </c>
      <c r="U36" s="18">
        <v>68.066928215429982</v>
      </c>
      <c r="V36" s="18">
        <v>68.74655274375759</v>
      </c>
      <c r="W36" s="18">
        <v>66.028751331582953</v>
      </c>
      <c r="X36" s="18">
        <v>66.960070506059736</v>
      </c>
      <c r="Y36" s="18">
        <v>65.123947953453197</v>
      </c>
      <c r="Z36" s="18">
        <v>63.655702640160129</v>
      </c>
    </row>
    <row r="37" spans="1:26" x14ac:dyDescent="0.25">
      <c r="A37" s="16" t="s">
        <v>86</v>
      </c>
      <c r="B37" s="20">
        <v>0.60519205569463141</v>
      </c>
      <c r="C37" s="20">
        <v>0.76487217037756838</v>
      </c>
      <c r="D37" s="20">
        <v>0.78356609421322088</v>
      </c>
      <c r="E37" s="20">
        <v>0.80936137880882653</v>
      </c>
      <c r="F37" s="20">
        <v>0.80645678847830649</v>
      </c>
      <c r="G37" s="20">
        <v>0.80851605209426425</v>
      </c>
      <c r="H37" s="20">
        <v>0.8187033136454972</v>
      </c>
      <c r="I37" s="20">
        <v>0.82190015010978124</v>
      </c>
      <c r="J37" s="20">
        <v>0.80878857183012232</v>
      </c>
      <c r="K37" s="20">
        <v>0.82583302445177043</v>
      </c>
      <c r="L37" s="20">
        <v>0.84062925246229714</v>
      </c>
      <c r="M37" s="20">
        <v>0.83096939331791642</v>
      </c>
      <c r="N37" s="20">
        <v>0.83602760519183705</v>
      </c>
      <c r="O37" s="20">
        <v>0.83027877403714501</v>
      </c>
      <c r="P37" s="20">
        <v>0.82931826775980932</v>
      </c>
      <c r="Q37" s="20">
        <v>0.84971155483237271</v>
      </c>
      <c r="R37" s="20">
        <v>0.84016855792456391</v>
      </c>
      <c r="S37" s="20">
        <v>0.82660822671535394</v>
      </c>
      <c r="T37" s="20">
        <v>0.80375232974766053</v>
      </c>
      <c r="U37" s="20">
        <v>0.79879480642299827</v>
      </c>
      <c r="V37" s="20">
        <v>0.80812937918989391</v>
      </c>
      <c r="W37" s="20">
        <v>0.81020528450384566</v>
      </c>
      <c r="X37" s="20">
        <v>0.80441057730834364</v>
      </c>
      <c r="Y37" s="20">
        <v>0.80326837725714062</v>
      </c>
      <c r="Z37" s="20">
        <v>0.81737189554541945</v>
      </c>
    </row>
    <row r="38" spans="1:26" x14ac:dyDescent="0.25">
      <c r="A38" s="16" t="s">
        <v>87</v>
      </c>
      <c r="B38" s="20">
        <v>0.10872988767455979</v>
      </c>
      <c r="C38" s="20">
        <v>0.19184741248097409</v>
      </c>
      <c r="D38" s="20">
        <v>0.18970700152207001</v>
      </c>
      <c r="E38" s="20">
        <v>0.20817161339421611</v>
      </c>
      <c r="F38" s="20">
        <v>0.19833409228901031</v>
      </c>
      <c r="G38" s="20">
        <v>0.22667427701674281</v>
      </c>
      <c r="H38" s="20">
        <v>0.2207286910197869</v>
      </c>
      <c r="I38" s="20">
        <v>0.22423896499238971</v>
      </c>
      <c r="J38" s="20">
        <v>0.20828589860352159</v>
      </c>
      <c r="K38" s="20">
        <v>0.2242199391171994</v>
      </c>
      <c r="L38" s="20">
        <v>0.22495243531202441</v>
      </c>
      <c r="M38" s="20">
        <v>0.23384703196347029</v>
      </c>
      <c r="N38" s="20">
        <v>0.20815308136004859</v>
      </c>
      <c r="O38" s="20">
        <v>0.22032914764079151</v>
      </c>
      <c r="P38" s="20">
        <v>0.22335426179604259</v>
      </c>
      <c r="Q38" s="20">
        <v>0.21762747336377469</v>
      </c>
      <c r="R38" s="20">
        <v>0.21941408621736491</v>
      </c>
      <c r="S38" s="20">
        <v>0.215439497716895</v>
      </c>
      <c r="T38" s="20">
        <v>0.21118721461187209</v>
      </c>
      <c r="U38" s="20">
        <v>0.21674277016742771</v>
      </c>
      <c r="V38" s="20">
        <v>0.23444140862173651</v>
      </c>
      <c r="W38" s="20">
        <v>0.21782724505327239</v>
      </c>
      <c r="X38" s="20">
        <v>0.24022070015220701</v>
      </c>
      <c r="Y38" s="20">
        <v>0.22480974124809741</v>
      </c>
      <c r="Z38" s="20">
        <v>0.22352193381906499</v>
      </c>
    </row>
    <row r="39" spans="1:26" x14ac:dyDescent="0.25">
      <c r="A39" s="16" t="s">
        <v>88</v>
      </c>
      <c r="B39" s="18">
        <v>270.75</v>
      </c>
      <c r="C39" s="18">
        <v>495.41666666666669</v>
      </c>
      <c r="D39" s="18">
        <v>522.91666666666663</v>
      </c>
      <c r="E39" s="18">
        <v>532.91666666666663</v>
      </c>
      <c r="F39" s="18">
        <v>525.16666666666663</v>
      </c>
      <c r="G39" s="18">
        <v>514.91666666666663</v>
      </c>
      <c r="H39" s="18">
        <v>512.25</v>
      </c>
      <c r="I39" s="18">
        <v>503.41666666666669</v>
      </c>
      <c r="J39" s="18">
        <v>493</v>
      </c>
      <c r="K39" s="18">
        <v>509.75</v>
      </c>
      <c r="L39" s="18">
        <v>511.25</v>
      </c>
      <c r="M39" s="18">
        <v>516.41666666666663</v>
      </c>
      <c r="N39" s="18">
        <v>499.75</v>
      </c>
      <c r="O39" s="18">
        <v>501.5</v>
      </c>
      <c r="P39" s="18">
        <v>491.66666666666669</v>
      </c>
      <c r="Q39" s="18">
        <v>494.66666666666669</v>
      </c>
      <c r="R39" s="18">
        <v>489.66666666666669</v>
      </c>
      <c r="S39" s="18">
        <v>457.08333333333331</v>
      </c>
      <c r="T39" s="18">
        <v>429.08333333333331</v>
      </c>
      <c r="U39" s="18">
        <v>404.58333333333331</v>
      </c>
      <c r="V39" s="18">
        <v>410.91666666666669</v>
      </c>
      <c r="W39" s="18">
        <v>395.16666666666669</v>
      </c>
      <c r="X39" s="18">
        <v>378.33333333333331</v>
      </c>
      <c r="Y39" s="18">
        <v>377.25</v>
      </c>
      <c r="Z39" s="18">
        <v>390.25</v>
      </c>
    </row>
    <row r="40" spans="1:26" x14ac:dyDescent="0.25">
      <c r="A40" s="16" t="s">
        <v>89</v>
      </c>
      <c r="B40" s="18">
        <v>328.5</v>
      </c>
      <c r="C40" s="18">
        <v>578</v>
      </c>
      <c r="D40" s="18">
        <v>599.41666666666663</v>
      </c>
      <c r="E40" s="18">
        <v>618</v>
      </c>
      <c r="F40" s="18">
        <v>604.75</v>
      </c>
      <c r="G40" s="18">
        <v>603.91666666666663</v>
      </c>
      <c r="H40" s="18">
        <v>595.91666666666663</v>
      </c>
      <c r="I40" s="18">
        <v>585.83333333333337</v>
      </c>
      <c r="J40" s="18">
        <v>567.91666666666663</v>
      </c>
      <c r="K40" s="18">
        <v>584.58333333333337</v>
      </c>
      <c r="L40" s="18">
        <v>594</v>
      </c>
      <c r="M40" s="18">
        <v>589.58333333333337</v>
      </c>
      <c r="N40" s="18">
        <v>578.25</v>
      </c>
      <c r="O40" s="18">
        <v>580.91666666666663</v>
      </c>
      <c r="P40" s="18">
        <v>570.58333333333337</v>
      </c>
      <c r="Q40" s="18">
        <v>568.41666666666663</v>
      </c>
      <c r="R40" s="18">
        <v>565.33333333333337</v>
      </c>
      <c r="S40" s="18">
        <v>537.08333333333337</v>
      </c>
      <c r="T40" s="18">
        <v>502.66666666666669</v>
      </c>
      <c r="U40" s="18">
        <v>480.25</v>
      </c>
      <c r="V40" s="18">
        <v>489.16666666666669</v>
      </c>
      <c r="W40" s="18">
        <v>474.75</v>
      </c>
      <c r="X40" s="18">
        <v>458.41666666666669</v>
      </c>
      <c r="Y40" s="18">
        <v>455.41666666666669</v>
      </c>
      <c r="Z40" s="18">
        <v>471.5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8">
        <v>6845</v>
      </c>
      <c r="C44" s="18">
        <v>3880</v>
      </c>
      <c r="D44" s="18">
        <v>6857.833333333333</v>
      </c>
      <c r="E44" s="18">
        <v>6752.083333333333</v>
      </c>
      <c r="F44" s="18">
        <v>6783.583333333333</v>
      </c>
      <c r="G44" s="18">
        <v>6723.583333333333</v>
      </c>
      <c r="H44" s="18">
        <v>6617.25</v>
      </c>
      <c r="I44" s="18">
        <v>6701.5</v>
      </c>
      <c r="J44" s="18">
        <v>6770.083333333333</v>
      </c>
      <c r="K44" s="18">
        <v>6727.083333333333</v>
      </c>
      <c r="L44" s="18">
        <v>6646.666666666667</v>
      </c>
      <c r="M44" s="18">
        <v>6676</v>
      </c>
      <c r="N44" s="18">
        <v>6606.166666666667</v>
      </c>
      <c r="O44" s="18">
        <v>6796.583333333333</v>
      </c>
      <c r="P44" s="18">
        <v>6722.416666666667</v>
      </c>
      <c r="Q44" s="18">
        <v>6692.416666666667</v>
      </c>
      <c r="R44" s="18">
        <v>6716.333333333333</v>
      </c>
      <c r="S44" s="18">
        <v>6698.583333333333</v>
      </c>
      <c r="T44" s="18">
        <v>6874</v>
      </c>
      <c r="U44" s="18">
        <v>6847.833333333333</v>
      </c>
      <c r="V44" s="18">
        <v>6931.416666666667</v>
      </c>
      <c r="W44" s="18">
        <v>6914.083333333333</v>
      </c>
      <c r="X44" s="18">
        <v>6962.666666666667</v>
      </c>
      <c r="Y44" s="18">
        <v>6959.916666666667</v>
      </c>
      <c r="Z44" s="18">
        <v>6869.75</v>
      </c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9">
        <v>13.362560336976321</v>
      </c>
      <c r="C49" s="19">
        <v>2.8731541095890401</v>
      </c>
      <c r="D49" s="19">
        <v>1.1545844748858449</v>
      </c>
      <c r="E49" s="19">
        <v>1.068971461187215</v>
      </c>
      <c r="F49" s="19">
        <v>1.013759107468124</v>
      </c>
      <c r="G49" s="19">
        <v>0.93070433789954354</v>
      </c>
      <c r="H49" s="19">
        <v>0.87418150684931495</v>
      </c>
      <c r="I49" s="19">
        <v>0.87956050228310501</v>
      </c>
      <c r="J49" s="19">
        <v>0.89128756830601086</v>
      </c>
      <c r="K49" s="19">
        <v>0.88559246575342476</v>
      </c>
      <c r="L49" s="19">
        <v>0.95473059360730594</v>
      </c>
      <c r="M49" s="19">
        <v>0.95928767123287673</v>
      </c>
      <c r="N49" s="19">
        <v>1.026450364298725</v>
      </c>
      <c r="O49" s="19">
        <v>1.006183789954338</v>
      </c>
      <c r="P49" s="19">
        <v>1.003470319634703</v>
      </c>
      <c r="Q49" s="19">
        <v>1.00290296803653</v>
      </c>
      <c r="R49" s="19">
        <v>0.99668715846994527</v>
      </c>
      <c r="S49" s="19">
        <v>0.98673630136986312</v>
      </c>
      <c r="T49" s="19">
        <v>0.98728538812785371</v>
      </c>
      <c r="U49" s="19">
        <v>0.98446461187214607</v>
      </c>
      <c r="V49" s="19">
        <v>0.97044854280510029</v>
      </c>
      <c r="W49" s="19">
        <v>0.97003652968036536</v>
      </c>
      <c r="X49" s="19">
        <v>0.97003652968036536</v>
      </c>
      <c r="Y49" s="19">
        <v>0.97003652968036536</v>
      </c>
      <c r="Z49" s="19">
        <v>0.96746812386156655</v>
      </c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9">
        <v>1.3182183219178081</v>
      </c>
      <c r="E53" s="19">
        <v>1.2515959855403349</v>
      </c>
      <c r="F53" s="19">
        <v>1.188437310261081</v>
      </c>
      <c r="G53" s="19">
        <v>0.99029680365296813</v>
      </c>
      <c r="H53" s="19">
        <v>1.058910768645358</v>
      </c>
      <c r="I53" s="19">
        <v>1.122911434550989</v>
      </c>
      <c r="J53" s="19">
        <v>1.0312556921675771</v>
      </c>
      <c r="K53" s="19">
        <v>0.95704661339421615</v>
      </c>
      <c r="L53" s="19">
        <v>1.146879661339421</v>
      </c>
      <c r="M53" s="19">
        <v>1.145842465753425</v>
      </c>
      <c r="N53" s="19">
        <v>1.2873330297510619</v>
      </c>
      <c r="O53" s="19">
        <v>1.1971921613394221</v>
      </c>
      <c r="P53" s="19">
        <v>1.2410665905631659</v>
      </c>
      <c r="Q53" s="19">
        <v>1.1805885654490109</v>
      </c>
      <c r="R53" s="19">
        <v>1.3232988008500299</v>
      </c>
      <c r="S53" s="19">
        <v>1.2195303462709279</v>
      </c>
      <c r="T53" s="19">
        <v>1.254435882800609</v>
      </c>
      <c r="U53" s="19">
        <v>1.2412584665144599</v>
      </c>
      <c r="V53" s="19">
        <v>1.2522939435336971</v>
      </c>
      <c r="W53" s="19">
        <v>1.2824358828006091</v>
      </c>
      <c r="X53" s="19">
        <v>1.2824358828006091</v>
      </c>
      <c r="Y53" s="19">
        <v>1.2824358828006091</v>
      </c>
      <c r="Z53" s="19">
        <v>1.2791150576806309</v>
      </c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75" priority="10">
      <formula>TRUE</formula>
    </cfRule>
  </conditionalFormatting>
  <conditionalFormatting sqref="A16:Z16">
    <cfRule type="expression" dxfId="74" priority="13">
      <formula>TRUE</formula>
    </cfRule>
  </conditionalFormatting>
  <conditionalFormatting sqref="A17:Z20">
    <cfRule type="notContainsBlanks" dxfId="73" priority="1">
      <formula>LEN(TRIM(A17))&gt;0</formula>
    </cfRule>
  </conditionalFormatting>
  <conditionalFormatting sqref="A20:Z20">
    <cfRule type="expression" dxfId="72" priority="16">
      <formula>TRUE</formula>
    </cfRule>
  </conditionalFormatting>
  <conditionalFormatting sqref="A26:Z26">
    <cfRule type="expression" dxfId="71" priority="19">
      <formula>TRUE</formula>
    </cfRule>
  </conditionalFormatting>
  <conditionalFormatting sqref="A30:Z30">
    <cfRule type="expression" dxfId="70" priority="22">
      <formula>TRUE</formula>
    </cfRule>
  </conditionalFormatting>
  <conditionalFormatting sqref="A32:Z32">
    <cfRule type="expression" dxfId="69" priority="25">
      <formula>TRUE</formula>
    </cfRule>
  </conditionalFormatting>
  <conditionalFormatting sqref="A35:Z35">
    <cfRule type="expression" dxfId="68" priority="28">
      <formula>TRUE</formula>
    </cfRule>
  </conditionalFormatting>
  <conditionalFormatting sqref="A38:Z38">
    <cfRule type="expression" dxfId="67" priority="31">
      <formula>TRUE</formula>
    </cfRule>
  </conditionalFormatting>
  <conditionalFormatting sqref="A45:Z45">
    <cfRule type="expression" dxfId="66" priority="34">
      <formula>TRUE</formula>
    </cfRule>
  </conditionalFormatting>
  <conditionalFormatting sqref="A55:Z55">
    <cfRule type="expression" dxfId="65" priority="37">
      <formula>TRUE</formula>
    </cfRule>
  </conditionalFormatting>
  <conditionalFormatting sqref="A60:Z60">
    <cfRule type="expression" dxfId="64" priority="40">
      <formula>TRUE</formula>
    </cfRule>
  </conditionalFormatting>
  <conditionalFormatting sqref="B14">
    <cfRule type="expression" dxfId="63" priority="8">
      <formula>TRUE</formula>
    </cfRule>
  </conditionalFormatting>
  <conditionalFormatting sqref="B16">
    <cfRule type="expression" dxfId="62" priority="11">
      <formula>TRUE</formula>
    </cfRule>
  </conditionalFormatting>
  <conditionalFormatting sqref="B1">
    <cfRule type="expression" dxfId="61" priority="3">
      <formula>TRUE</formula>
    </cfRule>
  </conditionalFormatting>
  <conditionalFormatting sqref="B20">
    <cfRule type="expression" dxfId="60" priority="14">
      <formula>TRUE</formula>
    </cfRule>
  </conditionalFormatting>
  <conditionalFormatting sqref="B26">
    <cfRule type="expression" dxfId="59" priority="17">
      <formula>TRUE</formula>
    </cfRule>
  </conditionalFormatting>
  <conditionalFormatting sqref="B1:B60">
    <cfRule type="expression" dxfId="58" priority="42">
      <formula>TRUE</formula>
    </cfRule>
  </conditionalFormatting>
  <conditionalFormatting sqref="B30">
    <cfRule type="expression" dxfId="57" priority="20">
      <formula>TRUE</formula>
    </cfRule>
  </conditionalFormatting>
  <conditionalFormatting sqref="B32">
    <cfRule type="expression" dxfId="56" priority="23">
      <formula>TRUE</formula>
    </cfRule>
  </conditionalFormatting>
  <conditionalFormatting sqref="B35">
    <cfRule type="expression" dxfId="55" priority="26">
      <formula>TRUE</formula>
    </cfRule>
  </conditionalFormatting>
  <conditionalFormatting sqref="B38">
    <cfRule type="expression" dxfId="54" priority="29">
      <formula>TRUE</formula>
    </cfRule>
  </conditionalFormatting>
  <conditionalFormatting sqref="B45">
    <cfRule type="expression" dxfId="53" priority="32">
      <formula>TRUE</formula>
    </cfRule>
  </conditionalFormatting>
  <conditionalFormatting sqref="B55">
    <cfRule type="expression" dxfId="52" priority="35">
      <formula>TRUE</formula>
    </cfRule>
  </conditionalFormatting>
  <conditionalFormatting sqref="B60">
    <cfRule type="expression" dxfId="51" priority="38">
      <formula>TRUE</formula>
    </cfRule>
  </conditionalFormatting>
  <conditionalFormatting sqref="Z14">
    <cfRule type="expression" dxfId="50" priority="9">
      <formula>TRUE</formula>
    </cfRule>
  </conditionalFormatting>
  <conditionalFormatting sqref="Z16">
    <cfRule type="expression" dxfId="49" priority="12">
      <formula>TRUE</formula>
    </cfRule>
  </conditionalFormatting>
  <conditionalFormatting sqref="Z1">
    <cfRule type="expression" dxfId="48" priority="4">
      <formula>TRUE</formula>
    </cfRule>
  </conditionalFormatting>
  <conditionalFormatting sqref="Z20">
    <cfRule type="expression" dxfId="47" priority="15">
      <formula>TRUE</formula>
    </cfRule>
  </conditionalFormatting>
  <conditionalFormatting sqref="Z26">
    <cfRule type="expression" dxfId="46" priority="18">
      <formula>TRUE</formula>
    </cfRule>
  </conditionalFormatting>
  <conditionalFormatting sqref="Z1:Z60">
    <cfRule type="expression" dxfId="45" priority="41">
      <formula>TRUE</formula>
    </cfRule>
  </conditionalFormatting>
  <conditionalFormatting sqref="Z30">
    <cfRule type="expression" dxfId="44" priority="21">
      <formula>TRUE</formula>
    </cfRule>
  </conditionalFormatting>
  <conditionalFormatting sqref="Z32">
    <cfRule type="expression" dxfId="43" priority="24">
      <formula>TRUE</formula>
    </cfRule>
  </conditionalFormatting>
  <conditionalFormatting sqref="Z35">
    <cfRule type="expression" dxfId="42" priority="27">
      <formula>TRUE</formula>
    </cfRule>
  </conditionalFormatting>
  <conditionalFormatting sqref="Z38">
    <cfRule type="expression" dxfId="41" priority="30">
      <formula>TRUE</formula>
    </cfRule>
  </conditionalFormatting>
  <conditionalFormatting sqref="Z45">
    <cfRule type="expression" dxfId="40" priority="33">
      <formula>TRUE</formula>
    </cfRule>
  </conditionalFormatting>
  <conditionalFormatting sqref="Z55">
    <cfRule type="expression" dxfId="39" priority="36">
      <formula>TRUE</formula>
    </cfRule>
  </conditionalFormatting>
  <conditionalFormatting sqref="Z60">
    <cfRule type="expression" dxfId="38" priority="39">
      <formula>TRUE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Z60"/>
  <sheetViews>
    <sheetView workbookViewId="0">
      <selection activeCell="B13" sqref="B13:Z14"/>
    </sheetView>
  </sheetViews>
  <sheetFormatPr defaultRowHeight="15" x14ac:dyDescent="0.25"/>
  <cols>
    <col min="1" max="1" width="45.7109375" customWidth="1"/>
    <col min="2" max="26" width="13.7109375" customWidth="1"/>
  </cols>
  <sheetData>
    <row r="1" spans="1:26" ht="45" x14ac:dyDescent="0.25">
      <c r="A1" s="3" t="s">
        <v>56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9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9</v>
      </c>
      <c r="X1" s="3" t="s">
        <v>9</v>
      </c>
      <c r="Y1" s="3" t="s">
        <v>9</v>
      </c>
      <c r="Z1" s="3" t="s">
        <v>9</v>
      </c>
    </row>
    <row r="2" spans="1:26" x14ac:dyDescent="0.25">
      <c r="A2" s="3" t="s">
        <v>48</v>
      </c>
      <c r="B2" s="3">
        <v>2024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  <c r="I2" s="3">
        <v>2031</v>
      </c>
      <c r="J2" s="3">
        <v>2032</v>
      </c>
      <c r="K2" s="3">
        <v>2033</v>
      </c>
      <c r="L2" s="3">
        <v>2034</v>
      </c>
      <c r="M2" s="3">
        <v>2035</v>
      </c>
      <c r="N2" s="3">
        <v>2036</v>
      </c>
      <c r="O2" s="3">
        <v>2037</v>
      </c>
      <c r="P2" s="3">
        <v>2038</v>
      </c>
      <c r="Q2" s="3">
        <v>2039</v>
      </c>
      <c r="R2" s="3">
        <v>2040</v>
      </c>
      <c r="S2" s="3">
        <v>2041</v>
      </c>
      <c r="T2" s="3">
        <v>2042</v>
      </c>
      <c r="U2" s="3">
        <v>2043</v>
      </c>
      <c r="V2" s="3">
        <v>2044</v>
      </c>
      <c r="W2" s="3">
        <v>2045</v>
      </c>
      <c r="X2" s="3">
        <v>2046</v>
      </c>
      <c r="Y2" s="3">
        <v>2047</v>
      </c>
      <c r="Z2" s="3">
        <v>2048</v>
      </c>
    </row>
    <row r="3" spans="1:26" x14ac:dyDescent="0.25">
      <c r="A3" s="3" t="s">
        <v>57</v>
      </c>
      <c r="B3" s="3">
        <v>30</v>
      </c>
      <c r="C3" s="3">
        <v>30</v>
      </c>
      <c r="D3" s="3">
        <v>30</v>
      </c>
      <c r="E3" s="3">
        <v>30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30</v>
      </c>
      <c r="O3" s="3">
        <v>30</v>
      </c>
      <c r="P3" s="3">
        <v>30</v>
      </c>
      <c r="Q3" s="3">
        <v>30</v>
      </c>
      <c r="R3" s="3">
        <v>30</v>
      </c>
      <c r="S3" s="3">
        <v>30</v>
      </c>
      <c r="T3" s="3">
        <v>30</v>
      </c>
      <c r="U3" s="3">
        <v>30</v>
      </c>
      <c r="V3" s="3">
        <v>30</v>
      </c>
      <c r="W3" s="3">
        <v>30</v>
      </c>
      <c r="X3" s="3">
        <v>30</v>
      </c>
      <c r="Y3" s="3">
        <v>30</v>
      </c>
      <c r="Z3" s="3">
        <v>30</v>
      </c>
    </row>
    <row r="4" spans="1:26" x14ac:dyDescent="0.25">
      <c r="A4" s="3" t="s">
        <v>58</v>
      </c>
      <c r="B4" s="3">
        <v>2</v>
      </c>
      <c r="C4" s="3">
        <v>1.897</v>
      </c>
      <c r="D4" s="3">
        <v>1.8411999999999999</v>
      </c>
      <c r="E4" s="3">
        <v>1.7956000000000001</v>
      </c>
      <c r="F4" s="3">
        <v>1.7556</v>
      </c>
      <c r="G4" s="3">
        <v>1.7190000000000001</v>
      </c>
      <c r="H4" s="3">
        <v>1.6852</v>
      </c>
      <c r="I4" s="3">
        <v>1.6536</v>
      </c>
      <c r="J4" s="3">
        <v>1.6234</v>
      </c>
      <c r="K4" s="3">
        <v>1.5948</v>
      </c>
      <c r="L4" s="3">
        <v>1.5673999999999999</v>
      </c>
      <c r="M4" s="3">
        <v>1.5407999999999999</v>
      </c>
      <c r="N4" s="3">
        <v>1.5152000000000001</v>
      </c>
      <c r="O4" s="3">
        <v>1.4903999999999999</v>
      </c>
      <c r="P4" s="3">
        <v>1.4663999999999999</v>
      </c>
      <c r="Q4" s="3">
        <v>1.4430000000000001</v>
      </c>
      <c r="R4" s="3">
        <v>1.4201999999999999</v>
      </c>
      <c r="S4" s="3">
        <v>1.3977999999999999</v>
      </c>
      <c r="T4" s="3">
        <v>1.3759999999999999</v>
      </c>
      <c r="U4" s="3">
        <v>1.3546</v>
      </c>
      <c r="V4" s="3">
        <v>1.3335999999999999</v>
      </c>
      <c r="W4" s="3">
        <v>1.3036000000000001</v>
      </c>
      <c r="X4" s="3">
        <v>1.2736000000000001</v>
      </c>
      <c r="Y4" s="3">
        <v>1.2436</v>
      </c>
      <c r="Z4" s="3">
        <v>1.2136</v>
      </c>
    </row>
    <row r="5" spans="1:26" x14ac:dyDescent="0.25">
      <c r="A5" s="16" t="s">
        <v>59</v>
      </c>
      <c r="B5" s="17">
        <v>-110853.794308</v>
      </c>
      <c r="C5" s="17">
        <v>-36099.383412999989</v>
      </c>
      <c r="D5" s="17">
        <v>-49184.378476999998</v>
      </c>
      <c r="E5" s="17">
        <v>-72977.899061000004</v>
      </c>
      <c r="F5" s="17">
        <v>-114287.64806000001</v>
      </c>
      <c r="G5" s="17">
        <v>-131364.74739999999</v>
      </c>
      <c r="H5" s="17">
        <v>-176411.62656500001</v>
      </c>
      <c r="I5" s="17">
        <v>-163245.06289599999</v>
      </c>
      <c r="J5" s="17">
        <v>-165523.44302400001</v>
      </c>
      <c r="K5" s="17">
        <v>-163955.56131300001</v>
      </c>
      <c r="L5" s="17">
        <v>-160173.90023500001</v>
      </c>
      <c r="M5" s="17">
        <v>-138071.77442999999</v>
      </c>
      <c r="N5" s="17">
        <v>-155340.90293400001</v>
      </c>
      <c r="O5" s="17">
        <v>-128858.213609</v>
      </c>
      <c r="P5" s="17">
        <v>-136161.5539</v>
      </c>
      <c r="Q5" s="17">
        <v>-113896.268777</v>
      </c>
      <c r="R5" s="17">
        <v>-99570.235335000005</v>
      </c>
      <c r="S5" s="17">
        <v>-86684.194170000002</v>
      </c>
      <c r="T5" s="17">
        <v>-58747.650962000007</v>
      </c>
      <c r="U5" s="17">
        <v>-55635.76815399999</v>
      </c>
      <c r="V5" s="17">
        <v>-11169.787751000011</v>
      </c>
      <c r="W5" s="17">
        <v>26160.915977000001</v>
      </c>
      <c r="X5" s="17">
        <v>-1201.0215630000021</v>
      </c>
      <c r="Y5" s="17">
        <v>7381.1490170000052</v>
      </c>
      <c r="Z5" s="17">
        <v>20283.193260000011</v>
      </c>
    </row>
    <row r="6" spans="1:26" x14ac:dyDescent="0.25">
      <c r="A6" s="16" t="s">
        <v>60</v>
      </c>
      <c r="B6" s="17">
        <v>3577365.563269</v>
      </c>
      <c r="C6" s="17">
        <v>3817440.3670410002</v>
      </c>
      <c r="D6" s="17">
        <v>4070150.5069980002</v>
      </c>
      <c r="E6" s="17">
        <v>4013449.2316689999</v>
      </c>
      <c r="F6" s="17">
        <v>3700619.2589429999</v>
      </c>
      <c r="G6" s="17">
        <v>3564229.675088</v>
      </c>
      <c r="H6" s="17">
        <v>3333771.0177930002</v>
      </c>
      <c r="I6" s="17">
        <v>3432457.7913259999</v>
      </c>
      <c r="J6" s="17">
        <v>3401952.5637329998</v>
      </c>
      <c r="K6" s="17">
        <v>3547162.8490169998</v>
      </c>
      <c r="L6" s="17">
        <v>3532348.189127</v>
      </c>
      <c r="M6" s="17">
        <v>3680016.9512970001</v>
      </c>
      <c r="N6" s="17">
        <v>3574795.3170449999</v>
      </c>
      <c r="O6" s="17">
        <v>3600691.162887</v>
      </c>
      <c r="P6" s="17">
        <v>3710586.679215</v>
      </c>
      <c r="Q6" s="17">
        <v>3653543.8334149998</v>
      </c>
      <c r="R6" s="17">
        <v>3713476.603871</v>
      </c>
      <c r="S6" s="17">
        <v>3554897.3109280001</v>
      </c>
      <c r="T6" s="17">
        <v>3472821.0440839999</v>
      </c>
      <c r="U6" s="17">
        <v>3600774.4551940002</v>
      </c>
      <c r="V6" s="17">
        <v>3489393.8601540001</v>
      </c>
      <c r="W6" s="17">
        <v>3578715.553944</v>
      </c>
      <c r="X6" s="17">
        <v>3527431.8569080001</v>
      </c>
      <c r="Y6" s="17">
        <v>3490578.3746540002</v>
      </c>
      <c r="Z6" s="17">
        <v>3418945.0762999998</v>
      </c>
    </row>
    <row r="7" spans="1:26" x14ac:dyDescent="0.25">
      <c r="A7" s="16" t="s">
        <v>61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 t="s">
        <v>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 t="s">
        <v>63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 t="s">
        <v>64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 t="s">
        <v>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 t="s">
        <v>66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 t="s">
        <v>67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 t="s">
        <v>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 t="s">
        <v>110</v>
      </c>
      <c r="B15" s="17">
        <f t="array" ref="B15">B3*1000*VLOOKUP(B2,Scarcity!$B$5:$I$35,2,0)*(IF(MIN(IF(VALUE(LEFT(Scarcity!$D$5:$I$5,2))&gt;=B4,VALUE(LEFT(Scarcity!$D$5:$I$5,2)),MAX(VALUE(LEFT(Scarcity!$D$5:$I$5,2)))))&gt;MAX(IF(VALUE(LEFT(Scarcity!$D$5:$I$5,2))&lt;B4,VALUE(LEFT(Scarcity!$D$5:$I$5,2)),0)),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0)+(VLOOKUP(B2, Scarcity!$B$5:$I$35, MATCH(CONCATENATE(MIN(IF(VALUE(LEFT(Scarcity!$D$5:$I$5,2))&gt;=B4,VALUE(LEFT(Scarcity!$D$5:$I$5,2)),MAX(VALUE(LEFT(Scarcity!$D$5:$I$5,2))))), " HR Capacity Credit (%)"), Scarcity!$B$5:$I$5, 0),0)-IF(MAX(IF(VALUE(LEFT(Scarcity!$D$5:$I$5,2))&lt;B4,VALUE(LEFT(Scarcity!$D$5:$I$5,2)),0))&gt;0, VLOOKUP(B2, Scarcity!$B$5:$I$35, MATCH(CONCATENATE(MAX(IF(VALUE(LEFT(Scarcity!$D$5:$I$5,2))&lt;B4,VALUE(LEFT(Scarcity!$D$5:$I$5,2)),0)), " HR Capacity Credit (%)"), Scarcity!$B$5:$I$5, 0),0), 0))*((B4-MAX(IF(VALUE(LEFT(Scarcity!$D$5:$I$5,2))&lt;B4,VALUE(LEFT(Scarcity!$D$5:$I$5,2)),0)))/(MIN(IF(VALUE(LEFT(Scarcity!$D$5:$I$5,2))&gt;=B4,VALUE(LEFT(Scarcity!$D$5:$I$5,2)),MAX(VALUE(LEFT(Scarcity!$D$5:$I$5,2)))))-MAX(IF(VALUE(LEFT(Scarcity!$D$5:$I$5,2))&lt;B4,VALUE(LEFT(Scarcity!$D$5:$I$5,2)),0)))),VLOOKUP(B2, Scarcity!$B$5:$I$35, MATCH(CONCATENATE(MIN(IF(VALUE(LEFT(Scarcity!$D$5:$I$5,2))&gt;=B4,VALUE(LEFT(Scarcity!$D$5:$I$5,2)),MAX(VALUE(LEFT(Scarcity!$D$5:$I$5,2))))), " HR Capacity Credit (%)"), Scarcity!$B$5:$I$5, 0),0))/100)</f>
        <v>125399.99999999999</v>
      </c>
      <c r="C15" s="17">
        <f t="array" ref="C15">C3*1000*VLOOKUP(C2,Scarcity!$B$5:$I$35,2,0)*(IF(MIN(IF(VALUE(LEFT(Scarcity!$D$5:$I$5,2))&gt;=C4,VALUE(LEFT(Scarcity!$D$5:$I$5,2)),MAX(VALUE(LEFT(Scarcity!$D$5:$I$5,2)))))&gt;MAX(IF(VALUE(LEFT(Scarcity!$D$5:$I$5,2))&lt;C4,VALUE(LEFT(Scarcity!$D$5:$I$5,2)),0)),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0)+(VLOOKUP(C2, Scarcity!$B$5:$I$35, MATCH(CONCATENATE(MIN(IF(VALUE(LEFT(Scarcity!$D$5:$I$5,2))&gt;=C4,VALUE(LEFT(Scarcity!$D$5:$I$5,2)),MAX(VALUE(LEFT(Scarcity!$D$5:$I$5,2))))), " HR Capacity Credit (%)"), Scarcity!$B$5:$I$5, 0),0)-IF(MAX(IF(VALUE(LEFT(Scarcity!$D$5:$I$5,2))&lt;C4,VALUE(LEFT(Scarcity!$D$5:$I$5,2)),0))&gt;0, VLOOKUP(C2, Scarcity!$B$5:$I$35, MATCH(CONCATENATE(MAX(IF(VALUE(LEFT(Scarcity!$D$5:$I$5,2))&lt;C4,VALUE(LEFT(Scarcity!$D$5:$I$5,2)),0)), " HR Capacity Credit (%)"), Scarcity!$B$5:$I$5, 0),0), 0))*((C4-MAX(IF(VALUE(LEFT(Scarcity!$D$5:$I$5,2))&lt;C4,VALUE(LEFT(Scarcity!$D$5:$I$5,2)),0)))/(MIN(IF(VALUE(LEFT(Scarcity!$D$5:$I$5,2))&gt;=C4,VALUE(LEFT(Scarcity!$D$5:$I$5,2)),MAX(VALUE(LEFT(Scarcity!$D$5:$I$5,2)))))-MAX(IF(VALUE(LEFT(Scarcity!$D$5:$I$5,2))&lt;C4,VALUE(LEFT(Scarcity!$D$5:$I$5,2)),0)))),VLOOKUP(C2, Scarcity!$B$5:$I$35, MATCH(CONCATENATE(MIN(IF(VALUE(LEFT(Scarcity!$D$5:$I$5,2))&gt;=C4,VALUE(LEFT(Scarcity!$D$5:$I$5,2)),MAX(VALUE(LEFT(Scarcity!$D$5:$I$5,2))))), " HR Capacity Credit (%)"), Scarcity!$B$5:$I$5, 0),0))/100)</f>
        <v>238168.34999999995</v>
      </c>
      <c r="D15" s="17">
        <f t="array" ref="D15">D3*1000*VLOOKUP(D2,Scarcity!$B$5:$I$35,2,0)*(IF(MIN(IF(VALUE(LEFT(Scarcity!$D$5:$I$5,2))&gt;=D4,VALUE(LEFT(Scarcity!$D$5:$I$5,2)),MAX(VALUE(LEFT(Scarcity!$D$5:$I$5,2)))))&gt;MAX(IF(VALUE(LEFT(Scarcity!$D$5:$I$5,2))&lt;D4,VALUE(LEFT(Scarcity!$D$5:$I$5,2)),0)),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0)+(VLOOKUP(D2, Scarcity!$B$5:$I$35, MATCH(CONCATENATE(MIN(IF(VALUE(LEFT(Scarcity!$D$5:$I$5,2))&gt;=D4,VALUE(LEFT(Scarcity!$D$5:$I$5,2)),MAX(VALUE(LEFT(Scarcity!$D$5:$I$5,2))))), " HR Capacity Credit (%)"), Scarcity!$B$5:$I$5, 0),0)-IF(MAX(IF(VALUE(LEFT(Scarcity!$D$5:$I$5,2))&lt;D4,VALUE(LEFT(Scarcity!$D$5:$I$5,2)),0))&gt;0, VLOOKUP(D2, Scarcity!$B$5:$I$35, MATCH(CONCATENATE(MAX(IF(VALUE(LEFT(Scarcity!$D$5:$I$5,2))&lt;D4,VALUE(LEFT(Scarcity!$D$5:$I$5,2)),0)), " HR Capacity Credit (%)"), Scarcity!$B$5:$I$5, 0),0), 0))*((D4-MAX(IF(VALUE(LEFT(Scarcity!$D$5:$I$5,2))&lt;D4,VALUE(LEFT(Scarcity!$D$5:$I$5,2)),0)))/(MIN(IF(VALUE(LEFT(Scarcity!$D$5:$I$5,2))&gt;=D4,VALUE(LEFT(Scarcity!$D$5:$I$5,2)),MAX(VALUE(LEFT(Scarcity!$D$5:$I$5,2)))))-MAX(IF(VALUE(LEFT(Scarcity!$D$5:$I$5,2))&lt;D4,VALUE(LEFT(Scarcity!$D$5:$I$5,2)),0)))),VLOOKUP(D2, Scarcity!$B$5:$I$35, MATCH(CONCATENATE(MIN(IF(VALUE(LEFT(Scarcity!$D$5:$I$5,2))&gt;=D4,VALUE(LEFT(Scarcity!$D$5:$I$5,2)),MAX(VALUE(LEFT(Scarcity!$D$5:$I$5,2))))), " HR Capacity Credit (%)"), Scarcity!$B$5:$I$5, 0),0))/100)</f>
        <v>268316.49</v>
      </c>
      <c r="E15" s="17">
        <f t="array" ref="E15">E3*1000*VLOOKUP(E2,Scarcity!$B$5:$I$35,2,0)*(IF(MIN(IF(VALUE(LEFT(Scarcity!$D$5:$I$5,2))&gt;=E4,VALUE(LEFT(Scarcity!$D$5:$I$5,2)),MAX(VALUE(LEFT(Scarcity!$D$5:$I$5,2)))))&gt;MAX(IF(VALUE(LEFT(Scarcity!$D$5:$I$5,2))&lt;E4,VALUE(LEFT(Scarcity!$D$5:$I$5,2)),0)),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0)+(VLOOKUP(E2, Scarcity!$B$5:$I$35, MATCH(CONCATENATE(MIN(IF(VALUE(LEFT(Scarcity!$D$5:$I$5,2))&gt;=E4,VALUE(LEFT(Scarcity!$D$5:$I$5,2)),MAX(VALUE(LEFT(Scarcity!$D$5:$I$5,2))))), " HR Capacity Credit (%)"), Scarcity!$B$5:$I$5, 0),0)-IF(MAX(IF(VALUE(LEFT(Scarcity!$D$5:$I$5,2))&lt;E4,VALUE(LEFT(Scarcity!$D$5:$I$5,2)),0))&gt;0, VLOOKUP(E2, Scarcity!$B$5:$I$35, MATCH(CONCATENATE(MAX(IF(VALUE(LEFT(Scarcity!$D$5:$I$5,2))&lt;E4,VALUE(LEFT(Scarcity!$D$5:$I$5,2)),0)), " HR Capacity Credit (%)"), Scarcity!$B$5:$I$5, 0),0), 0))*((E4-MAX(IF(VALUE(LEFT(Scarcity!$D$5:$I$5,2))&lt;E4,VALUE(LEFT(Scarcity!$D$5:$I$5,2)),0)))/(MIN(IF(VALUE(LEFT(Scarcity!$D$5:$I$5,2))&gt;=E4,VALUE(LEFT(Scarcity!$D$5:$I$5,2)),MAX(VALUE(LEFT(Scarcity!$D$5:$I$5,2)))))-MAX(IF(VALUE(LEFT(Scarcity!$D$5:$I$5,2))&lt;E4,VALUE(LEFT(Scarcity!$D$5:$I$5,2)),0)))),VLOOKUP(E2, Scarcity!$B$5:$I$35, MATCH(CONCATENATE(MIN(IF(VALUE(LEFT(Scarcity!$D$5:$I$5,2))&gt;=E4,VALUE(LEFT(Scarcity!$D$5:$I$5,2)),MAX(VALUE(LEFT(Scarcity!$D$5:$I$5,2))))), " HR Capacity Credit (%)"), Scarcity!$B$5:$I$5, 0),0))/100)</f>
        <v>267698.7144</v>
      </c>
      <c r="F15" s="17">
        <f t="array" ref="F15">F3*1000*VLOOKUP(F2,Scarcity!$B$5:$I$35,2,0)*(IF(MIN(IF(VALUE(LEFT(Scarcity!$D$5:$I$5,2))&gt;=F4,VALUE(LEFT(Scarcity!$D$5:$I$5,2)),MAX(VALUE(LEFT(Scarcity!$D$5:$I$5,2)))))&gt;MAX(IF(VALUE(LEFT(Scarcity!$D$5:$I$5,2))&lt;F4,VALUE(LEFT(Scarcity!$D$5:$I$5,2)),0)),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0)+(VLOOKUP(F2, Scarcity!$B$5:$I$35, MATCH(CONCATENATE(MIN(IF(VALUE(LEFT(Scarcity!$D$5:$I$5,2))&gt;=F4,VALUE(LEFT(Scarcity!$D$5:$I$5,2)),MAX(VALUE(LEFT(Scarcity!$D$5:$I$5,2))))), " HR Capacity Credit (%)"), Scarcity!$B$5:$I$5, 0),0)-IF(MAX(IF(VALUE(LEFT(Scarcity!$D$5:$I$5,2))&lt;F4,VALUE(LEFT(Scarcity!$D$5:$I$5,2)),0))&gt;0, VLOOKUP(F2, Scarcity!$B$5:$I$35, MATCH(CONCATENATE(MAX(IF(VALUE(LEFT(Scarcity!$D$5:$I$5,2))&lt;F4,VALUE(LEFT(Scarcity!$D$5:$I$5,2)),0)), " HR Capacity Credit (%)"), Scarcity!$B$5:$I$5, 0),0), 0))*((F4-MAX(IF(VALUE(LEFT(Scarcity!$D$5:$I$5,2))&lt;F4,VALUE(LEFT(Scarcity!$D$5:$I$5,2)),0)))/(MIN(IF(VALUE(LEFT(Scarcity!$D$5:$I$5,2))&gt;=F4,VALUE(LEFT(Scarcity!$D$5:$I$5,2)),MAX(VALUE(LEFT(Scarcity!$D$5:$I$5,2)))))-MAX(IF(VALUE(LEFT(Scarcity!$D$5:$I$5,2))&lt;F4,VALUE(LEFT(Scarcity!$D$5:$I$5,2)),0)))),VLOOKUP(F2, Scarcity!$B$5:$I$35, MATCH(CONCATENATE(MIN(IF(VALUE(LEFT(Scarcity!$D$5:$I$5,2))&gt;=F4,VALUE(LEFT(Scarcity!$D$5:$I$5,2)),MAX(VALUE(LEFT(Scarcity!$D$5:$I$5,2))))), " HR Capacity Credit (%)"), Scarcity!$B$5:$I$5, 0),0))/100)</f>
        <v>270302.29920000001</v>
      </c>
      <c r="G15" s="17">
        <f t="array" ref="G15">G3*1000*VLOOKUP(G2,Scarcity!$B$5:$I$35,2,0)*(IF(MIN(IF(VALUE(LEFT(Scarcity!$D$5:$I$5,2))&gt;=G4,VALUE(LEFT(Scarcity!$D$5:$I$5,2)),MAX(VALUE(LEFT(Scarcity!$D$5:$I$5,2)))))&gt;MAX(IF(VALUE(LEFT(Scarcity!$D$5:$I$5,2))&lt;G4,VALUE(LEFT(Scarcity!$D$5:$I$5,2)),0)),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0)+(VLOOKUP(G2, Scarcity!$B$5:$I$35, MATCH(CONCATENATE(MIN(IF(VALUE(LEFT(Scarcity!$D$5:$I$5,2))&gt;=G4,VALUE(LEFT(Scarcity!$D$5:$I$5,2)),MAX(VALUE(LEFT(Scarcity!$D$5:$I$5,2))))), " HR Capacity Credit (%)"), Scarcity!$B$5:$I$5, 0),0)-IF(MAX(IF(VALUE(LEFT(Scarcity!$D$5:$I$5,2))&lt;G4,VALUE(LEFT(Scarcity!$D$5:$I$5,2)),0))&gt;0, VLOOKUP(G2, Scarcity!$B$5:$I$35, MATCH(CONCATENATE(MAX(IF(VALUE(LEFT(Scarcity!$D$5:$I$5,2))&lt;G4,VALUE(LEFT(Scarcity!$D$5:$I$5,2)),0)), " HR Capacity Credit (%)"), Scarcity!$B$5:$I$5, 0),0), 0))*((G4-MAX(IF(VALUE(LEFT(Scarcity!$D$5:$I$5,2))&lt;G4,VALUE(LEFT(Scarcity!$D$5:$I$5,2)),0)))/(MIN(IF(VALUE(LEFT(Scarcity!$D$5:$I$5,2))&gt;=G4,VALUE(LEFT(Scarcity!$D$5:$I$5,2)),MAX(VALUE(LEFT(Scarcity!$D$5:$I$5,2)))))-MAX(IF(VALUE(LEFT(Scarcity!$D$5:$I$5,2))&lt;G4,VALUE(LEFT(Scarcity!$D$5:$I$5,2)),0)))),VLOOKUP(G2, Scarcity!$B$5:$I$35, MATCH(CONCATENATE(MIN(IF(VALUE(LEFT(Scarcity!$D$5:$I$5,2))&gt;=G4,VALUE(LEFT(Scarcity!$D$5:$I$5,2)),MAX(VALUE(LEFT(Scarcity!$D$5:$I$5,2))))), " HR Capacity Credit (%)"), Scarcity!$B$5:$I$5, 0),0))/100)</f>
        <v>270811.35000000003</v>
      </c>
      <c r="H15" s="17">
        <f t="array" ref="H15">H3*1000*VLOOKUP(H2,Scarcity!$B$5:$I$35,2,0)*(IF(MIN(IF(VALUE(LEFT(Scarcity!$D$5:$I$5,2))&gt;=H4,VALUE(LEFT(Scarcity!$D$5:$I$5,2)),MAX(VALUE(LEFT(Scarcity!$D$5:$I$5,2)))))&gt;MAX(IF(VALUE(LEFT(Scarcity!$D$5:$I$5,2))&lt;H4,VALUE(LEFT(Scarcity!$D$5:$I$5,2)),0)),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0)+(VLOOKUP(H2, Scarcity!$B$5:$I$35, MATCH(CONCATENATE(MIN(IF(VALUE(LEFT(Scarcity!$D$5:$I$5,2))&gt;=H4,VALUE(LEFT(Scarcity!$D$5:$I$5,2)),MAX(VALUE(LEFT(Scarcity!$D$5:$I$5,2))))), " HR Capacity Credit (%)"), Scarcity!$B$5:$I$5, 0),0)-IF(MAX(IF(VALUE(LEFT(Scarcity!$D$5:$I$5,2))&lt;H4,VALUE(LEFT(Scarcity!$D$5:$I$5,2)),0))&gt;0, VLOOKUP(H2, Scarcity!$B$5:$I$35, MATCH(CONCATENATE(MAX(IF(VALUE(LEFT(Scarcity!$D$5:$I$5,2))&lt;H4,VALUE(LEFT(Scarcity!$D$5:$I$5,2)),0)), " HR Capacity Credit (%)"), Scarcity!$B$5:$I$5, 0),0), 0))*((H4-MAX(IF(VALUE(LEFT(Scarcity!$D$5:$I$5,2))&lt;H4,VALUE(LEFT(Scarcity!$D$5:$I$5,2)),0)))/(MIN(IF(VALUE(LEFT(Scarcity!$D$5:$I$5,2))&gt;=H4,VALUE(LEFT(Scarcity!$D$5:$I$5,2)),MAX(VALUE(LEFT(Scarcity!$D$5:$I$5,2)))))-MAX(IF(VALUE(LEFT(Scarcity!$D$5:$I$5,2))&lt;H4,VALUE(LEFT(Scarcity!$D$5:$I$5,2)),0)))),VLOOKUP(H2, Scarcity!$B$5:$I$35, MATCH(CONCATENATE(MIN(IF(VALUE(LEFT(Scarcity!$D$5:$I$5,2))&gt;=H4,VALUE(LEFT(Scarcity!$D$5:$I$5,2)),MAX(VALUE(LEFT(Scarcity!$D$5:$I$5,2))))), " HR Capacity Credit (%)"), Scarcity!$B$5:$I$5, 0),0))/100)</f>
        <v>228792.39119999998</v>
      </c>
      <c r="I15" s="17">
        <f t="array" ref="I15">I3*1000*VLOOKUP(I2,Scarcity!$B$5:$I$35,2,0)*(IF(MIN(IF(VALUE(LEFT(Scarcity!$D$5:$I$5,2))&gt;=I4,VALUE(LEFT(Scarcity!$D$5:$I$5,2)),MAX(VALUE(LEFT(Scarcity!$D$5:$I$5,2)))))&gt;MAX(IF(VALUE(LEFT(Scarcity!$D$5:$I$5,2))&lt;I4,VALUE(LEFT(Scarcity!$D$5:$I$5,2)),0)),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0)+(VLOOKUP(I2, Scarcity!$B$5:$I$35, MATCH(CONCATENATE(MIN(IF(VALUE(LEFT(Scarcity!$D$5:$I$5,2))&gt;=I4,VALUE(LEFT(Scarcity!$D$5:$I$5,2)),MAX(VALUE(LEFT(Scarcity!$D$5:$I$5,2))))), " HR Capacity Credit (%)"), Scarcity!$B$5:$I$5, 0),0)-IF(MAX(IF(VALUE(LEFT(Scarcity!$D$5:$I$5,2))&lt;I4,VALUE(LEFT(Scarcity!$D$5:$I$5,2)),0))&gt;0, VLOOKUP(I2, Scarcity!$B$5:$I$35, MATCH(CONCATENATE(MAX(IF(VALUE(LEFT(Scarcity!$D$5:$I$5,2))&lt;I4,VALUE(LEFT(Scarcity!$D$5:$I$5,2)),0)), " HR Capacity Credit (%)"), Scarcity!$B$5:$I$5, 0),0), 0))*((I4-MAX(IF(VALUE(LEFT(Scarcity!$D$5:$I$5,2))&lt;I4,VALUE(LEFT(Scarcity!$D$5:$I$5,2)),0)))/(MIN(IF(VALUE(LEFT(Scarcity!$D$5:$I$5,2))&gt;=I4,VALUE(LEFT(Scarcity!$D$5:$I$5,2)),MAX(VALUE(LEFT(Scarcity!$D$5:$I$5,2)))))-MAX(IF(VALUE(LEFT(Scarcity!$D$5:$I$5,2))&lt;I4,VALUE(LEFT(Scarcity!$D$5:$I$5,2)),0)))),VLOOKUP(I2, Scarcity!$B$5:$I$35, MATCH(CONCATENATE(MIN(IF(VALUE(LEFT(Scarcity!$D$5:$I$5,2))&gt;=I4,VALUE(LEFT(Scarcity!$D$5:$I$5,2)),MAX(VALUE(LEFT(Scarcity!$D$5:$I$5,2))))), " HR Capacity Credit (%)"), Scarcity!$B$5:$I$5, 0),0))/100)</f>
        <v>193342.72319999998</v>
      </c>
      <c r="J15" s="17">
        <f t="array" ref="J15">J3*1000*VLOOKUP(J2,Scarcity!$B$5:$I$35,2,0)*(IF(MIN(IF(VALUE(LEFT(Scarcity!$D$5:$I$5,2))&gt;=J4,VALUE(LEFT(Scarcity!$D$5:$I$5,2)),MAX(VALUE(LEFT(Scarcity!$D$5:$I$5,2)))))&gt;MAX(IF(VALUE(LEFT(Scarcity!$D$5:$I$5,2))&lt;J4,VALUE(LEFT(Scarcity!$D$5:$I$5,2)),0)),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0)+(VLOOKUP(J2, Scarcity!$B$5:$I$35, MATCH(CONCATENATE(MIN(IF(VALUE(LEFT(Scarcity!$D$5:$I$5,2))&gt;=J4,VALUE(LEFT(Scarcity!$D$5:$I$5,2)),MAX(VALUE(LEFT(Scarcity!$D$5:$I$5,2))))), " HR Capacity Credit (%)"), Scarcity!$B$5:$I$5, 0),0)-IF(MAX(IF(VALUE(LEFT(Scarcity!$D$5:$I$5,2))&lt;J4,VALUE(LEFT(Scarcity!$D$5:$I$5,2)),0))&gt;0, VLOOKUP(J2, Scarcity!$B$5:$I$35, MATCH(CONCATENATE(MAX(IF(VALUE(LEFT(Scarcity!$D$5:$I$5,2))&lt;J4,VALUE(LEFT(Scarcity!$D$5:$I$5,2)),0)), " HR Capacity Credit (%)"), Scarcity!$B$5:$I$5, 0),0), 0))*((J4-MAX(IF(VALUE(LEFT(Scarcity!$D$5:$I$5,2))&lt;J4,VALUE(LEFT(Scarcity!$D$5:$I$5,2)),0)))/(MIN(IF(VALUE(LEFT(Scarcity!$D$5:$I$5,2))&gt;=J4,VALUE(LEFT(Scarcity!$D$5:$I$5,2)),MAX(VALUE(LEFT(Scarcity!$D$5:$I$5,2)))))-MAX(IF(VALUE(LEFT(Scarcity!$D$5:$I$5,2))&lt;J4,VALUE(LEFT(Scarcity!$D$5:$I$5,2)),0)))),VLOOKUP(J2, Scarcity!$B$5:$I$35, MATCH(CONCATENATE(MIN(IF(VALUE(LEFT(Scarcity!$D$5:$I$5,2))&gt;=J4,VALUE(LEFT(Scarcity!$D$5:$I$5,2)),MAX(VALUE(LEFT(Scarcity!$D$5:$I$5,2))))), " HR Capacity Credit (%)"), Scarcity!$B$5:$I$5, 0),0))/100)</f>
        <v>159557.98319999999</v>
      </c>
      <c r="K15" s="17">
        <f t="array" ref="K15">K3*1000*VLOOKUP(K2,Scarcity!$B$5:$I$35,2,0)*(IF(MIN(IF(VALUE(LEFT(Scarcity!$D$5:$I$5,2))&gt;=K4,VALUE(LEFT(Scarcity!$D$5:$I$5,2)),MAX(VALUE(LEFT(Scarcity!$D$5:$I$5,2)))))&gt;MAX(IF(VALUE(LEFT(Scarcity!$D$5:$I$5,2))&lt;K4,VALUE(LEFT(Scarcity!$D$5:$I$5,2)),0)),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0)+(VLOOKUP(K2, Scarcity!$B$5:$I$35, MATCH(CONCATENATE(MIN(IF(VALUE(LEFT(Scarcity!$D$5:$I$5,2))&gt;=K4,VALUE(LEFT(Scarcity!$D$5:$I$5,2)),MAX(VALUE(LEFT(Scarcity!$D$5:$I$5,2))))), " HR Capacity Credit (%)"), Scarcity!$B$5:$I$5, 0),0)-IF(MAX(IF(VALUE(LEFT(Scarcity!$D$5:$I$5,2))&lt;K4,VALUE(LEFT(Scarcity!$D$5:$I$5,2)),0))&gt;0, VLOOKUP(K2, Scarcity!$B$5:$I$35, MATCH(CONCATENATE(MAX(IF(VALUE(LEFT(Scarcity!$D$5:$I$5,2))&lt;K4,VALUE(LEFT(Scarcity!$D$5:$I$5,2)),0)), " HR Capacity Credit (%)"), Scarcity!$B$5:$I$5, 0),0), 0))*((K4-MAX(IF(VALUE(LEFT(Scarcity!$D$5:$I$5,2))&lt;K4,VALUE(LEFT(Scarcity!$D$5:$I$5,2)),0)))/(MIN(IF(VALUE(LEFT(Scarcity!$D$5:$I$5,2))&gt;=K4,VALUE(LEFT(Scarcity!$D$5:$I$5,2)),MAX(VALUE(LEFT(Scarcity!$D$5:$I$5,2)))))-MAX(IF(VALUE(LEFT(Scarcity!$D$5:$I$5,2))&lt;K4,VALUE(LEFT(Scarcity!$D$5:$I$5,2)),0)))),VLOOKUP(K2, Scarcity!$B$5:$I$35, MATCH(CONCATENATE(MIN(IF(VALUE(LEFT(Scarcity!$D$5:$I$5,2))&gt;=K4,VALUE(LEFT(Scarcity!$D$5:$I$5,2)),MAX(VALUE(LEFT(Scarcity!$D$5:$I$5,2))))), " HR Capacity Credit (%)"), Scarcity!$B$5:$I$5, 0),0))/100)</f>
        <v>127556.04960000001</v>
      </c>
      <c r="L15" s="17">
        <f t="array" ref="L15">L3*1000*VLOOKUP(L2,Scarcity!$B$5:$I$35,2,0)*(IF(MIN(IF(VALUE(LEFT(Scarcity!$D$5:$I$5,2))&gt;=L4,VALUE(LEFT(Scarcity!$D$5:$I$5,2)),MAX(VALUE(LEFT(Scarcity!$D$5:$I$5,2)))))&gt;MAX(IF(VALUE(LEFT(Scarcity!$D$5:$I$5,2))&lt;L4,VALUE(LEFT(Scarcity!$D$5:$I$5,2)),0)),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0)+(VLOOKUP(L2, Scarcity!$B$5:$I$35, MATCH(CONCATENATE(MIN(IF(VALUE(LEFT(Scarcity!$D$5:$I$5,2))&gt;=L4,VALUE(LEFT(Scarcity!$D$5:$I$5,2)),MAX(VALUE(LEFT(Scarcity!$D$5:$I$5,2))))), " HR Capacity Credit (%)"), Scarcity!$B$5:$I$5, 0),0)-IF(MAX(IF(VALUE(LEFT(Scarcity!$D$5:$I$5,2))&lt;L4,VALUE(LEFT(Scarcity!$D$5:$I$5,2)),0))&gt;0, VLOOKUP(L2, Scarcity!$B$5:$I$35, MATCH(CONCATENATE(MAX(IF(VALUE(LEFT(Scarcity!$D$5:$I$5,2))&lt;L4,VALUE(LEFT(Scarcity!$D$5:$I$5,2)),0)), " HR Capacity Credit (%)"), Scarcity!$B$5:$I$5, 0),0), 0))*((L4-MAX(IF(VALUE(LEFT(Scarcity!$D$5:$I$5,2))&lt;L4,VALUE(LEFT(Scarcity!$D$5:$I$5,2)),0)))/(MIN(IF(VALUE(LEFT(Scarcity!$D$5:$I$5,2))&gt;=L4,VALUE(LEFT(Scarcity!$D$5:$I$5,2)),MAX(VALUE(LEFT(Scarcity!$D$5:$I$5,2)))))-MAX(IF(VALUE(LEFT(Scarcity!$D$5:$I$5,2))&lt;L4,VALUE(LEFT(Scarcity!$D$5:$I$5,2)),0)))),VLOOKUP(L2, Scarcity!$B$5:$I$35, MATCH(CONCATENATE(MIN(IF(VALUE(LEFT(Scarcity!$D$5:$I$5,2))&gt;=L4,VALUE(LEFT(Scarcity!$D$5:$I$5,2)),MAX(VALUE(LEFT(Scarcity!$D$5:$I$5,2))))), " HR Capacity Credit (%)"), Scarcity!$B$5:$I$5, 0),0))/100)</f>
        <v>97158.171599999987</v>
      </c>
      <c r="M15" s="17">
        <f t="array" ref="M15">M3*1000*VLOOKUP(M2,Scarcity!$B$5:$I$35,2,0)*(IF(MIN(IF(VALUE(LEFT(Scarcity!$D$5:$I$5,2))&gt;=M4,VALUE(LEFT(Scarcity!$D$5:$I$5,2)),MAX(VALUE(LEFT(Scarcity!$D$5:$I$5,2)))))&gt;MAX(IF(VALUE(LEFT(Scarcity!$D$5:$I$5,2))&lt;M4,VALUE(LEFT(Scarcity!$D$5:$I$5,2)),0)),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0)+(VLOOKUP(M2, Scarcity!$B$5:$I$35, MATCH(CONCATENATE(MIN(IF(VALUE(LEFT(Scarcity!$D$5:$I$5,2))&gt;=M4,VALUE(LEFT(Scarcity!$D$5:$I$5,2)),MAX(VALUE(LEFT(Scarcity!$D$5:$I$5,2))))), " HR Capacity Credit (%)"), Scarcity!$B$5:$I$5, 0),0)-IF(MAX(IF(VALUE(LEFT(Scarcity!$D$5:$I$5,2))&lt;M4,VALUE(LEFT(Scarcity!$D$5:$I$5,2)),0))&gt;0, VLOOKUP(M2, Scarcity!$B$5:$I$35, MATCH(CONCATENATE(MAX(IF(VALUE(LEFT(Scarcity!$D$5:$I$5,2))&lt;M4,VALUE(LEFT(Scarcity!$D$5:$I$5,2)),0)), " HR Capacity Credit (%)"), Scarcity!$B$5:$I$5, 0),0), 0))*((M4-MAX(IF(VALUE(LEFT(Scarcity!$D$5:$I$5,2))&lt;M4,VALUE(LEFT(Scarcity!$D$5:$I$5,2)),0)))/(MIN(IF(VALUE(LEFT(Scarcity!$D$5:$I$5,2))&gt;=M4,VALUE(LEFT(Scarcity!$D$5:$I$5,2)),MAX(VALUE(LEFT(Scarcity!$D$5:$I$5,2)))))-MAX(IF(VALUE(LEFT(Scarcity!$D$5:$I$5,2))&lt;M4,VALUE(LEFT(Scarcity!$D$5:$I$5,2)),0)))),VLOOKUP(M2, Scarcity!$B$5:$I$35, MATCH(CONCATENATE(MIN(IF(VALUE(LEFT(Scarcity!$D$5:$I$5,2))&gt;=M4,VALUE(LEFT(Scarcity!$D$5:$I$5,2)),MAX(VALUE(LEFT(Scarcity!$D$5:$I$5,2))))), " HR Capacity Credit (%)"), Scarcity!$B$5:$I$5, 0),0))/100)</f>
        <v>68208.940799999997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5">
      <c r="A16" s="16" t="s">
        <v>69</v>
      </c>
      <c r="B16" s="17">
        <v>620302.27466211095</v>
      </c>
      <c r="C16" s="17">
        <v>696201.71490707702</v>
      </c>
      <c r="D16" s="17">
        <v>746927.32434700709</v>
      </c>
      <c r="E16" s="17">
        <v>721091.93366687139</v>
      </c>
      <c r="F16" s="17">
        <v>631579.38790112792</v>
      </c>
      <c r="G16" s="17">
        <v>598671.58686012065</v>
      </c>
      <c r="H16" s="17">
        <v>531229.1955904559</v>
      </c>
      <c r="I16" s="17">
        <v>560136.18436971761</v>
      </c>
      <c r="J16" s="17">
        <v>555703.47851998347</v>
      </c>
      <c r="K16" s="17">
        <v>586762.25845772563</v>
      </c>
      <c r="L16" s="17">
        <v>583117.43887560617</v>
      </c>
      <c r="M16" s="17">
        <v>629982.03561002167</v>
      </c>
      <c r="N16" s="17">
        <v>603510.68853095314</v>
      </c>
      <c r="O16" s="17">
        <v>612911.55324939103</v>
      </c>
      <c r="P16" s="17">
        <v>640288.53106873669</v>
      </c>
      <c r="Q16" s="17">
        <v>639281.727807716</v>
      </c>
      <c r="R16" s="17">
        <v>658909.49495488137</v>
      </c>
      <c r="S16" s="17">
        <v>635216.31420966773</v>
      </c>
      <c r="T16" s="17">
        <v>637780.28875854448</v>
      </c>
      <c r="U16" s="17">
        <v>678236.62575431634</v>
      </c>
      <c r="V16" s="17">
        <v>660527.88120220089</v>
      </c>
      <c r="W16" s="17">
        <v>697431.57520314853</v>
      </c>
      <c r="X16" s="17">
        <v>689050.05754153547</v>
      </c>
      <c r="Y16" s="17">
        <v>679555.47812383785</v>
      </c>
      <c r="Z16" s="17">
        <v>663448.96338043164</v>
      </c>
    </row>
    <row r="17" spans="1:26" x14ac:dyDescent="0.25">
      <c r="A17" s="16" t="s">
        <v>10</v>
      </c>
      <c r="B17" s="17">
        <f t="shared" ref="B17:Z17" si="0">SUM(B5:B16)</f>
        <v>4212214.0436231112</v>
      </c>
      <c r="C17" s="17">
        <f t="shared" si="0"/>
        <v>4715711.0485350769</v>
      </c>
      <c r="D17" s="17">
        <f t="shared" si="0"/>
        <v>5036209.9428680073</v>
      </c>
      <c r="E17" s="17">
        <f t="shared" si="0"/>
        <v>4929261.9806748722</v>
      </c>
      <c r="F17" s="17">
        <f t="shared" si="0"/>
        <v>4488213.2979841279</v>
      </c>
      <c r="G17" s="17">
        <f t="shared" si="0"/>
        <v>4302347.8645481206</v>
      </c>
      <c r="H17" s="17">
        <f t="shared" si="0"/>
        <v>3917380.9780184561</v>
      </c>
      <c r="I17" s="17">
        <f t="shared" si="0"/>
        <v>4022691.6359997177</v>
      </c>
      <c r="J17" s="17">
        <f t="shared" si="0"/>
        <v>3951690.5824289834</v>
      </c>
      <c r="K17" s="17">
        <f t="shared" si="0"/>
        <v>4097525.5957617257</v>
      </c>
      <c r="L17" s="17">
        <f t="shared" si="0"/>
        <v>4052449.8993676063</v>
      </c>
      <c r="M17" s="17">
        <f t="shared" si="0"/>
        <v>4240136.1532770218</v>
      </c>
      <c r="N17" s="17">
        <f t="shared" si="0"/>
        <v>4022965.1026419532</v>
      </c>
      <c r="O17" s="17">
        <f t="shared" si="0"/>
        <v>4084744.5025273906</v>
      </c>
      <c r="P17" s="17">
        <f t="shared" si="0"/>
        <v>4214713.6563837361</v>
      </c>
      <c r="Q17" s="17">
        <f t="shared" si="0"/>
        <v>4178929.292445716</v>
      </c>
      <c r="R17" s="17">
        <f t="shared" si="0"/>
        <v>4272815.8634908814</v>
      </c>
      <c r="S17" s="17">
        <f t="shared" si="0"/>
        <v>4103429.4309676681</v>
      </c>
      <c r="T17" s="17">
        <f t="shared" si="0"/>
        <v>4051853.6818805449</v>
      </c>
      <c r="U17" s="17">
        <f t="shared" si="0"/>
        <v>4223375.3127943166</v>
      </c>
      <c r="V17" s="17">
        <f t="shared" si="0"/>
        <v>4138751.9536052011</v>
      </c>
      <c r="W17" s="17">
        <f t="shared" si="0"/>
        <v>4302308.045124148</v>
      </c>
      <c r="X17" s="17">
        <f t="shared" si="0"/>
        <v>4215280.8928865353</v>
      </c>
      <c r="Y17" s="17">
        <f t="shared" si="0"/>
        <v>4177515.0017948383</v>
      </c>
      <c r="Z17" s="17">
        <f t="shared" si="0"/>
        <v>4102677.2329404317</v>
      </c>
    </row>
    <row r="18" spans="1:26" x14ac:dyDescent="0.25">
      <c r="A18" s="16" t="s">
        <v>13</v>
      </c>
      <c r="B18" s="17">
        <f t="shared" ref="B18:Z18" si="1">B17/B3/1000</f>
        <v>140.40713478743703</v>
      </c>
      <c r="C18" s="17">
        <f t="shared" si="1"/>
        <v>157.19036828450257</v>
      </c>
      <c r="D18" s="17">
        <f t="shared" si="1"/>
        <v>167.87366476226691</v>
      </c>
      <c r="E18" s="17">
        <f t="shared" si="1"/>
        <v>164.30873268916238</v>
      </c>
      <c r="F18" s="17">
        <f t="shared" si="1"/>
        <v>149.60710993280426</v>
      </c>
      <c r="G18" s="17">
        <f t="shared" si="1"/>
        <v>143.41159548493738</v>
      </c>
      <c r="H18" s="17">
        <f t="shared" si="1"/>
        <v>130.57936593394854</v>
      </c>
      <c r="I18" s="17">
        <f t="shared" si="1"/>
        <v>134.08972119999061</v>
      </c>
      <c r="J18" s="17">
        <f t="shared" si="1"/>
        <v>131.72301941429947</v>
      </c>
      <c r="K18" s="17">
        <f t="shared" si="1"/>
        <v>136.58418652539086</v>
      </c>
      <c r="L18" s="17">
        <f t="shared" si="1"/>
        <v>135.08166331225354</v>
      </c>
      <c r="M18" s="17">
        <f t="shared" si="1"/>
        <v>141.33787177590074</v>
      </c>
      <c r="N18" s="17">
        <f t="shared" si="1"/>
        <v>134.09883675473176</v>
      </c>
      <c r="O18" s="17">
        <f t="shared" si="1"/>
        <v>136.15815008424636</v>
      </c>
      <c r="P18" s="17">
        <f t="shared" si="1"/>
        <v>140.49045521279118</v>
      </c>
      <c r="Q18" s="17">
        <f t="shared" si="1"/>
        <v>139.29764308152386</v>
      </c>
      <c r="R18" s="17">
        <f t="shared" si="1"/>
        <v>142.42719544969603</v>
      </c>
      <c r="S18" s="17">
        <f t="shared" si="1"/>
        <v>136.7809810322556</v>
      </c>
      <c r="T18" s="17">
        <f t="shared" si="1"/>
        <v>135.06178939601816</v>
      </c>
      <c r="U18" s="17">
        <f t="shared" si="1"/>
        <v>140.77917709314389</v>
      </c>
      <c r="V18" s="17">
        <f t="shared" si="1"/>
        <v>137.9583984535067</v>
      </c>
      <c r="W18" s="17">
        <f t="shared" si="1"/>
        <v>143.41026817080493</v>
      </c>
      <c r="X18" s="17">
        <f t="shared" si="1"/>
        <v>140.50936309621784</v>
      </c>
      <c r="Y18" s="17">
        <f t="shared" si="1"/>
        <v>139.25050005982797</v>
      </c>
      <c r="Z18" s="17">
        <f t="shared" si="1"/>
        <v>136.75590776468107</v>
      </c>
    </row>
    <row r="19" spans="1:26" x14ac:dyDescent="0.25">
      <c r="A19" s="16" t="s">
        <v>14</v>
      </c>
      <c r="B19" s="17">
        <f>B18/B4</f>
        <v>70.203567393718515</v>
      </c>
      <c r="C19" s="17">
        <f>C18/B4</f>
        <v>78.595184142251284</v>
      </c>
      <c r="D19" s="17">
        <f>D18/B4</f>
        <v>83.936832381133456</v>
      </c>
      <c r="E19" s="17">
        <f>E18/B4</f>
        <v>82.154366344581192</v>
      </c>
      <c r="F19" s="17">
        <f>F18/B4</f>
        <v>74.803554966402132</v>
      </c>
      <c r="G19" s="17">
        <f>G18/B4</f>
        <v>71.70579774246869</v>
      </c>
      <c r="H19" s="17">
        <f>H18/B4</f>
        <v>65.289682966974269</v>
      </c>
      <c r="I19" s="17">
        <f>I18/B4</f>
        <v>67.044860599995303</v>
      </c>
      <c r="J19" s="17">
        <f>J18/B4</f>
        <v>65.861509707149736</v>
      </c>
      <c r="K19" s="17">
        <f>K18/B4</f>
        <v>68.292093262695431</v>
      </c>
      <c r="L19" s="17">
        <f>L18/B4</f>
        <v>67.54083165612677</v>
      </c>
      <c r="M19" s="17">
        <f>M18/B4</f>
        <v>70.668935887950369</v>
      </c>
      <c r="N19" s="17">
        <f>N18/B4</f>
        <v>67.049418377365882</v>
      </c>
      <c r="O19" s="17">
        <f>O18/B4</f>
        <v>68.079075042123179</v>
      </c>
      <c r="P19" s="17">
        <f>P18/B4</f>
        <v>70.245227606395588</v>
      </c>
      <c r="Q19" s="17">
        <f>Q18/B4</f>
        <v>69.648821540761929</v>
      </c>
      <c r="R19" s="17">
        <f>R18/B4</f>
        <v>71.213597724848015</v>
      </c>
      <c r="S19" s="17">
        <f>S18/B4</f>
        <v>68.390490516127798</v>
      </c>
      <c r="T19" s="17">
        <f>T18/B4</f>
        <v>67.530894698009078</v>
      </c>
      <c r="U19" s="17">
        <f>U18/B4</f>
        <v>70.389588546571943</v>
      </c>
      <c r="V19" s="17">
        <f>V18/B4</f>
        <v>68.979199226753352</v>
      </c>
      <c r="W19" s="17">
        <f>W18/B4</f>
        <v>71.705134085402463</v>
      </c>
      <c r="X19" s="17">
        <f>X18/B4</f>
        <v>70.25468154810892</v>
      </c>
      <c r="Y19" s="17">
        <f>Y18/B4</f>
        <v>69.625250029913985</v>
      </c>
      <c r="Z19" s="17">
        <f>Z18/B4</f>
        <v>68.377953882340535</v>
      </c>
    </row>
    <row r="20" spans="1:26" x14ac:dyDescent="0.25">
      <c r="A20" s="16" t="s">
        <v>15</v>
      </c>
      <c r="B20" s="18">
        <v>255.98789115555559</v>
      </c>
      <c r="C20" s="18">
        <v>272.4136568617115</v>
      </c>
      <c r="D20" s="18">
        <v>289.30060351944383</v>
      </c>
      <c r="E20" s="18">
        <v>302.739994059553</v>
      </c>
      <c r="F20" s="18">
        <v>307.6305130756183</v>
      </c>
      <c r="G20" s="18">
        <v>309.22088687221247</v>
      </c>
      <c r="H20" s="18">
        <v>311.3432710130021</v>
      </c>
      <c r="I20" s="18">
        <v>311.05337512766749</v>
      </c>
      <c r="J20" s="18">
        <v>308.54722691744348</v>
      </c>
      <c r="K20" s="18">
        <v>323.44575835353783</v>
      </c>
      <c r="L20" s="18">
        <v>332.73621555335802</v>
      </c>
      <c r="M20" s="18">
        <v>338.5352011076497</v>
      </c>
      <c r="N20" s="18">
        <v>332.95392347178228</v>
      </c>
      <c r="O20" s="18">
        <v>341.11751211270649</v>
      </c>
      <c r="P20" s="18">
        <v>342.29063684306237</v>
      </c>
      <c r="Q20" s="18">
        <v>346.04502831870332</v>
      </c>
      <c r="R20" s="18">
        <v>346.7113113821996</v>
      </c>
      <c r="S20" s="18">
        <v>336.52649530611598</v>
      </c>
      <c r="T20" s="18">
        <v>318.94901779715758</v>
      </c>
      <c r="U20" s="18">
        <v>304.58323389233391</v>
      </c>
      <c r="V20" s="18">
        <v>315.12707787192562</v>
      </c>
      <c r="W20" s="18">
        <v>307.33236235765918</v>
      </c>
      <c r="X20" s="18">
        <v>299.72436382869211</v>
      </c>
      <c r="Y20" s="18">
        <v>308.50782774248597</v>
      </c>
      <c r="Z20" s="18">
        <v>321.81435693620449</v>
      </c>
    </row>
    <row r="21" spans="1:26" x14ac:dyDescent="0.25">
      <c r="A21" s="16" t="s">
        <v>70</v>
      </c>
      <c r="B21" s="19">
        <v>6.1796099515573912</v>
      </c>
      <c r="C21" s="19">
        <v>1.993156579480216</v>
      </c>
      <c r="D21" s="19">
        <v>2.634317457942601</v>
      </c>
      <c r="E21" s="19">
        <v>3.8303327584708251</v>
      </c>
      <c r="F21" s="19">
        <v>6.0365769757587788</v>
      </c>
      <c r="G21" s="19">
        <v>7.0509093596904417</v>
      </c>
      <c r="H21" s="19">
        <v>9.5927552285439948</v>
      </c>
      <c r="I21" s="19">
        <v>9.0549030388462572</v>
      </c>
      <c r="J21" s="19">
        <v>9.428205228110718</v>
      </c>
      <c r="K21" s="19">
        <v>9.0677721894869485</v>
      </c>
      <c r="L21" s="19">
        <v>8.7600164591347038</v>
      </c>
      <c r="M21" s="19">
        <v>7.5510298118011896</v>
      </c>
      <c r="N21" s="19">
        <v>8.7826259335597765</v>
      </c>
      <c r="O21" s="19">
        <v>7.2290674493293636</v>
      </c>
      <c r="P21" s="19">
        <v>7.7384518636174056</v>
      </c>
      <c r="Q21" s="19">
        <v>6.5065547799117054</v>
      </c>
      <c r="R21" s="19">
        <v>5.7673825254567674</v>
      </c>
      <c r="S21" s="19">
        <v>5.2560724470545441</v>
      </c>
      <c r="T21" s="19">
        <v>3.8183184255941218</v>
      </c>
      <c r="U21" s="19">
        <v>3.8474979540705552</v>
      </c>
      <c r="V21" s="19">
        <v>0.75831471780949367</v>
      </c>
      <c r="W21" s="19">
        <v>-1.8631074640294949</v>
      </c>
      <c r="X21" s="19">
        <v>8.9775072492044888E-2</v>
      </c>
      <c r="Y21" s="19">
        <v>-0.54880933635387741</v>
      </c>
      <c r="Z21" s="19">
        <v>-1.48171076129887</v>
      </c>
    </row>
    <row r="22" spans="1:26" x14ac:dyDescent="0.25">
      <c r="A22" s="16" t="s">
        <v>71</v>
      </c>
      <c r="B22" s="19">
        <v>232.9124206565921</v>
      </c>
      <c r="C22" s="19">
        <v>246.2378439224729</v>
      </c>
      <c r="D22" s="19">
        <v>254.70584329661571</v>
      </c>
      <c r="E22" s="19">
        <v>246.1031226315456</v>
      </c>
      <c r="F22" s="19">
        <v>228.40108779170171</v>
      </c>
      <c r="G22" s="19">
        <v>223.51142576430601</v>
      </c>
      <c r="H22" s="19">
        <v>211.79884024204631</v>
      </c>
      <c r="I22" s="19">
        <v>222.44291059090239</v>
      </c>
      <c r="J22" s="19">
        <v>226.3913398228604</v>
      </c>
      <c r="K22" s="19">
        <v>229.21982959005669</v>
      </c>
      <c r="L22" s="19">
        <v>225.7679742447614</v>
      </c>
      <c r="M22" s="19">
        <v>235.16812745965299</v>
      </c>
      <c r="N22" s="19">
        <v>236.19778850956291</v>
      </c>
      <c r="O22" s="19">
        <v>236.07921948946151</v>
      </c>
      <c r="P22" s="19">
        <v>246.418809482391</v>
      </c>
      <c r="Q22" s="19">
        <v>243.89007222234929</v>
      </c>
      <c r="R22" s="19">
        <v>251.38648087300979</v>
      </c>
      <c r="S22" s="19">
        <v>251.90773697854459</v>
      </c>
      <c r="T22" s="19">
        <v>263.76759943215762</v>
      </c>
      <c r="U22" s="19">
        <v>290.90929610733758</v>
      </c>
      <c r="V22" s="19">
        <v>276.768989869834</v>
      </c>
      <c r="W22" s="19">
        <v>297.75103521262059</v>
      </c>
      <c r="X22" s="19">
        <v>308.02238595499239</v>
      </c>
      <c r="Y22" s="19">
        <v>303.26985096249661</v>
      </c>
      <c r="Z22" s="19">
        <v>291.80309000283972</v>
      </c>
    </row>
    <row r="23" spans="1:26" x14ac:dyDescent="0.25">
      <c r="A23" s="16" t="s">
        <v>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5">
      <c r="A24" s="16" t="s">
        <v>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5">
      <c r="A25" s="16" t="s">
        <v>74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5">
      <c r="A26" s="1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5">
      <c r="A27" s="16" t="s">
        <v>76</v>
      </c>
      <c r="B27" s="18">
        <v>15359.27346933333</v>
      </c>
      <c r="C27" s="18">
        <v>15503.061212000001</v>
      </c>
      <c r="D27" s="18">
        <v>15979.808136</v>
      </c>
      <c r="E27" s="18">
        <v>16307.998</v>
      </c>
      <c r="F27" s="18">
        <v>16202.283862666671</v>
      </c>
      <c r="G27" s="18">
        <v>15946.521135999999</v>
      </c>
      <c r="H27" s="18">
        <v>15740.27040933333</v>
      </c>
      <c r="I27" s="18">
        <v>15430.73583333333</v>
      </c>
      <c r="J27" s="18">
        <v>15026.867045333331</v>
      </c>
      <c r="K27" s="18">
        <v>15474.93886266667</v>
      </c>
      <c r="L27" s="18">
        <v>15645.92232775</v>
      </c>
      <c r="M27" s="18">
        <v>15648.451136</v>
      </c>
      <c r="N27" s="18">
        <v>15134.753545333329</v>
      </c>
      <c r="O27" s="18">
        <v>15252.046201583329</v>
      </c>
      <c r="P27" s="18">
        <v>15058.049696</v>
      </c>
      <c r="Q27" s="18">
        <v>14980.28927591667</v>
      </c>
      <c r="R27" s="18">
        <v>14771.982132749999</v>
      </c>
      <c r="S27" s="18">
        <v>14111.90205416667</v>
      </c>
      <c r="T27" s="18">
        <v>13166.21545466667</v>
      </c>
      <c r="U27" s="18">
        <v>12377.653458916669</v>
      </c>
      <c r="V27" s="18">
        <v>12607.6041315</v>
      </c>
      <c r="W27" s="18">
        <v>12019.15402708333</v>
      </c>
      <c r="X27" s="18">
        <v>11451.868493166659</v>
      </c>
      <c r="Y27" s="18">
        <v>11509.81003741667</v>
      </c>
      <c r="Z27" s="18">
        <v>11716.61710733333</v>
      </c>
    </row>
    <row r="28" spans="1:26" x14ac:dyDescent="0.25">
      <c r="A28" s="16" t="s">
        <v>77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5">
      <c r="A29" s="16" t="s">
        <v>78</v>
      </c>
      <c r="B29" s="18">
        <v>15359.27346933333</v>
      </c>
      <c r="C29" s="18">
        <v>15503.061212000001</v>
      </c>
      <c r="D29" s="18">
        <v>15979.808136</v>
      </c>
      <c r="E29" s="18">
        <v>16307.998</v>
      </c>
      <c r="F29" s="18">
        <v>16202.283862666671</v>
      </c>
      <c r="G29" s="18">
        <v>15946.521135999999</v>
      </c>
      <c r="H29" s="18">
        <v>15740.27040933333</v>
      </c>
      <c r="I29" s="18">
        <v>15430.73583333333</v>
      </c>
      <c r="J29" s="18">
        <v>15026.867045333331</v>
      </c>
      <c r="K29" s="18">
        <v>15474.93886266667</v>
      </c>
      <c r="L29" s="18">
        <v>15645.92232775</v>
      </c>
      <c r="M29" s="18">
        <v>15648.451136</v>
      </c>
      <c r="N29" s="18">
        <v>15134.753545333329</v>
      </c>
      <c r="O29" s="18">
        <v>15252.046201583329</v>
      </c>
      <c r="P29" s="18">
        <v>15058.049696</v>
      </c>
      <c r="Q29" s="18">
        <v>14980.28927591667</v>
      </c>
      <c r="R29" s="18">
        <v>14771.982132749999</v>
      </c>
      <c r="S29" s="18">
        <v>14111.90205416667</v>
      </c>
      <c r="T29" s="18">
        <v>13166.21545466667</v>
      </c>
      <c r="U29" s="18">
        <v>12377.653458916669</v>
      </c>
      <c r="V29" s="18">
        <v>12607.6041315</v>
      </c>
      <c r="W29" s="18">
        <v>12019.15402708333</v>
      </c>
      <c r="X29" s="18">
        <v>11451.868493166659</v>
      </c>
      <c r="Y29" s="18">
        <v>11509.81003741667</v>
      </c>
      <c r="Z29" s="18">
        <v>11716.61710733333</v>
      </c>
    </row>
    <row r="30" spans="1:26" x14ac:dyDescent="0.25">
      <c r="A30" s="16" t="s">
        <v>79</v>
      </c>
      <c r="B30" s="18">
        <v>17938.639360249999</v>
      </c>
      <c r="C30" s="18">
        <v>18111.664574999999</v>
      </c>
      <c r="D30" s="18">
        <v>18670.634523833331</v>
      </c>
      <c r="E30" s="18">
        <v>19052.626406833329</v>
      </c>
      <c r="F30" s="18">
        <v>18932.525588416669</v>
      </c>
      <c r="G30" s="18">
        <v>18630.894356833331</v>
      </c>
      <c r="H30" s="18">
        <v>18390.089433333331</v>
      </c>
      <c r="I30" s="18">
        <v>18028.361230999999</v>
      </c>
      <c r="J30" s="18">
        <v>17556.19855733333</v>
      </c>
      <c r="K30" s="18">
        <v>18081.129288083332</v>
      </c>
      <c r="L30" s="18">
        <v>18284.65745266667</v>
      </c>
      <c r="M30" s="18">
        <v>18285.158166666672</v>
      </c>
      <c r="N30" s="18">
        <v>17687.295816666661</v>
      </c>
      <c r="O30" s="18">
        <v>17825.01194133333</v>
      </c>
      <c r="P30" s="18">
        <v>17595.451428749999</v>
      </c>
      <c r="Q30" s="18">
        <v>17504.850513000001</v>
      </c>
      <c r="R30" s="18">
        <v>17264.371644416671</v>
      </c>
      <c r="S30" s="18">
        <v>16492.199269166671</v>
      </c>
      <c r="T30" s="18">
        <v>15385.73906466667</v>
      </c>
      <c r="U30" s="18">
        <v>14460.24632583333</v>
      </c>
      <c r="V30" s="18">
        <v>14729.752026</v>
      </c>
      <c r="W30" s="18">
        <v>14041.549659416671</v>
      </c>
      <c r="X30" s="18">
        <v>13378.11855408333</v>
      </c>
      <c r="Y30" s="18">
        <v>13449.38675066667</v>
      </c>
      <c r="Z30" s="18">
        <v>13689.03688208333</v>
      </c>
    </row>
    <row r="31" spans="1:26" x14ac:dyDescent="0.25">
      <c r="A31" s="16" t="s">
        <v>80</v>
      </c>
      <c r="B31" s="17">
        <v>3466511.7689609989</v>
      </c>
      <c r="C31" s="17">
        <v>3781340.9836279992</v>
      </c>
      <c r="D31" s="17">
        <v>4020966.1285209991</v>
      </c>
      <c r="E31" s="17">
        <v>3940471.332607999</v>
      </c>
      <c r="F31" s="17">
        <v>3586331.6108829998</v>
      </c>
      <c r="G31" s="17">
        <v>3432864.9276879998</v>
      </c>
      <c r="H31" s="17">
        <v>3157359.3912280002</v>
      </c>
      <c r="I31" s="17">
        <v>3269212.7284300001</v>
      </c>
      <c r="J31" s="17">
        <v>3236429.1207090002</v>
      </c>
      <c r="K31" s="17">
        <v>3383207.2877039998</v>
      </c>
      <c r="L31" s="17">
        <v>3372174.288892</v>
      </c>
      <c r="M31" s="17">
        <v>3541945.1768669989</v>
      </c>
      <c r="N31" s="17">
        <v>3419454.4141109991</v>
      </c>
      <c r="O31" s="17">
        <v>3471832.9492780012</v>
      </c>
      <c r="P31" s="17">
        <v>3574425.1253149998</v>
      </c>
      <c r="Q31" s="17">
        <v>3539647.564638</v>
      </c>
      <c r="R31" s="17">
        <v>3613906.3685360001</v>
      </c>
      <c r="S31" s="17">
        <v>3468213.1167579992</v>
      </c>
      <c r="T31" s="17">
        <v>3414073.3931220011</v>
      </c>
      <c r="U31" s="17">
        <v>3545138.6870400002</v>
      </c>
      <c r="V31" s="17">
        <v>3478224.0724030002</v>
      </c>
      <c r="W31" s="17">
        <v>3604876.4699209998</v>
      </c>
      <c r="X31" s="17">
        <v>3526230.835345</v>
      </c>
      <c r="Y31" s="17">
        <v>3497959.5236709998</v>
      </c>
      <c r="Z31" s="17">
        <v>3439228.2695599999</v>
      </c>
    </row>
    <row r="32" spans="1:26" x14ac:dyDescent="0.25">
      <c r="A32" s="16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 t="s">
        <v>82</v>
      </c>
      <c r="B33" s="18">
        <v>1134.083333333333</v>
      </c>
      <c r="C33" s="18">
        <v>1145.333333333333</v>
      </c>
      <c r="D33" s="18">
        <v>1189</v>
      </c>
      <c r="E33" s="18">
        <v>1217.416666666667</v>
      </c>
      <c r="F33" s="18">
        <v>1209.75</v>
      </c>
      <c r="G33" s="18">
        <v>1188.25</v>
      </c>
      <c r="H33" s="18">
        <v>1179.25</v>
      </c>
      <c r="I33" s="18">
        <v>1153.833333333333</v>
      </c>
      <c r="J33" s="18">
        <v>1123.666666666667</v>
      </c>
      <c r="K33" s="18">
        <v>1165</v>
      </c>
      <c r="L33" s="18">
        <v>1172.666666666667</v>
      </c>
      <c r="M33" s="18">
        <v>1174.083333333333</v>
      </c>
      <c r="N33" s="18">
        <v>1142.833333333333</v>
      </c>
      <c r="O33" s="18">
        <v>1142.25</v>
      </c>
      <c r="P33" s="18">
        <v>1130.666666666667</v>
      </c>
      <c r="Q33" s="18">
        <v>1128.833333333333</v>
      </c>
      <c r="R33" s="18">
        <v>1116.166666666667</v>
      </c>
      <c r="S33" s="18">
        <v>1059</v>
      </c>
      <c r="T33" s="18">
        <v>993.41666666666663</v>
      </c>
      <c r="U33" s="18">
        <v>934.25</v>
      </c>
      <c r="V33" s="18">
        <v>948.58333333333337</v>
      </c>
      <c r="W33" s="18">
        <v>904.75</v>
      </c>
      <c r="X33" s="18">
        <v>863.66666666666663</v>
      </c>
      <c r="Y33" s="18">
        <v>871.5</v>
      </c>
      <c r="Z33" s="18">
        <v>888.08333333333337</v>
      </c>
    </row>
    <row r="34" spans="1:26" x14ac:dyDescent="0.25">
      <c r="A34" s="16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 t="s">
        <v>84</v>
      </c>
      <c r="B35" s="18">
        <v>7649.916666666667</v>
      </c>
      <c r="C35" s="18">
        <v>7614.666666666667</v>
      </c>
      <c r="D35" s="18">
        <v>7571</v>
      </c>
      <c r="E35" s="18">
        <v>7542.583333333333</v>
      </c>
      <c r="F35" s="18">
        <v>7574.25</v>
      </c>
      <c r="G35" s="18">
        <v>7571.75</v>
      </c>
      <c r="H35" s="18">
        <v>7580.75</v>
      </c>
      <c r="I35" s="18">
        <v>7606.166666666667</v>
      </c>
      <c r="J35" s="18">
        <v>7660.333333333333</v>
      </c>
      <c r="K35" s="18">
        <v>7595</v>
      </c>
      <c r="L35" s="18">
        <v>7587.333333333333</v>
      </c>
      <c r="M35" s="18">
        <v>7585.916666666667</v>
      </c>
      <c r="N35" s="18">
        <v>7641.166666666667</v>
      </c>
      <c r="O35" s="18">
        <v>7617.75</v>
      </c>
      <c r="P35" s="18">
        <v>7629.333333333333</v>
      </c>
      <c r="Q35" s="18">
        <v>7631.166666666667</v>
      </c>
      <c r="R35" s="18">
        <v>7667.833333333333</v>
      </c>
      <c r="S35" s="18">
        <v>7701</v>
      </c>
      <c r="T35" s="18">
        <v>7766.583333333333</v>
      </c>
      <c r="U35" s="18">
        <v>7825.75</v>
      </c>
      <c r="V35" s="18">
        <v>7835.416666666667</v>
      </c>
      <c r="W35" s="18">
        <v>7855.25</v>
      </c>
      <c r="X35" s="18">
        <v>7896.333333333333</v>
      </c>
      <c r="Y35" s="18">
        <v>7888.5</v>
      </c>
      <c r="Z35" s="18">
        <v>7895.916666666667</v>
      </c>
    </row>
    <row r="36" spans="1:26" x14ac:dyDescent="0.25">
      <c r="A36" s="16" t="s">
        <v>85</v>
      </c>
      <c r="B36" s="18">
        <v>27.058119688704839</v>
      </c>
      <c r="C36" s="18">
        <v>25.30913183711948</v>
      </c>
      <c r="D36" s="18">
        <v>25.0309792598554</v>
      </c>
      <c r="E36" s="18">
        <v>24.66403746330861</v>
      </c>
      <c r="F36" s="18">
        <v>23.63074054567964</v>
      </c>
      <c r="G36" s="18">
        <v>23.70739599189497</v>
      </c>
      <c r="H36" s="18">
        <v>22.81502462722603</v>
      </c>
      <c r="I36" s="18">
        <v>22.994898346213841</v>
      </c>
      <c r="J36" s="18">
        <v>22.01360494110504</v>
      </c>
      <c r="K36" s="18">
        <v>21.863608849562411</v>
      </c>
      <c r="L36" s="18">
        <v>21.564915766885459</v>
      </c>
      <c r="M36" s="18">
        <v>21.469943603358061</v>
      </c>
      <c r="N36" s="18">
        <v>20.637532781430249</v>
      </c>
      <c r="O36" s="18">
        <v>20.861375802473361</v>
      </c>
      <c r="P36" s="18">
        <v>20.513879973544519</v>
      </c>
      <c r="Q36" s="18">
        <v>19.666780973316211</v>
      </c>
      <c r="R36" s="18">
        <v>19.641377981073539</v>
      </c>
      <c r="S36" s="18">
        <v>19.657853668378991</v>
      </c>
      <c r="T36" s="18">
        <v>19.28500861814117</v>
      </c>
      <c r="U36" s="18">
        <v>19.45445066523973</v>
      </c>
      <c r="V36" s="18">
        <v>19.189318229071802</v>
      </c>
      <c r="W36" s="18">
        <v>18.99469264395929</v>
      </c>
      <c r="X36" s="18">
        <v>19.190190111948251</v>
      </c>
      <c r="Y36" s="18">
        <v>18.663144753814692</v>
      </c>
      <c r="Z36" s="18">
        <v>18.136485176248481</v>
      </c>
    </row>
    <row r="37" spans="1:26" x14ac:dyDescent="0.25">
      <c r="A37" s="16" t="s">
        <v>86</v>
      </c>
      <c r="B37" s="20">
        <v>0.77900460215456468</v>
      </c>
      <c r="C37" s="20">
        <v>0.79697915149628573</v>
      </c>
      <c r="D37" s="20">
        <v>0.8072843519907037</v>
      </c>
      <c r="E37" s="20">
        <v>0.83281458535365649</v>
      </c>
      <c r="F37" s="20">
        <v>0.83758559611302008</v>
      </c>
      <c r="G37" s="20">
        <v>0.83548621920804211</v>
      </c>
      <c r="H37" s="20">
        <v>0.8461904856617799</v>
      </c>
      <c r="I37" s="20">
        <v>0.84463765920392098</v>
      </c>
      <c r="J37" s="20">
        <v>0.83295749061408231</v>
      </c>
      <c r="K37" s="20">
        <v>0.85901633314737669</v>
      </c>
      <c r="L37" s="20">
        <v>0.86417882779865873</v>
      </c>
      <c r="M37" s="20">
        <v>0.8665300614054342</v>
      </c>
      <c r="N37" s="20">
        <v>0.85822163789954953</v>
      </c>
      <c r="O37" s="20">
        <v>0.85932892240474945</v>
      </c>
      <c r="P37" s="20">
        <v>0.85639728955441374</v>
      </c>
      <c r="Q37" s="20">
        <v>0.88078994166267355</v>
      </c>
      <c r="R37" s="20">
        <v>0.86918262343631381</v>
      </c>
      <c r="S37" s="20">
        <v>0.85652941108243108</v>
      </c>
      <c r="T37" s="20">
        <v>0.83374142080235081</v>
      </c>
      <c r="U37" s="20">
        <v>0.82428549249422711</v>
      </c>
      <c r="V37" s="20">
        <v>0.84912812891463363</v>
      </c>
      <c r="W37" s="20">
        <v>0.83226145564263254</v>
      </c>
      <c r="X37" s="20">
        <v>0.83031760390404263</v>
      </c>
      <c r="Y37" s="20">
        <v>0.83197420236803044</v>
      </c>
      <c r="Z37" s="20">
        <v>0.84313316770523461</v>
      </c>
    </row>
    <row r="38" spans="1:26" x14ac:dyDescent="0.25">
      <c r="A38" s="16" t="s">
        <v>87</v>
      </c>
      <c r="B38" s="20">
        <v>0.2025273224043716</v>
      </c>
      <c r="C38" s="20">
        <v>0.19402587519025871</v>
      </c>
      <c r="D38" s="20">
        <v>0.19335045662100461</v>
      </c>
      <c r="E38" s="20">
        <v>0.21046423135464229</v>
      </c>
      <c r="F38" s="20">
        <v>0.1988369004250152</v>
      </c>
      <c r="G38" s="20">
        <v>0.22802511415525109</v>
      </c>
      <c r="H38" s="20">
        <v>0.22863394216133939</v>
      </c>
      <c r="I38" s="20">
        <v>0.22271689497716901</v>
      </c>
      <c r="J38" s="20">
        <v>0.20399779902853671</v>
      </c>
      <c r="K38" s="20">
        <v>0.2272640791476408</v>
      </c>
      <c r="L38" s="20">
        <v>0.22527587519025871</v>
      </c>
      <c r="M38" s="20">
        <v>0.23111681887366819</v>
      </c>
      <c r="N38" s="20">
        <v>0.2115968427443837</v>
      </c>
      <c r="O38" s="20">
        <v>0.22901445966514461</v>
      </c>
      <c r="P38" s="20">
        <v>0.22326864535768651</v>
      </c>
      <c r="Q38" s="20">
        <v>0.22578006088280059</v>
      </c>
      <c r="R38" s="20">
        <v>0.21965125986642381</v>
      </c>
      <c r="S38" s="20">
        <v>0.21619101978691019</v>
      </c>
      <c r="T38" s="20">
        <v>0.2152397260273973</v>
      </c>
      <c r="U38" s="20">
        <v>0.22972792998477931</v>
      </c>
      <c r="V38" s="20">
        <v>0.2507494687310261</v>
      </c>
      <c r="W38" s="20">
        <v>0.23739535768645359</v>
      </c>
      <c r="X38" s="20">
        <v>0.24559550989345511</v>
      </c>
      <c r="Y38" s="20">
        <v>0.23930745814307461</v>
      </c>
      <c r="Z38" s="20">
        <v>0.23667084092289009</v>
      </c>
    </row>
    <row r="39" spans="1:26" x14ac:dyDescent="0.25">
      <c r="A39" s="16" t="s">
        <v>88</v>
      </c>
      <c r="B39" s="18">
        <v>518.75</v>
      </c>
      <c r="C39" s="18">
        <v>525.75</v>
      </c>
      <c r="D39" s="18">
        <v>546.25</v>
      </c>
      <c r="E39" s="18">
        <v>559</v>
      </c>
      <c r="F39" s="18">
        <v>559.33333333333337</v>
      </c>
      <c r="G39" s="18">
        <v>544.25</v>
      </c>
      <c r="H39" s="18">
        <v>541</v>
      </c>
      <c r="I39" s="18">
        <v>527</v>
      </c>
      <c r="J39" s="18">
        <v>516.83333333333337</v>
      </c>
      <c r="K39" s="18">
        <v>533.58333333333337</v>
      </c>
      <c r="L39" s="18">
        <v>536.16666666666663</v>
      </c>
      <c r="M39" s="18">
        <v>538.83333333333337</v>
      </c>
      <c r="N39" s="18">
        <v>521.66666666666663</v>
      </c>
      <c r="O39" s="18">
        <v>522.75</v>
      </c>
      <c r="P39" s="18">
        <v>516.58333333333337</v>
      </c>
      <c r="Q39" s="18">
        <v>519.5</v>
      </c>
      <c r="R39" s="18">
        <v>512.5</v>
      </c>
      <c r="S39" s="18">
        <v>481.5</v>
      </c>
      <c r="T39" s="18">
        <v>450.75</v>
      </c>
      <c r="U39" s="18">
        <v>424.08333333333331</v>
      </c>
      <c r="V39" s="18">
        <v>434.25</v>
      </c>
      <c r="W39" s="18">
        <v>412.08333333333331</v>
      </c>
      <c r="X39" s="18">
        <v>392.41666666666669</v>
      </c>
      <c r="Y39" s="18">
        <v>391.83333333333331</v>
      </c>
      <c r="Z39" s="18">
        <v>400.58333333333331</v>
      </c>
    </row>
    <row r="40" spans="1:26" x14ac:dyDescent="0.25">
      <c r="A40" s="16" t="s">
        <v>89</v>
      </c>
      <c r="B40" s="18">
        <v>615.33333333333337</v>
      </c>
      <c r="C40" s="18">
        <v>619.58333333333337</v>
      </c>
      <c r="D40" s="18">
        <v>642.75</v>
      </c>
      <c r="E40" s="18">
        <v>658.41666666666663</v>
      </c>
      <c r="F40" s="18">
        <v>650.41666666666663</v>
      </c>
      <c r="G40" s="18">
        <v>644</v>
      </c>
      <c r="H40" s="18">
        <v>638.25</v>
      </c>
      <c r="I40" s="18">
        <v>626.83333333333337</v>
      </c>
      <c r="J40" s="18">
        <v>606.83333333333337</v>
      </c>
      <c r="K40" s="18">
        <v>631.41666666666663</v>
      </c>
      <c r="L40" s="18">
        <v>636.5</v>
      </c>
      <c r="M40" s="18">
        <v>635.25</v>
      </c>
      <c r="N40" s="18">
        <v>621.16666666666663</v>
      </c>
      <c r="O40" s="18">
        <v>619.5</v>
      </c>
      <c r="P40" s="18">
        <v>614.08333333333337</v>
      </c>
      <c r="Q40" s="18">
        <v>609.33333333333337</v>
      </c>
      <c r="R40" s="18">
        <v>603.66666666666663</v>
      </c>
      <c r="S40" s="18">
        <v>577.5</v>
      </c>
      <c r="T40" s="18">
        <v>542.66666666666663</v>
      </c>
      <c r="U40" s="18">
        <v>510.16666666666669</v>
      </c>
      <c r="V40" s="18">
        <v>514.33333333333337</v>
      </c>
      <c r="W40" s="18">
        <v>492.66666666666669</v>
      </c>
      <c r="X40" s="18">
        <v>471.25</v>
      </c>
      <c r="Y40" s="18">
        <v>479.66666666666669</v>
      </c>
      <c r="Z40" s="18">
        <v>487.5</v>
      </c>
    </row>
    <row r="41" spans="1:26" x14ac:dyDescent="0.25">
      <c r="A41" s="16" t="s">
        <v>90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 t="s">
        <v>91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6" t="s">
        <v>92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6" t="s">
        <v>93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6" t="s">
        <v>94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6" t="s">
        <v>95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6" t="s">
        <v>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6" t="s">
        <v>97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6" t="s">
        <v>98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6" t="s">
        <v>99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6" t="s">
        <v>100</v>
      </c>
      <c r="B51" s="19">
        <v>36.551989886915607</v>
      </c>
      <c r="C51" s="19">
        <v>34.921437880517502</v>
      </c>
      <c r="D51" s="19">
        <v>36.897087423896501</v>
      </c>
      <c r="E51" s="19">
        <v>37.83647117579909</v>
      </c>
      <c r="F51" s="19">
        <v>39.085991955069829</v>
      </c>
      <c r="G51" s="19">
        <v>39.357890030441403</v>
      </c>
      <c r="H51" s="19">
        <v>40.727742104261793</v>
      </c>
      <c r="I51" s="19">
        <v>41.065239916286153</v>
      </c>
      <c r="J51" s="19">
        <v>40.745005976775943</v>
      </c>
      <c r="K51" s="19">
        <v>42.080860635464227</v>
      </c>
      <c r="L51" s="19">
        <v>41.686167047184178</v>
      </c>
      <c r="M51" s="19">
        <v>41.291315544140033</v>
      </c>
      <c r="N51" s="19">
        <v>41.685510397692767</v>
      </c>
      <c r="O51" s="19">
        <v>41.402043759512942</v>
      </c>
      <c r="P51" s="19">
        <v>41.709467275494667</v>
      </c>
      <c r="Q51" s="19">
        <v>40.254745624048709</v>
      </c>
      <c r="R51" s="19">
        <v>39.929397104584098</v>
      </c>
      <c r="S51" s="19">
        <v>37.676742865296802</v>
      </c>
      <c r="T51" s="19">
        <v>34.874104547184167</v>
      </c>
      <c r="U51" s="19">
        <v>34.063003044140032</v>
      </c>
      <c r="V51" s="19">
        <v>31.631374563600481</v>
      </c>
      <c r="W51" s="19">
        <v>29.104807648401831</v>
      </c>
      <c r="X51" s="19">
        <v>29.170208333333331</v>
      </c>
      <c r="Y51" s="19">
        <v>29.152841229071541</v>
      </c>
      <c r="Z51" s="19">
        <v>29.127468313600492</v>
      </c>
    </row>
    <row r="52" spans="1:26" x14ac:dyDescent="0.25">
      <c r="A52" s="16" t="s">
        <v>101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6" t="s">
        <v>102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6" t="s">
        <v>103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6" t="s">
        <v>104</v>
      </c>
      <c r="B55" s="19">
        <v>87.401120415365483</v>
      </c>
      <c r="C55" s="19">
        <v>93.809126458790217</v>
      </c>
      <c r="D55" s="19">
        <v>96.400185066288458</v>
      </c>
      <c r="E55" s="19">
        <v>95.490357922502355</v>
      </c>
      <c r="F55" s="19">
        <v>90.300062368786769</v>
      </c>
      <c r="G55" s="19">
        <v>87.638124292369255</v>
      </c>
      <c r="H55" s="19">
        <v>82.828230551218823</v>
      </c>
      <c r="I55" s="19">
        <v>85.849343138867766</v>
      </c>
      <c r="J55" s="19">
        <v>85.209070607606904</v>
      </c>
      <c r="K55" s="19">
        <v>88.40671498164609</v>
      </c>
      <c r="L55" s="19">
        <v>87.622421042202177</v>
      </c>
      <c r="M55" s="19">
        <v>91.227585976123336</v>
      </c>
      <c r="N55" s="19">
        <v>87.853807065637596</v>
      </c>
      <c r="O55" s="19">
        <v>89.551218704802224</v>
      </c>
      <c r="P55" s="19">
        <v>91.924501752175658</v>
      </c>
      <c r="Q55" s="19">
        <v>90.204999878447907</v>
      </c>
      <c r="R55" s="19">
        <v>93.497166983561982</v>
      </c>
      <c r="S55" s="19">
        <v>90.593967998232827</v>
      </c>
      <c r="T55" s="19">
        <v>90.804714991574443</v>
      </c>
      <c r="U55" s="19">
        <v>94.289428525684968</v>
      </c>
      <c r="V55" s="19">
        <v>92.780066758255131</v>
      </c>
      <c r="W55" s="19">
        <v>95.552857479406967</v>
      </c>
      <c r="X55" s="19">
        <v>95.048923835108866</v>
      </c>
      <c r="Y55" s="19">
        <v>94.235204949870422</v>
      </c>
      <c r="Z55" s="19">
        <v>91.798072950478485</v>
      </c>
    </row>
    <row r="56" spans="1:26" x14ac:dyDescent="0.25">
      <c r="A56" s="16" t="s">
        <v>105</v>
      </c>
      <c r="B56" s="17">
        <v>108387.24</v>
      </c>
      <c r="C56" s="17">
        <v>120549.7083333333</v>
      </c>
      <c r="D56" s="17">
        <v>129498.9816666667</v>
      </c>
      <c r="E56" s="17">
        <v>125409.8641666667</v>
      </c>
      <c r="F56" s="17">
        <v>113745.2525</v>
      </c>
      <c r="G56" s="17">
        <v>108473.7825</v>
      </c>
      <c r="H56" s="17">
        <v>99943.047499999986</v>
      </c>
      <c r="I56" s="17">
        <v>105258.1583333333</v>
      </c>
      <c r="J56" s="17">
        <v>104905</v>
      </c>
      <c r="K56" s="17">
        <v>113321.43583333329</v>
      </c>
      <c r="L56" s="17">
        <v>113542.75</v>
      </c>
      <c r="M56" s="17">
        <v>118602.37083333331</v>
      </c>
      <c r="N56" s="17">
        <v>114588.375</v>
      </c>
      <c r="O56" s="17">
        <v>117111.6966666667</v>
      </c>
      <c r="P56" s="17">
        <v>118851.97166666669</v>
      </c>
      <c r="Q56" s="17">
        <v>117839.96583333339</v>
      </c>
      <c r="R56" s="17">
        <v>120703.81083333329</v>
      </c>
      <c r="S56" s="17">
        <v>115351.6966666667</v>
      </c>
      <c r="T56" s="17">
        <v>114636.35583333331</v>
      </c>
      <c r="U56" s="17">
        <v>119755.0716666667</v>
      </c>
      <c r="V56" s="17">
        <v>120537.1925</v>
      </c>
      <c r="W56" s="17">
        <v>125598.2083333333</v>
      </c>
      <c r="X56" s="17">
        <v>121837.42083333329</v>
      </c>
      <c r="Y56" s="17">
        <v>121752.01916666669</v>
      </c>
      <c r="Z56" s="17">
        <v>119179.99249999999</v>
      </c>
    </row>
    <row r="57" spans="1:26" x14ac:dyDescent="0.25">
      <c r="A57" s="16" t="s">
        <v>106</v>
      </c>
      <c r="B57" s="18">
        <v>3964</v>
      </c>
      <c r="C57" s="18">
        <v>6496</v>
      </c>
      <c r="D57" s="18">
        <v>6218</v>
      </c>
      <c r="E57" s="18">
        <v>6054</v>
      </c>
      <c r="F57" s="18">
        <v>5345</v>
      </c>
      <c r="G57" s="18">
        <v>4428</v>
      </c>
      <c r="H57" s="18">
        <v>2703</v>
      </c>
      <c r="I57" s="18">
        <v>2920</v>
      </c>
      <c r="J57" s="18">
        <v>2733</v>
      </c>
      <c r="K57" s="18">
        <v>3190</v>
      </c>
      <c r="L57" s="18">
        <v>3417</v>
      </c>
      <c r="M57" s="18">
        <v>4027</v>
      </c>
      <c r="N57" s="18">
        <v>3251</v>
      </c>
      <c r="O57" s="18">
        <v>4525</v>
      </c>
      <c r="P57" s="18">
        <v>4290</v>
      </c>
      <c r="Q57" s="18">
        <v>5612</v>
      </c>
      <c r="R57" s="18">
        <v>6420</v>
      </c>
      <c r="S57" s="18">
        <v>6402</v>
      </c>
      <c r="T57" s="18">
        <v>7535</v>
      </c>
      <c r="U57" s="18">
        <v>8414</v>
      </c>
      <c r="V57" s="18">
        <v>10683</v>
      </c>
      <c r="W57" s="18">
        <v>12689</v>
      </c>
      <c r="X57" s="18">
        <v>12455</v>
      </c>
      <c r="Y57" s="18">
        <v>12910</v>
      </c>
      <c r="Z57" s="18">
        <v>11318</v>
      </c>
    </row>
    <row r="58" spans="1:26" x14ac:dyDescent="0.25">
      <c r="A58" s="16" t="s">
        <v>107</v>
      </c>
      <c r="B58" s="18">
        <v>3442</v>
      </c>
      <c r="C58" s="18">
        <v>3540</v>
      </c>
      <c r="D58" s="18">
        <v>3842</v>
      </c>
      <c r="E58" s="18">
        <v>3745</v>
      </c>
      <c r="F58" s="18">
        <v>3710</v>
      </c>
      <c r="G58" s="18">
        <v>3623</v>
      </c>
      <c r="H58" s="18">
        <v>3590</v>
      </c>
      <c r="I58" s="18">
        <v>3713</v>
      </c>
      <c r="J58" s="18">
        <v>3760</v>
      </c>
      <c r="K58" s="18">
        <v>4160</v>
      </c>
      <c r="L58" s="18">
        <v>4286</v>
      </c>
      <c r="M58" s="18">
        <v>4200</v>
      </c>
      <c r="N58" s="18">
        <v>4196</v>
      </c>
      <c r="O58" s="18">
        <v>4257</v>
      </c>
      <c r="P58" s="18">
        <v>4071</v>
      </c>
      <c r="Q58" s="18">
        <v>4033</v>
      </c>
      <c r="R58" s="18">
        <v>3891</v>
      </c>
      <c r="S58" s="18">
        <v>3735</v>
      </c>
      <c r="T58" s="18">
        <v>3618</v>
      </c>
      <c r="U58" s="18">
        <v>3635</v>
      </c>
      <c r="V58" s="18">
        <v>3568</v>
      </c>
      <c r="W58" s="18">
        <v>3387</v>
      </c>
      <c r="X58" s="18">
        <v>3330</v>
      </c>
      <c r="Y58" s="18">
        <v>3346</v>
      </c>
      <c r="Z58" s="18">
        <v>3330</v>
      </c>
    </row>
    <row r="59" spans="1:26" x14ac:dyDescent="0.25">
      <c r="A59" s="16" t="s">
        <v>108</v>
      </c>
      <c r="B59" s="18">
        <v>1646</v>
      </c>
      <c r="C59" s="18">
        <v>1786</v>
      </c>
      <c r="D59" s="18">
        <v>1929</v>
      </c>
      <c r="E59" s="18">
        <v>1826</v>
      </c>
      <c r="F59" s="18">
        <v>1622</v>
      </c>
      <c r="G59" s="18">
        <v>1540</v>
      </c>
      <c r="H59" s="18">
        <v>1380</v>
      </c>
      <c r="I59" s="18">
        <v>1422</v>
      </c>
      <c r="J59" s="18">
        <v>1404</v>
      </c>
      <c r="K59" s="18">
        <v>1483</v>
      </c>
      <c r="L59" s="18">
        <v>1483</v>
      </c>
      <c r="M59" s="18">
        <v>1576</v>
      </c>
      <c r="N59" s="18">
        <v>1603</v>
      </c>
      <c r="O59" s="18">
        <v>1554</v>
      </c>
      <c r="P59" s="18">
        <v>1632</v>
      </c>
      <c r="Q59" s="18">
        <v>1703</v>
      </c>
      <c r="R59" s="18">
        <v>1657</v>
      </c>
      <c r="S59" s="18">
        <v>1611</v>
      </c>
      <c r="T59" s="18">
        <v>1680</v>
      </c>
      <c r="U59" s="18">
        <v>1715</v>
      </c>
      <c r="V59" s="18">
        <v>1695</v>
      </c>
      <c r="W59" s="18">
        <v>1757</v>
      </c>
      <c r="X59" s="18">
        <v>1742</v>
      </c>
      <c r="Y59" s="18">
        <v>1710</v>
      </c>
      <c r="Z59" s="18">
        <v>1716</v>
      </c>
    </row>
    <row r="60" spans="1:26" x14ac:dyDescent="0.25">
      <c r="A60" s="16" t="s">
        <v>109</v>
      </c>
      <c r="B60" s="18">
        <v>898</v>
      </c>
      <c r="C60" s="18">
        <v>1023</v>
      </c>
      <c r="D60" s="18">
        <v>1088</v>
      </c>
      <c r="E60" s="18">
        <v>1083</v>
      </c>
      <c r="F60" s="18">
        <v>913</v>
      </c>
      <c r="G60" s="18">
        <v>876</v>
      </c>
      <c r="H60" s="18">
        <v>767</v>
      </c>
      <c r="I60" s="18">
        <v>825</v>
      </c>
      <c r="J60" s="18">
        <v>813</v>
      </c>
      <c r="K60" s="18">
        <v>864</v>
      </c>
      <c r="L60" s="18">
        <v>841</v>
      </c>
      <c r="M60" s="18">
        <v>924</v>
      </c>
      <c r="N60" s="18">
        <v>877</v>
      </c>
      <c r="O60" s="18">
        <v>895</v>
      </c>
      <c r="P60" s="18">
        <v>941</v>
      </c>
      <c r="Q60" s="18">
        <v>935</v>
      </c>
      <c r="R60" s="18">
        <v>970</v>
      </c>
      <c r="S60" s="18">
        <v>937</v>
      </c>
      <c r="T60" s="18">
        <v>905</v>
      </c>
      <c r="U60" s="18">
        <v>1001</v>
      </c>
      <c r="V60" s="18">
        <v>933</v>
      </c>
      <c r="W60" s="18">
        <v>1007</v>
      </c>
      <c r="X60" s="18">
        <v>1004</v>
      </c>
      <c r="Y60" s="18">
        <v>989</v>
      </c>
      <c r="Z60" s="18">
        <v>955</v>
      </c>
    </row>
  </sheetData>
  <conditionalFormatting sqref="A14:Z14">
    <cfRule type="expression" dxfId="37" priority="10">
      <formula>TRUE</formula>
    </cfRule>
  </conditionalFormatting>
  <conditionalFormatting sqref="A16:Z16">
    <cfRule type="expression" dxfId="36" priority="13">
      <formula>TRUE</formula>
    </cfRule>
  </conditionalFormatting>
  <conditionalFormatting sqref="A17:Z20">
    <cfRule type="notContainsBlanks" dxfId="35" priority="1">
      <formula>LEN(TRIM(A17))&gt;0</formula>
    </cfRule>
  </conditionalFormatting>
  <conditionalFormatting sqref="A20:Z20">
    <cfRule type="expression" dxfId="34" priority="16">
      <formula>TRUE</formula>
    </cfRule>
  </conditionalFormatting>
  <conditionalFormatting sqref="A26:Z26">
    <cfRule type="expression" dxfId="33" priority="19">
      <formula>TRUE</formula>
    </cfRule>
  </conditionalFormatting>
  <conditionalFormatting sqref="A30:Z30">
    <cfRule type="expression" dxfId="32" priority="22">
      <formula>TRUE</formula>
    </cfRule>
  </conditionalFormatting>
  <conditionalFormatting sqref="A32:Z32">
    <cfRule type="expression" dxfId="31" priority="25">
      <formula>TRUE</formula>
    </cfRule>
  </conditionalFormatting>
  <conditionalFormatting sqref="A35:Z35">
    <cfRule type="expression" dxfId="30" priority="28">
      <formula>TRUE</formula>
    </cfRule>
  </conditionalFormatting>
  <conditionalFormatting sqref="A38:Z38">
    <cfRule type="expression" dxfId="29" priority="31">
      <formula>TRUE</formula>
    </cfRule>
  </conditionalFormatting>
  <conditionalFormatting sqref="A45:Z45">
    <cfRule type="expression" dxfId="28" priority="34">
      <formula>TRUE</formula>
    </cfRule>
  </conditionalFormatting>
  <conditionalFormatting sqref="A55:Z55">
    <cfRule type="expression" dxfId="27" priority="37">
      <formula>TRUE</formula>
    </cfRule>
  </conditionalFormatting>
  <conditionalFormatting sqref="A60:Z60">
    <cfRule type="expression" dxfId="26" priority="40">
      <formula>TRUE</formula>
    </cfRule>
  </conditionalFormatting>
  <conditionalFormatting sqref="B14">
    <cfRule type="expression" dxfId="25" priority="8">
      <formula>TRUE</formula>
    </cfRule>
  </conditionalFormatting>
  <conditionalFormatting sqref="B16">
    <cfRule type="expression" dxfId="24" priority="11">
      <formula>TRUE</formula>
    </cfRule>
  </conditionalFormatting>
  <conditionalFormatting sqref="B1">
    <cfRule type="expression" dxfId="23" priority="3">
      <formula>TRUE</formula>
    </cfRule>
  </conditionalFormatting>
  <conditionalFormatting sqref="B20">
    <cfRule type="expression" dxfId="22" priority="14">
      <formula>TRUE</formula>
    </cfRule>
  </conditionalFormatting>
  <conditionalFormatting sqref="B26">
    <cfRule type="expression" dxfId="21" priority="17">
      <formula>TRUE</formula>
    </cfRule>
  </conditionalFormatting>
  <conditionalFormatting sqref="B1:B60">
    <cfRule type="expression" dxfId="20" priority="42">
      <formula>TRUE</formula>
    </cfRule>
  </conditionalFormatting>
  <conditionalFormatting sqref="B30">
    <cfRule type="expression" dxfId="19" priority="20">
      <formula>TRUE</formula>
    </cfRule>
  </conditionalFormatting>
  <conditionalFormatting sqref="B32">
    <cfRule type="expression" dxfId="18" priority="23">
      <formula>TRUE</formula>
    </cfRule>
  </conditionalFormatting>
  <conditionalFormatting sqref="B35">
    <cfRule type="expression" dxfId="17" priority="26">
      <formula>TRUE</formula>
    </cfRule>
  </conditionalFormatting>
  <conditionalFormatting sqref="B38">
    <cfRule type="expression" dxfId="16" priority="29">
      <formula>TRUE</formula>
    </cfRule>
  </conditionalFormatting>
  <conditionalFormatting sqref="B45">
    <cfRule type="expression" dxfId="15" priority="32">
      <formula>TRUE</formula>
    </cfRule>
  </conditionalFormatting>
  <conditionalFormatting sqref="B55">
    <cfRule type="expression" dxfId="14" priority="35">
      <formula>TRUE</formula>
    </cfRule>
  </conditionalFormatting>
  <conditionalFormatting sqref="B60">
    <cfRule type="expression" dxfId="13" priority="38">
      <formula>TRUE</formula>
    </cfRule>
  </conditionalFormatting>
  <conditionalFormatting sqref="Z14">
    <cfRule type="expression" dxfId="12" priority="9">
      <formula>TRUE</formula>
    </cfRule>
  </conditionalFormatting>
  <conditionalFormatting sqref="Z16">
    <cfRule type="expression" dxfId="11" priority="12">
      <formula>TRUE</formula>
    </cfRule>
  </conditionalFormatting>
  <conditionalFormatting sqref="Z1">
    <cfRule type="expression" dxfId="10" priority="4">
      <formula>TRUE</formula>
    </cfRule>
  </conditionalFormatting>
  <conditionalFormatting sqref="Z20">
    <cfRule type="expression" dxfId="9" priority="15">
      <formula>TRUE</formula>
    </cfRule>
  </conditionalFormatting>
  <conditionalFormatting sqref="Z26">
    <cfRule type="expression" dxfId="8" priority="18">
      <formula>TRUE</formula>
    </cfRule>
  </conditionalFormatting>
  <conditionalFormatting sqref="Z1:Z60">
    <cfRule type="expression" dxfId="7" priority="41">
      <formula>TRUE</formula>
    </cfRule>
  </conditionalFormatting>
  <conditionalFormatting sqref="Z30">
    <cfRule type="expression" dxfId="6" priority="21">
      <formula>TRUE</formula>
    </cfRule>
  </conditionalFormatting>
  <conditionalFormatting sqref="Z32">
    <cfRule type="expression" dxfId="5" priority="24">
      <formula>TRUE</formula>
    </cfRule>
  </conditionalFormatting>
  <conditionalFormatting sqref="Z35">
    <cfRule type="expression" dxfId="4" priority="27">
      <formula>TRUE</formula>
    </cfRule>
  </conditionalFormatting>
  <conditionalFormatting sqref="Z38">
    <cfRule type="expression" dxfId="3" priority="30">
      <formula>TRUE</formula>
    </cfRule>
  </conditionalFormatting>
  <conditionalFormatting sqref="Z45">
    <cfRule type="expression" dxfId="2" priority="33">
      <formula>TRUE</formula>
    </cfRule>
  </conditionalFormatting>
  <conditionalFormatting sqref="Z55">
    <cfRule type="expression" dxfId="1" priority="36">
      <formula>TRUE</formula>
    </cfRule>
  </conditionalFormatting>
  <conditionalFormatting sqref="Z60">
    <cfRule type="expression" dxfId="0" priority="39">
      <formula>TRUE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9ec900-b18e-40c6-aeb0-f12a4f10747b">
      <Terms xmlns="http://schemas.microsoft.com/office/infopath/2007/PartnerControls"/>
    </lcf76f155ced4ddcb4097134ff3c332f>
    <TaxCatchAll xmlns="1fbbccf3-fbe8-495e-9fbe-8405a4e9c4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C99FB68710414D93F28985F277A3E8" ma:contentTypeVersion="15" ma:contentTypeDescription="Create a new document." ma:contentTypeScope="" ma:versionID="31a5adee20167ee5c4619c7e8d80d693">
  <xsd:schema xmlns:xsd="http://www.w3.org/2001/XMLSchema" xmlns:xs="http://www.w3.org/2001/XMLSchema" xmlns:p="http://schemas.microsoft.com/office/2006/metadata/properties" xmlns:ns2="109ec900-b18e-40c6-aeb0-f12a4f10747b" xmlns:ns3="1fbbccf3-fbe8-495e-9fbe-8405a4e9c4af" targetNamespace="http://schemas.microsoft.com/office/2006/metadata/properties" ma:root="true" ma:fieldsID="6caac2504ad67add948c94158abfc473" ns2:_="" ns3:_="">
    <xsd:import namespace="109ec900-b18e-40c6-aeb0-f12a4f10747b"/>
    <xsd:import namespace="1fbbccf3-fbe8-495e-9fbe-8405a4e9c4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c900-b18e-40c6-aeb0-f12a4f107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8c4e57b-17df-4827-961d-6a31adbf5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bccf3-fbe8-495e-9fbe-8405a4e9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fda73d4-c800-470d-b770-5e6597a3b227}" ma:internalName="TaxCatchAll" ma:showField="CatchAllData" ma:web="1fbbccf3-fbe8-495e-9fbe-8405a4e9c4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1805E6-0E68-4EEA-8C37-D143A2620B83}">
  <ds:schemaRefs>
    <ds:schemaRef ds:uri="http://schemas.microsoft.com/office/2006/metadata/properties"/>
    <ds:schemaRef ds:uri="http://schemas.microsoft.com/office/infopath/2007/PartnerControls"/>
    <ds:schemaRef ds:uri="109ec900-b18e-40c6-aeb0-f12a4f10747b"/>
    <ds:schemaRef ds:uri="1fbbccf3-fbe8-495e-9fbe-8405a4e9c4af"/>
  </ds:schemaRefs>
</ds:datastoreItem>
</file>

<file path=customXml/itemProps2.xml><?xml version="1.0" encoding="utf-8"?>
<ds:datastoreItem xmlns:ds="http://schemas.openxmlformats.org/officeDocument/2006/customXml" ds:itemID="{EE73F172-C7FD-4EB3-BD61-1C7C03CFE0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94F94-DD06-4D3A-9467-F57786506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ec900-b18e-40c6-aeb0-f12a4f10747b"/>
    <ds:schemaRef ds:uri="1fbbccf3-fbe8-495e-9fbe-8405a4e9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Assumptions &amp; Inputs</vt:lpstr>
      <vt:lpstr>Scarcity</vt:lpstr>
      <vt:lpstr>Base_230MW_Petunia_1HR</vt:lpstr>
      <vt:lpstr>High_230MW_Petunia_1HR</vt:lpstr>
      <vt:lpstr>Base_230MW_Petunia_2HR</vt:lpstr>
      <vt:lpstr>High_230MW_Petunia_2HR</vt:lpstr>
      <vt:lpstr>Base_200MW_Spin_Petunia_1HR</vt:lpstr>
      <vt:lpstr>Base_30MW_RT_Petunia_1HR</vt:lpstr>
      <vt:lpstr>High_200MW_Petunia_1HR</vt:lpstr>
      <vt:lpstr>High_30MW_Petunia_1HR</vt:lpstr>
      <vt:lpstr>Base_200MW_Petunia_2HR_SPIN</vt:lpstr>
      <vt:lpstr>Base_200MW_Petunia_2HR_REG</vt:lpstr>
      <vt:lpstr>Base_30MW_Petunia_2HR_RT</vt:lpstr>
      <vt:lpstr>High_200MW_Petunia_2HR_REG</vt:lpstr>
      <vt:lpstr>High_200MW_Petunia_2HR_SPIN</vt:lpstr>
      <vt:lpstr>High_30MW_Petunia_2HR_RT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Sung</dc:creator>
  <cp:lastModifiedBy>Calvin Sung</cp:lastModifiedBy>
  <dcterms:created xsi:type="dcterms:W3CDTF">2022-06-30T20:12:41Z</dcterms:created>
  <dcterms:modified xsi:type="dcterms:W3CDTF">2022-07-01T00:14:15Z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0x0101004AC99FB68710414D93F28985F277A3E8</vt:lpwstr>
  </property>
  <property fmtid="{D5CDD505-2E9C-101B-9397-08002B2CF9AE}" pid="3" name="MediaServiceImageTags">
    <vt:lpwstr/>
  </property>
</Properties>
</file>