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zhengjie/Dropbox/"/>
    </mc:Choice>
  </mc:AlternateContent>
  <xr:revisionPtr revIDLastSave="0" documentId="8_{B216FABB-27D1-2E40-AA7C-A6200AE5973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mmary" sheetId="1" r:id="rId1"/>
    <sheet name="Assumptions &amp; Inputs" sheetId="2" r:id="rId2"/>
    <sheet name="Capacity" sheetId="3" r:id="rId3"/>
    <sheet name="Resource1_2hour" sheetId="4" r:id="rId4"/>
    <sheet name="Resource2_4hour" sheetId="5" r:id="rId5"/>
    <sheet name="Resource3_8hour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6" i="6" l="1" a="1"/>
  <c r="X16" i="6" s="1"/>
  <c r="X18" i="6" s="1"/>
  <c r="X19" i="6" s="1"/>
  <c r="X20" i="6" s="1"/>
  <c r="W16" i="6" a="1"/>
  <c r="W16" i="6" s="1"/>
  <c r="W18" i="6" s="1"/>
  <c r="W19" i="6" s="1"/>
  <c r="W20" i="6" s="1"/>
  <c r="V16" i="6" a="1"/>
  <c r="V16" i="6" s="1"/>
  <c r="V18" i="6" s="1"/>
  <c r="V19" i="6" s="1"/>
  <c r="V20" i="6" s="1"/>
  <c r="U16" i="6" a="1"/>
  <c r="U16" i="6" s="1"/>
  <c r="U18" i="6" s="1"/>
  <c r="U19" i="6" s="1"/>
  <c r="U20" i="6" s="1"/>
  <c r="T16" i="6" a="1"/>
  <c r="T16" i="6" s="1"/>
  <c r="T18" i="6" s="1"/>
  <c r="T19" i="6" s="1"/>
  <c r="T20" i="6" s="1"/>
  <c r="S16" i="6" a="1"/>
  <c r="S16" i="6" s="1"/>
  <c r="S18" i="6" s="1"/>
  <c r="S19" i="6" s="1"/>
  <c r="S20" i="6" s="1"/>
  <c r="R16" i="6" a="1"/>
  <c r="R16" i="6" s="1"/>
  <c r="R18" i="6" s="1"/>
  <c r="R19" i="6" s="1"/>
  <c r="R20" i="6" s="1"/>
  <c r="Q16" i="6" a="1"/>
  <c r="Q16" i="6" s="1"/>
  <c r="Q18" i="6" s="1"/>
  <c r="Q19" i="6" s="1"/>
  <c r="Q20" i="6" s="1"/>
  <c r="P16" i="6" a="1"/>
  <c r="P16" i="6" s="1"/>
  <c r="P18" i="6" s="1"/>
  <c r="P19" i="6" s="1"/>
  <c r="P20" i="6" s="1"/>
  <c r="O16" i="6" a="1"/>
  <c r="O16" i="6" s="1"/>
  <c r="O18" i="6" s="1"/>
  <c r="O19" i="6" s="1"/>
  <c r="O20" i="6" s="1"/>
  <c r="N16" i="6" a="1"/>
  <c r="N16" i="6" s="1"/>
  <c r="N18" i="6" s="1"/>
  <c r="N19" i="6" s="1"/>
  <c r="N20" i="6" s="1"/>
  <c r="M16" i="6" a="1"/>
  <c r="M16" i="6" s="1"/>
  <c r="M18" i="6" s="1"/>
  <c r="M19" i="6" s="1"/>
  <c r="M20" i="6" s="1"/>
  <c r="L16" i="6" a="1"/>
  <c r="L16" i="6" s="1"/>
  <c r="L18" i="6" s="1"/>
  <c r="L19" i="6" s="1"/>
  <c r="L20" i="6" s="1"/>
  <c r="K16" i="6" a="1"/>
  <c r="K16" i="6" s="1"/>
  <c r="K18" i="6" s="1"/>
  <c r="K19" i="6" s="1"/>
  <c r="K20" i="6" s="1"/>
  <c r="J16" i="6" a="1"/>
  <c r="J16" i="6" s="1"/>
  <c r="J18" i="6" s="1"/>
  <c r="J19" i="6" s="1"/>
  <c r="J20" i="6" s="1"/>
  <c r="I16" i="6" a="1"/>
  <c r="I16" i="6" s="1"/>
  <c r="I18" i="6" s="1"/>
  <c r="I19" i="6" s="1"/>
  <c r="I20" i="6" s="1"/>
  <c r="H16" i="6" a="1"/>
  <c r="H16" i="6" s="1"/>
  <c r="H18" i="6" s="1"/>
  <c r="H19" i="6" s="1"/>
  <c r="H20" i="6" s="1"/>
  <c r="G16" i="6" a="1"/>
  <c r="G16" i="6" s="1"/>
  <c r="G18" i="6" s="1"/>
  <c r="G19" i="6" s="1"/>
  <c r="G20" i="6" s="1"/>
  <c r="F16" i="6" a="1"/>
  <c r="F16" i="6" s="1"/>
  <c r="F18" i="6" s="1"/>
  <c r="F19" i="6" s="1"/>
  <c r="F20" i="6" s="1"/>
  <c r="E16" i="6" a="1"/>
  <c r="E16" i="6" s="1"/>
  <c r="E18" i="6" s="1"/>
  <c r="E19" i="6" s="1"/>
  <c r="E20" i="6" s="1"/>
  <c r="D16" i="6" a="1"/>
  <c r="D16" i="6" s="1"/>
  <c r="D18" i="6" s="1"/>
  <c r="D19" i="6" s="1"/>
  <c r="D20" i="6" s="1"/>
  <c r="C16" i="6" a="1"/>
  <c r="C16" i="6" s="1"/>
  <c r="C18" i="6" s="1"/>
  <c r="C19" i="6" s="1"/>
  <c r="C20" i="6" s="1"/>
  <c r="B16" i="6" a="1"/>
  <c r="B16" i="6" s="1"/>
  <c r="B18" i="6" s="1"/>
  <c r="B19" i="6" s="1"/>
  <c r="B20" i="6" s="1"/>
  <c r="T18" i="5"/>
  <c r="T19" i="5" s="1"/>
  <c r="T20" i="5" s="1"/>
  <c r="L18" i="5"/>
  <c r="L19" i="5" s="1"/>
  <c r="L20" i="5" s="1"/>
  <c r="X16" i="5" a="1"/>
  <c r="X16" i="5"/>
  <c r="X18" i="5" s="1"/>
  <c r="X19" i="5" s="1"/>
  <c r="X20" i="5" s="1"/>
  <c r="W16" i="5" a="1"/>
  <c r="W16" i="5"/>
  <c r="W18" i="5" s="1"/>
  <c r="W19" i="5" s="1"/>
  <c r="W20" i="5" s="1"/>
  <c r="V16" i="5" a="1"/>
  <c r="V16" i="5"/>
  <c r="V18" i="5" s="1"/>
  <c r="V19" i="5" s="1"/>
  <c r="V20" i="5" s="1"/>
  <c r="U16" i="5" a="1"/>
  <c r="U16" i="5"/>
  <c r="U18" i="5" s="1"/>
  <c r="U19" i="5" s="1"/>
  <c r="U20" i="5" s="1"/>
  <c r="T16" i="5" a="1"/>
  <c r="T16" i="5"/>
  <c r="S16" i="5" a="1"/>
  <c r="S16" i="5"/>
  <c r="S18" i="5" s="1"/>
  <c r="S19" i="5" s="1"/>
  <c r="S20" i="5" s="1"/>
  <c r="R16" i="5" a="1"/>
  <c r="R16" i="5"/>
  <c r="R18" i="5" s="1"/>
  <c r="R19" i="5" s="1"/>
  <c r="R20" i="5" s="1"/>
  <c r="Q16" i="5" a="1"/>
  <c r="Q16" i="5"/>
  <c r="Q18" i="5" s="1"/>
  <c r="Q19" i="5" s="1"/>
  <c r="Q20" i="5" s="1"/>
  <c r="P16" i="5" a="1"/>
  <c r="P16" i="5"/>
  <c r="P18" i="5" s="1"/>
  <c r="P19" i="5" s="1"/>
  <c r="P20" i="5" s="1"/>
  <c r="O16" i="5" a="1"/>
  <c r="O16" i="5"/>
  <c r="O18" i="5" s="1"/>
  <c r="O19" i="5" s="1"/>
  <c r="O20" i="5" s="1"/>
  <c r="N16" i="5" a="1"/>
  <c r="N16" i="5"/>
  <c r="N18" i="5" s="1"/>
  <c r="N19" i="5" s="1"/>
  <c r="N20" i="5" s="1"/>
  <c r="M16" i="5" a="1"/>
  <c r="M16" i="5"/>
  <c r="M18" i="5" s="1"/>
  <c r="M19" i="5" s="1"/>
  <c r="M20" i="5" s="1"/>
  <c r="L16" i="5" a="1"/>
  <c r="L16" i="5"/>
  <c r="K16" i="5" a="1"/>
  <c r="K16" i="5"/>
  <c r="K18" i="5" s="1"/>
  <c r="K19" i="5" s="1"/>
  <c r="K20" i="5" s="1"/>
  <c r="J16" i="5" a="1"/>
  <c r="J16" i="5"/>
  <c r="J18" i="5" s="1"/>
  <c r="J19" i="5" s="1"/>
  <c r="J20" i="5" s="1"/>
  <c r="I16" i="5" a="1"/>
  <c r="I16" i="5"/>
  <c r="I18" i="5" s="1"/>
  <c r="I19" i="5" s="1"/>
  <c r="I20" i="5" s="1"/>
  <c r="H16" i="5" a="1"/>
  <c r="H16" i="5"/>
  <c r="H18" i="5" s="1"/>
  <c r="H19" i="5" s="1"/>
  <c r="H20" i="5" s="1"/>
  <c r="G16" i="5" a="1"/>
  <c r="G16" i="5"/>
  <c r="G18" i="5" s="1"/>
  <c r="G19" i="5" s="1"/>
  <c r="G20" i="5" s="1"/>
  <c r="F16" i="5" a="1"/>
  <c r="F16" i="5"/>
  <c r="F18" i="5" s="1"/>
  <c r="F19" i="5" s="1"/>
  <c r="F20" i="5" s="1"/>
  <c r="E16" i="5" a="1"/>
  <c r="E16" i="5"/>
  <c r="E18" i="5" s="1"/>
  <c r="E19" i="5" s="1"/>
  <c r="E20" i="5" s="1"/>
  <c r="D16" i="5" a="1"/>
  <c r="D16" i="5" s="1"/>
  <c r="D18" i="5" s="1"/>
  <c r="D19" i="5" s="1"/>
  <c r="D20" i="5" s="1"/>
  <c r="C16" i="5" a="1"/>
  <c r="C16" i="5" s="1"/>
  <c r="C18" i="5" s="1"/>
  <c r="C19" i="5" s="1"/>
  <c r="C20" i="5" s="1"/>
  <c r="B16" i="5" a="1"/>
  <c r="B16" i="5"/>
  <c r="B18" i="5" s="1"/>
  <c r="B19" i="5" s="1"/>
  <c r="B20" i="5" s="1"/>
  <c r="X16" i="4" a="1"/>
  <c r="X16" i="4"/>
  <c r="X18" i="4" s="1"/>
  <c r="X19" i="4" s="1"/>
  <c r="X20" i="4" s="1"/>
  <c r="W16" i="4" a="1"/>
  <c r="W16" i="4" s="1"/>
  <c r="W18" i="4" s="1"/>
  <c r="W19" i="4" s="1"/>
  <c r="W20" i="4" s="1"/>
  <c r="V16" i="4" a="1"/>
  <c r="V16" i="4" s="1"/>
  <c r="V18" i="4" s="1"/>
  <c r="V19" i="4" s="1"/>
  <c r="V20" i="4" s="1"/>
  <c r="U16" i="4" a="1"/>
  <c r="U16" i="4" s="1"/>
  <c r="U18" i="4" s="1"/>
  <c r="U19" i="4" s="1"/>
  <c r="U20" i="4" s="1"/>
  <c r="T16" i="4" a="1"/>
  <c r="T16" i="4" s="1"/>
  <c r="T18" i="4" s="1"/>
  <c r="T19" i="4" s="1"/>
  <c r="T20" i="4" s="1"/>
  <c r="S16" i="4" a="1"/>
  <c r="S16" i="4" s="1"/>
  <c r="S18" i="4" s="1"/>
  <c r="S19" i="4" s="1"/>
  <c r="S20" i="4" s="1"/>
  <c r="R16" i="4" a="1"/>
  <c r="R16" i="4" s="1"/>
  <c r="R18" i="4" s="1"/>
  <c r="R19" i="4" s="1"/>
  <c r="R20" i="4" s="1"/>
  <c r="Q16" i="4" a="1"/>
  <c r="Q16" i="4" s="1"/>
  <c r="Q18" i="4" s="1"/>
  <c r="Q19" i="4" s="1"/>
  <c r="Q20" i="4" s="1"/>
  <c r="P16" i="4" a="1"/>
  <c r="P16" i="4" s="1"/>
  <c r="P18" i="4" s="1"/>
  <c r="P19" i="4" s="1"/>
  <c r="P20" i="4" s="1"/>
  <c r="O16" i="4" a="1"/>
  <c r="O16" i="4" s="1"/>
  <c r="O18" i="4" s="1"/>
  <c r="O19" i="4" s="1"/>
  <c r="O20" i="4" s="1"/>
  <c r="N16" i="4" a="1"/>
  <c r="N16" i="4" s="1"/>
  <c r="N18" i="4" s="1"/>
  <c r="N19" i="4" s="1"/>
  <c r="N20" i="4" s="1"/>
  <c r="M16" i="4" a="1"/>
  <c r="M16" i="4" s="1"/>
  <c r="M18" i="4" s="1"/>
  <c r="M19" i="4" s="1"/>
  <c r="M20" i="4" s="1"/>
  <c r="L16" i="4" a="1"/>
  <c r="L16" i="4" s="1"/>
  <c r="L18" i="4" s="1"/>
  <c r="L19" i="4" s="1"/>
  <c r="L20" i="4" s="1"/>
  <c r="K16" i="4" a="1"/>
  <c r="K16" i="4" s="1"/>
  <c r="K18" i="4" s="1"/>
  <c r="K19" i="4" s="1"/>
  <c r="K20" i="4" s="1"/>
  <c r="J16" i="4" a="1"/>
  <c r="J16" i="4" s="1"/>
  <c r="J18" i="4" s="1"/>
  <c r="J19" i="4" s="1"/>
  <c r="J20" i="4" s="1"/>
  <c r="I16" i="4" a="1"/>
  <c r="I16" i="4" s="1"/>
  <c r="I18" i="4" s="1"/>
  <c r="I19" i="4" s="1"/>
  <c r="I20" i="4" s="1"/>
  <c r="H16" i="4" a="1"/>
  <c r="H16" i="4" s="1"/>
  <c r="H18" i="4" s="1"/>
  <c r="H19" i="4" s="1"/>
  <c r="H20" i="4" s="1"/>
  <c r="G16" i="4" a="1"/>
  <c r="G16" i="4" s="1"/>
  <c r="G18" i="4" s="1"/>
  <c r="G19" i="4" s="1"/>
  <c r="G20" i="4" s="1"/>
  <c r="F16" i="4" a="1"/>
  <c r="F16" i="4" s="1"/>
  <c r="F18" i="4" s="1"/>
  <c r="F19" i="4" s="1"/>
  <c r="F20" i="4" s="1"/>
  <c r="E16" i="4" a="1"/>
  <c r="E16" i="4" s="1"/>
  <c r="E18" i="4" s="1"/>
  <c r="E19" i="4" s="1"/>
  <c r="E20" i="4" s="1"/>
  <c r="D16" i="4" a="1"/>
  <c r="D16" i="4" s="1"/>
  <c r="D18" i="4" s="1"/>
  <c r="D19" i="4" s="1"/>
  <c r="D20" i="4" s="1"/>
  <c r="C16" i="4" a="1"/>
  <c r="C16" i="4" s="1"/>
  <c r="C18" i="4" s="1"/>
  <c r="C19" i="4" s="1"/>
  <c r="C20" i="4" s="1"/>
  <c r="B16" i="4" a="1"/>
  <c r="B16" i="4" s="1"/>
  <c r="B18" i="4" s="1"/>
  <c r="B19" i="4" s="1"/>
  <c r="B20" i="4" s="1"/>
  <c r="AA26" i="1"/>
  <c r="AA19" i="1"/>
  <c r="AA12" i="1"/>
  <c r="AA5" i="1"/>
  <c r="Q28" i="1"/>
  <c r="R27" i="1"/>
  <c r="T26" i="1"/>
  <c r="W21" i="1"/>
  <c r="X20" i="1"/>
  <c r="F20" i="1"/>
  <c r="N19" i="1"/>
  <c r="U14" i="1"/>
  <c r="E14" i="1"/>
  <c r="L13" i="1"/>
  <c r="T12" i="1"/>
  <c r="D12" i="1"/>
  <c r="J5" i="1"/>
  <c r="X5" i="1"/>
  <c r="O21" i="1"/>
  <c r="O14" i="1"/>
  <c r="F13" i="1"/>
  <c r="E7" i="1"/>
  <c r="D5" i="1"/>
  <c r="E28" i="1"/>
  <c r="J26" i="1"/>
  <c r="N20" i="1"/>
  <c r="F19" i="1"/>
  <c r="T13" i="1"/>
  <c r="L12" i="1"/>
  <c r="C7" i="1"/>
  <c r="R5" i="1"/>
  <c r="M28" i="1"/>
  <c r="P27" i="1"/>
  <c r="R26" i="1"/>
  <c r="S21" i="1"/>
  <c r="V20" i="1"/>
  <c r="D20" i="1"/>
  <c r="L19" i="1"/>
  <c r="S14" i="1"/>
  <c r="C14" i="1"/>
  <c r="J13" i="1"/>
  <c r="R12" i="1"/>
  <c r="Y7" i="1"/>
  <c r="I7" i="1"/>
  <c r="P6" i="1"/>
  <c r="H5" i="1"/>
  <c r="X19" i="1"/>
  <c r="N12" i="1"/>
  <c r="L6" i="1"/>
  <c r="H27" i="1"/>
  <c r="K21" i="1"/>
  <c r="V19" i="1"/>
  <c r="M14" i="1"/>
  <c r="D13" i="1"/>
  <c r="S7" i="1"/>
  <c r="J6" i="1"/>
  <c r="J19" i="1"/>
  <c r="I28" i="1"/>
  <c r="J27" i="1"/>
  <c r="L26" i="1"/>
  <c r="P20" i="1"/>
  <c r="H19" i="1"/>
  <c r="V13" i="1"/>
  <c r="U7" i="1"/>
  <c r="T5" i="1"/>
  <c r="I21" i="1"/>
  <c r="L20" i="1"/>
  <c r="T19" i="1"/>
  <c r="D19" i="1"/>
  <c r="J12" i="1"/>
  <c r="P13" i="1"/>
  <c r="D26" i="1"/>
  <c r="G21" i="1"/>
  <c r="J20" i="1"/>
  <c r="R19" i="1"/>
  <c r="Y14" i="1"/>
  <c r="I14" i="1"/>
  <c r="X12" i="1"/>
  <c r="H12" i="1"/>
  <c r="S28" i="1"/>
  <c r="T27" i="1"/>
  <c r="X26" i="1"/>
  <c r="Y21" i="1"/>
  <c r="C21" i="1"/>
  <c r="H20" i="1"/>
  <c r="P19" i="1"/>
  <c r="W14" i="1"/>
  <c r="G14" i="1"/>
  <c r="N13" i="1"/>
  <c r="V12" i="1"/>
  <c r="F12" i="1"/>
  <c r="W7" i="1"/>
  <c r="L5" i="1" l="1"/>
  <c r="Q27" i="1"/>
  <c r="W27" i="1"/>
  <c r="G28" i="1"/>
  <c r="N28" i="1"/>
  <c r="T28" i="1"/>
  <c r="C26" i="1"/>
  <c r="X6" i="1"/>
  <c r="U12" i="1"/>
  <c r="C13" i="1"/>
  <c r="I13" i="1"/>
  <c r="O13" i="1"/>
  <c r="D27" i="1"/>
  <c r="H13" i="1"/>
  <c r="G20" i="1"/>
  <c r="M20" i="1"/>
  <c r="T20" i="1"/>
  <c r="K19" i="1"/>
  <c r="Q19" i="1"/>
  <c r="L7" i="1"/>
  <c r="R7" i="1"/>
  <c r="X7" i="1"/>
  <c r="G5" i="1"/>
  <c r="M5" i="1"/>
  <c r="C19" i="1"/>
  <c r="D7" i="1"/>
  <c r="P7" i="1"/>
  <c r="D6" i="1"/>
  <c r="I27" i="1"/>
  <c r="O27" i="1"/>
  <c r="V27" i="1"/>
  <c r="F28" i="1"/>
  <c r="L28" i="1"/>
  <c r="X27" i="1"/>
  <c r="Q7" i="1"/>
  <c r="M12" i="1"/>
  <c r="S12" i="1"/>
  <c r="Y12" i="1"/>
  <c r="G13" i="1"/>
  <c r="C28" i="1"/>
  <c r="X13" i="1"/>
  <c r="W19" i="1"/>
  <c r="E20" i="1"/>
  <c r="T21" i="1"/>
  <c r="I19" i="1"/>
  <c r="J7" i="1"/>
  <c r="V7" i="1"/>
  <c r="E5" i="1"/>
  <c r="Q26" i="1"/>
  <c r="F27" i="1"/>
  <c r="S27" i="1"/>
  <c r="N14" i="1"/>
  <c r="C12" i="1"/>
  <c r="O12" i="1"/>
  <c r="X21" i="1"/>
  <c r="J21" i="1"/>
  <c r="Q6" i="1"/>
  <c r="T6" i="1"/>
  <c r="Y26" i="1"/>
  <c r="G27" i="1"/>
  <c r="N27" i="1"/>
  <c r="U27" i="1"/>
  <c r="D28" i="1"/>
  <c r="U28" i="1"/>
  <c r="V14" i="1"/>
  <c r="E12" i="1"/>
  <c r="K12" i="1"/>
  <c r="Q12" i="1"/>
  <c r="W12" i="1"/>
  <c r="Y28" i="1"/>
  <c r="Q14" i="1"/>
  <c r="O19" i="1"/>
  <c r="U19" i="1"/>
  <c r="L21" i="1"/>
  <c r="R21" i="1"/>
  <c r="R20" i="1"/>
  <c r="S6" i="1"/>
  <c r="Y6" i="1"/>
  <c r="H7" i="1"/>
  <c r="N7" i="1"/>
  <c r="R6" i="1"/>
  <c r="M7" i="1"/>
  <c r="W26" i="1"/>
  <c r="M27" i="1"/>
  <c r="F6" i="1"/>
  <c r="T14" i="1"/>
  <c r="I12" i="1"/>
  <c r="F5" i="1"/>
  <c r="G19" i="1"/>
  <c r="Q21" i="1"/>
  <c r="K7" i="1"/>
  <c r="N5" i="1"/>
  <c r="I26" i="1"/>
  <c r="O26" i="1"/>
  <c r="V26" i="1"/>
  <c r="E27" i="1"/>
  <c r="K27" i="1"/>
  <c r="V6" i="1"/>
  <c r="F14" i="1"/>
  <c r="L14" i="1"/>
  <c r="R14" i="1"/>
  <c r="X14" i="1"/>
  <c r="G12" i="1"/>
  <c r="V5" i="1"/>
  <c r="P21" i="1"/>
  <c r="V21" i="1"/>
  <c r="E19" i="1"/>
  <c r="S20" i="1"/>
  <c r="Y20" i="1"/>
  <c r="P26" i="1"/>
  <c r="C6" i="1"/>
  <c r="I6" i="1"/>
  <c r="O6" i="1"/>
  <c r="U6" i="1"/>
  <c r="V28" i="1"/>
  <c r="E13" i="1"/>
  <c r="W13" i="1"/>
  <c r="O20" i="1"/>
  <c r="Y19" i="1"/>
  <c r="O5" i="1"/>
  <c r="M19" i="1"/>
  <c r="F7" i="1"/>
  <c r="R28" i="1"/>
  <c r="X28" i="1"/>
  <c r="G26" i="1"/>
  <c r="N26" i="1"/>
  <c r="U26" i="1"/>
  <c r="C27" i="1"/>
  <c r="O7" i="1"/>
  <c r="U13" i="1"/>
  <c r="D14" i="1"/>
  <c r="J14" i="1"/>
  <c r="P14" i="1"/>
  <c r="R13" i="1"/>
  <c r="N6" i="1"/>
  <c r="H21" i="1"/>
  <c r="N21" i="1"/>
  <c r="U21" i="1"/>
  <c r="K20" i="1"/>
  <c r="Q20" i="1"/>
  <c r="L27" i="1"/>
  <c r="S5" i="1"/>
  <c r="Y5" i="1"/>
  <c r="G6" i="1"/>
  <c r="M6" i="1"/>
  <c r="W5" i="1"/>
  <c r="Y27" i="1"/>
  <c r="O28" i="1"/>
  <c r="K26" i="1"/>
  <c r="K13" i="1"/>
  <c r="H26" i="1"/>
  <c r="U20" i="1"/>
  <c r="S19" i="1"/>
  <c r="C5" i="1"/>
  <c r="U5" i="1"/>
  <c r="K6" i="1"/>
  <c r="J28" i="1"/>
  <c r="P28" i="1"/>
  <c r="W28" i="1"/>
  <c r="F26" i="1"/>
  <c r="M26" i="1"/>
  <c r="S26" i="1"/>
  <c r="P5" i="1"/>
  <c r="M13" i="1"/>
  <c r="S13" i="1"/>
  <c r="Y13" i="1"/>
  <c r="H14" i="1"/>
  <c r="K14" i="1"/>
  <c r="G7" i="1"/>
  <c r="W20" i="1"/>
  <c r="F21" i="1"/>
  <c r="M21" i="1"/>
  <c r="C20" i="1"/>
  <c r="I20" i="1"/>
  <c r="K28" i="1"/>
  <c r="K5" i="1"/>
  <c r="Q5" i="1"/>
  <c r="E6" i="1"/>
  <c r="H28" i="1"/>
  <c r="E26" i="1"/>
  <c r="H6" i="1"/>
  <c r="Q13" i="1"/>
  <c r="P12" i="1"/>
  <c r="E21" i="1"/>
  <c r="T7" i="1"/>
  <c r="I5" i="1"/>
  <c r="D21" i="1"/>
  <c r="W6" i="1"/>
  <c r="AB5" i="1" l="1"/>
  <c r="AC5" i="1"/>
  <c r="AE5" i="1"/>
  <c r="AD5" i="1"/>
</calcChain>
</file>

<file path=xl/sharedStrings.xml><?xml version="1.0" encoding="utf-8"?>
<sst xmlns="http://schemas.openxmlformats.org/spreadsheetml/2006/main" count="386" uniqueCount="106">
  <si>
    <t>Total Gross Margin ($)</t>
  </si>
  <si>
    <t>Case</t>
  </si>
  <si>
    <t>Row Number</t>
  </si>
  <si>
    <t>Resource1_2hour</t>
  </si>
  <si>
    <t>Resource2_4hour</t>
  </si>
  <si>
    <t>Resource3_8hour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</si>
  <si>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</si>
  <si>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</si>
  <si>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</si>
  <si>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</si>
  <si>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</si>
  <si>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</si>
  <si>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User Study Notes</t>
  </si>
  <si>
    <t xml:space="preserve"> </t>
  </si>
  <si>
    <t>ISO</t>
  </si>
  <si>
    <t>CAISO</t>
  </si>
  <si>
    <t>Node Name</t>
  </si>
  <si>
    <t>N/A - Manual Price Input</t>
  </si>
  <si>
    <t>Start Year</t>
  </si>
  <si>
    <t>2023</t>
  </si>
  <si>
    <t>Power (MW)</t>
  </si>
  <si>
    <t>100 MW</t>
  </si>
  <si>
    <t>BESS Duration (Hr)</t>
  </si>
  <si>
    <t>2.0 Hr, 4.0 Hr, 8.0 Hr</t>
  </si>
  <si>
    <t>Storage Degradation Rate (%)</t>
  </si>
  <si>
    <t>0%</t>
  </si>
  <si>
    <t>Costless Adder ($/MWh)</t>
  </si>
  <si>
    <t>$100, $50, $25</t>
  </si>
  <si>
    <t>VOM ($/MWh)</t>
  </si>
  <si>
    <t>$0</t>
  </si>
  <si>
    <t>Charge Loss (%)</t>
  </si>
  <si>
    <t>11%</t>
  </si>
  <si>
    <t>Discharge Loss (%)</t>
  </si>
  <si>
    <t>4%</t>
  </si>
  <si>
    <t>Regulation Throughput (%)</t>
  </si>
  <si>
    <t>10%</t>
  </si>
  <si>
    <t>Zone</t>
  </si>
  <si>
    <t>Forecast Iteration</t>
  </si>
  <si>
    <t>System</t>
  </si>
  <si>
    <t>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</si>
  <si>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</si>
  <si>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</si>
  <si>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</si>
  <si>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</si>
  <si>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</si>
  <si>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</si>
  <si>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</si>
  <si>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</si>
  <si>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_Resource_1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</si>
  <si>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</si>
  <si>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</si>
  <si>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</si>
  <si>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</si>
  <si>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</si>
  <si>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</si>
  <si>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</si>
  <si>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</si>
  <si>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</si>
  <si>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</si>
  <si>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</si>
  <si>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</si>
  <si>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</si>
  <si>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Capacity Revenue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</si>
  <si>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</si>
  <si>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</si>
  <si>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</si>
  <si>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</si>
  <si>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</si>
  <si>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</si>
  <si>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</si>
  <si>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</si>
  <si>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</si>
  <si>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</si>
  <si>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</si>
  <si>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</si>
  <si>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</si>
  <si>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</si>
  <si>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</si>
  <si>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</si>
  <si>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</si>
  <si>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</si>
  <si>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</si>
  <si>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</si>
  <si>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</si>
  <si>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</si>
  <si>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</si>
  <si>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</si>
  <si>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</si>
  <si>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</si>
  <si>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</si>
  <si>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</si>
  <si>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</si>
  <si>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</si>
  <si>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</si>
  <si>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</si>
  <si>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</si>
  <si>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</si>
  <si>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</si>
  <si>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</si>
  <si>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</si>
  <si>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</si>
  <si>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</si>
  <si>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</si>
  <si>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</si>
  <si>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_Resource_2</t>
  </si>
  <si>
    <t>_Resource_3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</si>
</sst>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 wrapText="1"/>
    </xf>
    <xf numFmtId="0" fontId="0" fillId="0" borderId="4" xfId="0" applyBorder="1"/>
    <xf numFmtId="0" fontId="1" fillId="2" borderId="7" xfId="0" applyFont="1" applyFill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26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Summary!$C$5:$Y$5</c:f>
              <c:numCache>
                <c:formatCode>"$"#,##0_);[Red]\("$"#,##0\)</c:formatCode>
                <c:ptCount val="23"/>
                <c:pt idx="0">
                  <c:v>15434348.511192963</c:v>
                </c:pt>
                <c:pt idx="1">
                  <c:v>15264559.006705254</c:v>
                </c:pt>
                <c:pt idx="2">
                  <c:v>17042464.581731532</c:v>
                </c:pt>
                <c:pt idx="3">
                  <c:v>19422448.402472917</c:v>
                </c:pt>
                <c:pt idx="4">
                  <c:v>20270236.540947821</c:v>
                </c:pt>
                <c:pt idx="5">
                  <c:v>18340542.247317869</c:v>
                </c:pt>
                <c:pt idx="6">
                  <c:v>15824643.954013433</c:v>
                </c:pt>
                <c:pt idx="7">
                  <c:v>15310858.312165219</c:v>
                </c:pt>
                <c:pt idx="8">
                  <c:v>15089572.132149488</c:v>
                </c:pt>
                <c:pt idx="9">
                  <c:v>14913895.609197877</c:v>
                </c:pt>
                <c:pt idx="10">
                  <c:v>15424540.926162248</c:v>
                </c:pt>
                <c:pt idx="11">
                  <c:v>14731813.608340329</c:v>
                </c:pt>
                <c:pt idx="12">
                  <c:v>14909944.09521744</c:v>
                </c:pt>
                <c:pt idx="13">
                  <c:v>15334758.236986419</c:v>
                </c:pt>
                <c:pt idx="14">
                  <c:v>14255079.098004414</c:v>
                </c:pt>
                <c:pt idx="15">
                  <c:v>14860549.492207898</c:v>
                </c:pt>
                <c:pt idx="16">
                  <c:v>15148694.62815894</c:v>
                </c:pt>
                <c:pt idx="17">
                  <c:v>15051092.639603375</c:v>
                </c:pt>
                <c:pt idx="18">
                  <c:v>16148578.039473737</c:v>
                </c:pt>
                <c:pt idx="19">
                  <c:v>16528867.285845879</c:v>
                </c:pt>
                <c:pt idx="20">
                  <c:v>16964327.697033238</c:v>
                </c:pt>
                <c:pt idx="21">
                  <c:v>16822479.760684412</c:v>
                </c:pt>
                <c:pt idx="22">
                  <c:v>17350665.018573709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8-1440-ADD5-D0FE473B5D87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Summary!$C$6:$Y$6</c:f>
              <c:numCache>
                <c:formatCode>"$"#,##0_);[Red]\("$"#,##0\)</c:formatCode>
                <c:ptCount val="23"/>
                <c:pt idx="0">
                  <c:v>23275493.776038967</c:v>
                </c:pt>
                <c:pt idx="1">
                  <c:v>22079182.548730254</c:v>
                </c:pt>
                <c:pt idx="2">
                  <c:v>23453075.018673535</c:v>
                </c:pt>
                <c:pt idx="3">
                  <c:v>25196527.679423913</c:v>
                </c:pt>
                <c:pt idx="4">
                  <c:v>25862284.308942813</c:v>
                </c:pt>
                <c:pt idx="5">
                  <c:v>23673062.054720871</c:v>
                </c:pt>
                <c:pt idx="6">
                  <c:v>21060429.611650433</c:v>
                </c:pt>
                <c:pt idx="7">
                  <c:v>20136239.458245218</c:v>
                </c:pt>
                <c:pt idx="8">
                  <c:v>19748483.956099488</c:v>
                </c:pt>
                <c:pt idx="9">
                  <c:v>19992503.861359872</c:v>
                </c:pt>
                <c:pt idx="10">
                  <c:v>20533696.576341245</c:v>
                </c:pt>
                <c:pt idx="11">
                  <c:v>20077757.216993328</c:v>
                </c:pt>
                <c:pt idx="12">
                  <c:v>20461398.748094443</c:v>
                </c:pt>
                <c:pt idx="13">
                  <c:v>20719945.338443417</c:v>
                </c:pt>
                <c:pt idx="14">
                  <c:v>20520695.678518414</c:v>
                </c:pt>
                <c:pt idx="15">
                  <c:v>20952523.248668898</c:v>
                </c:pt>
                <c:pt idx="16">
                  <c:v>20844103.264878944</c:v>
                </c:pt>
                <c:pt idx="17">
                  <c:v>20855145.60762037</c:v>
                </c:pt>
                <c:pt idx="18">
                  <c:v>20715644.539234739</c:v>
                </c:pt>
                <c:pt idx="19">
                  <c:v>21114683.306666881</c:v>
                </c:pt>
                <c:pt idx="20">
                  <c:v>21424585.966899239</c:v>
                </c:pt>
                <c:pt idx="21">
                  <c:v>21189164.682495415</c:v>
                </c:pt>
                <c:pt idx="22">
                  <c:v>21517046.285771709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8-1440-ADD5-D0FE473B5D87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Summary!$C$4:$Y$4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Summary!$C$7:$Y$7</c:f>
              <c:numCache>
                <c:formatCode>"$"#,##0_);[Red]\("$"#,##0\)</c:formatCode>
                <c:ptCount val="23"/>
                <c:pt idx="0">
                  <c:v>25501632.823790964</c:v>
                </c:pt>
                <c:pt idx="1">
                  <c:v>24895707.185681254</c:v>
                </c:pt>
                <c:pt idx="2">
                  <c:v>26364963.245978538</c:v>
                </c:pt>
                <c:pt idx="3">
                  <c:v>28346201.691285916</c:v>
                </c:pt>
                <c:pt idx="4">
                  <c:v>29465899.659645814</c:v>
                </c:pt>
                <c:pt idx="5">
                  <c:v>27754348.33979287</c:v>
                </c:pt>
                <c:pt idx="6">
                  <c:v>25523500.035601433</c:v>
                </c:pt>
                <c:pt idx="7">
                  <c:v>24635831.340582222</c:v>
                </c:pt>
                <c:pt idx="8">
                  <c:v>24312485.083156489</c:v>
                </c:pt>
                <c:pt idx="9">
                  <c:v>24710967.972727872</c:v>
                </c:pt>
                <c:pt idx="10">
                  <c:v>25674294.177613247</c:v>
                </c:pt>
                <c:pt idx="11">
                  <c:v>25613031.099741329</c:v>
                </c:pt>
                <c:pt idx="12">
                  <c:v>26398258.934892442</c:v>
                </c:pt>
                <c:pt idx="13">
                  <c:v>27098293.036803421</c:v>
                </c:pt>
                <c:pt idx="14">
                  <c:v>27399886.27060242</c:v>
                </c:pt>
                <c:pt idx="15">
                  <c:v>27809672.602603897</c:v>
                </c:pt>
                <c:pt idx="16">
                  <c:v>27916712.251104936</c:v>
                </c:pt>
                <c:pt idx="17">
                  <c:v>28070791.269338369</c:v>
                </c:pt>
                <c:pt idx="18">
                  <c:v>27157113.678995736</c:v>
                </c:pt>
                <c:pt idx="19">
                  <c:v>27620541.927034885</c:v>
                </c:pt>
                <c:pt idx="20">
                  <c:v>27875736.635382235</c:v>
                </c:pt>
                <c:pt idx="21">
                  <c:v>27420847.976379417</c:v>
                </c:pt>
                <c:pt idx="22">
                  <c:v>27870578.158481706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98-1440-ADD5-D0FE473B5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Summary!$B$12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Summary!$C$12:$Y$12</c:f>
              <c:numCache>
                <c:formatCode>"$"#,##0_);[Red]\("$"#,##0\)</c:formatCode>
                <c:ptCount val="23"/>
                <c:pt idx="0">
                  <c:v>154.34348511192962</c:v>
                </c:pt>
                <c:pt idx="1">
                  <c:v>152.64559006705255</c:v>
                </c:pt>
                <c:pt idx="2">
                  <c:v>170.42464581731531</c:v>
                </c:pt>
                <c:pt idx="3">
                  <c:v>194.22448402472918</c:v>
                </c:pt>
                <c:pt idx="4">
                  <c:v>202.7023654094782</c:v>
                </c:pt>
                <c:pt idx="5">
                  <c:v>183.40542247317867</c:v>
                </c:pt>
                <c:pt idx="6">
                  <c:v>158.24643954013433</c:v>
                </c:pt>
                <c:pt idx="7">
                  <c:v>153.1085831216522</c:v>
                </c:pt>
                <c:pt idx="8">
                  <c:v>150.89572132149488</c:v>
                </c:pt>
                <c:pt idx="9">
                  <c:v>149.13895609197877</c:v>
                </c:pt>
                <c:pt idx="10">
                  <c:v>154.24540926162248</c:v>
                </c:pt>
                <c:pt idx="11">
                  <c:v>147.31813608340329</c:v>
                </c:pt>
                <c:pt idx="12">
                  <c:v>149.0994409521744</c:v>
                </c:pt>
                <c:pt idx="13">
                  <c:v>153.3475823698642</c:v>
                </c:pt>
                <c:pt idx="14">
                  <c:v>142.55079098004416</c:v>
                </c:pt>
                <c:pt idx="15">
                  <c:v>148.60549492207898</c:v>
                </c:pt>
                <c:pt idx="16">
                  <c:v>151.48694628158938</c:v>
                </c:pt>
                <c:pt idx="17">
                  <c:v>150.51092639603377</c:v>
                </c:pt>
                <c:pt idx="18">
                  <c:v>161.48578039473739</c:v>
                </c:pt>
                <c:pt idx="19">
                  <c:v>165.2886728584588</c:v>
                </c:pt>
                <c:pt idx="20">
                  <c:v>169.64327697033238</c:v>
                </c:pt>
                <c:pt idx="21">
                  <c:v>168.22479760684411</c:v>
                </c:pt>
                <c:pt idx="22">
                  <c:v>173.5066501857371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A-0941-846D-30D8D2E0F42B}"/>
            </c:ext>
          </c:extLst>
        </c:ser>
        <c:ser>
          <c:idx val="1"/>
          <c:order val="1"/>
          <c:tx>
            <c:strRef>
              <c:f>Summary!$B$13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Summary!$C$13:$Y$13</c:f>
              <c:numCache>
                <c:formatCode>"$"#,##0_);[Red]\("$"#,##0\)</c:formatCode>
                <c:ptCount val="23"/>
                <c:pt idx="0">
                  <c:v>232.75493776038968</c:v>
                </c:pt>
                <c:pt idx="1">
                  <c:v>220.79182548730253</c:v>
                </c:pt>
                <c:pt idx="2">
                  <c:v>234.53075018673536</c:v>
                </c:pt>
                <c:pt idx="3">
                  <c:v>251.96527679423912</c:v>
                </c:pt>
                <c:pt idx="4">
                  <c:v>258.62284308942816</c:v>
                </c:pt>
                <c:pt idx="5">
                  <c:v>236.7306205472087</c:v>
                </c:pt>
                <c:pt idx="6">
                  <c:v>210.60429611650432</c:v>
                </c:pt>
                <c:pt idx="7">
                  <c:v>201.36239458245217</c:v>
                </c:pt>
                <c:pt idx="8">
                  <c:v>197.48483956099489</c:v>
                </c:pt>
                <c:pt idx="9">
                  <c:v>199.9250386135987</c:v>
                </c:pt>
                <c:pt idx="10">
                  <c:v>205.33696576341245</c:v>
                </c:pt>
                <c:pt idx="11">
                  <c:v>200.77757216993331</c:v>
                </c:pt>
                <c:pt idx="12">
                  <c:v>204.61398748094442</c:v>
                </c:pt>
                <c:pt idx="13">
                  <c:v>207.19945338443415</c:v>
                </c:pt>
                <c:pt idx="14">
                  <c:v>205.20695678518416</c:v>
                </c:pt>
                <c:pt idx="15">
                  <c:v>209.52523248668896</c:v>
                </c:pt>
                <c:pt idx="16">
                  <c:v>208.44103264878945</c:v>
                </c:pt>
                <c:pt idx="17">
                  <c:v>208.55145607620369</c:v>
                </c:pt>
                <c:pt idx="18">
                  <c:v>207.15644539234736</c:v>
                </c:pt>
                <c:pt idx="19">
                  <c:v>211.14683306666879</c:v>
                </c:pt>
                <c:pt idx="20">
                  <c:v>214.24585966899238</c:v>
                </c:pt>
                <c:pt idx="21">
                  <c:v>211.89164682495417</c:v>
                </c:pt>
                <c:pt idx="22">
                  <c:v>215.1704628577171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A-0941-846D-30D8D2E0F42B}"/>
            </c:ext>
          </c:extLst>
        </c:ser>
        <c:ser>
          <c:idx val="2"/>
          <c:order val="2"/>
          <c:tx>
            <c:strRef>
              <c:f>Summary!$B$14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Summary!$C$11:$Y$11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Summary!$C$14:$Y$14</c:f>
              <c:numCache>
                <c:formatCode>"$"#,##0_);[Red]\("$"#,##0\)</c:formatCode>
                <c:ptCount val="23"/>
                <c:pt idx="0">
                  <c:v>255.01632823790965</c:v>
                </c:pt>
                <c:pt idx="1">
                  <c:v>248.95707185681255</c:v>
                </c:pt>
                <c:pt idx="2">
                  <c:v>263.64963245978538</c:v>
                </c:pt>
                <c:pt idx="3">
                  <c:v>283.46201691285916</c:v>
                </c:pt>
                <c:pt idx="4">
                  <c:v>294.65899659645811</c:v>
                </c:pt>
                <c:pt idx="5">
                  <c:v>277.5434833979287</c:v>
                </c:pt>
                <c:pt idx="6">
                  <c:v>255.23500035601433</c:v>
                </c:pt>
                <c:pt idx="7">
                  <c:v>246.3583134058222</c:v>
                </c:pt>
                <c:pt idx="8">
                  <c:v>243.12485083156488</c:v>
                </c:pt>
                <c:pt idx="9">
                  <c:v>247.10967972727875</c:v>
                </c:pt>
                <c:pt idx="10">
                  <c:v>256.74294177613245</c:v>
                </c:pt>
                <c:pt idx="11">
                  <c:v>256.13031099741329</c:v>
                </c:pt>
                <c:pt idx="12">
                  <c:v>263.98258934892442</c:v>
                </c:pt>
                <c:pt idx="13">
                  <c:v>270.9829303680342</c:v>
                </c:pt>
                <c:pt idx="14">
                  <c:v>273.99886270602423</c:v>
                </c:pt>
                <c:pt idx="15">
                  <c:v>278.09672602603899</c:v>
                </c:pt>
                <c:pt idx="16">
                  <c:v>279.1671225110494</c:v>
                </c:pt>
                <c:pt idx="17">
                  <c:v>280.70791269338372</c:v>
                </c:pt>
                <c:pt idx="18">
                  <c:v>271.57113678995734</c:v>
                </c:pt>
                <c:pt idx="19">
                  <c:v>276.20541927034884</c:v>
                </c:pt>
                <c:pt idx="20">
                  <c:v>278.75736635382236</c:v>
                </c:pt>
                <c:pt idx="21">
                  <c:v>274.20847976379417</c:v>
                </c:pt>
                <c:pt idx="22">
                  <c:v>278.70578158481703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BA-0941-846D-30D8D2E0F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Summary!$B$19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Summary!$C$19:$Y$19</c:f>
              <c:numCache>
                <c:formatCode>"$"#,##0_);[Red]\("$"#,##0\)</c:formatCode>
                <c:ptCount val="23"/>
                <c:pt idx="0">
                  <c:v>77.171742555964812</c:v>
                </c:pt>
                <c:pt idx="1">
                  <c:v>76.322795033526276</c:v>
                </c:pt>
                <c:pt idx="2">
                  <c:v>85.212322908657654</c:v>
                </c:pt>
                <c:pt idx="3">
                  <c:v>97.11224201236459</c:v>
                </c:pt>
                <c:pt idx="4">
                  <c:v>101.3511827047391</c:v>
                </c:pt>
                <c:pt idx="5">
                  <c:v>91.702711236589337</c:v>
                </c:pt>
                <c:pt idx="6">
                  <c:v>79.123219770067166</c:v>
                </c:pt>
                <c:pt idx="7">
                  <c:v>76.554291560826101</c:v>
                </c:pt>
                <c:pt idx="8">
                  <c:v>75.447860660747438</c:v>
                </c:pt>
                <c:pt idx="9">
                  <c:v>74.569478045989385</c:v>
                </c:pt>
                <c:pt idx="10">
                  <c:v>77.122704630811242</c:v>
                </c:pt>
                <c:pt idx="11">
                  <c:v>73.659068041701644</c:v>
                </c:pt>
                <c:pt idx="12">
                  <c:v>74.549720476087202</c:v>
                </c:pt>
                <c:pt idx="13">
                  <c:v>76.673791184932099</c:v>
                </c:pt>
                <c:pt idx="14">
                  <c:v>71.275395490022078</c:v>
                </c:pt>
                <c:pt idx="15">
                  <c:v>74.302747461039488</c:v>
                </c:pt>
                <c:pt idx="16">
                  <c:v>75.743473140794691</c:v>
                </c:pt>
                <c:pt idx="17">
                  <c:v>75.255463198016884</c:v>
                </c:pt>
                <c:pt idx="18">
                  <c:v>80.742890197368695</c:v>
                </c:pt>
                <c:pt idx="19">
                  <c:v>82.644336429229398</c:v>
                </c:pt>
                <c:pt idx="20">
                  <c:v>84.82163848516619</c:v>
                </c:pt>
                <c:pt idx="21">
                  <c:v>84.112398803422053</c:v>
                </c:pt>
                <c:pt idx="22">
                  <c:v>86.75332509286855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B-ED41-ABAB-20901E1D73B6}"/>
            </c:ext>
          </c:extLst>
        </c:ser>
        <c:ser>
          <c:idx val="1"/>
          <c:order val="1"/>
          <c:tx>
            <c:strRef>
              <c:f>Summary!$B$20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Summary!$C$20:$Y$20</c:f>
              <c:numCache>
                <c:formatCode>"$"#,##0_);[Red]\("$"#,##0\)</c:formatCode>
                <c:ptCount val="23"/>
                <c:pt idx="0">
                  <c:v>58.18873444009742</c:v>
                </c:pt>
                <c:pt idx="1">
                  <c:v>55.197956371825633</c:v>
                </c:pt>
                <c:pt idx="2">
                  <c:v>58.63268754668384</c:v>
                </c:pt>
                <c:pt idx="3">
                  <c:v>62.991319198559779</c:v>
                </c:pt>
                <c:pt idx="4">
                  <c:v>64.65571077235704</c:v>
                </c:pt>
                <c:pt idx="5">
                  <c:v>59.182655136802175</c:v>
                </c:pt>
                <c:pt idx="6">
                  <c:v>52.651074029126079</c:v>
                </c:pt>
                <c:pt idx="7">
                  <c:v>50.340598645613042</c:v>
                </c:pt>
                <c:pt idx="8">
                  <c:v>49.371209890248721</c:v>
                </c:pt>
                <c:pt idx="9">
                  <c:v>49.981259653399675</c:v>
                </c:pt>
                <c:pt idx="10">
                  <c:v>51.334241440853113</c:v>
                </c:pt>
                <c:pt idx="11">
                  <c:v>50.194393042483327</c:v>
                </c:pt>
                <c:pt idx="12">
                  <c:v>51.153496870236104</c:v>
                </c:pt>
                <c:pt idx="13">
                  <c:v>51.799863346108538</c:v>
                </c:pt>
                <c:pt idx="14">
                  <c:v>51.30173919629604</c:v>
                </c:pt>
                <c:pt idx="15">
                  <c:v>52.381308121672241</c:v>
                </c:pt>
                <c:pt idx="16">
                  <c:v>52.110258162197361</c:v>
                </c:pt>
                <c:pt idx="17">
                  <c:v>52.137864019050923</c:v>
                </c:pt>
                <c:pt idx="18">
                  <c:v>51.789111348086841</c:v>
                </c:pt>
                <c:pt idx="19">
                  <c:v>52.786708266667198</c:v>
                </c:pt>
                <c:pt idx="20">
                  <c:v>53.561464917248095</c:v>
                </c:pt>
                <c:pt idx="21">
                  <c:v>52.972911706238541</c:v>
                </c:pt>
                <c:pt idx="22">
                  <c:v>53.792615714429274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B-ED41-ABAB-20901E1D73B6}"/>
            </c:ext>
          </c:extLst>
        </c:ser>
        <c:ser>
          <c:idx val="2"/>
          <c:order val="2"/>
          <c:tx>
            <c:strRef>
              <c:f>Summary!$B$21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Summary!$C$18:$Y$18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Summary!$C$21:$Y$21</c:f>
              <c:numCache>
                <c:formatCode>"$"#,##0_);[Red]\("$"#,##0\)</c:formatCode>
                <c:ptCount val="23"/>
                <c:pt idx="0">
                  <c:v>31.877041029738706</c:v>
                </c:pt>
                <c:pt idx="1">
                  <c:v>31.119633982101568</c:v>
                </c:pt>
                <c:pt idx="2">
                  <c:v>32.956204057473172</c:v>
                </c:pt>
                <c:pt idx="3">
                  <c:v>35.432752114107394</c:v>
                </c:pt>
                <c:pt idx="4">
                  <c:v>36.832374574557264</c:v>
                </c:pt>
                <c:pt idx="5">
                  <c:v>34.692935424741087</c:v>
                </c:pt>
                <c:pt idx="6">
                  <c:v>31.904375044501791</c:v>
                </c:pt>
                <c:pt idx="7">
                  <c:v>30.794789175727775</c:v>
                </c:pt>
                <c:pt idx="8">
                  <c:v>30.390606353945611</c:v>
                </c:pt>
                <c:pt idx="9">
                  <c:v>30.888709965909843</c:v>
                </c:pt>
                <c:pt idx="10">
                  <c:v>32.092867722016557</c:v>
                </c:pt>
                <c:pt idx="11">
                  <c:v>32.016288874676661</c:v>
                </c:pt>
                <c:pt idx="12">
                  <c:v>32.997823668615553</c:v>
                </c:pt>
                <c:pt idx="13">
                  <c:v>33.872866296004275</c:v>
                </c:pt>
                <c:pt idx="14">
                  <c:v>34.249857838253028</c:v>
                </c:pt>
                <c:pt idx="15">
                  <c:v>34.762090753254874</c:v>
                </c:pt>
                <c:pt idx="16">
                  <c:v>34.895890313881175</c:v>
                </c:pt>
                <c:pt idx="17">
                  <c:v>35.088489086672965</c:v>
                </c:pt>
                <c:pt idx="18">
                  <c:v>33.946392098744667</c:v>
                </c:pt>
                <c:pt idx="19">
                  <c:v>34.525677408793605</c:v>
                </c:pt>
                <c:pt idx="20">
                  <c:v>34.844670794227795</c:v>
                </c:pt>
                <c:pt idx="21">
                  <c:v>34.276059970474272</c:v>
                </c:pt>
                <c:pt idx="22">
                  <c:v>34.838222698102129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B-ED41-ABAB-20901E1D7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Summary!$B$26</c:f>
              <c:strCache>
                <c:ptCount val="1"/>
                <c:pt idx="0">
                  <c:v>Resource1_2hour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Summary!$C$26:$Y$26</c:f>
              <c:numCache>
                <c:formatCode>#,##0</c:formatCode>
                <c:ptCount val="23"/>
                <c:pt idx="0">
                  <c:v>285.93058637483341</c:v>
                </c:pt>
                <c:pt idx="1">
                  <c:v>274.71840177166672</c:v>
                </c:pt>
                <c:pt idx="2">
                  <c:v>263.81086404583328</c:v>
                </c:pt>
                <c:pt idx="3">
                  <c:v>269.92240287183341</c:v>
                </c:pt>
                <c:pt idx="4">
                  <c:v>270.78707785716671</c:v>
                </c:pt>
                <c:pt idx="5">
                  <c:v>267.81556400291657</c:v>
                </c:pt>
                <c:pt idx="6">
                  <c:v>260.26935743858343</c:v>
                </c:pt>
                <c:pt idx="7">
                  <c:v>241.45271909875001</c:v>
                </c:pt>
                <c:pt idx="8">
                  <c:v>252.0537558376667</c:v>
                </c:pt>
                <c:pt idx="9">
                  <c:v>262.80371588366671</c:v>
                </c:pt>
                <c:pt idx="10">
                  <c:v>253.91385940500001</c:v>
                </c:pt>
                <c:pt idx="11">
                  <c:v>263.4633379715001</c:v>
                </c:pt>
                <c:pt idx="12">
                  <c:v>257.63974594308331</c:v>
                </c:pt>
                <c:pt idx="13">
                  <c:v>274.84127456875001</c:v>
                </c:pt>
                <c:pt idx="14">
                  <c:v>278.88065462683329</c:v>
                </c:pt>
                <c:pt idx="15">
                  <c:v>278.20057510599997</c:v>
                </c:pt>
                <c:pt idx="16">
                  <c:v>278.52124191991658</c:v>
                </c:pt>
                <c:pt idx="17">
                  <c:v>283.17395704991668</c:v>
                </c:pt>
                <c:pt idx="18">
                  <c:v>293.419153892</c:v>
                </c:pt>
                <c:pt idx="19">
                  <c:v>278.33173013758329</c:v>
                </c:pt>
                <c:pt idx="20">
                  <c:v>282.61566375533329</c:v>
                </c:pt>
                <c:pt idx="21">
                  <c:v>288.17552598441671</c:v>
                </c:pt>
                <c:pt idx="22">
                  <c:v>289.62507224066673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2-F14C-ACAB-A507B5CF6705}"/>
            </c:ext>
          </c:extLst>
        </c:ser>
        <c:ser>
          <c:idx val="1"/>
          <c:order val="1"/>
          <c:tx>
            <c:strRef>
              <c:f>Summary!$B$27</c:f>
              <c:strCache>
                <c:ptCount val="1"/>
                <c:pt idx="0">
                  <c:v>Resource2_4hour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Summary!$C$27:$Y$27</c:f>
              <c:numCache>
                <c:formatCode>#,##0</c:formatCode>
                <c:ptCount val="23"/>
                <c:pt idx="0">
                  <c:v>256.02287122879159</c:v>
                </c:pt>
                <c:pt idx="1">
                  <c:v>232.21761754254169</c:v>
                </c:pt>
                <c:pt idx="2">
                  <c:v>216.9334240435</c:v>
                </c:pt>
                <c:pt idx="3">
                  <c:v>201.445483258</c:v>
                </c:pt>
                <c:pt idx="4">
                  <c:v>201.32406713745829</c:v>
                </c:pt>
                <c:pt idx="5">
                  <c:v>194.9896863032084</c:v>
                </c:pt>
                <c:pt idx="6">
                  <c:v>192.14631041825001</c:v>
                </c:pt>
                <c:pt idx="7">
                  <c:v>176.57079002183329</c:v>
                </c:pt>
                <c:pt idx="8">
                  <c:v>179.49091939125</c:v>
                </c:pt>
                <c:pt idx="9">
                  <c:v>202.35059060025</c:v>
                </c:pt>
                <c:pt idx="10">
                  <c:v>199.36269035141669</c:v>
                </c:pt>
                <c:pt idx="11">
                  <c:v>212.59542626883339</c:v>
                </c:pt>
                <c:pt idx="12">
                  <c:v>218.61014951308329</c:v>
                </c:pt>
                <c:pt idx="13">
                  <c:v>219.8419535714583</c:v>
                </c:pt>
                <c:pt idx="14">
                  <c:v>245.98017897679159</c:v>
                </c:pt>
                <c:pt idx="15">
                  <c:v>242.10332922891661</c:v>
                </c:pt>
                <c:pt idx="16">
                  <c:v>233.2304657565833</c:v>
                </c:pt>
                <c:pt idx="17">
                  <c:v>235.30082607533339</c:v>
                </c:pt>
                <c:pt idx="18">
                  <c:v>200.06886301150001</c:v>
                </c:pt>
                <c:pt idx="19">
                  <c:v>196.8133676694583</c:v>
                </c:pt>
                <c:pt idx="20">
                  <c:v>191.43155517816669</c:v>
                </c:pt>
                <c:pt idx="21">
                  <c:v>186.22245489608341</c:v>
                </c:pt>
                <c:pt idx="22">
                  <c:v>183.5855674225833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2-F14C-ACAB-A507B5CF6705}"/>
            </c:ext>
          </c:extLst>
        </c:ser>
        <c:ser>
          <c:idx val="2"/>
          <c:order val="2"/>
          <c:tx>
            <c:strRef>
              <c:f>Summary!$B$28</c:f>
              <c:strCache>
                <c:ptCount val="1"/>
                <c:pt idx="0">
                  <c:v>Resource3_8hour</c:v>
                </c:pt>
              </c:strCache>
            </c:strRef>
          </c:tx>
          <c:marker>
            <c:symbol val="none"/>
          </c:marker>
          <c:cat>
            <c:numRef>
              <c:f>Summary!$C$25:$Y$25</c:f>
              <c:numCache>
                <c:formatCode>General</c:formatCode>
                <c:ptCount val="2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</c:numCache>
            </c:numRef>
          </c:cat>
          <c:val>
            <c:numRef>
              <c:f>Summary!$C$28:$Y$28</c:f>
              <c:numCache>
                <c:formatCode>#,##0</c:formatCode>
                <c:ptCount val="23"/>
                <c:pt idx="0">
                  <c:v>166.18350027879171</c:v>
                </c:pt>
                <c:pt idx="1">
                  <c:v>158.94106546566661</c:v>
                </c:pt>
                <c:pt idx="2">
                  <c:v>150.56052368741669</c:v>
                </c:pt>
                <c:pt idx="3">
                  <c:v>139.2850682929375</c:v>
                </c:pt>
                <c:pt idx="4">
                  <c:v>137.84103259666671</c:v>
                </c:pt>
                <c:pt idx="5">
                  <c:v>136.3456331365</c:v>
                </c:pt>
                <c:pt idx="6">
                  <c:v>127.9640499251458</c:v>
                </c:pt>
                <c:pt idx="7">
                  <c:v>122.82375373452081</c:v>
                </c:pt>
                <c:pt idx="8">
                  <c:v>119.3187056153125</c:v>
                </c:pt>
                <c:pt idx="9">
                  <c:v>131.92719935229161</c:v>
                </c:pt>
                <c:pt idx="10">
                  <c:v>134.88923776447919</c:v>
                </c:pt>
                <c:pt idx="11">
                  <c:v>143.31010300925001</c:v>
                </c:pt>
                <c:pt idx="12">
                  <c:v>145.11146858012501</c:v>
                </c:pt>
                <c:pt idx="13">
                  <c:v>142.19518284775</c:v>
                </c:pt>
                <c:pt idx="14">
                  <c:v>165.53274583864589</c:v>
                </c:pt>
                <c:pt idx="15">
                  <c:v>166.21191760129159</c:v>
                </c:pt>
                <c:pt idx="16">
                  <c:v>163.24537152329171</c:v>
                </c:pt>
                <c:pt idx="17">
                  <c:v>167.60135704474999</c:v>
                </c:pt>
                <c:pt idx="18">
                  <c:v>126.523969097875</c:v>
                </c:pt>
                <c:pt idx="19">
                  <c:v>130.25681572304171</c:v>
                </c:pt>
                <c:pt idx="20">
                  <c:v>120.0330524125</c:v>
                </c:pt>
                <c:pt idx="21">
                  <c:v>113.1615870584792</c:v>
                </c:pt>
                <c:pt idx="22">
                  <c:v>110.6294284508333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42-F14C-ACAB-A507B5CF6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8</xdr:col>
      <xdr:colOff>647700</xdr:colOff>
      <xdr:row>51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33</xdr:row>
      <xdr:rowOff>0</xdr:rowOff>
    </xdr:from>
    <xdr:to>
      <xdr:col>18</xdr:col>
      <xdr:colOff>0</xdr:colOff>
      <xdr:row>51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8</xdr:col>
      <xdr:colOff>647700</xdr:colOff>
      <xdr:row>72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72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29"/>
  <sheetViews>
    <sheetView tabSelected="1" topLeftCell="Z1" workbookViewId="0">
      <selection activeCell="AB6" sqref="AB6"/>
    </sheetView>
  </sheetViews>
  <sheetFormatPr defaultColWidth="8.85546875" defaultRowHeight="15"/>
  <cols>
    <col min="2" max="2" width="17.7109375" customWidth="1"/>
    <col min="3" max="28" width="13.7109375" customWidth="1"/>
  </cols>
  <sheetData>
    <row r="3" spans="1:31">
      <c r="B3" s="18"/>
      <c r="C3" s="19" t="s">
        <v>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31" ht="15.95">
      <c r="A4" s="1"/>
      <c r="B4" s="18" t="s">
        <v>1</v>
      </c>
      <c r="C4" s="2">
        <v>2023</v>
      </c>
      <c r="D4" s="2">
        <v>2024</v>
      </c>
      <c r="E4" s="2">
        <v>2025</v>
      </c>
      <c r="F4" s="2">
        <v>2026</v>
      </c>
      <c r="G4" s="2">
        <v>2027</v>
      </c>
      <c r="H4" s="2">
        <v>2028</v>
      </c>
      <c r="I4" s="2">
        <v>2029</v>
      </c>
      <c r="J4" s="2">
        <v>2030</v>
      </c>
      <c r="K4" s="2">
        <v>2031</v>
      </c>
      <c r="L4" s="2">
        <v>2032</v>
      </c>
      <c r="M4" s="2">
        <v>2033</v>
      </c>
      <c r="N4" s="2">
        <v>2034</v>
      </c>
      <c r="O4" s="2">
        <v>2035</v>
      </c>
      <c r="P4" s="2">
        <v>2036</v>
      </c>
      <c r="Q4" s="2">
        <v>2037</v>
      </c>
      <c r="R4" s="2">
        <v>2038</v>
      </c>
      <c r="S4" s="2">
        <v>2039</v>
      </c>
      <c r="T4" s="2">
        <v>2040</v>
      </c>
      <c r="U4" s="2">
        <v>2041</v>
      </c>
      <c r="V4" s="2">
        <v>2042</v>
      </c>
      <c r="W4" s="2">
        <v>2043</v>
      </c>
      <c r="X4" s="2">
        <v>2044</v>
      </c>
      <c r="Y4" s="2">
        <v>2045</v>
      </c>
      <c r="Z4" s="3"/>
      <c r="AA4" s="18" t="s">
        <v>2</v>
      </c>
    </row>
    <row r="5" spans="1:31">
      <c r="A5" s="1"/>
      <c r="B5" s="1" t="s">
        <v>3</v>
      </c>
      <c r="C5" s="4">
        <f t="shared" ref="C5:L7" ca="1" si="0">HLOOKUP(C$4,INDIRECT("'"&amp;$B5&amp;"'!$B$"&amp; MATCH("Year",INDIRECT("'"&amp;$B5&amp;"'!$A:$A"),0) &amp;":$Y$25"),$AA$5-MATCH("Year",INDIRECT("'"&amp;$B5&amp;"'!$A:$A"),0)+1, FALSE)</f>
        <v>15434348.511192963</v>
      </c>
      <c r="D5" s="4">
        <f t="shared" ca="1" si="0"/>
        <v>15264559.006705254</v>
      </c>
      <c r="E5" s="4">
        <f t="shared" ca="1" si="0"/>
        <v>17042464.581731532</v>
      </c>
      <c r="F5" s="4">
        <f t="shared" ca="1" si="0"/>
        <v>19422448.402472917</v>
      </c>
      <c r="G5" s="4">
        <f t="shared" ca="1" si="0"/>
        <v>20270236.540947821</v>
      </c>
      <c r="H5" s="4">
        <f t="shared" ca="1" si="0"/>
        <v>18340542.247317869</v>
      </c>
      <c r="I5" s="4">
        <f t="shared" ca="1" si="0"/>
        <v>15824643.954013433</v>
      </c>
      <c r="J5" s="4">
        <f t="shared" ca="1" si="0"/>
        <v>15310858.312165219</v>
      </c>
      <c r="K5" s="4">
        <f t="shared" ca="1" si="0"/>
        <v>15089572.132149488</v>
      </c>
      <c r="L5" s="4">
        <f t="shared" ca="1" si="0"/>
        <v>14913895.609197877</v>
      </c>
      <c r="M5" s="4">
        <f t="shared" ref="M5:Y7" ca="1" si="1">HLOOKUP(M$4,INDIRECT("'"&amp;$B5&amp;"'!$B$"&amp; MATCH("Year",INDIRECT("'"&amp;$B5&amp;"'!$A:$A"),0) &amp;":$Y$25"),$AA$5-MATCH("Year",INDIRECT("'"&amp;$B5&amp;"'!$A:$A"),0)+1, FALSE)</f>
        <v>15424540.926162248</v>
      </c>
      <c r="N5" s="4">
        <f t="shared" ca="1" si="1"/>
        <v>14731813.608340329</v>
      </c>
      <c r="O5" s="4">
        <f t="shared" ca="1" si="1"/>
        <v>14909944.09521744</v>
      </c>
      <c r="P5" s="4">
        <f t="shared" ca="1" si="1"/>
        <v>15334758.236986419</v>
      </c>
      <c r="Q5" s="4">
        <f t="shared" ca="1" si="1"/>
        <v>14255079.098004414</v>
      </c>
      <c r="R5" s="4">
        <f t="shared" ca="1" si="1"/>
        <v>14860549.492207898</v>
      </c>
      <c r="S5" s="4">
        <f t="shared" ca="1" si="1"/>
        <v>15148694.62815894</v>
      </c>
      <c r="T5" s="4">
        <f t="shared" ca="1" si="1"/>
        <v>15051092.639603375</v>
      </c>
      <c r="U5" s="4">
        <f t="shared" ca="1" si="1"/>
        <v>16148578.039473737</v>
      </c>
      <c r="V5" s="4">
        <f t="shared" ca="1" si="1"/>
        <v>16528867.285845879</v>
      </c>
      <c r="W5" s="4">
        <f t="shared" ca="1" si="1"/>
        <v>16964327.697033238</v>
      </c>
      <c r="X5" s="4">
        <f t="shared" ca="1" si="1"/>
        <v>16822479.760684412</v>
      </c>
      <c r="Y5" s="4">
        <f t="shared" ca="1" si="1"/>
        <v>17350665.018573709</v>
      </c>
      <c r="Z5" s="3"/>
      <c r="AA5" s="5">
        <f>MATCH($C$3,Resource1_2hour!$A:$A,0)</f>
        <v>18</v>
      </c>
      <c r="AB5" s="20">
        <f ca="1">SUM(E6:X6)</f>
        <v>428531950.12397146</v>
      </c>
      <c r="AC5" s="20">
        <f ca="1">AVERAGE(E13:X13)</f>
        <v>214.26597506198573</v>
      </c>
      <c r="AD5" s="21">
        <f ca="1">MIN(E27:X27)</f>
        <v>176.57079002183329</v>
      </c>
      <c r="AE5" s="21">
        <f ca="1">MAX(E27:X27)</f>
        <v>245.98017897679159</v>
      </c>
    </row>
    <row r="6" spans="1:31">
      <c r="A6" s="1"/>
      <c r="B6" s="1" t="s">
        <v>4</v>
      </c>
      <c r="C6" s="4">
        <f t="shared" ca="1" si="0"/>
        <v>23275493.776038967</v>
      </c>
      <c r="D6" s="4">
        <f t="shared" ca="1" si="0"/>
        <v>22079182.548730254</v>
      </c>
      <c r="E6" s="4">
        <f t="shared" ca="1" si="0"/>
        <v>23453075.018673535</v>
      </c>
      <c r="F6" s="4">
        <f t="shared" ca="1" si="0"/>
        <v>25196527.679423913</v>
      </c>
      <c r="G6" s="4">
        <f t="shared" ca="1" si="0"/>
        <v>25862284.308942813</v>
      </c>
      <c r="H6" s="4">
        <f t="shared" ca="1" si="0"/>
        <v>23673062.054720871</v>
      </c>
      <c r="I6" s="4">
        <f t="shared" ca="1" si="0"/>
        <v>21060429.611650433</v>
      </c>
      <c r="J6" s="4">
        <f t="shared" ca="1" si="0"/>
        <v>20136239.458245218</v>
      </c>
      <c r="K6" s="4">
        <f t="shared" ca="1" si="0"/>
        <v>19748483.956099488</v>
      </c>
      <c r="L6" s="4">
        <f t="shared" ca="1" si="0"/>
        <v>19992503.861359872</v>
      </c>
      <c r="M6" s="4">
        <f t="shared" ca="1" si="1"/>
        <v>20533696.576341245</v>
      </c>
      <c r="N6" s="4">
        <f t="shared" ca="1" si="1"/>
        <v>20077757.216993328</v>
      </c>
      <c r="O6" s="4">
        <f t="shared" ca="1" si="1"/>
        <v>20461398.748094443</v>
      </c>
      <c r="P6" s="4">
        <f t="shared" ca="1" si="1"/>
        <v>20719945.338443417</v>
      </c>
      <c r="Q6" s="4">
        <f t="shared" ca="1" si="1"/>
        <v>20520695.678518414</v>
      </c>
      <c r="R6" s="4">
        <f t="shared" ca="1" si="1"/>
        <v>20952523.248668898</v>
      </c>
      <c r="S6" s="4">
        <f t="shared" ca="1" si="1"/>
        <v>20844103.264878944</v>
      </c>
      <c r="T6" s="4">
        <f t="shared" ca="1" si="1"/>
        <v>20855145.60762037</v>
      </c>
      <c r="U6" s="4">
        <f t="shared" ca="1" si="1"/>
        <v>20715644.539234739</v>
      </c>
      <c r="V6" s="4">
        <f t="shared" ca="1" si="1"/>
        <v>21114683.306666881</v>
      </c>
      <c r="W6" s="4">
        <f t="shared" ca="1" si="1"/>
        <v>21424585.966899239</v>
      </c>
      <c r="X6" s="4">
        <f t="shared" ca="1" si="1"/>
        <v>21189164.682495415</v>
      </c>
      <c r="Y6" s="4">
        <f t="shared" ca="1" si="1"/>
        <v>21517046.285771709</v>
      </c>
      <c r="Z6" s="3"/>
    </row>
    <row r="7" spans="1:31">
      <c r="A7" s="1"/>
      <c r="B7" s="1" t="s">
        <v>5</v>
      </c>
      <c r="C7" s="4">
        <f t="shared" ca="1" si="0"/>
        <v>25501632.823790964</v>
      </c>
      <c r="D7" s="4">
        <f t="shared" ca="1" si="0"/>
        <v>24895707.185681254</v>
      </c>
      <c r="E7" s="4">
        <f t="shared" ca="1" si="0"/>
        <v>26364963.245978538</v>
      </c>
      <c r="F7" s="4">
        <f t="shared" ca="1" si="0"/>
        <v>28346201.691285916</v>
      </c>
      <c r="G7" s="4">
        <f t="shared" ca="1" si="0"/>
        <v>29465899.659645814</v>
      </c>
      <c r="H7" s="4">
        <f t="shared" ca="1" si="0"/>
        <v>27754348.33979287</v>
      </c>
      <c r="I7" s="4">
        <f t="shared" ca="1" si="0"/>
        <v>25523500.035601433</v>
      </c>
      <c r="J7" s="4">
        <f t="shared" ca="1" si="0"/>
        <v>24635831.340582222</v>
      </c>
      <c r="K7" s="4">
        <f t="shared" ca="1" si="0"/>
        <v>24312485.083156489</v>
      </c>
      <c r="L7" s="4">
        <f t="shared" ca="1" si="0"/>
        <v>24710967.972727872</v>
      </c>
      <c r="M7" s="4">
        <f t="shared" ca="1" si="1"/>
        <v>25674294.177613247</v>
      </c>
      <c r="N7" s="4">
        <f t="shared" ca="1" si="1"/>
        <v>25613031.099741329</v>
      </c>
      <c r="O7" s="4">
        <f t="shared" ca="1" si="1"/>
        <v>26398258.934892442</v>
      </c>
      <c r="P7" s="4">
        <f t="shared" ca="1" si="1"/>
        <v>27098293.036803421</v>
      </c>
      <c r="Q7" s="4">
        <f t="shared" ca="1" si="1"/>
        <v>27399886.27060242</v>
      </c>
      <c r="R7" s="4">
        <f t="shared" ca="1" si="1"/>
        <v>27809672.602603897</v>
      </c>
      <c r="S7" s="4">
        <f t="shared" ca="1" si="1"/>
        <v>27916712.251104936</v>
      </c>
      <c r="T7" s="4">
        <f t="shared" ca="1" si="1"/>
        <v>28070791.269338369</v>
      </c>
      <c r="U7" s="4">
        <f t="shared" ca="1" si="1"/>
        <v>27157113.678995736</v>
      </c>
      <c r="V7" s="4">
        <f t="shared" ca="1" si="1"/>
        <v>27620541.927034885</v>
      </c>
      <c r="W7" s="4">
        <f t="shared" ca="1" si="1"/>
        <v>27875736.635382235</v>
      </c>
      <c r="X7" s="4">
        <f t="shared" ca="1" si="1"/>
        <v>27420847.976379417</v>
      </c>
      <c r="Y7" s="4">
        <f t="shared" ca="1" si="1"/>
        <v>27870578.158481706</v>
      </c>
      <c r="Z7" s="3"/>
    </row>
    <row r="8" spans="1:3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10" spans="1:31">
      <c r="B10" s="18"/>
      <c r="C10" s="19" t="s">
        <v>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31" ht="15.95">
      <c r="A11" s="1"/>
      <c r="B11" s="18" t="s">
        <v>1</v>
      </c>
      <c r="C11" s="2">
        <v>2023</v>
      </c>
      <c r="D11" s="2">
        <v>2024</v>
      </c>
      <c r="E11" s="2">
        <v>2025</v>
      </c>
      <c r="F11" s="2">
        <v>2026</v>
      </c>
      <c r="G11" s="2">
        <v>2027</v>
      </c>
      <c r="H11" s="2">
        <v>2028</v>
      </c>
      <c r="I11" s="2">
        <v>2029</v>
      </c>
      <c r="J11" s="2">
        <v>2030</v>
      </c>
      <c r="K11" s="2">
        <v>2031</v>
      </c>
      <c r="L11" s="2">
        <v>2032</v>
      </c>
      <c r="M11" s="2">
        <v>2033</v>
      </c>
      <c r="N11" s="2">
        <v>2034</v>
      </c>
      <c r="O11" s="2">
        <v>2035</v>
      </c>
      <c r="P11" s="2">
        <v>2036</v>
      </c>
      <c r="Q11" s="2">
        <v>2037</v>
      </c>
      <c r="R11" s="2">
        <v>2038</v>
      </c>
      <c r="S11" s="2">
        <v>2039</v>
      </c>
      <c r="T11" s="2">
        <v>2040</v>
      </c>
      <c r="U11" s="2">
        <v>2041</v>
      </c>
      <c r="V11" s="2">
        <v>2042</v>
      </c>
      <c r="W11" s="2">
        <v>2043</v>
      </c>
      <c r="X11" s="2">
        <v>2044</v>
      </c>
      <c r="Y11" s="2">
        <v>2045</v>
      </c>
      <c r="Z11" s="3"/>
      <c r="AA11" s="18" t="s">
        <v>2</v>
      </c>
    </row>
    <row r="12" spans="1:31">
      <c r="A12" s="1"/>
      <c r="B12" s="1" t="s">
        <v>3</v>
      </c>
      <c r="C12" s="4">
        <f t="shared" ref="C12:L14" ca="1" si="2">HLOOKUP(C$11,INDIRECT("'"&amp;$B12&amp;"'!$B$"&amp; MATCH("Year",INDIRECT("'"&amp;$B12&amp;"'!$A:$A"),0) &amp;":$Y$25"),$AA$12-MATCH("Year",INDIRECT("'"&amp;$B12&amp;"'!$A:$A"),0)+1, FALSE)</f>
        <v>154.34348511192962</v>
      </c>
      <c r="D12" s="4">
        <f t="shared" ca="1" si="2"/>
        <v>152.64559006705255</v>
      </c>
      <c r="E12" s="4">
        <f t="shared" ca="1" si="2"/>
        <v>170.42464581731531</v>
      </c>
      <c r="F12" s="4">
        <f t="shared" ca="1" si="2"/>
        <v>194.22448402472918</v>
      </c>
      <c r="G12" s="4">
        <f t="shared" ca="1" si="2"/>
        <v>202.7023654094782</v>
      </c>
      <c r="H12" s="4">
        <f t="shared" ca="1" si="2"/>
        <v>183.40542247317867</v>
      </c>
      <c r="I12" s="4">
        <f t="shared" ca="1" si="2"/>
        <v>158.24643954013433</v>
      </c>
      <c r="J12" s="4">
        <f t="shared" ca="1" si="2"/>
        <v>153.1085831216522</v>
      </c>
      <c r="K12" s="4">
        <f t="shared" ca="1" si="2"/>
        <v>150.89572132149488</v>
      </c>
      <c r="L12" s="4">
        <f t="shared" ca="1" si="2"/>
        <v>149.13895609197877</v>
      </c>
      <c r="M12" s="4">
        <f t="shared" ref="M12:Y14" ca="1" si="3">HLOOKUP(M$11,INDIRECT("'"&amp;$B12&amp;"'!$B$"&amp; MATCH("Year",INDIRECT("'"&amp;$B12&amp;"'!$A:$A"),0) &amp;":$Y$25"),$AA$12-MATCH("Year",INDIRECT("'"&amp;$B12&amp;"'!$A:$A"),0)+1, FALSE)</f>
        <v>154.24540926162248</v>
      </c>
      <c r="N12" s="4">
        <f t="shared" ca="1" si="3"/>
        <v>147.31813608340329</v>
      </c>
      <c r="O12" s="4">
        <f t="shared" ca="1" si="3"/>
        <v>149.0994409521744</v>
      </c>
      <c r="P12" s="4">
        <f t="shared" ca="1" si="3"/>
        <v>153.3475823698642</v>
      </c>
      <c r="Q12" s="4">
        <f t="shared" ca="1" si="3"/>
        <v>142.55079098004416</v>
      </c>
      <c r="R12" s="4">
        <f t="shared" ca="1" si="3"/>
        <v>148.60549492207898</v>
      </c>
      <c r="S12" s="4">
        <f t="shared" ca="1" si="3"/>
        <v>151.48694628158938</v>
      </c>
      <c r="T12" s="4">
        <f t="shared" ca="1" si="3"/>
        <v>150.51092639603377</v>
      </c>
      <c r="U12" s="4">
        <f t="shared" ca="1" si="3"/>
        <v>161.48578039473739</v>
      </c>
      <c r="V12" s="4">
        <f t="shared" ca="1" si="3"/>
        <v>165.2886728584588</v>
      </c>
      <c r="W12" s="4">
        <f t="shared" ca="1" si="3"/>
        <v>169.64327697033238</v>
      </c>
      <c r="X12" s="4">
        <f t="shared" ca="1" si="3"/>
        <v>168.22479760684411</v>
      </c>
      <c r="Y12" s="4">
        <f t="shared" ca="1" si="3"/>
        <v>173.5066501857371</v>
      </c>
      <c r="Z12" s="3"/>
      <c r="AA12" s="5">
        <f>MATCH($C$10,Resource1_2hour!$A:$A,0)</f>
        <v>19</v>
      </c>
    </row>
    <row r="13" spans="1:31">
      <c r="A13" s="1"/>
      <c r="B13" s="1" t="s">
        <v>4</v>
      </c>
      <c r="C13" s="4">
        <f t="shared" ca="1" si="2"/>
        <v>232.75493776038968</v>
      </c>
      <c r="D13" s="4">
        <f t="shared" ca="1" si="2"/>
        <v>220.79182548730253</v>
      </c>
      <c r="E13" s="4">
        <f t="shared" ca="1" si="2"/>
        <v>234.53075018673536</v>
      </c>
      <c r="F13" s="4">
        <f t="shared" ca="1" si="2"/>
        <v>251.96527679423912</v>
      </c>
      <c r="G13" s="4">
        <f t="shared" ca="1" si="2"/>
        <v>258.62284308942816</v>
      </c>
      <c r="H13" s="4">
        <f t="shared" ca="1" si="2"/>
        <v>236.7306205472087</v>
      </c>
      <c r="I13" s="4">
        <f t="shared" ca="1" si="2"/>
        <v>210.60429611650432</v>
      </c>
      <c r="J13" s="4">
        <f t="shared" ca="1" si="2"/>
        <v>201.36239458245217</v>
      </c>
      <c r="K13" s="4">
        <f t="shared" ca="1" si="2"/>
        <v>197.48483956099489</v>
      </c>
      <c r="L13" s="4">
        <f t="shared" ca="1" si="2"/>
        <v>199.9250386135987</v>
      </c>
      <c r="M13" s="4">
        <f t="shared" ca="1" si="3"/>
        <v>205.33696576341245</v>
      </c>
      <c r="N13" s="4">
        <f t="shared" ca="1" si="3"/>
        <v>200.77757216993331</v>
      </c>
      <c r="O13" s="4">
        <f t="shared" ca="1" si="3"/>
        <v>204.61398748094442</v>
      </c>
      <c r="P13" s="4">
        <f t="shared" ca="1" si="3"/>
        <v>207.19945338443415</v>
      </c>
      <c r="Q13" s="4">
        <f t="shared" ca="1" si="3"/>
        <v>205.20695678518416</v>
      </c>
      <c r="R13" s="4">
        <f t="shared" ca="1" si="3"/>
        <v>209.52523248668896</v>
      </c>
      <c r="S13" s="4">
        <f t="shared" ca="1" si="3"/>
        <v>208.44103264878945</v>
      </c>
      <c r="T13" s="4">
        <f t="shared" ca="1" si="3"/>
        <v>208.55145607620369</v>
      </c>
      <c r="U13" s="4">
        <f t="shared" ca="1" si="3"/>
        <v>207.15644539234736</v>
      </c>
      <c r="V13" s="4">
        <f t="shared" ca="1" si="3"/>
        <v>211.14683306666879</v>
      </c>
      <c r="W13" s="4">
        <f t="shared" ca="1" si="3"/>
        <v>214.24585966899238</v>
      </c>
      <c r="X13" s="4">
        <f t="shared" ca="1" si="3"/>
        <v>211.89164682495417</v>
      </c>
      <c r="Y13" s="4">
        <f t="shared" ca="1" si="3"/>
        <v>215.1704628577171</v>
      </c>
      <c r="Z13" s="3"/>
    </row>
    <row r="14" spans="1:31">
      <c r="A14" s="1"/>
      <c r="B14" s="1" t="s">
        <v>5</v>
      </c>
      <c r="C14" s="4">
        <f t="shared" ca="1" si="2"/>
        <v>255.01632823790965</v>
      </c>
      <c r="D14" s="4">
        <f t="shared" ca="1" si="2"/>
        <v>248.95707185681255</v>
      </c>
      <c r="E14" s="4">
        <f t="shared" ca="1" si="2"/>
        <v>263.64963245978538</v>
      </c>
      <c r="F14" s="4">
        <f t="shared" ca="1" si="2"/>
        <v>283.46201691285916</v>
      </c>
      <c r="G14" s="4">
        <f t="shared" ca="1" si="2"/>
        <v>294.65899659645811</v>
      </c>
      <c r="H14" s="4">
        <f t="shared" ca="1" si="2"/>
        <v>277.5434833979287</v>
      </c>
      <c r="I14" s="4">
        <f t="shared" ca="1" si="2"/>
        <v>255.23500035601433</v>
      </c>
      <c r="J14" s="4">
        <f t="shared" ca="1" si="2"/>
        <v>246.3583134058222</v>
      </c>
      <c r="K14" s="4">
        <f t="shared" ca="1" si="2"/>
        <v>243.12485083156488</v>
      </c>
      <c r="L14" s="4">
        <f t="shared" ca="1" si="2"/>
        <v>247.10967972727875</v>
      </c>
      <c r="M14" s="4">
        <f t="shared" ca="1" si="3"/>
        <v>256.74294177613245</v>
      </c>
      <c r="N14" s="4">
        <f t="shared" ca="1" si="3"/>
        <v>256.13031099741329</v>
      </c>
      <c r="O14" s="4">
        <f t="shared" ca="1" si="3"/>
        <v>263.98258934892442</v>
      </c>
      <c r="P14" s="4">
        <f t="shared" ca="1" si="3"/>
        <v>270.9829303680342</v>
      </c>
      <c r="Q14" s="4">
        <f t="shared" ca="1" si="3"/>
        <v>273.99886270602423</v>
      </c>
      <c r="R14" s="4">
        <f t="shared" ca="1" si="3"/>
        <v>278.09672602603899</v>
      </c>
      <c r="S14" s="4">
        <f t="shared" ca="1" si="3"/>
        <v>279.1671225110494</v>
      </c>
      <c r="T14" s="4">
        <f t="shared" ca="1" si="3"/>
        <v>280.70791269338372</v>
      </c>
      <c r="U14" s="4">
        <f t="shared" ca="1" si="3"/>
        <v>271.57113678995734</v>
      </c>
      <c r="V14" s="4">
        <f t="shared" ca="1" si="3"/>
        <v>276.20541927034884</v>
      </c>
      <c r="W14" s="4">
        <f t="shared" ca="1" si="3"/>
        <v>278.75736635382236</v>
      </c>
      <c r="X14" s="4">
        <f t="shared" ca="1" si="3"/>
        <v>274.20847976379417</v>
      </c>
      <c r="Y14" s="4">
        <f t="shared" ca="1" si="3"/>
        <v>278.70578158481703</v>
      </c>
      <c r="Z14" s="3"/>
    </row>
    <row r="15" spans="1:3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7" spans="1:27">
      <c r="B17" s="18"/>
      <c r="C17" s="19" t="s">
        <v>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7" ht="15.95">
      <c r="A18" s="1"/>
      <c r="B18" s="18" t="s">
        <v>1</v>
      </c>
      <c r="C18" s="2">
        <v>2023</v>
      </c>
      <c r="D18" s="2">
        <v>2024</v>
      </c>
      <c r="E18" s="2">
        <v>2025</v>
      </c>
      <c r="F18" s="2">
        <v>2026</v>
      </c>
      <c r="G18" s="2">
        <v>2027</v>
      </c>
      <c r="H18" s="2">
        <v>2028</v>
      </c>
      <c r="I18" s="2">
        <v>2029</v>
      </c>
      <c r="J18" s="2">
        <v>2030</v>
      </c>
      <c r="K18" s="2">
        <v>2031</v>
      </c>
      <c r="L18" s="2">
        <v>2032</v>
      </c>
      <c r="M18" s="2">
        <v>2033</v>
      </c>
      <c r="N18" s="2">
        <v>2034</v>
      </c>
      <c r="O18" s="2">
        <v>2035</v>
      </c>
      <c r="P18" s="2">
        <v>2036</v>
      </c>
      <c r="Q18" s="2">
        <v>2037</v>
      </c>
      <c r="R18" s="2">
        <v>2038</v>
      </c>
      <c r="S18" s="2">
        <v>2039</v>
      </c>
      <c r="T18" s="2">
        <v>2040</v>
      </c>
      <c r="U18" s="2">
        <v>2041</v>
      </c>
      <c r="V18" s="2">
        <v>2042</v>
      </c>
      <c r="W18" s="2">
        <v>2043</v>
      </c>
      <c r="X18" s="2">
        <v>2044</v>
      </c>
      <c r="Y18" s="2">
        <v>2045</v>
      </c>
      <c r="Z18" s="3"/>
      <c r="AA18" s="18" t="s">
        <v>2</v>
      </c>
    </row>
    <row r="19" spans="1:27">
      <c r="A19" s="1"/>
      <c r="B19" s="1" t="s">
        <v>3</v>
      </c>
      <c r="C19" s="4">
        <f t="shared" ref="C19:L21" ca="1" si="4">HLOOKUP(C$18,INDIRECT("'"&amp;$B19&amp;"'!$B$"&amp; MATCH("Year",INDIRECT("'"&amp;$B19&amp;"'!$A:$A"),0) &amp;":$Y$25"),$AA$19-MATCH("Year",INDIRECT("'"&amp;$B19&amp;"'!$A:$A"),0)+1, FALSE)</f>
        <v>77.171742555964812</v>
      </c>
      <c r="D19" s="4">
        <f t="shared" ca="1" si="4"/>
        <v>76.322795033526276</v>
      </c>
      <c r="E19" s="4">
        <f t="shared" ca="1" si="4"/>
        <v>85.212322908657654</v>
      </c>
      <c r="F19" s="4">
        <f t="shared" ca="1" si="4"/>
        <v>97.11224201236459</v>
      </c>
      <c r="G19" s="4">
        <f t="shared" ca="1" si="4"/>
        <v>101.3511827047391</v>
      </c>
      <c r="H19" s="4">
        <f t="shared" ca="1" si="4"/>
        <v>91.702711236589337</v>
      </c>
      <c r="I19" s="4">
        <f t="shared" ca="1" si="4"/>
        <v>79.123219770067166</v>
      </c>
      <c r="J19" s="4">
        <f t="shared" ca="1" si="4"/>
        <v>76.554291560826101</v>
      </c>
      <c r="K19" s="4">
        <f t="shared" ca="1" si="4"/>
        <v>75.447860660747438</v>
      </c>
      <c r="L19" s="4">
        <f t="shared" ca="1" si="4"/>
        <v>74.569478045989385</v>
      </c>
      <c r="M19" s="4">
        <f t="shared" ref="M19:Y21" ca="1" si="5">HLOOKUP(M$18,INDIRECT("'"&amp;$B19&amp;"'!$B$"&amp; MATCH("Year",INDIRECT("'"&amp;$B19&amp;"'!$A:$A"),0) &amp;":$Y$25"),$AA$19-MATCH("Year",INDIRECT("'"&amp;$B19&amp;"'!$A:$A"),0)+1, FALSE)</f>
        <v>77.122704630811242</v>
      </c>
      <c r="N19" s="4">
        <f t="shared" ca="1" si="5"/>
        <v>73.659068041701644</v>
      </c>
      <c r="O19" s="4">
        <f t="shared" ca="1" si="5"/>
        <v>74.549720476087202</v>
      </c>
      <c r="P19" s="4">
        <f t="shared" ca="1" si="5"/>
        <v>76.673791184932099</v>
      </c>
      <c r="Q19" s="4">
        <f t="shared" ca="1" si="5"/>
        <v>71.275395490022078</v>
      </c>
      <c r="R19" s="4">
        <f t="shared" ca="1" si="5"/>
        <v>74.302747461039488</v>
      </c>
      <c r="S19" s="4">
        <f t="shared" ca="1" si="5"/>
        <v>75.743473140794691</v>
      </c>
      <c r="T19" s="4">
        <f t="shared" ca="1" si="5"/>
        <v>75.255463198016884</v>
      </c>
      <c r="U19" s="4">
        <f t="shared" ca="1" si="5"/>
        <v>80.742890197368695</v>
      </c>
      <c r="V19" s="4">
        <f t="shared" ca="1" si="5"/>
        <v>82.644336429229398</v>
      </c>
      <c r="W19" s="4">
        <f t="shared" ca="1" si="5"/>
        <v>84.82163848516619</v>
      </c>
      <c r="X19" s="4">
        <f t="shared" ca="1" si="5"/>
        <v>84.112398803422053</v>
      </c>
      <c r="Y19" s="4">
        <f t="shared" ca="1" si="5"/>
        <v>86.75332509286855</v>
      </c>
      <c r="Z19" s="3"/>
      <c r="AA19" s="5">
        <f>MATCH($C$17,Resource1_2hour!$A:$A,0)</f>
        <v>20</v>
      </c>
    </row>
    <row r="20" spans="1:27">
      <c r="A20" s="1"/>
      <c r="B20" s="1" t="s">
        <v>4</v>
      </c>
      <c r="C20" s="4">
        <f t="shared" ca="1" si="4"/>
        <v>58.18873444009742</v>
      </c>
      <c r="D20" s="4">
        <f t="shared" ca="1" si="4"/>
        <v>55.197956371825633</v>
      </c>
      <c r="E20" s="4">
        <f t="shared" ca="1" si="4"/>
        <v>58.63268754668384</v>
      </c>
      <c r="F20" s="4">
        <f t="shared" ca="1" si="4"/>
        <v>62.991319198559779</v>
      </c>
      <c r="G20" s="4">
        <f t="shared" ca="1" si="4"/>
        <v>64.65571077235704</v>
      </c>
      <c r="H20" s="4">
        <f t="shared" ca="1" si="4"/>
        <v>59.182655136802175</v>
      </c>
      <c r="I20" s="4">
        <f t="shared" ca="1" si="4"/>
        <v>52.651074029126079</v>
      </c>
      <c r="J20" s="4">
        <f t="shared" ca="1" si="4"/>
        <v>50.340598645613042</v>
      </c>
      <c r="K20" s="4">
        <f t="shared" ca="1" si="4"/>
        <v>49.371209890248721</v>
      </c>
      <c r="L20" s="4">
        <f t="shared" ca="1" si="4"/>
        <v>49.981259653399675</v>
      </c>
      <c r="M20" s="4">
        <f t="shared" ca="1" si="5"/>
        <v>51.334241440853113</v>
      </c>
      <c r="N20" s="4">
        <f t="shared" ca="1" si="5"/>
        <v>50.194393042483327</v>
      </c>
      <c r="O20" s="4">
        <f t="shared" ca="1" si="5"/>
        <v>51.153496870236104</v>
      </c>
      <c r="P20" s="4">
        <f t="shared" ca="1" si="5"/>
        <v>51.799863346108538</v>
      </c>
      <c r="Q20" s="4">
        <f t="shared" ca="1" si="5"/>
        <v>51.30173919629604</v>
      </c>
      <c r="R20" s="4">
        <f t="shared" ca="1" si="5"/>
        <v>52.381308121672241</v>
      </c>
      <c r="S20" s="4">
        <f t="shared" ca="1" si="5"/>
        <v>52.110258162197361</v>
      </c>
      <c r="T20" s="4">
        <f t="shared" ca="1" si="5"/>
        <v>52.137864019050923</v>
      </c>
      <c r="U20" s="4">
        <f t="shared" ca="1" si="5"/>
        <v>51.789111348086841</v>
      </c>
      <c r="V20" s="4">
        <f t="shared" ca="1" si="5"/>
        <v>52.786708266667198</v>
      </c>
      <c r="W20" s="4">
        <f t="shared" ca="1" si="5"/>
        <v>53.561464917248095</v>
      </c>
      <c r="X20" s="4">
        <f t="shared" ca="1" si="5"/>
        <v>52.972911706238541</v>
      </c>
      <c r="Y20" s="4">
        <f t="shared" ca="1" si="5"/>
        <v>53.792615714429274</v>
      </c>
      <c r="Z20" s="3"/>
    </row>
    <row r="21" spans="1:27">
      <c r="A21" s="1"/>
      <c r="B21" s="1" t="s">
        <v>5</v>
      </c>
      <c r="C21" s="4">
        <f t="shared" ca="1" si="4"/>
        <v>31.877041029738706</v>
      </c>
      <c r="D21" s="4">
        <f t="shared" ca="1" si="4"/>
        <v>31.119633982101568</v>
      </c>
      <c r="E21" s="4">
        <f t="shared" ca="1" si="4"/>
        <v>32.956204057473172</v>
      </c>
      <c r="F21" s="4">
        <f t="shared" ca="1" si="4"/>
        <v>35.432752114107394</v>
      </c>
      <c r="G21" s="4">
        <f t="shared" ca="1" si="4"/>
        <v>36.832374574557264</v>
      </c>
      <c r="H21" s="4">
        <f t="shared" ca="1" si="4"/>
        <v>34.692935424741087</v>
      </c>
      <c r="I21" s="4">
        <f t="shared" ca="1" si="4"/>
        <v>31.904375044501791</v>
      </c>
      <c r="J21" s="4">
        <f t="shared" ca="1" si="4"/>
        <v>30.794789175727775</v>
      </c>
      <c r="K21" s="4">
        <f t="shared" ca="1" si="4"/>
        <v>30.390606353945611</v>
      </c>
      <c r="L21" s="4">
        <f t="shared" ca="1" si="4"/>
        <v>30.888709965909843</v>
      </c>
      <c r="M21" s="4">
        <f t="shared" ca="1" si="5"/>
        <v>32.092867722016557</v>
      </c>
      <c r="N21" s="4">
        <f t="shared" ca="1" si="5"/>
        <v>32.016288874676661</v>
      </c>
      <c r="O21" s="4">
        <f t="shared" ca="1" si="5"/>
        <v>32.997823668615553</v>
      </c>
      <c r="P21" s="4">
        <f t="shared" ca="1" si="5"/>
        <v>33.872866296004275</v>
      </c>
      <c r="Q21" s="4">
        <f t="shared" ca="1" si="5"/>
        <v>34.249857838253028</v>
      </c>
      <c r="R21" s="4">
        <f t="shared" ca="1" si="5"/>
        <v>34.762090753254874</v>
      </c>
      <c r="S21" s="4">
        <f t="shared" ca="1" si="5"/>
        <v>34.895890313881175</v>
      </c>
      <c r="T21" s="4">
        <f t="shared" ca="1" si="5"/>
        <v>35.088489086672965</v>
      </c>
      <c r="U21" s="4">
        <f t="shared" ca="1" si="5"/>
        <v>33.946392098744667</v>
      </c>
      <c r="V21" s="4">
        <f t="shared" ca="1" si="5"/>
        <v>34.525677408793605</v>
      </c>
      <c r="W21" s="4">
        <f t="shared" ca="1" si="5"/>
        <v>34.844670794227795</v>
      </c>
      <c r="X21" s="4">
        <f t="shared" ca="1" si="5"/>
        <v>34.276059970474272</v>
      </c>
      <c r="Y21" s="4">
        <f t="shared" ca="1" si="5"/>
        <v>34.838222698102129</v>
      </c>
      <c r="Z21" s="3"/>
    </row>
    <row r="22" spans="1:27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4" spans="1:27">
      <c r="B24" s="18"/>
      <c r="C24" s="19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7" ht="15.95">
      <c r="A25" s="1"/>
      <c r="B25" s="18" t="s">
        <v>1</v>
      </c>
      <c r="C25" s="2">
        <v>2023</v>
      </c>
      <c r="D25" s="2">
        <v>2024</v>
      </c>
      <c r="E25" s="2">
        <v>2025</v>
      </c>
      <c r="F25" s="2">
        <v>2026</v>
      </c>
      <c r="G25" s="2">
        <v>2027</v>
      </c>
      <c r="H25" s="2">
        <v>2028</v>
      </c>
      <c r="I25" s="2">
        <v>2029</v>
      </c>
      <c r="J25" s="2">
        <v>2030</v>
      </c>
      <c r="K25" s="2">
        <v>2031</v>
      </c>
      <c r="L25" s="2">
        <v>2032</v>
      </c>
      <c r="M25" s="2">
        <v>2033</v>
      </c>
      <c r="N25" s="2">
        <v>2034</v>
      </c>
      <c r="O25" s="2">
        <v>2035</v>
      </c>
      <c r="P25" s="2">
        <v>2036</v>
      </c>
      <c r="Q25" s="2">
        <v>2037</v>
      </c>
      <c r="R25" s="2">
        <v>2038</v>
      </c>
      <c r="S25" s="2">
        <v>2039</v>
      </c>
      <c r="T25" s="2">
        <v>2040</v>
      </c>
      <c r="U25" s="2">
        <v>2041</v>
      </c>
      <c r="V25" s="2">
        <v>2042</v>
      </c>
      <c r="W25" s="2">
        <v>2043</v>
      </c>
      <c r="X25" s="2">
        <v>2044</v>
      </c>
      <c r="Y25" s="2">
        <v>2045</v>
      </c>
      <c r="Z25" s="3"/>
      <c r="AA25" s="18" t="s">
        <v>2</v>
      </c>
    </row>
    <row r="26" spans="1:27">
      <c r="A26" s="1"/>
      <c r="B26" s="1" t="s">
        <v>3</v>
      </c>
      <c r="C26" s="7">
        <f t="shared" ref="C26:L28" ca="1" si="6">HLOOKUP(C$25,INDIRECT("'"&amp;$B26&amp;"'!$B$"&amp; MATCH("Year",INDIRECT("'"&amp;$B26&amp;"'!$A:$A"),0) &amp;":$Y$25"),$AA$26-MATCH("Year",INDIRECT("'"&amp;$B26&amp;"'!$A:$A"),0)+1, FALSE)</f>
        <v>285.93058637483341</v>
      </c>
      <c r="D26" s="7">
        <f t="shared" ca="1" si="6"/>
        <v>274.71840177166672</v>
      </c>
      <c r="E26" s="7">
        <f t="shared" ca="1" si="6"/>
        <v>263.81086404583328</v>
      </c>
      <c r="F26" s="7">
        <f t="shared" ca="1" si="6"/>
        <v>269.92240287183341</v>
      </c>
      <c r="G26" s="7">
        <f t="shared" ca="1" si="6"/>
        <v>270.78707785716671</v>
      </c>
      <c r="H26" s="7">
        <f t="shared" ca="1" si="6"/>
        <v>267.81556400291657</v>
      </c>
      <c r="I26" s="7">
        <f t="shared" ca="1" si="6"/>
        <v>260.26935743858343</v>
      </c>
      <c r="J26" s="7">
        <f t="shared" ca="1" si="6"/>
        <v>241.45271909875001</v>
      </c>
      <c r="K26" s="7">
        <f t="shared" ca="1" si="6"/>
        <v>252.0537558376667</v>
      </c>
      <c r="L26" s="7">
        <f t="shared" ca="1" si="6"/>
        <v>262.80371588366671</v>
      </c>
      <c r="M26" s="7">
        <f t="shared" ref="M26:Y28" ca="1" si="7">HLOOKUP(M$25,INDIRECT("'"&amp;$B26&amp;"'!$B$"&amp; MATCH("Year",INDIRECT("'"&amp;$B26&amp;"'!$A:$A"),0) &amp;":$Y$25"),$AA$26-MATCH("Year",INDIRECT("'"&amp;$B26&amp;"'!$A:$A"),0)+1, FALSE)</f>
        <v>253.91385940500001</v>
      </c>
      <c r="N26" s="7">
        <f t="shared" ca="1" si="7"/>
        <v>263.4633379715001</v>
      </c>
      <c r="O26" s="7">
        <f t="shared" ca="1" si="7"/>
        <v>257.63974594308331</v>
      </c>
      <c r="P26" s="7">
        <f t="shared" ca="1" si="7"/>
        <v>274.84127456875001</v>
      </c>
      <c r="Q26" s="7">
        <f t="shared" ca="1" si="7"/>
        <v>278.88065462683329</v>
      </c>
      <c r="R26" s="7">
        <f t="shared" ca="1" si="7"/>
        <v>278.20057510599997</v>
      </c>
      <c r="S26" s="7">
        <f t="shared" ca="1" si="7"/>
        <v>278.52124191991658</v>
      </c>
      <c r="T26" s="7">
        <f t="shared" ca="1" si="7"/>
        <v>283.17395704991668</v>
      </c>
      <c r="U26" s="7">
        <f t="shared" ca="1" si="7"/>
        <v>293.419153892</v>
      </c>
      <c r="V26" s="7">
        <f t="shared" ca="1" si="7"/>
        <v>278.33173013758329</v>
      </c>
      <c r="W26" s="7">
        <f t="shared" ca="1" si="7"/>
        <v>282.61566375533329</v>
      </c>
      <c r="X26" s="7">
        <f t="shared" ca="1" si="7"/>
        <v>288.17552598441671</v>
      </c>
      <c r="Y26" s="7">
        <f t="shared" ca="1" si="7"/>
        <v>289.62507224066673</v>
      </c>
      <c r="Z26" s="3"/>
      <c r="AA26" s="5">
        <f>MATCH($C$24,Resource1_2hour!$A:$A,0)</f>
        <v>21</v>
      </c>
    </row>
    <row r="27" spans="1:27">
      <c r="A27" s="1"/>
      <c r="B27" s="1" t="s">
        <v>4</v>
      </c>
      <c r="C27" s="7">
        <f t="shared" ca="1" si="6"/>
        <v>256.02287122879159</v>
      </c>
      <c r="D27" s="7">
        <f t="shared" ca="1" si="6"/>
        <v>232.21761754254169</v>
      </c>
      <c r="E27" s="7">
        <f t="shared" ca="1" si="6"/>
        <v>216.9334240435</v>
      </c>
      <c r="F27" s="7">
        <f t="shared" ca="1" si="6"/>
        <v>201.445483258</v>
      </c>
      <c r="G27" s="7">
        <f t="shared" ca="1" si="6"/>
        <v>201.32406713745829</v>
      </c>
      <c r="H27" s="7">
        <f t="shared" ca="1" si="6"/>
        <v>194.9896863032084</v>
      </c>
      <c r="I27" s="7">
        <f t="shared" ca="1" si="6"/>
        <v>192.14631041825001</v>
      </c>
      <c r="J27" s="7">
        <f t="shared" ca="1" si="6"/>
        <v>176.57079002183329</v>
      </c>
      <c r="K27" s="7">
        <f t="shared" ca="1" si="6"/>
        <v>179.49091939125</v>
      </c>
      <c r="L27" s="7">
        <f t="shared" ca="1" si="6"/>
        <v>202.35059060025</v>
      </c>
      <c r="M27" s="7">
        <f t="shared" ca="1" si="7"/>
        <v>199.36269035141669</v>
      </c>
      <c r="N27" s="7">
        <f t="shared" ca="1" si="7"/>
        <v>212.59542626883339</v>
      </c>
      <c r="O27" s="7">
        <f t="shared" ca="1" si="7"/>
        <v>218.61014951308329</v>
      </c>
      <c r="P27" s="7">
        <f t="shared" ca="1" si="7"/>
        <v>219.8419535714583</v>
      </c>
      <c r="Q27" s="7">
        <f t="shared" ca="1" si="7"/>
        <v>245.98017897679159</v>
      </c>
      <c r="R27" s="7">
        <f t="shared" ca="1" si="7"/>
        <v>242.10332922891661</v>
      </c>
      <c r="S27" s="7">
        <f t="shared" ca="1" si="7"/>
        <v>233.2304657565833</v>
      </c>
      <c r="T27" s="7">
        <f t="shared" ca="1" si="7"/>
        <v>235.30082607533339</v>
      </c>
      <c r="U27" s="7">
        <f t="shared" ca="1" si="7"/>
        <v>200.06886301150001</v>
      </c>
      <c r="V27" s="7">
        <f t="shared" ca="1" si="7"/>
        <v>196.8133676694583</v>
      </c>
      <c r="W27" s="7">
        <f t="shared" ca="1" si="7"/>
        <v>191.43155517816669</v>
      </c>
      <c r="X27" s="7">
        <f t="shared" ca="1" si="7"/>
        <v>186.22245489608341</v>
      </c>
      <c r="Y27" s="7">
        <f t="shared" ca="1" si="7"/>
        <v>183.5855674225833</v>
      </c>
      <c r="Z27" s="3"/>
    </row>
    <row r="28" spans="1:27">
      <c r="A28" s="1"/>
      <c r="B28" s="1" t="s">
        <v>5</v>
      </c>
      <c r="C28" s="7">
        <f t="shared" ca="1" si="6"/>
        <v>166.18350027879171</v>
      </c>
      <c r="D28" s="7">
        <f t="shared" ca="1" si="6"/>
        <v>158.94106546566661</v>
      </c>
      <c r="E28" s="7">
        <f t="shared" ca="1" si="6"/>
        <v>150.56052368741669</v>
      </c>
      <c r="F28" s="7">
        <f t="shared" ca="1" si="6"/>
        <v>139.2850682929375</v>
      </c>
      <c r="G28" s="7">
        <f t="shared" ca="1" si="6"/>
        <v>137.84103259666671</v>
      </c>
      <c r="H28" s="7">
        <f t="shared" ca="1" si="6"/>
        <v>136.3456331365</v>
      </c>
      <c r="I28" s="7">
        <f t="shared" ca="1" si="6"/>
        <v>127.9640499251458</v>
      </c>
      <c r="J28" s="7">
        <f t="shared" ca="1" si="6"/>
        <v>122.82375373452081</v>
      </c>
      <c r="K28" s="7">
        <f t="shared" ca="1" si="6"/>
        <v>119.3187056153125</v>
      </c>
      <c r="L28" s="7">
        <f t="shared" ca="1" si="6"/>
        <v>131.92719935229161</v>
      </c>
      <c r="M28" s="7">
        <f t="shared" ca="1" si="7"/>
        <v>134.88923776447919</v>
      </c>
      <c r="N28" s="7">
        <f t="shared" ca="1" si="7"/>
        <v>143.31010300925001</v>
      </c>
      <c r="O28" s="7">
        <f t="shared" ca="1" si="7"/>
        <v>145.11146858012501</v>
      </c>
      <c r="P28" s="7">
        <f t="shared" ca="1" si="7"/>
        <v>142.19518284775</v>
      </c>
      <c r="Q28" s="7">
        <f t="shared" ca="1" si="7"/>
        <v>165.53274583864589</v>
      </c>
      <c r="R28" s="7">
        <f t="shared" ca="1" si="7"/>
        <v>166.21191760129159</v>
      </c>
      <c r="S28" s="7">
        <f t="shared" ca="1" si="7"/>
        <v>163.24537152329171</v>
      </c>
      <c r="T28" s="7">
        <f t="shared" ca="1" si="7"/>
        <v>167.60135704474999</v>
      </c>
      <c r="U28" s="7">
        <f t="shared" ca="1" si="7"/>
        <v>126.523969097875</v>
      </c>
      <c r="V28" s="7">
        <f t="shared" ca="1" si="7"/>
        <v>130.25681572304171</v>
      </c>
      <c r="W28" s="7">
        <f t="shared" ca="1" si="7"/>
        <v>120.0330524125</v>
      </c>
      <c r="X28" s="7">
        <f t="shared" ca="1" si="7"/>
        <v>113.1615870584792</v>
      </c>
      <c r="Y28" s="7">
        <f t="shared" ca="1" si="7"/>
        <v>110.6294284508333</v>
      </c>
      <c r="Z28" s="3"/>
    </row>
    <row r="29" spans="1:27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</sheetData>
  <mergeCells count="4">
    <mergeCell ref="C3:Y3"/>
    <mergeCell ref="C10:Y10"/>
    <mergeCell ref="C17:Y17"/>
    <mergeCell ref="C24:Y24"/>
  </mergeCells>
  <conditionalFormatting sqref="C12:Y14">
    <cfRule type="colorScale" priority="2">
      <colorScale>
        <cfvo type="min"/>
        <cfvo type="max"/>
        <color rgb="FFFFFFFF"/>
        <color rgb="FF63BE7B"/>
      </colorScale>
    </cfRule>
  </conditionalFormatting>
  <conditionalFormatting sqref="C19:Y21">
    <cfRule type="colorScale" priority="3">
      <colorScale>
        <cfvo type="min"/>
        <cfvo type="max"/>
        <color rgb="FFFFFFFF"/>
        <color rgb="FF63BE7B"/>
      </colorScale>
    </cfRule>
  </conditionalFormatting>
  <conditionalFormatting sqref="C26:Y28">
    <cfRule type="colorScale" priority="4">
      <colorScale>
        <cfvo type="min"/>
        <cfvo type="max"/>
        <color rgb="FF63BE7B"/>
        <color rgb="FFFFFFFF"/>
      </colorScale>
    </cfRule>
  </conditionalFormatting>
  <conditionalFormatting sqref="C5:Y7">
    <cfRule type="colorScale" priority="1">
      <colorScale>
        <cfvo type="min"/>
        <cfvo type="max"/>
        <color rgb="FFFFFF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/>
  </sheetViews>
  <sheetFormatPr defaultColWidth="8.85546875" defaultRowHeight="15"/>
  <cols>
    <col min="2" max="3" width="28.7109375" customWidth="1"/>
  </cols>
  <sheetData>
    <row r="2" spans="2:3">
      <c r="B2" s="19" t="s">
        <v>9</v>
      </c>
      <c r="C2" s="19"/>
    </row>
    <row r="3" spans="2:3" ht="15.95">
      <c r="B3" s="18" t="s">
        <v>10</v>
      </c>
      <c r="C3" s="18" t="s">
        <v>11</v>
      </c>
    </row>
    <row r="4" spans="2:3" ht="15.95">
      <c r="B4" s="8" t="s">
        <v>12</v>
      </c>
      <c r="C4" s="9" t="s">
        <v>13</v>
      </c>
    </row>
    <row r="5" spans="2:3" ht="15.95">
      <c r="B5" s="8" t="s">
        <v>14</v>
      </c>
      <c r="C5" s="9" t="s">
        <v>15</v>
      </c>
    </row>
    <row r="6" spans="2:3" ht="15.95">
      <c r="B6" s="8" t="s">
        <v>16</v>
      </c>
      <c r="C6" s="9" t="s">
        <v>17</v>
      </c>
    </row>
    <row r="7" spans="2:3" ht="15.95">
      <c r="B7" s="8" t="s">
        <v>18</v>
      </c>
      <c r="C7" s="9" t="s">
        <v>19</v>
      </c>
    </row>
    <row r="8" spans="2:3" ht="15.95">
      <c r="B8" s="8" t="s">
        <v>20</v>
      </c>
      <c r="C8" s="9" t="s">
        <v>21</v>
      </c>
    </row>
    <row r="9" spans="2:3" ht="15.95">
      <c r="B9" s="8" t="s">
        <v>22</v>
      </c>
      <c r="C9" s="9" t="s">
        <v>23</v>
      </c>
    </row>
    <row r="10" spans="2:3" ht="15.95">
      <c r="B10" s="8" t="s">
        <v>24</v>
      </c>
      <c r="C10" s="9" t="s">
        <v>25</v>
      </c>
    </row>
    <row r="11" spans="2:3" ht="15.95">
      <c r="B11" s="8" t="s">
        <v>26</v>
      </c>
      <c r="C11" s="9" t="s">
        <v>27</v>
      </c>
    </row>
    <row r="12" spans="2:3" ht="15.95">
      <c r="B12" s="8" t="s">
        <v>28</v>
      </c>
      <c r="C12" s="9" t="s">
        <v>29</v>
      </c>
    </row>
    <row r="13" spans="2:3" ht="15.95">
      <c r="B13" s="8" t="s">
        <v>30</v>
      </c>
      <c r="C13" s="9" t="s">
        <v>31</v>
      </c>
    </row>
    <row r="14" spans="2:3" ht="15.95">
      <c r="B14" s="8" t="s">
        <v>32</v>
      </c>
      <c r="C14" s="9" t="s">
        <v>33</v>
      </c>
    </row>
    <row r="15" spans="2:3">
      <c r="B15" s="10" t="s">
        <v>34</v>
      </c>
      <c r="C15" s="5" t="s">
        <v>35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8"/>
  <sheetViews>
    <sheetView workbookViewId="0"/>
  </sheetViews>
  <sheetFormatPr defaultColWidth="8.85546875" defaultRowHeight="15"/>
  <cols>
    <col min="2" max="9" width="16.7109375" customWidth="1"/>
  </cols>
  <sheetData>
    <row r="2" spans="2:9" ht="15.95">
      <c r="B2" s="11" t="s">
        <v>14</v>
      </c>
      <c r="C2" s="11" t="s">
        <v>36</v>
      </c>
      <c r="D2" s="11" t="s">
        <v>37</v>
      </c>
    </row>
    <row r="3" spans="2:9" ht="15.95">
      <c r="B3" s="12" t="s">
        <v>15</v>
      </c>
      <c r="C3" s="12" t="s">
        <v>38</v>
      </c>
      <c r="D3" s="12" t="s">
        <v>39</v>
      </c>
    </row>
    <row r="5" spans="2:9" ht="32.1">
      <c r="B5" s="11" t="s">
        <v>40</v>
      </c>
      <c r="C5" s="11" t="s">
        <v>41</v>
      </c>
      <c r="D5" s="11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</row>
    <row r="6" spans="2:9">
      <c r="B6" s="12">
        <v>2023</v>
      </c>
      <c r="C6" s="12">
        <v>86.06</v>
      </c>
      <c r="D6" s="12">
        <v>23</v>
      </c>
      <c r="E6" s="12">
        <v>46</v>
      </c>
      <c r="F6" s="12">
        <v>91</v>
      </c>
      <c r="G6" s="12">
        <v>100</v>
      </c>
      <c r="H6" s="12">
        <v>100</v>
      </c>
      <c r="I6" s="12">
        <v>100</v>
      </c>
    </row>
    <row r="7" spans="2:9">
      <c r="B7" s="12">
        <v>2024</v>
      </c>
      <c r="C7" s="12">
        <v>86.84</v>
      </c>
      <c r="D7" s="12">
        <v>21</v>
      </c>
      <c r="E7" s="12">
        <v>43</v>
      </c>
      <c r="F7" s="12">
        <v>85</v>
      </c>
      <c r="G7" s="12">
        <v>100</v>
      </c>
      <c r="H7" s="12">
        <v>100</v>
      </c>
      <c r="I7" s="12">
        <v>100</v>
      </c>
    </row>
    <row r="8" spans="2:9">
      <c r="B8" s="12">
        <v>2025</v>
      </c>
      <c r="C8" s="12">
        <v>84.51</v>
      </c>
      <c r="D8" s="12">
        <v>21</v>
      </c>
      <c r="E8" s="12">
        <v>41</v>
      </c>
      <c r="F8" s="12">
        <v>83</v>
      </c>
      <c r="G8" s="12">
        <v>100</v>
      </c>
      <c r="H8" s="12">
        <v>100</v>
      </c>
      <c r="I8" s="12">
        <v>100</v>
      </c>
    </row>
    <row r="9" spans="2:9">
      <c r="B9" s="12">
        <v>2026</v>
      </c>
      <c r="C9" s="12">
        <v>87.22</v>
      </c>
      <c r="D9" s="12">
        <v>20</v>
      </c>
      <c r="E9" s="12">
        <v>39</v>
      </c>
      <c r="F9" s="12">
        <v>79</v>
      </c>
      <c r="G9" s="12">
        <v>100</v>
      </c>
      <c r="H9" s="12">
        <v>100</v>
      </c>
      <c r="I9" s="12">
        <v>100</v>
      </c>
    </row>
    <row r="10" spans="2:9">
      <c r="B10" s="12">
        <v>2027</v>
      </c>
      <c r="C10" s="12">
        <v>89.94</v>
      </c>
      <c r="D10" s="12">
        <v>19</v>
      </c>
      <c r="E10" s="12">
        <v>37</v>
      </c>
      <c r="F10" s="12">
        <v>74</v>
      </c>
      <c r="G10" s="12">
        <v>100</v>
      </c>
      <c r="H10" s="12">
        <v>100</v>
      </c>
      <c r="I10" s="12">
        <v>100</v>
      </c>
    </row>
    <row r="11" spans="2:9">
      <c r="B11" s="12">
        <v>2028</v>
      </c>
      <c r="C11" s="12">
        <v>92.65</v>
      </c>
      <c r="D11" s="12">
        <v>17</v>
      </c>
      <c r="E11" s="12">
        <v>35</v>
      </c>
      <c r="F11" s="12">
        <v>70</v>
      </c>
      <c r="G11" s="12">
        <v>100</v>
      </c>
      <c r="H11" s="12">
        <v>100</v>
      </c>
      <c r="I11" s="12">
        <v>100</v>
      </c>
    </row>
    <row r="12" spans="2:9">
      <c r="B12" s="12">
        <v>2029</v>
      </c>
      <c r="C12" s="12">
        <v>95.37</v>
      </c>
      <c r="D12" s="12">
        <v>16</v>
      </c>
      <c r="E12" s="12">
        <v>32</v>
      </c>
      <c r="F12" s="12">
        <v>65</v>
      </c>
      <c r="G12" s="12">
        <v>97</v>
      </c>
      <c r="H12" s="12">
        <v>100</v>
      </c>
      <c r="I12" s="12">
        <v>100</v>
      </c>
    </row>
    <row r="13" spans="2:9">
      <c r="B13" s="12">
        <v>2030</v>
      </c>
      <c r="C13" s="12">
        <v>91.63</v>
      </c>
      <c r="D13" s="12">
        <v>16</v>
      </c>
      <c r="E13" s="12">
        <v>32</v>
      </c>
      <c r="F13" s="12">
        <v>64</v>
      </c>
      <c r="G13" s="12">
        <v>96</v>
      </c>
      <c r="H13" s="12">
        <v>100</v>
      </c>
      <c r="I13" s="12">
        <v>100</v>
      </c>
    </row>
    <row r="14" spans="2:9">
      <c r="B14" s="12">
        <v>2031</v>
      </c>
      <c r="C14" s="12">
        <v>91.75</v>
      </c>
      <c r="D14" s="12">
        <v>16</v>
      </c>
      <c r="E14" s="12">
        <v>31</v>
      </c>
      <c r="F14" s="12">
        <v>62</v>
      </c>
      <c r="G14" s="12">
        <v>93</v>
      </c>
      <c r="H14" s="12">
        <v>100</v>
      </c>
      <c r="I14" s="12">
        <v>100</v>
      </c>
    </row>
    <row r="15" spans="2:9">
      <c r="B15" s="12">
        <v>2032</v>
      </c>
      <c r="C15" s="12">
        <v>89.58</v>
      </c>
      <c r="D15" s="12">
        <v>15</v>
      </c>
      <c r="E15" s="12">
        <v>30</v>
      </c>
      <c r="F15" s="12">
        <v>60</v>
      </c>
      <c r="G15" s="12">
        <v>90</v>
      </c>
      <c r="H15" s="12">
        <v>100</v>
      </c>
      <c r="I15" s="12">
        <v>100</v>
      </c>
    </row>
    <row r="16" spans="2:9">
      <c r="B16" s="12">
        <v>2033</v>
      </c>
      <c r="C16" s="12">
        <v>92.75</v>
      </c>
      <c r="D16" s="12">
        <v>14</v>
      </c>
      <c r="E16" s="12">
        <v>29</v>
      </c>
      <c r="F16" s="12">
        <v>58</v>
      </c>
      <c r="G16" s="12">
        <v>87</v>
      </c>
      <c r="H16" s="12">
        <v>100</v>
      </c>
      <c r="I16" s="12">
        <v>100</v>
      </c>
    </row>
    <row r="17" spans="2:9">
      <c r="B17" s="12">
        <v>2034</v>
      </c>
      <c r="C17" s="12">
        <v>96.4</v>
      </c>
      <c r="D17" s="12">
        <v>14</v>
      </c>
      <c r="E17" s="12">
        <v>28</v>
      </c>
      <c r="F17" s="12">
        <v>56</v>
      </c>
      <c r="G17" s="12">
        <v>83</v>
      </c>
      <c r="H17" s="12">
        <v>100</v>
      </c>
      <c r="I17" s="12">
        <v>100</v>
      </c>
    </row>
    <row r="18" spans="2:9">
      <c r="B18" s="12">
        <v>2035</v>
      </c>
      <c r="C18" s="12">
        <v>99.9</v>
      </c>
      <c r="D18" s="12">
        <v>13</v>
      </c>
      <c r="E18" s="12">
        <v>27</v>
      </c>
      <c r="F18" s="12">
        <v>53</v>
      </c>
      <c r="G18" s="12">
        <v>80</v>
      </c>
      <c r="H18" s="12">
        <v>100</v>
      </c>
      <c r="I18" s="12">
        <v>100</v>
      </c>
    </row>
    <row r="19" spans="2:9">
      <c r="B19" s="12">
        <v>2036</v>
      </c>
      <c r="C19" s="12">
        <v>104.86</v>
      </c>
      <c r="D19" s="12">
        <v>13</v>
      </c>
      <c r="E19" s="12">
        <v>25</v>
      </c>
      <c r="F19" s="12">
        <v>50</v>
      </c>
      <c r="G19" s="12">
        <v>76</v>
      </c>
      <c r="H19" s="12">
        <v>100</v>
      </c>
      <c r="I19" s="12">
        <v>100</v>
      </c>
    </row>
    <row r="20" spans="2:9">
      <c r="B20" s="12">
        <v>2037</v>
      </c>
      <c r="C20" s="12">
        <v>110.98</v>
      </c>
      <c r="D20" s="12">
        <v>12</v>
      </c>
      <c r="E20" s="12">
        <v>24</v>
      </c>
      <c r="F20" s="12">
        <v>48</v>
      </c>
      <c r="G20" s="12">
        <v>72</v>
      </c>
      <c r="H20" s="12">
        <v>96</v>
      </c>
      <c r="I20" s="12">
        <v>100</v>
      </c>
    </row>
    <row r="21" spans="2:9">
      <c r="B21" s="12">
        <v>2038</v>
      </c>
      <c r="C21" s="12">
        <v>117.08</v>
      </c>
      <c r="D21" s="12">
        <v>11</v>
      </c>
      <c r="E21" s="12">
        <v>23</v>
      </c>
      <c r="F21" s="12">
        <v>46</v>
      </c>
      <c r="G21" s="12">
        <v>68</v>
      </c>
      <c r="H21" s="12">
        <v>91</v>
      </c>
      <c r="I21" s="12">
        <v>100</v>
      </c>
    </row>
    <row r="22" spans="2:9">
      <c r="B22" s="12">
        <v>2039</v>
      </c>
      <c r="C22" s="12">
        <v>124.04</v>
      </c>
      <c r="D22" s="12">
        <v>11</v>
      </c>
      <c r="E22" s="12">
        <v>22</v>
      </c>
      <c r="F22" s="12">
        <v>43</v>
      </c>
      <c r="G22" s="12">
        <v>65</v>
      </c>
      <c r="H22" s="12">
        <v>87</v>
      </c>
      <c r="I22" s="12">
        <v>100</v>
      </c>
    </row>
    <row r="23" spans="2:9">
      <c r="B23" s="12">
        <v>2040</v>
      </c>
      <c r="C23" s="12">
        <v>127.39</v>
      </c>
      <c r="D23" s="12">
        <v>11</v>
      </c>
      <c r="E23" s="12">
        <v>21</v>
      </c>
      <c r="F23" s="12">
        <v>42</v>
      </c>
      <c r="G23" s="12">
        <v>64</v>
      </c>
      <c r="H23" s="12">
        <v>85</v>
      </c>
      <c r="I23" s="12">
        <v>100</v>
      </c>
    </row>
    <row r="24" spans="2:9">
      <c r="B24" s="12">
        <v>2041</v>
      </c>
      <c r="C24" s="12">
        <v>130.66999999999999</v>
      </c>
      <c r="D24" s="12">
        <v>10</v>
      </c>
      <c r="E24" s="12">
        <v>21</v>
      </c>
      <c r="F24" s="12">
        <v>41</v>
      </c>
      <c r="G24" s="12">
        <v>62</v>
      </c>
      <c r="H24" s="12">
        <v>83</v>
      </c>
      <c r="I24" s="12">
        <v>100</v>
      </c>
    </row>
    <row r="25" spans="2:9">
      <c r="B25" s="12">
        <v>2042</v>
      </c>
      <c r="C25" s="12">
        <v>148.22</v>
      </c>
      <c r="D25" s="12">
        <v>9</v>
      </c>
      <c r="E25" s="12">
        <v>19</v>
      </c>
      <c r="F25" s="12">
        <v>37</v>
      </c>
      <c r="G25" s="12">
        <v>56</v>
      </c>
      <c r="H25" s="12">
        <v>74</v>
      </c>
      <c r="I25" s="12">
        <v>100</v>
      </c>
    </row>
    <row r="26" spans="2:9">
      <c r="B26" s="12">
        <v>2043</v>
      </c>
      <c r="C26" s="12">
        <v>153.16</v>
      </c>
      <c r="D26" s="12">
        <v>9</v>
      </c>
      <c r="E26" s="12">
        <v>18</v>
      </c>
      <c r="F26" s="12">
        <v>36</v>
      </c>
      <c r="G26" s="12">
        <v>55</v>
      </c>
      <c r="H26" s="12">
        <v>73</v>
      </c>
      <c r="I26" s="12">
        <v>100</v>
      </c>
    </row>
    <row r="27" spans="2:9">
      <c r="B27" s="12">
        <v>2044</v>
      </c>
      <c r="C27" s="12">
        <v>158.72</v>
      </c>
      <c r="D27" s="12">
        <v>9</v>
      </c>
      <c r="E27" s="12">
        <v>18</v>
      </c>
      <c r="F27" s="12">
        <v>36</v>
      </c>
      <c r="G27" s="12">
        <v>54</v>
      </c>
      <c r="H27" s="12">
        <v>71</v>
      </c>
      <c r="I27" s="12">
        <v>100</v>
      </c>
    </row>
    <row r="28" spans="2:9">
      <c r="B28" s="12">
        <v>2045</v>
      </c>
      <c r="C28" s="12">
        <v>164.01</v>
      </c>
      <c r="D28" s="12">
        <v>9</v>
      </c>
      <c r="E28" s="12">
        <v>18</v>
      </c>
      <c r="F28" s="12">
        <v>35</v>
      </c>
      <c r="G28" s="12">
        <v>53</v>
      </c>
      <c r="H28" s="12">
        <v>70</v>
      </c>
      <c r="I28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3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48</v>
      </c>
      <c r="R1" s="2" t="s">
        <v>48</v>
      </c>
      <c r="S1" s="2" t="s">
        <v>48</v>
      </c>
      <c r="T1" s="2" t="s">
        <v>48</v>
      </c>
      <c r="U1" s="2" t="s">
        <v>48</v>
      </c>
      <c r="V1" s="2" t="s">
        <v>48</v>
      </c>
      <c r="W1" s="2" t="s">
        <v>48</v>
      </c>
      <c r="X1" s="2" t="s">
        <v>48</v>
      </c>
    </row>
    <row r="2" spans="1:24" ht="32.1">
      <c r="A2" s="2" t="s">
        <v>49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</row>
    <row r="6" spans="1:24">
      <c r="A6" s="13" t="s">
        <v>52</v>
      </c>
      <c r="B6" s="14">
        <v>-582813.35720500001</v>
      </c>
      <c r="C6" s="14">
        <v>-533218.32207600004</v>
      </c>
      <c r="D6" s="14">
        <v>-252230.92452999999</v>
      </c>
      <c r="E6" s="14">
        <v>-236944.63312300001</v>
      </c>
      <c r="F6" s="14">
        <v>-238514.79228600001</v>
      </c>
      <c r="G6" s="14">
        <v>-190432.93842300001</v>
      </c>
      <c r="H6" s="14">
        <v>-131831.458269</v>
      </c>
      <c r="I6" s="14">
        <v>-79587.780977999995</v>
      </c>
      <c r="J6" s="14">
        <v>-108367.44584</v>
      </c>
      <c r="K6" s="14">
        <v>-233661.58380299999</v>
      </c>
      <c r="L6" s="14">
        <v>-215640.309866</v>
      </c>
      <c r="M6" s="14">
        <v>-237723.60441</v>
      </c>
      <c r="N6" s="14">
        <v>-286198.77669799997</v>
      </c>
      <c r="O6" s="14">
        <v>-415276.78774699999</v>
      </c>
      <c r="P6" s="14">
        <v>-449610.38286000001</v>
      </c>
      <c r="Q6" s="14">
        <v>-441264.72014199989</v>
      </c>
      <c r="R6" s="14">
        <v>-465850.81388700003</v>
      </c>
      <c r="S6" s="14">
        <v>-413601.45069500001</v>
      </c>
      <c r="T6" s="14">
        <v>-463435.81823400001</v>
      </c>
      <c r="U6" s="14">
        <v>-542141.60214700003</v>
      </c>
      <c r="V6" s="14">
        <v>-528335.11953799997</v>
      </c>
      <c r="W6" s="14">
        <v>-437475.24322399998</v>
      </c>
      <c r="X6" s="14">
        <v>-396535.69716799998</v>
      </c>
    </row>
    <row r="7" spans="1:24">
      <c r="A7" s="13" t="s">
        <v>53</v>
      </c>
      <c r="B7" s="14">
        <v>2997321.7619269998</v>
      </c>
      <c r="C7" s="14">
        <v>4380576.8208450004</v>
      </c>
      <c r="D7" s="14">
        <v>5616632.2123889998</v>
      </c>
      <c r="E7" s="14">
        <v>8434394.1593080014</v>
      </c>
      <c r="F7" s="14">
        <v>9060352.3327010013</v>
      </c>
      <c r="G7" s="14">
        <v>7535625.1597680002</v>
      </c>
      <c r="H7" s="14">
        <v>4745393.6644750005</v>
      </c>
      <c r="I7" s="14">
        <v>3412666.7916270001</v>
      </c>
      <c r="J7" s="14">
        <v>2775160.8376839999</v>
      </c>
      <c r="K7" s="14">
        <v>2857357.2471360001</v>
      </c>
      <c r="L7" s="14">
        <v>2832924.2077549999</v>
      </c>
      <c r="M7" s="14">
        <v>3483076.7075999998</v>
      </c>
      <c r="N7" s="14">
        <v>3164130.8387259999</v>
      </c>
      <c r="O7" s="14">
        <v>2755061.3617619998</v>
      </c>
      <c r="P7" s="14">
        <v>3240158.1222219998</v>
      </c>
      <c r="Q7" s="14">
        <v>3671818.300844999</v>
      </c>
      <c r="R7" s="14">
        <v>3966122.8956829999</v>
      </c>
      <c r="S7" s="14">
        <v>4885375.7646169998</v>
      </c>
      <c r="T7" s="14">
        <v>5525378.1799299996</v>
      </c>
      <c r="U7" s="14">
        <v>6695737.2498570001</v>
      </c>
      <c r="V7" s="14">
        <v>6811372.5091859996</v>
      </c>
      <c r="W7" s="14">
        <v>7083568.9935209993</v>
      </c>
      <c r="X7" s="14">
        <v>7750733.1894190004</v>
      </c>
    </row>
    <row r="8" spans="1:24">
      <c r="A8" s="13" t="s">
        <v>54</v>
      </c>
      <c r="B8" s="14">
        <v>3400751.305404</v>
      </c>
      <c r="C8" s="14">
        <v>3486492.8077799999</v>
      </c>
      <c r="D8" s="14">
        <v>4665960.9194519985</v>
      </c>
      <c r="E8" s="14">
        <v>3580974.490764</v>
      </c>
      <c r="F8" s="14">
        <v>3930155.6386919999</v>
      </c>
      <c r="G8" s="14">
        <v>3695038.2119280002</v>
      </c>
      <c r="H8" s="14">
        <v>3753620.7558960002</v>
      </c>
      <c r="I8" s="14">
        <v>4374095.8014240004</v>
      </c>
      <c r="J8" s="14">
        <v>4394427.4964879993</v>
      </c>
      <c r="K8" s="14">
        <v>4644143.2304159999</v>
      </c>
      <c r="L8" s="14">
        <v>4824295.4897039998</v>
      </c>
      <c r="M8" s="14">
        <v>5162083.6203840012</v>
      </c>
      <c r="N8" s="14">
        <v>4425899.8211759999</v>
      </c>
      <c r="O8" s="14">
        <v>4949435.6385839991</v>
      </c>
      <c r="P8" s="14">
        <v>4066639.3734479998</v>
      </c>
      <c r="Q8" s="14">
        <v>3953502.841188</v>
      </c>
      <c r="R8" s="14">
        <v>4054017.3424200001</v>
      </c>
      <c r="S8" s="14">
        <v>3363565.9951920011</v>
      </c>
      <c r="T8" s="14">
        <v>3305412.3404279989</v>
      </c>
      <c r="U8" s="14">
        <v>3484799.807244</v>
      </c>
      <c r="V8" s="14">
        <v>3461095.7567280009</v>
      </c>
      <c r="W8" s="14">
        <v>2589891.2886600001</v>
      </c>
      <c r="X8" s="14">
        <v>2564189.9783640001</v>
      </c>
    </row>
    <row r="9" spans="1:24">
      <c r="A9" s="13" t="s">
        <v>55</v>
      </c>
      <c r="B9" s="14">
        <v>1844526.927288</v>
      </c>
      <c r="C9" s="14">
        <v>841744.60444799985</v>
      </c>
      <c r="D9" s="14">
        <v>189868.9473</v>
      </c>
      <c r="E9" s="14">
        <v>125248.36218</v>
      </c>
      <c r="F9" s="14">
        <v>185389.77988800011</v>
      </c>
      <c r="G9" s="14">
        <v>114532.577928</v>
      </c>
      <c r="H9" s="14">
        <v>99007.577160000001</v>
      </c>
      <c r="I9" s="14">
        <v>46690.983359999998</v>
      </c>
      <c r="J9" s="14">
        <v>91673.040216000009</v>
      </c>
      <c r="K9" s="14">
        <v>68249.339316000012</v>
      </c>
      <c r="L9" s="14">
        <v>46032.608483999997</v>
      </c>
      <c r="M9" s="14">
        <v>113411.398608</v>
      </c>
      <c r="N9" s="14">
        <v>93279.264096000014</v>
      </c>
      <c r="O9" s="14">
        <v>797288.36809200014</v>
      </c>
      <c r="P9" s="14">
        <v>605474.49280799995</v>
      </c>
      <c r="Q9" s="14">
        <v>574922.67552000005</v>
      </c>
      <c r="R9" s="14">
        <v>1103410.9323720001</v>
      </c>
      <c r="S9" s="14">
        <v>939775.92968400021</v>
      </c>
      <c r="T9" s="14">
        <v>1789969.3955639999</v>
      </c>
      <c r="U9" s="14">
        <v>977958.92378399998</v>
      </c>
      <c r="V9" s="14">
        <v>899782.97091600008</v>
      </c>
      <c r="W9" s="14">
        <v>1531689.222756</v>
      </c>
      <c r="X9" s="14">
        <v>1363803.6170399999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1525358.117904</v>
      </c>
      <c r="C11" s="14">
        <v>479588.88752400002</v>
      </c>
      <c r="D11" s="14">
        <v>8061.773784</v>
      </c>
      <c r="E11" s="14">
        <v>312415.76317200001</v>
      </c>
      <c r="F11" s="14">
        <v>12215.883516</v>
      </c>
      <c r="G11" s="14">
        <v>315251.53569599998</v>
      </c>
      <c r="H11" s="14">
        <v>1074493.124844</v>
      </c>
      <c r="I11" s="14">
        <v>1420186.3411320001</v>
      </c>
      <c r="J11" s="14">
        <v>1993994.123688</v>
      </c>
      <c r="K11" s="14">
        <v>1612330.9024080001</v>
      </c>
      <c r="L11" s="14">
        <v>1920133.275312</v>
      </c>
      <c r="M11" s="14">
        <v>205905.610824</v>
      </c>
      <c r="N11" s="14">
        <v>1461622.00392</v>
      </c>
      <c r="O11" s="14">
        <v>1471474.1984999999</v>
      </c>
      <c r="P11" s="14">
        <v>951753.12434399989</v>
      </c>
      <c r="Q11" s="14">
        <v>1135656.705756</v>
      </c>
      <c r="R11" s="14">
        <v>784005.18501600006</v>
      </c>
      <c r="S11" s="14">
        <v>535036.08760800003</v>
      </c>
      <c r="T11" s="14">
        <v>470029.86473999999</v>
      </c>
      <c r="U11" s="14">
        <v>5910.1052040000004</v>
      </c>
      <c r="V11" s="14">
        <v>418082.42917199992</v>
      </c>
      <c r="W11" s="14">
        <v>411397.95061200002</v>
      </c>
      <c r="X11" s="14">
        <v>275579.14711199998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855199.56917599996</v>
      </c>
      <c r="C13" s="14">
        <v>1174834.3922359999</v>
      </c>
      <c r="D13" s="14">
        <v>1268564.181634</v>
      </c>
      <c r="E13" s="14">
        <v>1090628.3590800001</v>
      </c>
      <c r="F13" s="14">
        <v>1075465.5559090001</v>
      </c>
      <c r="G13" s="14">
        <v>1131013.8005560001</v>
      </c>
      <c r="H13" s="14">
        <v>1330161.7894600001</v>
      </c>
      <c r="I13" s="14">
        <v>1500393.8463560001</v>
      </c>
      <c r="J13" s="14">
        <v>1527638.2298610001</v>
      </c>
      <c r="K13" s="14">
        <v>1724433.649215</v>
      </c>
      <c r="L13" s="14">
        <v>1698915.6068889999</v>
      </c>
      <c r="M13" s="14">
        <v>1645757.153987</v>
      </c>
      <c r="N13" s="14">
        <v>1676177.109522</v>
      </c>
      <c r="O13" s="14">
        <v>1477969.9367490001</v>
      </c>
      <c r="P13" s="14">
        <v>1497412.897074</v>
      </c>
      <c r="Q13" s="14">
        <v>1496475.0901349999</v>
      </c>
      <c r="R13" s="14">
        <v>1146740.933405</v>
      </c>
      <c r="S13" s="14">
        <v>1112282.5706219999</v>
      </c>
      <c r="T13" s="14">
        <v>658124.75924599997</v>
      </c>
      <c r="U13" s="14">
        <v>797249.95455799985</v>
      </c>
      <c r="V13" s="14">
        <v>798530.65296599991</v>
      </c>
      <c r="W13" s="14">
        <v>464572.66000400012</v>
      </c>
      <c r="X13" s="14">
        <v>434997.87449800008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3958760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3734120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3464910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3401580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3327780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3242750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3051840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2932160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2844250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2687400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2689750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2699200.0000000005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2697300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2621500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2663520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2692840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2728880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2675190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2744069.9999999995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2816180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2756880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2856960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2952180</v>
      </c>
    </row>
    <row r="17" spans="1:24">
      <c r="A17" s="13" t="s">
        <v>63</v>
      </c>
      <c r="B17" s="14">
        <v>1435244.1866989641</v>
      </c>
      <c r="C17" s="14">
        <v>1700419.8159482549</v>
      </c>
      <c r="D17" s="14">
        <v>2080697.4717025331</v>
      </c>
      <c r="E17" s="14">
        <v>2714151.901091916</v>
      </c>
      <c r="F17" s="14">
        <v>2917392.142527814</v>
      </c>
      <c r="G17" s="14">
        <v>2496763.8998648692</v>
      </c>
      <c r="H17" s="14">
        <v>1901958.500447433</v>
      </c>
      <c r="I17" s="14">
        <v>1704252.329244219</v>
      </c>
      <c r="J17" s="14">
        <v>1570795.850052489</v>
      </c>
      <c r="K17" s="14">
        <v>1553642.8245098749</v>
      </c>
      <c r="L17" s="14">
        <v>1628130.0478842489</v>
      </c>
      <c r="M17" s="14">
        <v>1660102.721347328</v>
      </c>
      <c r="N17" s="14">
        <v>1677733.834475439</v>
      </c>
      <c r="O17" s="14">
        <v>1677305.5210464201</v>
      </c>
      <c r="P17" s="14">
        <v>1679731.470968416</v>
      </c>
      <c r="Q17" s="14">
        <v>1776598.5989058991</v>
      </c>
      <c r="R17" s="14">
        <v>1831368.1531499389</v>
      </c>
      <c r="S17" s="14">
        <v>1953467.7425753709</v>
      </c>
      <c r="T17" s="14">
        <v>2119029.3177997409</v>
      </c>
      <c r="U17" s="14">
        <v>2293172.8473458802</v>
      </c>
      <c r="V17" s="14">
        <v>2346918.4976032372</v>
      </c>
      <c r="W17" s="14">
        <v>2321874.8883554148</v>
      </c>
      <c r="X17" s="14">
        <v>2405716.9093087059</v>
      </c>
    </row>
    <row r="18" spans="1:24">
      <c r="A18" s="13" t="s">
        <v>0</v>
      </c>
      <c r="B18" s="14">
        <f t="shared" ref="B18:X18" si="0">SUM(B6:B17)</f>
        <v>15434348.511192963</v>
      </c>
      <c r="C18" s="14">
        <f t="shared" si="0"/>
        <v>15264559.006705254</v>
      </c>
      <c r="D18" s="14">
        <f t="shared" si="0"/>
        <v>17042464.581731532</v>
      </c>
      <c r="E18" s="14">
        <f t="shared" si="0"/>
        <v>19422448.402472917</v>
      </c>
      <c r="F18" s="14">
        <f t="shared" si="0"/>
        <v>20270236.540947821</v>
      </c>
      <c r="G18" s="14">
        <f t="shared" si="0"/>
        <v>18340542.247317869</v>
      </c>
      <c r="H18" s="14">
        <f t="shared" si="0"/>
        <v>15824643.954013433</v>
      </c>
      <c r="I18" s="14">
        <f t="shared" si="0"/>
        <v>15310858.312165219</v>
      </c>
      <c r="J18" s="14">
        <f t="shared" si="0"/>
        <v>15089572.132149488</v>
      </c>
      <c r="K18" s="14">
        <f t="shared" si="0"/>
        <v>14913895.609197877</v>
      </c>
      <c r="L18" s="14">
        <f t="shared" si="0"/>
        <v>15424540.926162248</v>
      </c>
      <c r="M18" s="14">
        <f t="shared" si="0"/>
        <v>14731813.608340329</v>
      </c>
      <c r="N18" s="14">
        <f t="shared" si="0"/>
        <v>14909944.09521744</v>
      </c>
      <c r="O18" s="14">
        <f t="shared" si="0"/>
        <v>15334758.236986419</v>
      </c>
      <c r="P18" s="14">
        <f t="shared" si="0"/>
        <v>14255079.098004414</v>
      </c>
      <c r="Q18" s="14">
        <f t="shared" si="0"/>
        <v>14860549.492207898</v>
      </c>
      <c r="R18" s="14">
        <f t="shared" si="0"/>
        <v>15148694.62815894</v>
      </c>
      <c r="S18" s="14">
        <f t="shared" si="0"/>
        <v>15051092.639603375</v>
      </c>
      <c r="T18" s="14">
        <f t="shared" si="0"/>
        <v>16148578.039473737</v>
      </c>
      <c r="U18" s="14">
        <f t="shared" si="0"/>
        <v>16528867.285845879</v>
      </c>
      <c r="V18" s="14">
        <f t="shared" si="0"/>
        <v>16964327.697033238</v>
      </c>
      <c r="W18" s="14">
        <f t="shared" si="0"/>
        <v>16822479.760684412</v>
      </c>
      <c r="X18" s="14">
        <f t="shared" si="0"/>
        <v>17350665.018573709</v>
      </c>
    </row>
    <row r="19" spans="1:24">
      <c r="A19" s="13" t="s">
        <v>6</v>
      </c>
      <c r="B19" s="14">
        <f t="shared" ref="B19:X19" si="1">B18/B4/1000</f>
        <v>154.34348511192962</v>
      </c>
      <c r="C19" s="14">
        <f t="shared" si="1"/>
        <v>152.64559006705255</v>
      </c>
      <c r="D19" s="14">
        <f t="shared" si="1"/>
        <v>170.42464581731531</v>
      </c>
      <c r="E19" s="14">
        <f t="shared" si="1"/>
        <v>194.22448402472918</v>
      </c>
      <c r="F19" s="14">
        <f t="shared" si="1"/>
        <v>202.7023654094782</v>
      </c>
      <c r="G19" s="14">
        <f t="shared" si="1"/>
        <v>183.40542247317867</v>
      </c>
      <c r="H19" s="14">
        <f t="shared" si="1"/>
        <v>158.24643954013433</v>
      </c>
      <c r="I19" s="14">
        <f t="shared" si="1"/>
        <v>153.1085831216522</v>
      </c>
      <c r="J19" s="14">
        <f t="shared" si="1"/>
        <v>150.89572132149488</v>
      </c>
      <c r="K19" s="14">
        <f t="shared" si="1"/>
        <v>149.13895609197877</v>
      </c>
      <c r="L19" s="14">
        <f t="shared" si="1"/>
        <v>154.24540926162248</v>
      </c>
      <c r="M19" s="14">
        <f t="shared" si="1"/>
        <v>147.31813608340329</v>
      </c>
      <c r="N19" s="14">
        <f t="shared" si="1"/>
        <v>149.0994409521744</v>
      </c>
      <c r="O19" s="14">
        <f t="shared" si="1"/>
        <v>153.3475823698642</v>
      </c>
      <c r="P19" s="14">
        <f t="shared" si="1"/>
        <v>142.55079098004416</v>
      </c>
      <c r="Q19" s="14">
        <f t="shared" si="1"/>
        <v>148.60549492207898</v>
      </c>
      <c r="R19" s="14">
        <f t="shared" si="1"/>
        <v>151.48694628158938</v>
      </c>
      <c r="S19" s="14">
        <f t="shared" si="1"/>
        <v>150.51092639603377</v>
      </c>
      <c r="T19" s="14">
        <f t="shared" si="1"/>
        <v>161.48578039473739</v>
      </c>
      <c r="U19" s="14">
        <f t="shared" si="1"/>
        <v>165.2886728584588</v>
      </c>
      <c r="V19" s="14">
        <f t="shared" si="1"/>
        <v>169.64327697033238</v>
      </c>
      <c r="W19" s="14">
        <f t="shared" si="1"/>
        <v>168.22479760684411</v>
      </c>
      <c r="X19" s="14">
        <f t="shared" si="1"/>
        <v>173.5066501857371</v>
      </c>
    </row>
    <row r="20" spans="1:24">
      <c r="A20" s="13" t="s">
        <v>7</v>
      </c>
      <c r="B20" s="14">
        <f>B19/B5</f>
        <v>77.171742555964812</v>
      </c>
      <c r="C20" s="14">
        <f>C19/B5</f>
        <v>76.322795033526276</v>
      </c>
      <c r="D20" s="14">
        <f>D19/B5</f>
        <v>85.212322908657654</v>
      </c>
      <c r="E20" s="14">
        <f>E19/B5</f>
        <v>97.11224201236459</v>
      </c>
      <c r="F20" s="14">
        <f>F19/B5</f>
        <v>101.3511827047391</v>
      </c>
      <c r="G20" s="14">
        <f>G19/B5</f>
        <v>91.702711236589337</v>
      </c>
      <c r="H20" s="14">
        <f>H19/B5</f>
        <v>79.123219770067166</v>
      </c>
      <c r="I20" s="14">
        <f>I19/B5</f>
        <v>76.554291560826101</v>
      </c>
      <c r="J20" s="14">
        <f>J19/B5</f>
        <v>75.447860660747438</v>
      </c>
      <c r="K20" s="14">
        <f>K19/B5</f>
        <v>74.569478045989385</v>
      </c>
      <c r="L20" s="14">
        <f>L19/B5</f>
        <v>77.122704630811242</v>
      </c>
      <c r="M20" s="14">
        <f>M19/B5</f>
        <v>73.659068041701644</v>
      </c>
      <c r="N20" s="14">
        <f>N19/B5</f>
        <v>74.549720476087202</v>
      </c>
      <c r="O20" s="14">
        <f>O19/B5</f>
        <v>76.673791184932099</v>
      </c>
      <c r="P20" s="14">
        <f>P19/B5</f>
        <v>71.275395490022078</v>
      </c>
      <c r="Q20" s="14">
        <f>Q19/B5</f>
        <v>74.302747461039488</v>
      </c>
      <c r="R20" s="14">
        <f>R19/B5</f>
        <v>75.743473140794691</v>
      </c>
      <c r="S20" s="14">
        <f>S19/B5</f>
        <v>75.255463198016884</v>
      </c>
      <c r="T20" s="14">
        <f>T19/B5</f>
        <v>80.742890197368695</v>
      </c>
      <c r="U20" s="14">
        <f>U19/B5</f>
        <v>82.644336429229398</v>
      </c>
      <c r="V20" s="14">
        <f>V19/B5</f>
        <v>84.82163848516619</v>
      </c>
      <c r="W20" s="14">
        <f>W19/B5</f>
        <v>84.112398803422053</v>
      </c>
      <c r="X20" s="14">
        <f>X19/B5</f>
        <v>86.75332509286855</v>
      </c>
    </row>
    <row r="21" spans="1:24">
      <c r="A21" s="13" t="s">
        <v>8</v>
      </c>
      <c r="B21" s="15">
        <v>285.93058637483341</v>
      </c>
      <c r="C21" s="15">
        <v>274.71840177166672</v>
      </c>
      <c r="D21" s="15">
        <v>263.81086404583328</v>
      </c>
      <c r="E21" s="15">
        <v>269.92240287183341</v>
      </c>
      <c r="F21" s="15">
        <v>270.78707785716671</v>
      </c>
      <c r="G21" s="15">
        <v>267.81556400291657</v>
      </c>
      <c r="H21" s="15">
        <v>260.26935743858343</v>
      </c>
      <c r="I21" s="15">
        <v>241.45271909875001</v>
      </c>
      <c r="J21" s="15">
        <v>252.0537558376667</v>
      </c>
      <c r="K21" s="15">
        <v>262.80371588366671</v>
      </c>
      <c r="L21" s="15">
        <v>253.91385940500001</v>
      </c>
      <c r="M21" s="15">
        <v>263.4633379715001</v>
      </c>
      <c r="N21" s="15">
        <v>257.63974594308331</v>
      </c>
      <c r="O21" s="15">
        <v>274.84127456875001</v>
      </c>
      <c r="P21" s="15">
        <v>278.88065462683329</v>
      </c>
      <c r="Q21" s="15">
        <v>278.20057510599997</v>
      </c>
      <c r="R21" s="15">
        <v>278.52124191991658</v>
      </c>
      <c r="S21" s="15">
        <v>283.17395704991668</v>
      </c>
      <c r="T21" s="15">
        <v>293.419153892</v>
      </c>
      <c r="U21" s="15">
        <v>278.33173013758329</v>
      </c>
      <c r="V21" s="15">
        <v>282.61566375533329</v>
      </c>
      <c r="W21" s="15">
        <v>288.17552598441671</v>
      </c>
      <c r="X21" s="15">
        <v>289.62507224066673</v>
      </c>
    </row>
    <row r="22" spans="1:24">
      <c r="A22" s="13" t="s">
        <v>64</v>
      </c>
      <c r="B22" s="16">
        <v>16.12138141278319</v>
      </c>
      <c r="C22" s="16">
        <v>13.25099456529199</v>
      </c>
      <c r="D22" s="16">
        <v>5.8304889807037359</v>
      </c>
      <c r="E22" s="16">
        <v>4.9168056304524361</v>
      </c>
      <c r="F22" s="16">
        <v>5.2163313822400257</v>
      </c>
      <c r="G22" s="16">
        <v>4.0939688529732328</v>
      </c>
      <c r="H22" s="16">
        <v>3.0596169768840542</v>
      </c>
      <c r="I22" s="16">
        <v>1.9740276151921681</v>
      </c>
      <c r="J22" s="16">
        <v>2.6541325915032141</v>
      </c>
      <c r="K22" s="16">
        <v>4.8375371294266234</v>
      </c>
      <c r="L22" s="16">
        <v>4.3887555036915522</v>
      </c>
      <c r="M22" s="16">
        <v>4.9189982383261661</v>
      </c>
      <c r="N22" s="16">
        <v>5.9891229305472997</v>
      </c>
      <c r="O22" s="16">
        <v>10.508436598887689</v>
      </c>
      <c r="P22" s="16">
        <v>9.6226518861115284</v>
      </c>
      <c r="Q22" s="16">
        <v>9.2650169831550908</v>
      </c>
      <c r="R22" s="16">
        <v>11.64031558062981</v>
      </c>
      <c r="S22" s="16">
        <v>9.5435739481506641</v>
      </c>
      <c r="T22" s="16">
        <v>16.218085476758741</v>
      </c>
      <c r="U22" s="16">
        <v>14.765871015976741</v>
      </c>
      <c r="V22" s="16">
        <v>15.45386838802518</v>
      </c>
      <c r="W22" s="16">
        <v>15.659299551922141</v>
      </c>
      <c r="X22" s="16">
        <v>13.56372895217179</v>
      </c>
    </row>
    <row r="23" spans="1:24">
      <c r="A23" s="13" t="s">
        <v>65</v>
      </c>
      <c r="B23" s="16">
        <v>193.19409776924391</v>
      </c>
      <c r="C23" s="16">
        <v>286.28468621733839</v>
      </c>
      <c r="D23" s="16">
        <v>332.98078493876062</v>
      </c>
      <c r="E23" s="16">
        <v>398.49574346588759</v>
      </c>
      <c r="F23" s="16">
        <v>443.10232301308332</v>
      </c>
      <c r="G23" s="16">
        <v>383.6609495491457</v>
      </c>
      <c r="H23" s="16">
        <v>340.35885370903492</v>
      </c>
      <c r="I23" s="16">
        <v>334.50868790761939</v>
      </c>
      <c r="J23" s="16">
        <v>304.67888043159201</v>
      </c>
      <c r="K23" s="16">
        <v>273.10502840942303</v>
      </c>
      <c r="L23" s="16">
        <v>249.5765439521372</v>
      </c>
      <c r="M23" s="16">
        <v>277.06676307486748</v>
      </c>
      <c r="N23" s="16">
        <v>243.09022636460429</v>
      </c>
      <c r="O23" s="16">
        <v>248.58727192825049</v>
      </c>
      <c r="P23" s="16">
        <v>202.9334928333401</v>
      </c>
      <c r="Q23" s="16">
        <v>223.1187867918041</v>
      </c>
      <c r="R23" s="16">
        <v>249.93489179851059</v>
      </c>
      <c r="S23" s="16">
        <v>266.33426153060111</v>
      </c>
      <c r="T23" s="16">
        <v>409.08199574193321</v>
      </c>
      <c r="U23" s="16">
        <v>431.52555521788071</v>
      </c>
      <c r="V23" s="16">
        <v>470.21187570394022</v>
      </c>
      <c r="W23" s="16">
        <v>492.91957832186768</v>
      </c>
      <c r="X23" s="16">
        <v>504.12359607069772</v>
      </c>
    </row>
    <row r="24" spans="1:24">
      <c r="A24" s="13" t="s">
        <v>66</v>
      </c>
      <c r="B24" s="16">
        <v>8.1608456021263986</v>
      </c>
      <c r="C24" s="16">
        <v>8.7949003439203253</v>
      </c>
      <c r="D24" s="16">
        <v>12.999120274679351</v>
      </c>
      <c r="E24" s="16">
        <v>10.911318167941831</v>
      </c>
      <c r="F24" s="16">
        <v>11.658766266316089</v>
      </c>
      <c r="G24" s="16">
        <v>10.892830024648021</v>
      </c>
      <c r="H24" s="16">
        <v>9.8490380884941029</v>
      </c>
      <c r="I24" s="16">
        <v>11.484027759160631</v>
      </c>
      <c r="J24" s="16">
        <v>10.639674635022899</v>
      </c>
      <c r="K24" s="16">
        <v>11.03167547799112</v>
      </c>
      <c r="L24" s="16">
        <v>12.23451515272704</v>
      </c>
      <c r="M24" s="16">
        <v>12.866155957691319</v>
      </c>
      <c r="N24" s="16">
        <v>11.49236088029777</v>
      </c>
      <c r="O24" s="16">
        <v>11.2780965150173</v>
      </c>
      <c r="P24" s="16">
        <v>10.215240891873</v>
      </c>
      <c r="Q24" s="16">
        <v>10.089757605202671</v>
      </c>
      <c r="R24" s="16">
        <v>10.176864138413469</v>
      </c>
      <c r="S24" s="16">
        <v>8.7840447884743007</v>
      </c>
      <c r="T24" s="16">
        <v>7.3165730503073929</v>
      </c>
      <c r="U24" s="16">
        <v>8.6794703182317789</v>
      </c>
      <c r="V24" s="16">
        <v>8.2333762848175702</v>
      </c>
      <c r="W24" s="16">
        <v>5.9861856094551174</v>
      </c>
      <c r="X24" s="16">
        <v>6.0262494304943237</v>
      </c>
    </row>
    <row r="25" spans="1:24">
      <c r="A25" s="13" t="s">
        <v>67</v>
      </c>
      <c r="B25" s="16">
        <v>6.00663599090917</v>
      </c>
      <c r="C25" s="16">
        <v>3.5091287008055292</v>
      </c>
      <c r="D25" s="16">
        <v>1.031156134008461</v>
      </c>
      <c r="E25" s="16">
        <v>0.83929232122897079</v>
      </c>
      <c r="F25" s="16">
        <v>1.0548810025751161</v>
      </c>
      <c r="G25" s="16">
        <v>0.71322600503212519</v>
      </c>
      <c r="H25" s="16">
        <v>0.55818474495111892</v>
      </c>
      <c r="I25" s="16">
        <v>0.28942822683004282</v>
      </c>
      <c r="J25" s="16">
        <v>0.50670326993543913</v>
      </c>
      <c r="K25" s="16">
        <v>0.51954488058802872</v>
      </c>
      <c r="L25" s="16">
        <v>0.4503090330790348</v>
      </c>
      <c r="M25" s="16">
        <v>0.85497390680421326</v>
      </c>
      <c r="N25" s="16">
        <v>0.74965760216500676</v>
      </c>
      <c r="O25" s="16">
        <v>3.2229951080001782</v>
      </c>
      <c r="P25" s="16">
        <v>3.276856201766063</v>
      </c>
      <c r="Q25" s="16">
        <v>3.30125128790531</v>
      </c>
      <c r="R25" s="16">
        <v>4.3966078676518148</v>
      </c>
      <c r="S25" s="16">
        <v>4.1095251369004844</v>
      </c>
      <c r="T25" s="16">
        <v>4.4707408170138896</v>
      </c>
      <c r="U25" s="16">
        <v>3.4487251574062161</v>
      </c>
      <c r="V25" s="16">
        <v>2.8236878748455672</v>
      </c>
      <c r="W25" s="16">
        <v>3.8828992506247539</v>
      </c>
      <c r="X25" s="16">
        <v>3.543309996733802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103.25384012779951</v>
      </c>
      <c r="C27" s="16">
        <v>30.626667368653472</v>
      </c>
      <c r="D27" s="16">
        <v>0.42655739296773898</v>
      </c>
      <c r="E27" s="16">
        <v>12.056595855710309</v>
      </c>
      <c r="F27" s="16">
        <v>0.59890330992345575</v>
      </c>
      <c r="G27" s="16">
        <v>13.56559689540445</v>
      </c>
      <c r="H27" s="16">
        <v>44.501211059585849</v>
      </c>
      <c r="I27" s="16">
        <v>53.455955266732687</v>
      </c>
      <c r="J27" s="16">
        <v>73.697775092651</v>
      </c>
      <c r="K27" s="16">
        <v>52.571583318194072</v>
      </c>
      <c r="L27" s="16">
        <v>88.663250377943882</v>
      </c>
      <c r="M27" s="16">
        <v>10.86537664176941</v>
      </c>
      <c r="N27" s="16">
        <v>65.777295358923027</v>
      </c>
      <c r="O27" s="16">
        <v>95.389126940138695</v>
      </c>
      <c r="P27" s="16">
        <v>63.934459320235092</v>
      </c>
      <c r="Q27" s="16">
        <v>73.949566548332555</v>
      </c>
      <c r="R27" s="16">
        <v>89.893278781028371</v>
      </c>
      <c r="S27" s="16">
        <v>41.716855964571771</v>
      </c>
      <c r="T27" s="16">
        <v>31.122993461238821</v>
      </c>
      <c r="U27" s="16">
        <v>0.78762145156966745</v>
      </c>
      <c r="V27" s="16">
        <v>20.88660901130433</v>
      </c>
      <c r="W27" s="16">
        <v>25.613017652282799</v>
      </c>
      <c r="X27" s="16">
        <v>20.53757618519553</v>
      </c>
    </row>
    <row r="28" spans="1:24">
      <c r="A28" s="13" t="s">
        <v>70</v>
      </c>
      <c r="B28" s="15">
        <v>57186.117274966673</v>
      </c>
      <c r="C28" s="15">
        <v>54943.68035433333</v>
      </c>
      <c r="D28" s="15">
        <v>52762.172809166666</v>
      </c>
      <c r="E28" s="15">
        <v>53984.480574366673</v>
      </c>
      <c r="F28" s="15">
        <v>54157.415571433332</v>
      </c>
      <c r="G28" s="15">
        <v>53563.112800583331</v>
      </c>
      <c r="H28" s="15">
        <v>52053.871487716657</v>
      </c>
      <c r="I28" s="15">
        <v>48290.543819749997</v>
      </c>
      <c r="J28" s="15">
        <v>50410.751167533337</v>
      </c>
      <c r="K28" s="15">
        <v>52560.743176733333</v>
      </c>
      <c r="L28" s="15">
        <v>50782.771881000008</v>
      </c>
      <c r="M28" s="15">
        <v>52692.667594300023</v>
      </c>
      <c r="N28" s="15">
        <v>51527.949188616658</v>
      </c>
      <c r="O28" s="15">
        <v>54968.254913750003</v>
      </c>
      <c r="P28" s="15">
        <v>55776.13092536667</v>
      </c>
      <c r="Q28" s="15">
        <v>55640.115021199992</v>
      </c>
      <c r="R28" s="15">
        <v>55704.248383983329</v>
      </c>
      <c r="S28" s="15">
        <v>56634.791409983343</v>
      </c>
      <c r="T28" s="15">
        <v>58683.830778399999</v>
      </c>
      <c r="U28" s="15">
        <v>55666.346027516673</v>
      </c>
      <c r="V28" s="15">
        <v>56523.132751066667</v>
      </c>
      <c r="W28" s="15">
        <v>57635.105196883327</v>
      </c>
      <c r="X28" s="15">
        <v>57925.014448133348</v>
      </c>
    </row>
    <row r="29" spans="1:24">
      <c r="A29" s="13" t="s">
        <v>71</v>
      </c>
      <c r="B29" s="15">
        <v>41671.555512799998</v>
      </c>
      <c r="C29" s="15">
        <v>39642.209365000002</v>
      </c>
      <c r="D29" s="15">
        <v>35894.436091500007</v>
      </c>
      <c r="E29" s="15">
        <v>32818.899015199997</v>
      </c>
      <c r="F29" s="15">
        <v>33709.875890099996</v>
      </c>
      <c r="G29" s="15">
        <v>33921.746722999997</v>
      </c>
      <c r="H29" s="15">
        <v>38111.546753800001</v>
      </c>
      <c r="I29" s="15">
        <v>38088.516443499997</v>
      </c>
      <c r="J29" s="15">
        <v>41302.273304700007</v>
      </c>
      <c r="K29" s="15">
        <v>42098.258235399997</v>
      </c>
      <c r="L29" s="15">
        <v>39431.848581500009</v>
      </c>
      <c r="M29" s="15">
        <v>40121.413399300007</v>
      </c>
      <c r="N29" s="15">
        <v>38511.667596199994</v>
      </c>
      <c r="O29" s="15">
        <v>43885.381118999998</v>
      </c>
      <c r="P29" s="15">
        <v>39809.529863199998</v>
      </c>
      <c r="Q29" s="15">
        <v>39183.32824119999</v>
      </c>
      <c r="R29" s="15">
        <v>39835.624090899997</v>
      </c>
      <c r="S29" s="15">
        <v>38291.767359899997</v>
      </c>
      <c r="T29" s="15">
        <v>45177.056494900004</v>
      </c>
      <c r="U29" s="15">
        <v>40149.913295099999</v>
      </c>
      <c r="V29" s="15">
        <v>42037.380984400013</v>
      </c>
      <c r="W29" s="15">
        <v>43264.4668513</v>
      </c>
      <c r="X29" s="15">
        <v>42550.345914800011</v>
      </c>
    </row>
    <row r="30" spans="1:24">
      <c r="A30" s="13" t="s">
        <v>72</v>
      </c>
      <c r="B30" s="15">
        <v>15514.56176216667</v>
      </c>
      <c r="C30" s="15">
        <v>15301.470989333329</v>
      </c>
      <c r="D30" s="15">
        <v>16867.73671766667</v>
      </c>
      <c r="E30" s="15">
        <v>21165.581559166669</v>
      </c>
      <c r="F30" s="15">
        <v>20447.539681333328</v>
      </c>
      <c r="G30" s="15">
        <v>19641.36607758333</v>
      </c>
      <c r="H30" s="15">
        <v>13942.324733916659</v>
      </c>
      <c r="I30" s="15">
        <v>10202.02737625</v>
      </c>
      <c r="J30" s="15">
        <v>9108.4778628333333</v>
      </c>
      <c r="K30" s="15">
        <v>10462.48494133333</v>
      </c>
      <c r="L30" s="15">
        <v>11350.9232995</v>
      </c>
      <c r="M30" s="15">
        <v>12571.254195</v>
      </c>
      <c r="N30" s="15">
        <v>13016.28159241667</v>
      </c>
      <c r="O30" s="15">
        <v>11082.873794749999</v>
      </c>
      <c r="P30" s="15">
        <v>15966.60106216667</v>
      </c>
      <c r="Q30" s="15">
        <v>16456.786779999999</v>
      </c>
      <c r="R30" s="15">
        <v>15868.62429308333</v>
      </c>
      <c r="S30" s="15">
        <v>18343.024050083332</v>
      </c>
      <c r="T30" s="15">
        <v>13506.774283500001</v>
      </c>
      <c r="U30" s="15">
        <v>15516.43273241667</v>
      </c>
      <c r="V30" s="15">
        <v>14485.75176666667</v>
      </c>
      <c r="W30" s="15">
        <v>14370.638345583329</v>
      </c>
      <c r="X30" s="15">
        <v>15374.668533333341</v>
      </c>
    </row>
    <row r="31" spans="1:24">
      <c r="A31" s="13" t="s">
        <v>73</v>
      </c>
      <c r="B31" s="15">
        <v>36151.576734166672</v>
      </c>
      <c r="C31" s="15">
        <v>40239.871765750002</v>
      </c>
      <c r="D31" s="15">
        <v>43260.681113500003</v>
      </c>
      <c r="E31" s="15">
        <v>48190.766715583333</v>
      </c>
      <c r="F31" s="15">
        <v>45724.624225</v>
      </c>
      <c r="G31" s="15">
        <v>46515.48296091667</v>
      </c>
      <c r="H31" s="15">
        <v>43087.569216999997</v>
      </c>
      <c r="I31" s="15">
        <v>40317.46079208333</v>
      </c>
      <c r="J31" s="15">
        <v>40829.703153083326</v>
      </c>
      <c r="K31" s="15">
        <v>48301.765454499997</v>
      </c>
      <c r="L31" s="15">
        <v>49134.728440583327</v>
      </c>
      <c r="M31" s="15">
        <v>48327.645771000003</v>
      </c>
      <c r="N31" s="15">
        <v>47786.425494499999</v>
      </c>
      <c r="O31" s="15">
        <v>39518.417781666671</v>
      </c>
      <c r="P31" s="15">
        <v>46724.165872499987</v>
      </c>
      <c r="Q31" s="15">
        <v>47626.973695166656</v>
      </c>
      <c r="R31" s="15">
        <v>40020.462560499996</v>
      </c>
      <c r="S31" s="15">
        <v>43338.214063416657</v>
      </c>
      <c r="T31" s="15">
        <v>28575.248225083331</v>
      </c>
      <c r="U31" s="15">
        <v>36715.856555999999</v>
      </c>
      <c r="V31" s="15">
        <v>34187.887865500001</v>
      </c>
      <c r="W31" s="15">
        <v>27937.08887</v>
      </c>
      <c r="X31" s="15">
        <v>29235.005990333331</v>
      </c>
    </row>
    <row r="32" spans="1:24">
      <c r="A32" s="13" t="s">
        <v>74</v>
      </c>
      <c r="B32" s="14">
        <v>2414508.404722</v>
      </c>
      <c r="C32" s="14">
        <v>3847358.4987690002</v>
      </c>
      <c r="D32" s="14">
        <v>5364401.2878589993</v>
      </c>
      <c r="E32" s="14">
        <v>8197449.5261850003</v>
      </c>
      <c r="F32" s="14">
        <v>8821837.5404150002</v>
      </c>
      <c r="G32" s="14">
        <v>7345192.221345</v>
      </c>
      <c r="H32" s="14">
        <v>4613562.2062060004</v>
      </c>
      <c r="I32" s="14">
        <v>3333079.0106489998</v>
      </c>
      <c r="J32" s="14">
        <v>2666793.3918440002</v>
      </c>
      <c r="K32" s="14">
        <v>2623695.6633330001</v>
      </c>
      <c r="L32" s="14">
        <v>2617283.8978889999</v>
      </c>
      <c r="M32" s="14">
        <v>3245353.1031900002</v>
      </c>
      <c r="N32" s="14">
        <v>2877932.0620280001</v>
      </c>
      <c r="O32" s="14">
        <v>2339784.5740149999</v>
      </c>
      <c r="P32" s="14">
        <v>2790547.739362</v>
      </c>
      <c r="Q32" s="14">
        <v>3230553.580703001</v>
      </c>
      <c r="R32" s="14">
        <v>3500272.0817959998</v>
      </c>
      <c r="S32" s="14">
        <v>4471774.3139219992</v>
      </c>
      <c r="T32" s="14">
        <v>5061942.3616959993</v>
      </c>
      <c r="U32" s="14">
        <v>6153595.6477099992</v>
      </c>
      <c r="V32" s="14">
        <v>6283037.3896480007</v>
      </c>
      <c r="W32" s="14">
        <v>6646093.7502970006</v>
      </c>
      <c r="X32" s="14">
        <v>7354197.4922510004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527.75</v>
      </c>
      <c r="C34" s="15">
        <v>568.33333333333337</v>
      </c>
      <c r="D34" s="15">
        <v>613.66666666666663</v>
      </c>
      <c r="E34" s="15">
        <v>707.58333333333337</v>
      </c>
      <c r="F34" s="15">
        <v>676.08333333333337</v>
      </c>
      <c r="G34" s="15">
        <v>675.5</v>
      </c>
      <c r="H34" s="15">
        <v>581.5</v>
      </c>
      <c r="I34" s="15">
        <v>516.58333333333337</v>
      </c>
      <c r="J34" s="15">
        <v>510.66666666666669</v>
      </c>
      <c r="K34" s="15">
        <v>600.5</v>
      </c>
      <c r="L34" s="15">
        <v>618</v>
      </c>
      <c r="M34" s="15">
        <v>622</v>
      </c>
      <c r="N34" s="15">
        <v>622.58333333333337</v>
      </c>
      <c r="O34" s="15">
        <v>517.58333333333337</v>
      </c>
      <c r="P34" s="15">
        <v>640.83333333333337</v>
      </c>
      <c r="Q34" s="15">
        <v>655.33333333333337</v>
      </c>
      <c r="R34" s="15">
        <v>570.5</v>
      </c>
      <c r="S34" s="15">
        <v>633.91666666666663</v>
      </c>
      <c r="T34" s="15">
        <v>429.33333333333331</v>
      </c>
      <c r="U34" s="15">
        <v>533.58333333333337</v>
      </c>
      <c r="V34" s="15">
        <v>498.58333333333331</v>
      </c>
      <c r="W34" s="15">
        <v>433.75</v>
      </c>
      <c r="X34" s="15">
        <v>456.25</v>
      </c>
    </row>
    <row r="35" spans="1:24">
      <c r="A35" s="13" t="s">
        <v>77</v>
      </c>
      <c r="B35" s="15">
        <v>4880</v>
      </c>
      <c r="C35" s="15">
        <v>4767</v>
      </c>
      <c r="D35" s="15">
        <v>4960</v>
      </c>
      <c r="E35" s="15">
        <v>4556</v>
      </c>
      <c r="F35" s="15">
        <v>4677</v>
      </c>
      <c r="G35" s="15">
        <v>4715</v>
      </c>
      <c r="H35" s="15">
        <v>5341</v>
      </c>
      <c r="I35" s="15">
        <v>5469</v>
      </c>
      <c r="J35" s="15">
        <v>5769</v>
      </c>
      <c r="K35" s="15">
        <v>5561</v>
      </c>
      <c r="L35" s="15">
        <v>4949</v>
      </c>
      <c r="M35" s="15">
        <v>5103</v>
      </c>
      <c r="N35" s="15">
        <v>4992</v>
      </c>
      <c r="O35" s="15">
        <v>5315</v>
      </c>
      <c r="P35" s="15">
        <v>4661</v>
      </c>
      <c r="Q35" s="15">
        <v>4485</v>
      </c>
      <c r="R35" s="15">
        <v>4481</v>
      </c>
      <c r="S35" s="15">
        <v>4339</v>
      </c>
      <c r="T35" s="15">
        <v>5516</v>
      </c>
      <c r="U35" s="15">
        <v>4457</v>
      </c>
      <c r="V35" s="15">
        <v>5009</v>
      </c>
      <c r="W35" s="15">
        <v>5228</v>
      </c>
      <c r="X35" s="15">
        <v>5137</v>
      </c>
    </row>
    <row r="36" spans="1:24">
      <c r="A36" s="13" t="s">
        <v>78</v>
      </c>
      <c r="B36" s="15">
        <v>3352.25</v>
      </c>
      <c r="C36" s="15">
        <v>3448.666666666667</v>
      </c>
      <c r="D36" s="15">
        <v>3186.333333333333</v>
      </c>
      <c r="E36" s="15">
        <v>3496.416666666667</v>
      </c>
      <c r="F36" s="15">
        <v>3406.916666666667</v>
      </c>
      <c r="G36" s="15">
        <v>3393.5</v>
      </c>
      <c r="H36" s="15">
        <v>2837.5</v>
      </c>
      <c r="I36" s="15">
        <v>2774.416666666667</v>
      </c>
      <c r="J36" s="15">
        <v>2480.333333333333</v>
      </c>
      <c r="K36" s="15">
        <v>2622.5</v>
      </c>
      <c r="L36" s="15">
        <v>3193</v>
      </c>
      <c r="M36" s="15">
        <v>3035</v>
      </c>
      <c r="N36" s="15">
        <v>3145.416666666667</v>
      </c>
      <c r="O36" s="15">
        <v>2951.416666666667</v>
      </c>
      <c r="P36" s="15">
        <v>3458.166666666667</v>
      </c>
      <c r="Q36" s="15">
        <v>3619.666666666667</v>
      </c>
      <c r="R36" s="15">
        <v>3708.5</v>
      </c>
      <c r="S36" s="15">
        <v>3811.083333333333</v>
      </c>
      <c r="T36" s="15">
        <v>2814.666666666667</v>
      </c>
      <c r="U36" s="15">
        <v>3769.416666666667</v>
      </c>
      <c r="V36" s="15">
        <v>3252.416666666667</v>
      </c>
      <c r="W36" s="15">
        <v>3122.25</v>
      </c>
      <c r="X36" s="15">
        <v>3166.75</v>
      </c>
    </row>
    <row r="37" spans="1:24">
      <c r="A37" s="13" t="s">
        <v>79</v>
      </c>
      <c r="B37" s="15">
        <v>93.985817459455845</v>
      </c>
      <c r="C37" s="15">
        <v>95.751776495683444</v>
      </c>
      <c r="D37" s="15">
        <v>98.656951926055925</v>
      </c>
      <c r="E37" s="15">
        <v>100.82760012345889</v>
      </c>
      <c r="F37" s="15">
        <v>101.252275863984</v>
      </c>
      <c r="G37" s="15">
        <v>102.2536405628036</v>
      </c>
      <c r="H37" s="15">
        <v>99.36804002659818</v>
      </c>
      <c r="I37" s="15">
        <v>101.6740148060122</v>
      </c>
      <c r="J37" s="15">
        <v>101.1139530465468</v>
      </c>
      <c r="K37" s="15">
        <v>103.3694011906022</v>
      </c>
      <c r="L37" s="15">
        <v>103.64467806251901</v>
      </c>
      <c r="M37" s="15">
        <v>103.5762941603501</v>
      </c>
      <c r="N37" s="15">
        <v>103.08136728398971</v>
      </c>
      <c r="O37" s="15">
        <v>96.653127901800616</v>
      </c>
      <c r="P37" s="15">
        <v>97.446930800713488</v>
      </c>
      <c r="Q37" s="15">
        <v>98.096640592037673</v>
      </c>
      <c r="R37" s="15">
        <v>92.929917627435316</v>
      </c>
      <c r="S37" s="15">
        <v>92.76205289645948</v>
      </c>
      <c r="T37" s="15">
        <v>94.424432955917041</v>
      </c>
      <c r="U37" s="15">
        <v>94.117191154870639</v>
      </c>
      <c r="V37" s="15">
        <v>95.029659110283475</v>
      </c>
      <c r="W37" s="15">
        <v>92.885420407046922</v>
      </c>
      <c r="X37" s="15">
        <v>91.602967863755694</v>
      </c>
    </row>
    <row r="38" spans="1:24">
      <c r="A38" s="13" t="s">
        <v>80</v>
      </c>
      <c r="B38" s="17">
        <v>0.4919978637515271</v>
      </c>
      <c r="C38" s="17">
        <v>0.52875129966111634</v>
      </c>
      <c r="D38" s="17">
        <v>0.64436531265262975</v>
      </c>
      <c r="E38" s="17">
        <v>0.66776645143683599</v>
      </c>
      <c r="F38" s="17">
        <v>0.64065582308550018</v>
      </c>
      <c r="G38" s="17">
        <v>0.65519809763447656</v>
      </c>
      <c r="H38" s="17">
        <v>0.64418836505920229</v>
      </c>
      <c r="I38" s="17">
        <v>0.63522067844964381</v>
      </c>
      <c r="J38" s="17">
        <v>0.63047818797238286</v>
      </c>
      <c r="K38" s="17">
        <v>0.66590485536468547</v>
      </c>
      <c r="L38" s="17">
        <v>0.65608644522332882</v>
      </c>
      <c r="M38" s="17">
        <v>0.66331609143877057</v>
      </c>
      <c r="N38" s="17">
        <v>0.65186278425975253</v>
      </c>
      <c r="O38" s="17">
        <v>0.54588646718181044</v>
      </c>
      <c r="P38" s="17">
        <v>0.60001797516061239</v>
      </c>
      <c r="Q38" s="17">
        <v>0.60339356208118422</v>
      </c>
      <c r="R38" s="17">
        <v>0.52173841353823969</v>
      </c>
      <c r="S38" s="17">
        <v>0.56066992003773686</v>
      </c>
      <c r="T38" s="17">
        <v>0.42287266210013891</v>
      </c>
      <c r="U38" s="17">
        <v>0.44488146476198798</v>
      </c>
      <c r="V38" s="17">
        <v>0.4391869143044681</v>
      </c>
      <c r="W38" s="17">
        <v>0.39023001289884912</v>
      </c>
      <c r="X38" s="17">
        <v>0.40172772032272902</v>
      </c>
    </row>
    <row r="39" spans="1:24">
      <c r="A39" s="13" t="s">
        <v>81</v>
      </c>
      <c r="B39" s="17">
        <v>6.0778158295281583E-2</v>
      </c>
      <c r="C39" s="17">
        <v>7.251821493624773E-2</v>
      </c>
      <c r="D39" s="17">
        <v>0.1196442161339422</v>
      </c>
      <c r="E39" s="17">
        <v>0.1233542617960426</v>
      </c>
      <c r="F39" s="17">
        <v>0.11886415525114161</v>
      </c>
      <c r="G39" s="17">
        <v>0.1150102459016393</v>
      </c>
      <c r="H39" s="17">
        <v>0.10799086757990869</v>
      </c>
      <c r="I39" s="17">
        <v>0.1055460426179604</v>
      </c>
      <c r="J39" s="17">
        <v>0.1028538812785388</v>
      </c>
      <c r="K39" s="17">
        <v>0.1337374772313297</v>
      </c>
      <c r="L39" s="17">
        <v>0.13481735159817351</v>
      </c>
      <c r="M39" s="17">
        <v>0.1313546423135464</v>
      </c>
      <c r="N39" s="17">
        <v>0.13149733637747341</v>
      </c>
      <c r="O39" s="17">
        <v>7.7261687917425617E-2</v>
      </c>
      <c r="P39" s="17">
        <v>0.1010559360730594</v>
      </c>
      <c r="Q39" s="17">
        <v>0.1066019786910198</v>
      </c>
      <c r="R39" s="17">
        <v>6.1558219178082192E-2</v>
      </c>
      <c r="S39" s="17">
        <v>6.7357316332726166E-2</v>
      </c>
      <c r="T39" s="17">
        <v>3.9431126331811263E-2</v>
      </c>
      <c r="U39" s="17">
        <v>4.4339802130898019E-2</v>
      </c>
      <c r="V39" s="17">
        <v>5.2054794520547953E-2</v>
      </c>
      <c r="W39" s="17">
        <v>3.0595400728597451E-2</v>
      </c>
      <c r="X39" s="17">
        <v>2.8805175038051752E-2</v>
      </c>
    </row>
    <row r="40" spans="1:24">
      <c r="A40" s="13" t="s">
        <v>82</v>
      </c>
      <c r="B40" s="15">
        <v>157.83333333333329</v>
      </c>
      <c r="C40" s="15">
        <v>156.66666666666671</v>
      </c>
      <c r="D40" s="15">
        <v>172.25</v>
      </c>
      <c r="E40" s="15">
        <v>215.5</v>
      </c>
      <c r="F40" s="15">
        <v>207.75</v>
      </c>
      <c r="G40" s="15">
        <v>199.25</v>
      </c>
      <c r="H40" s="15">
        <v>142.33333333333329</v>
      </c>
      <c r="I40" s="15">
        <v>104.9166666666667</v>
      </c>
      <c r="J40" s="15">
        <v>93.25</v>
      </c>
      <c r="K40" s="15">
        <v>107.5</v>
      </c>
      <c r="L40" s="15">
        <v>116.0833333333333</v>
      </c>
      <c r="M40" s="15">
        <v>129.25</v>
      </c>
      <c r="N40" s="15">
        <v>133.5</v>
      </c>
      <c r="O40" s="15">
        <v>113.4166666666667</v>
      </c>
      <c r="P40" s="15">
        <v>163.33333333333329</v>
      </c>
      <c r="Q40" s="15">
        <v>168.58333333333329</v>
      </c>
      <c r="R40" s="15">
        <v>163.16666666666671</v>
      </c>
      <c r="S40" s="15">
        <v>188.66666666666671</v>
      </c>
      <c r="T40" s="15">
        <v>137.08333333333329</v>
      </c>
      <c r="U40" s="15">
        <v>157.83333333333329</v>
      </c>
      <c r="V40" s="15">
        <v>148.08333333333329</v>
      </c>
      <c r="W40" s="15">
        <v>145.83333333333329</v>
      </c>
      <c r="X40" s="15">
        <v>155.5</v>
      </c>
    </row>
    <row r="41" spans="1:24">
      <c r="A41" s="13" t="s">
        <v>83</v>
      </c>
      <c r="B41" s="15">
        <v>369.91666666666669</v>
      </c>
      <c r="C41" s="15">
        <v>411.66666666666669</v>
      </c>
      <c r="D41" s="15">
        <v>441.41666666666669</v>
      </c>
      <c r="E41" s="15">
        <v>492.08333333333331</v>
      </c>
      <c r="F41" s="15">
        <v>468.33333333333331</v>
      </c>
      <c r="G41" s="15">
        <v>476.25</v>
      </c>
      <c r="H41" s="15">
        <v>439.16666666666669</v>
      </c>
      <c r="I41" s="15">
        <v>411.66666666666669</v>
      </c>
      <c r="J41" s="15">
        <v>417.41666666666669</v>
      </c>
      <c r="K41" s="15">
        <v>493</v>
      </c>
      <c r="L41" s="15">
        <v>501.91666666666669</v>
      </c>
      <c r="M41" s="15">
        <v>492.75</v>
      </c>
      <c r="N41" s="15">
        <v>489.08333333333331</v>
      </c>
      <c r="O41" s="15">
        <v>404.16666666666669</v>
      </c>
      <c r="P41" s="15">
        <v>477.5</v>
      </c>
      <c r="Q41" s="15">
        <v>486.75</v>
      </c>
      <c r="R41" s="15">
        <v>407.33333333333331</v>
      </c>
      <c r="S41" s="15">
        <v>445.25</v>
      </c>
      <c r="T41" s="15">
        <v>292.25</v>
      </c>
      <c r="U41" s="15">
        <v>375.75</v>
      </c>
      <c r="V41" s="15">
        <v>350.5</v>
      </c>
      <c r="W41" s="15">
        <v>287.91666666666669</v>
      </c>
      <c r="X41" s="15">
        <v>300.75</v>
      </c>
    </row>
    <row r="42" spans="1:24">
      <c r="A42" s="13" t="s">
        <v>84</v>
      </c>
      <c r="B42" s="15">
        <v>4240</v>
      </c>
      <c r="C42" s="15">
        <v>4014</v>
      </c>
      <c r="D42" s="15">
        <v>3658</v>
      </c>
      <c r="E42" s="15">
        <v>3341</v>
      </c>
      <c r="F42" s="15">
        <v>3419</v>
      </c>
      <c r="G42" s="15">
        <v>3437</v>
      </c>
      <c r="H42" s="15">
        <v>3859</v>
      </c>
      <c r="I42" s="15">
        <v>3853</v>
      </c>
      <c r="J42" s="15">
        <v>4175</v>
      </c>
      <c r="K42" s="15">
        <v>4277</v>
      </c>
      <c r="L42" s="15">
        <v>3988</v>
      </c>
      <c r="M42" s="15">
        <v>4076</v>
      </c>
      <c r="N42" s="15">
        <v>3915</v>
      </c>
      <c r="O42" s="15">
        <v>4463</v>
      </c>
      <c r="P42" s="15">
        <v>4048</v>
      </c>
      <c r="Q42" s="15">
        <v>3974</v>
      </c>
      <c r="R42" s="15">
        <v>4028</v>
      </c>
      <c r="S42" s="15">
        <v>3875</v>
      </c>
      <c r="T42" s="15">
        <v>4572</v>
      </c>
      <c r="U42" s="15">
        <v>4043</v>
      </c>
      <c r="V42" s="15">
        <v>4236</v>
      </c>
      <c r="W42" s="15">
        <v>4362</v>
      </c>
      <c r="X42" s="15">
        <v>4296</v>
      </c>
    </row>
    <row r="43" spans="1:24">
      <c r="A43" s="13" t="s">
        <v>85</v>
      </c>
      <c r="B43" s="15">
        <v>3125</v>
      </c>
      <c r="C43" s="15">
        <v>2449</v>
      </c>
      <c r="D43" s="15">
        <v>1919</v>
      </c>
      <c r="E43" s="15">
        <v>1559</v>
      </c>
      <c r="F43" s="15">
        <v>1830</v>
      </c>
      <c r="G43" s="15">
        <v>1688</v>
      </c>
      <c r="H43" s="15">
        <v>1846</v>
      </c>
      <c r="I43" s="15">
        <v>1671</v>
      </c>
      <c r="J43" s="15">
        <v>1869</v>
      </c>
      <c r="K43" s="15">
        <v>1387</v>
      </c>
      <c r="L43" s="15">
        <v>1072</v>
      </c>
      <c r="M43" s="15">
        <v>1387</v>
      </c>
      <c r="N43" s="15">
        <v>1295</v>
      </c>
      <c r="O43" s="15">
        <v>2515</v>
      </c>
      <c r="P43" s="15">
        <v>1908</v>
      </c>
      <c r="Q43" s="15">
        <v>1800</v>
      </c>
      <c r="R43" s="15">
        <v>2557</v>
      </c>
      <c r="S43" s="15">
        <v>2331</v>
      </c>
      <c r="T43" s="15">
        <v>4044</v>
      </c>
      <c r="U43" s="15">
        <v>2876</v>
      </c>
      <c r="V43" s="15">
        <v>3232</v>
      </c>
      <c r="W43" s="15">
        <v>3980</v>
      </c>
      <c r="X43" s="15">
        <v>3882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149</v>
      </c>
      <c r="C45" s="15">
        <v>159</v>
      </c>
      <c r="D45" s="15">
        <v>193</v>
      </c>
      <c r="E45" s="15">
        <v>262</v>
      </c>
      <c r="F45" s="15">
        <v>204</v>
      </c>
      <c r="G45" s="15">
        <v>233</v>
      </c>
      <c r="H45" s="15">
        <v>245</v>
      </c>
      <c r="I45" s="15">
        <v>271</v>
      </c>
      <c r="J45" s="15">
        <v>275</v>
      </c>
      <c r="K45" s="15">
        <v>312</v>
      </c>
      <c r="L45" s="15">
        <v>219</v>
      </c>
      <c r="M45" s="15">
        <v>193</v>
      </c>
      <c r="N45" s="15">
        <v>226</v>
      </c>
      <c r="O45" s="15">
        <v>158</v>
      </c>
      <c r="P45" s="15">
        <v>154</v>
      </c>
      <c r="Q45" s="15">
        <v>158</v>
      </c>
      <c r="R45" s="15">
        <v>89</v>
      </c>
      <c r="S45" s="15">
        <v>131</v>
      </c>
      <c r="T45" s="15">
        <v>152</v>
      </c>
      <c r="U45" s="15">
        <v>76</v>
      </c>
      <c r="V45" s="15">
        <v>202</v>
      </c>
      <c r="W45" s="15">
        <v>162</v>
      </c>
      <c r="X45" s="15">
        <v>135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58.928930365296807</v>
      </c>
      <c r="C52" s="16">
        <v>55.009886725865208</v>
      </c>
      <c r="D52" s="16">
        <v>51.049268264840173</v>
      </c>
      <c r="E52" s="16">
        <v>48.393259132420091</v>
      </c>
      <c r="F52" s="16">
        <v>49.544990962709278</v>
      </c>
      <c r="G52" s="16">
        <v>46.643125569216757</v>
      </c>
      <c r="H52" s="16">
        <v>44.356365867579903</v>
      </c>
      <c r="I52" s="16">
        <v>43.834565639269407</v>
      </c>
      <c r="J52" s="16">
        <v>44.152865677321152</v>
      </c>
      <c r="K52" s="16">
        <v>46.071886384335151</v>
      </c>
      <c r="L52" s="16">
        <v>46.366025589802113</v>
      </c>
      <c r="M52" s="16">
        <v>48.294319349315067</v>
      </c>
      <c r="N52" s="16">
        <v>50.609459760273971</v>
      </c>
      <c r="O52" s="16">
        <v>53.888806921675773</v>
      </c>
      <c r="P52" s="16">
        <v>57.001445681126327</v>
      </c>
      <c r="Q52" s="16">
        <v>58.061034722222232</v>
      </c>
      <c r="R52" s="16">
        <v>59.545598268645357</v>
      </c>
      <c r="S52" s="16">
        <v>58.492925774134797</v>
      </c>
      <c r="T52" s="16">
        <v>54.172979737442922</v>
      </c>
      <c r="U52" s="16">
        <v>53.188786719939117</v>
      </c>
      <c r="V52" s="16">
        <v>51.424417903348562</v>
      </c>
      <c r="W52" s="16">
        <v>49.983651146023071</v>
      </c>
      <c r="X52" s="16">
        <v>47.522610825722971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48.428380550020577</v>
      </c>
      <c r="C56" s="16">
        <v>71.213675696504168</v>
      </c>
      <c r="D56" s="16">
        <v>83.391250860599655</v>
      </c>
      <c r="E56" s="16">
        <v>104.0030900113446</v>
      </c>
      <c r="F56" s="16">
        <v>111.8940282343885</v>
      </c>
      <c r="G56" s="16">
        <v>98.479195224429446</v>
      </c>
      <c r="H56" s="16">
        <v>80.28826099041342</v>
      </c>
      <c r="I56" s="16">
        <v>75.103310590617426</v>
      </c>
      <c r="J56" s="16">
        <v>70.730693832282824</v>
      </c>
      <c r="K56" s="16">
        <v>65.082920272078155</v>
      </c>
      <c r="L56" s="16">
        <v>66.63065561284985</v>
      </c>
      <c r="M56" s="16">
        <v>68.59883206537171</v>
      </c>
      <c r="N56" s="16">
        <v>66.503331811637267</v>
      </c>
      <c r="O56" s="16">
        <v>63.458919106502663</v>
      </c>
      <c r="P56" s="16">
        <v>58.183158350639481</v>
      </c>
      <c r="Q56" s="16">
        <v>63.589816119547322</v>
      </c>
      <c r="R56" s="16">
        <v>66.731246588692471</v>
      </c>
      <c r="S56" s="16">
        <v>74.940787989146187</v>
      </c>
      <c r="T56" s="16">
        <v>85.114122385421496</v>
      </c>
      <c r="U56" s="16">
        <v>93.616588980429015</v>
      </c>
      <c r="V56" s="16">
        <v>96.992546409463927</v>
      </c>
      <c r="W56" s="16">
        <v>97.207628345434983</v>
      </c>
      <c r="X56" s="16">
        <v>100.75708548586221</v>
      </c>
    </row>
    <row r="57" spans="1:24">
      <c r="A57" s="13" t="s">
        <v>99</v>
      </c>
      <c r="B57" s="14">
        <v>150514.1816666667</v>
      </c>
      <c r="C57" s="14">
        <v>123380.3725</v>
      </c>
      <c r="D57" s="14">
        <v>124390.86749999999</v>
      </c>
      <c r="E57" s="14">
        <v>134665.29916666669</v>
      </c>
      <c r="F57" s="14">
        <v>142777.64916666661</v>
      </c>
      <c r="G57" s="14">
        <v>124566.64083333329</v>
      </c>
      <c r="H57" s="14">
        <v>98781.647499999992</v>
      </c>
      <c r="I57" s="14">
        <v>91815.467499999999</v>
      </c>
      <c r="J57" s="14">
        <v>90254.73</v>
      </c>
      <c r="K57" s="14">
        <v>98334.92333333334</v>
      </c>
      <c r="L57" s="14">
        <v>103089.4891666667</v>
      </c>
      <c r="M57" s="14">
        <v>105191.24833333329</v>
      </c>
      <c r="N57" s="14">
        <v>114941.5625</v>
      </c>
      <c r="O57" s="14">
        <v>125338.6216666667</v>
      </c>
      <c r="P57" s="14">
        <v>138980.39333333331</v>
      </c>
      <c r="Q57" s="14">
        <v>139191.41833333331</v>
      </c>
      <c r="R57" s="14">
        <v>146424.96833333341</v>
      </c>
      <c r="S57" s="14">
        <v>139197.70166666669</v>
      </c>
      <c r="T57" s="14">
        <v>123391.5508333333</v>
      </c>
      <c r="U57" s="14">
        <v>126171.96</v>
      </c>
      <c r="V57" s="14">
        <v>122999.01</v>
      </c>
      <c r="W57" s="14">
        <v>117496.6491666667</v>
      </c>
      <c r="X57" s="14">
        <v>118073.24</v>
      </c>
    </row>
    <row r="58" spans="1:24">
      <c r="A58" s="13" t="s">
        <v>100</v>
      </c>
      <c r="B58" s="15">
        <v>3238</v>
      </c>
      <c r="C58" s="15">
        <v>4069</v>
      </c>
      <c r="D58" s="15">
        <v>5779</v>
      </c>
      <c r="E58" s="15">
        <v>6736</v>
      </c>
      <c r="F58" s="15">
        <v>6935</v>
      </c>
      <c r="G58" s="15">
        <v>7490</v>
      </c>
      <c r="H58" s="15">
        <v>8249</v>
      </c>
      <c r="I58" s="15">
        <v>8298</v>
      </c>
      <c r="J58" s="15">
        <v>8104</v>
      </c>
      <c r="K58" s="15">
        <v>7775</v>
      </c>
      <c r="L58" s="15">
        <v>7960</v>
      </c>
      <c r="M58" s="15">
        <v>7920</v>
      </c>
      <c r="N58" s="15">
        <v>7655</v>
      </c>
      <c r="O58" s="15">
        <v>7637</v>
      </c>
      <c r="P58" s="15">
        <v>7291</v>
      </c>
      <c r="Q58" s="15">
        <v>7220</v>
      </c>
      <c r="R58" s="15">
        <v>6922</v>
      </c>
      <c r="S58" s="15">
        <v>7677</v>
      </c>
      <c r="T58" s="15">
        <v>7631</v>
      </c>
      <c r="U58" s="15">
        <v>6853</v>
      </c>
      <c r="V58" s="15">
        <v>7156</v>
      </c>
      <c r="W58" s="15">
        <v>7138</v>
      </c>
      <c r="X58" s="15">
        <v>7378</v>
      </c>
    </row>
    <row r="59" spans="1:24">
      <c r="A59" s="13" t="s">
        <v>101</v>
      </c>
      <c r="B59" s="15">
        <v>13668</v>
      </c>
      <c r="C59" s="15">
        <v>9299</v>
      </c>
      <c r="D59" s="15">
        <v>8183</v>
      </c>
      <c r="E59" s="15">
        <v>6656</v>
      </c>
      <c r="F59" s="15">
        <v>6549</v>
      </c>
      <c r="G59" s="15">
        <v>6299</v>
      </c>
      <c r="H59" s="15">
        <v>5810</v>
      </c>
      <c r="I59" s="15">
        <v>5764</v>
      </c>
      <c r="J59" s="15">
        <v>6121</v>
      </c>
      <c r="K59" s="15">
        <v>7383</v>
      </c>
      <c r="L59" s="15">
        <v>7526</v>
      </c>
      <c r="M59" s="15">
        <v>7614</v>
      </c>
      <c r="N59" s="15">
        <v>8916</v>
      </c>
      <c r="O59" s="15">
        <v>10283</v>
      </c>
      <c r="P59" s="15">
        <v>11886</v>
      </c>
      <c r="Q59" s="15">
        <v>11574</v>
      </c>
      <c r="R59" s="15">
        <v>12051</v>
      </c>
      <c r="S59" s="15">
        <v>10697</v>
      </c>
      <c r="T59" s="15">
        <v>7776</v>
      </c>
      <c r="U59" s="15">
        <v>7133</v>
      </c>
      <c r="V59" s="15">
        <v>6334</v>
      </c>
      <c r="W59" s="15">
        <v>5702</v>
      </c>
      <c r="X59" s="15">
        <v>5310</v>
      </c>
    </row>
    <row r="60" spans="1:24">
      <c r="A60" s="13" t="s">
        <v>102</v>
      </c>
      <c r="B60" s="15">
        <v>281</v>
      </c>
      <c r="C60" s="15">
        <v>513</v>
      </c>
      <c r="D60" s="15">
        <v>697</v>
      </c>
      <c r="E60" s="15">
        <v>1114</v>
      </c>
      <c r="F60" s="15">
        <v>1184</v>
      </c>
      <c r="G60" s="15">
        <v>983</v>
      </c>
      <c r="H60" s="15">
        <v>693</v>
      </c>
      <c r="I60" s="15">
        <v>529</v>
      </c>
      <c r="J60" s="15">
        <v>449</v>
      </c>
      <c r="K60" s="15">
        <v>381</v>
      </c>
      <c r="L60" s="15">
        <v>452</v>
      </c>
      <c r="M60" s="15">
        <v>494</v>
      </c>
      <c r="N60" s="15">
        <v>402</v>
      </c>
      <c r="O60" s="15">
        <v>315</v>
      </c>
      <c r="P60" s="15">
        <v>348</v>
      </c>
      <c r="Q60" s="15">
        <v>344</v>
      </c>
      <c r="R60" s="15">
        <v>424</v>
      </c>
      <c r="S60" s="15">
        <v>480</v>
      </c>
      <c r="T60" s="15">
        <v>772</v>
      </c>
      <c r="U60" s="15">
        <v>944</v>
      </c>
      <c r="V60" s="15">
        <v>982</v>
      </c>
      <c r="W60" s="15">
        <v>975</v>
      </c>
      <c r="X60" s="15">
        <v>1086</v>
      </c>
    </row>
    <row r="61" spans="1:24">
      <c r="A61" s="13" t="s">
        <v>103</v>
      </c>
      <c r="B61" s="15">
        <v>61</v>
      </c>
      <c r="C61" s="15">
        <v>259</v>
      </c>
      <c r="D61" s="15">
        <v>368</v>
      </c>
      <c r="E61" s="15">
        <v>587</v>
      </c>
      <c r="F61" s="15">
        <v>675</v>
      </c>
      <c r="G61" s="15">
        <v>540</v>
      </c>
      <c r="H61" s="15">
        <v>349</v>
      </c>
      <c r="I61" s="15">
        <v>290</v>
      </c>
      <c r="J61" s="15">
        <v>245</v>
      </c>
      <c r="K61" s="15">
        <v>200</v>
      </c>
      <c r="L61" s="15">
        <v>226</v>
      </c>
      <c r="M61" s="15">
        <v>255</v>
      </c>
      <c r="N61" s="15">
        <v>187</v>
      </c>
      <c r="O61" s="15">
        <v>163</v>
      </c>
      <c r="P61" s="15">
        <v>145</v>
      </c>
      <c r="Q61" s="15">
        <v>174</v>
      </c>
      <c r="R61" s="15">
        <v>200</v>
      </c>
      <c r="S61" s="15">
        <v>258</v>
      </c>
      <c r="T61" s="15">
        <v>389</v>
      </c>
      <c r="U61" s="15">
        <v>458</v>
      </c>
      <c r="V61" s="15">
        <v>526</v>
      </c>
      <c r="W61" s="15">
        <v>559</v>
      </c>
      <c r="X61" s="15">
        <v>562</v>
      </c>
    </row>
  </sheetData>
  <conditionalFormatting sqref="A1">
    <cfRule type="expression" dxfId="125" priority="2">
      <formula>TRUE</formula>
    </cfRule>
  </conditionalFormatting>
  <conditionalFormatting sqref="A15:X15">
    <cfRule type="expression" dxfId="124" priority="10">
      <formula>TRUE</formula>
    </cfRule>
  </conditionalFormatting>
  <conditionalFormatting sqref="A17:X17">
    <cfRule type="expression" dxfId="123" priority="13">
      <formula>TRUE</formula>
    </cfRule>
  </conditionalFormatting>
  <conditionalFormatting sqref="A18:X21">
    <cfRule type="notContainsBlanks" dxfId="122" priority="1">
      <formula>LEN(TRIM(A18))&gt;0</formula>
    </cfRule>
  </conditionalFormatting>
  <conditionalFormatting sqref="A1:X1">
    <cfRule type="expression" dxfId="121" priority="7">
      <formula>TRUE</formula>
    </cfRule>
  </conditionalFormatting>
  <conditionalFormatting sqref="A21:X21">
    <cfRule type="expression" dxfId="120" priority="16">
      <formula>TRUE</formula>
    </cfRule>
  </conditionalFormatting>
  <conditionalFormatting sqref="A27:X27">
    <cfRule type="expression" dxfId="119" priority="19">
      <formula>TRUE</formula>
    </cfRule>
  </conditionalFormatting>
  <conditionalFormatting sqref="A31:X31">
    <cfRule type="expression" dxfId="118" priority="22">
      <formula>TRUE</formula>
    </cfRule>
  </conditionalFormatting>
  <conditionalFormatting sqref="A33:X33">
    <cfRule type="expression" dxfId="117" priority="25">
      <formula>TRUE</formula>
    </cfRule>
  </conditionalFormatting>
  <conditionalFormatting sqref="A36:X36">
    <cfRule type="expression" dxfId="116" priority="28">
      <formula>TRUE</formula>
    </cfRule>
  </conditionalFormatting>
  <conditionalFormatting sqref="A39:X39">
    <cfRule type="expression" dxfId="115" priority="31">
      <formula>TRUE</formula>
    </cfRule>
  </conditionalFormatting>
  <conditionalFormatting sqref="A46:X46">
    <cfRule type="expression" dxfId="114" priority="34">
      <formula>TRUE</formula>
    </cfRule>
  </conditionalFormatting>
  <conditionalFormatting sqref="A56:X56">
    <cfRule type="expression" dxfId="113" priority="37">
      <formula>TRUE</formula>
    </cfRule>
  </conditionalFormatting>
  <conditionalFormatting sqref="A61:X61">
    <cfRule type="expression" dxfId="112" priority="40">
      <formula>TRUE</formula>
    </cfRule>
  </conditionalFormatting>
  <conditionalFormatting sqref="B1">
    <cfRule type="expression" dxfId="111" priority="5">
      <formula>TRUE</formula>
    </cfRule>
  </conditionalFormatting>
  <conditionalFormatting sqref="B15">
    <cfRule type="expression" dxfId="110" priority="8">
      <formula>TRUE</formula>
    </cfRule>
  </conditionalFormatting>
  <conditionalFormatting sqref="B17">
    <cfRule type="expression" dxfId="109" priority="11">
      <formula>TRUE</formula>
    </cfRule>
  </conditionalFormatting>
  <conditionalFormatting sqref="B2">
    <cfRule type="expression" dxfId="108" priority="3">
      <formula>TRUE</formula>
    </cfRule>
  </conditionalFormatting>
  <conditionalFormatting sqref="B21">
    <cfRule type="expression" dxfId="107" priority="14">
      <formula>TRUE</formula>
    </cfRule>
  </conditionalFormatting>
  <conditionalFormatting sqref="B27">
    <cfRule type="expression" dxfId="106" priority="17">
      <formula>TRUE</formula>
    </cfRule>
  </conditionalFormatting>
  <conditionalFormatting sqref="B2:B61">
    <cfRule type="expression" dxfId="105" priority="42">
      <formula>TRUE</formula>
    </cfRule>
  </conditionalFormatting>
  <conditionalFormatting sqref="B31">
    <cfRule type="expression" dxfId="104" priority="20">
      <formula>TRUE</formula>
    </cfRule>
  </conditionalFormatting>
  <conditionalFormatting sqref="B33">
    <cfRule type="expression" dxfId="103" priority="23">
      <formula>TRUE</formula>
    </cfRule>
  </conditionalFormatting>
  <conditionalFormatting sqref="B36">
    <cfRule type="expression" dxfId="102" priority="26">
      <formula>TRUE</formula>
    </cfRule>
  </conditionalFormatting>
  <conditionalFormatting sqref="B39">
    <cfRule type="expression" dxfId="101" priority="29">
      <formula>TRUE</formula>
    </cfRule>
  </conditionalFormatting>
  <conditionalFormatting sqref="B46">
    <cfRule type="expression" dxfId="100" priority="32">
      <formula>TRUE</formula>
    </cfRule>
  </conditionalFormatting>
  <conditionalFormatting sqref="B56">
    <cfRule type="expression" dxfId="99" priority="35">
      <formula>TRUE</formula>
    </cfRule>
  </conditionalFormatting>
  <conditionalFormatting sqref="B61">
    <cfRule type="expression" dxfId="98" priority="38">
      <formula>TRUE</formula>
    </cfRule>
  </conditionalFormatting>
  <conditionalFormatting sqref="X1">
    <cfRule type="expression" dxfId="97" priority="6">
      <formula>TRUE</formula>
    </cfRule>
  </conditionalFormatting>
  <conditionalFormatting sqref="X15">
    <cfRule type="expression" dxfId="96" priority="9">
      <formula>TRUE</formula>
    </cfRule>
  </conditionalFormatting>
  <conditionalFormatting sqref="X17">
    <cfRule type="expression" dxfId="95" priority="12">
      <formula>TRUE</formula>
    </cfRule>
  </conditionalFormatting>
  <conditionalFormatting sqref="X2">
    <cfRule type="expression" dxfId="94" priority="4">
      <formula>TRUE</formula>
    </cfRule>
  </conditionalFormatting>
  <conditionalFormatting sqref="X21">
    <cfRule type="expression" dxfId="93" priority="15">
      <formula>TRUE</formula>
    </cfRule>
  </conditionalFormatting>
  <conditionalFormatting sqref="X27">
    <cfRule type="expression" dxfId="92" priority="18">
      <formula>TRUE</formula>
    </cfRule>
  </conditionalFormatting>
  <conditionalFormatting sqref="X2:X61">
    <cfRule type="expression" dxfId="91" priority="41">
      <formula>TRUE</formula>
    </cfRule>
  </conditionalFormatting>
  <conditionalFormatting sqref="X31">
    <cfRule type="expression" dxfId="90" priority="21">
      <formula>TRUE</formula>
    </cfRule>
  </conditionalFormatting>
  <conditionalFormatting sqref="X33">
    <cfRule type="expression" dxfId="89" priority="24">
      <formula>TRUE</formula>
    </cfRule>
  </conditionalFormatting>
  <conditionalFormatting sqref="X36">
    <cfRule type="expression" dxfId="88" priority="27">
      <formula>TRUE</formula>
    </cfRule>
  </conditionalFormatting>
  <conditionalFormatting sqref="X39">
    <cfRule type="expression" dxfId="87" priority="30">
      <formula>TRUE</formula>
    </cfRule>
  </conditionalFormatting>
  <conditionalFormatting sqref="X46">
    <cfRule type="expression" dxfId="86" priority="33">
      <formula>TRUE</formula>
    </cfRule>
  </conditionalFormatting>
  <conditionalFormatting sqref="X56">
    <cfRule type="expression" dxfId="85" priority="36">
      <formula>TRUE</formula>
    </cfRule>
  </conditionalFormatting>
  <conditionalFormatting sqref="X61">
    <cfRule type="expression" dxfId="84" priority="39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4</v>
      </c>
      <c r="B1" s="2" t="s">
        <v>104</v>
      </c>
      <c r="C1" s="2" t="s">
        <v>104</v>
      </c>
      <c r="D1" s="2" t="s">
        <v>104</v>
      </c>
      <c r="E1" s="2" t="s">
        <v>104</v>
      </c>
      <c r="F1" s="2" t="s">
        <v>104</v>
      </c>
      <c r="G1" s="2" t="s">
        <v>104</v>
      </c>
      <c r="H1" s="2" t="s">
        <v>104</v>
      </c>
      <c r="I1" s="2" t="s">
        <v>104</v>
      </c>
      <c r="J1" s="2" t="s">
        <v>104</v>
      </c>
      <c r="K1" s="2" t="s">
        <v>104</v>
      </c>
      <c r="L1" s="2" t="s">
        <v>104</v>
      </c>
      <c r="M1" s="2" t="s">
        <v>104</v>
      </c>
      <c r="N1" s="2" t="s">
        <v>104</v>
      </c>
      <c r="O1" s="2" t="s">
        <v>104</v>
      </c>
      <c r="P1" s="2" t="s">
        <v>104</v>
      </c>
      <c r="Q1" s="2" t="s">
        <v>104</v>
      </c>
      <c r="R1" s="2" t="s">
        <v>104</v>
      </c>
      <c r="S1" s="2" t="s">
        <v>104</v>
      </c>
      <c r="T1" s="2" t="s">
        <v>104</v>
      </c>
      <c r="U1" s="2" t="s">
        <v>104</v>
      </c>
      <c r="V1" s="2" t="s">
        <v>104</v>
      </c>
      <c r="W1" s="2" t="s">
        <v>104</v>
      </c>
      <c r="X1" s="2" t="s">
        <v>104</v>
      </c>
    </row>
    <row r="2" spans="1:24" ht="32.1">
      <c r="A2" s="2" t="s">
        <v>49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</row>
    <row r="6" spans="1:24">
      <c r="A6" s="13" t="s">
        <v>52</v>
      </c>
      <c r="B6" s="14">
        <v>-2248892.986337</v>
      </c>
      <c r="C6" s="14">
        <v>-1662352.619311</v>
      </c>
      <c r="D6" s="14">
        <v>-913144.37899400003</v>
      </c>
      <c r="E6" s="14">
        <v>-599136.89780799998</v>
      </c>
      <c r="F6" s="14">
        <v>-636113.9306940001</v>
      </c>
      <c r="G6" s="14">
        <v>-535085.495413</v>
      </c>
      <c r="H6" s="14">
        <v>-450469.87577899999</v>
      </c>
      <c r="I6" s="14">
        <v>-373111.83373399999</v>
      </c>
      <c r="J6" s="14">
        <v>-446395.09490500001</v>
      </c>
      <c r="K6" s="14">
        <v>-735729.34878100001</v>
      </c>
      <c r="L6" s="14">
        <v>-777843.58215699997</v>
      </c>
      <c r="M6" s="14">
        <v>-904844.01451599994</v>
      </c>
      <c r="N6" s="14">
        <v>-1106827.130594</v>
      </c>
      <c r="O6" s="14">
        <v>-1397984.038467</v>
      </c>
      <c r="P6" s="14">
        <v>-1743629.017424</v>
      </c>
      <c r="Q6" s="14">
        <v>-1766551.201349</v>
      </c>
      <c r="R6" s="14">
        <v>-1842545.9554300001</v>
      </c>
      <c r="S6" s="14">
        <v>-1629507.317663</v>
      </c>
      <c r="T6" s="14">
        <v>-1188270.7713860001</v>
      </c>
      <c r="U6" s="14">
        <v>-1314422.0556300001</v>
      </c>
      <c r="V6" s="14">
        <v>-1135277.5486880001</v>
      </c>
      <c r="W6" s="14">
        <v>-967204.98082499998</v>
      </c>
      <c r="X6" s="14">
        <v>-843816.92415099987</v>
      </c>
    </row>
    <row r="7" spans="1:24">
      <c r="A7" s="13" t="s">
        <v>53</v>
      </c>
      <c r="B7" s="14">
        <v>9171406.3620759994</v>
      </c>
      <c r="C7" s="14">
        <v>9032910.0572779998</v>
      </c>
      <c r="D7" s="14">
        <v>9505670.7318550013</v>
      </c>
      <c r="E7" s="14">
        <v>11341756.303230001</v>
      </c>
      <c r="F7" s="14">
        <v>11997135.744665001</v>
      </c>
      <c r="G7" s="14">
        <v>10217425.324873</v>
      </c>
      <c r="H7" s="14">
        <v>7406961.9622490006</v>
      </c>
      <c r="I7" s="14">
        <v>5833679.4483270003</v>
      </c>
      <c r="J7" s="14">
        <v>5189840.225017</v>
      </c>
      <c r="K7" s="14">
        <v>6056419.0895189997</v>
      </c>
      <c r="L7" s="14">
        <v>6036792.9249469992</v>
      </c>
      <c r="M7" s="14">
        <v>7075084.5969520006</v>
      </c>
      <c r="N7" s="14">
        <v>7249334.3018580005</v>
      </c>
      <c r="O7" s="14">
        <v>6851018.1222920008</v>
      </c>
      <c r="P7" s="14">
        <v>8505428.1866399981</v>
      </c>
      <c r="Q7" s="14">
        <v>8685027.8306169994</v>
      </c>
      <c r="R7" s="14">
        <v>8728240.4742590003</v>
      </c>
      <c r="S7" s="14">
        <v>9544189.9483020008</v>
      </c>
      <c r="T7" s="14">
        <v>8531171.2414640002</v>
      </c>
      <c r="U7" s="14">
        <v>9548144.9884580001</v>
      </c>
      <c r="V7" s="14">
        <v>9291381.9625509996</v>
      </c>
      <c r="W7" s="14">
        <v>9294058.1991299987</v>
      </c>
      <c r="X7" s="14">
        <v>9711039.3908849992</v>
      </c>
    </row>
    <row r="8" spans="1:24">
      <c r="A8" s="13" t="s">
        <v>54</v>
      </c>
      <c r="B8" s="14">
        <v>3334172.7296520001</v>
      </c>
      <c r="C8" s="14">
        <v>3441083.9410560001</v>
      </c>
      <c r="D8" s="14">
        <v>4637575.0478759985</v>
      </c>
      <c r="E8" s="14">
        <v>3520370.098404</v>
      </c>
      <c r="F8" s="14">
        <v>3908734.3658039998</v>
      </c>
      <c r="G8" s="14">
        <v>3603411.284603999</v>
      </c>
      <c r="H8" s="14">
        <v>3674676.5420039999</v>
      </c>
      <c r="I8" s="14">
        <v>4330108.1419200003</v>
      </c>
      <c r="J8" s="14">
        <v>4334728.7768640006</v>
      </c>
      <c r="K8" s="14">
        <v>4588103.7830400001</v>
      </c>
      <c r="L8" s="14">
        <v>4707824.3182560001</v>
      </c>
      <c r="M8" s="14">
        <v>5138113.4254320003</v>
      </c>
      <c r="N8" s="14">
        <v>4370847.0004679998</v>
      </c>
      <c r="O8" s="14">
        <v>4891732.3488600003</v>
      </c>
      <c r="P8" s="14">
        <v>4012589.0630160002</v>
      </c>
      <c r="Q8" s="14">
        <v>3885215.7997559998</v>
      </c>
      <c r="R8" s="14">
        <v>3946110.9638999999</v>
      </c>
      <c r="S8" s="14">
        <v>3314765.079384</v>
      </c>
      <c r="T8" s="14">
        <v>3232235.1522360002</v>
      </c>
      <c r="U8" s="14">
        <v>3456582.0160440002</v>
      </c>
      <c r="V8" s="14">
        <v>3423591.7105680001</v>
      </c>
      <c r="W8" s="14">
        <v>2563717.0850760001</v>
      </c>
      <c r="X8" s="14">
        <v>2542849.4333520001</v>
      </c>
    </row>
    <row r="9" spans="1:24">
      <c r="A9" s="13" t="s">
        <v>55</v>
      </c>
      <c r="B9" s="14">
        <v>1960977.223764</v>
      </c>
      <c r="C9" s="14">
        <v>937062.401052</v>
      </c>
      <c r="D9" s="14">
        <v>247268.81830799999</v>
      </c>
      <c r="E9" s="14">
        <v>164611.14376800001</v>
      </c>
      <c r="F9" s="14">
        <v>233901.12230399999</v>
      </c>
      <c r="G9" s="14">
        <v>154997.45095200001</v>
      </c>
      <c r="H9" s="14">
        <v>132821.557356</v>
      </c>
      <c r="I9" s="14">
        <v>72404.726124000008</v>
      </c>
      <c r="J9" s="14">
        <v>128404.472616</v>
      </c>
      <c r="K9" s="14">
        <v>102015.438024</v>
      </c>
      <c r="L9" s="14">
        <v>70318.223364000005</v>
      </c>
      <c r="M9" s="14">
        <v>161706.20086800001</v>
      </c>
      <c r="N9" s="14">
        <v>143462.94092399999</v>
      </c>
      <c r="O9" s="14">
        <v>892333.71313199983</v>
      </c>
      <c r="P9" s="14">
        <v>717762.68871600018</v>
      </c>
      <c r="Q9" s="14">
        <v>678829.34720399999</v>
      </c>
      <c r="R9" s="14">
        <v>1200065.10222</v>
      </c>
      <c r="S9" s="14">
        <v>1036495.425696</v>
      </c>
      <c r="T9" s="14">
        <v>1860523.5109920001</v>
      </c>
      <c r="U9" s="14">
        <v>1023007.261644</v>
      </c>
      <c r="V9" s="14">
        <v>957757.76778000011</v>
      </c>
      <c r="W9" s="14">
        <v>1572602.2876319999</v>
      </c>
      <c r="X9" s="14">
        <v>1397108.4327839999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1540788.9919439999</v>
      </c>
      <c r="C11" s="14">
        <v>492015.16942799999</v>
      </c>
      <c r="D11" s="14">
        <v>10676.876376</v>
      </c>
      <c r="E11" s="14">
        <v>354958.25252400001</v>
      </c>
      <c r="F11" s="14">
        <v>11771.278319999999</v>
      </c>
      <c r="G11" s="14">
        <v>386941.00115999999</v>
      </c>
      <c r="H11" s="14">
        <v>1129998.467676</v>
      </c>
      <c r="I11" s="14">
        <v>1447555.509816</v>
      </c>
      <c r="J11" s="14">
        <v>2033923.6704480001</v>
      </c>
      <c r="K11" s="14">
        <v>1648993.8001079999</v>
      </c>
      <c r="L11" s="14">
        <v>2024142.6965399999</v>
      </c>
      <c r="M11" s="14">
        <v>210353.71677599999</v>
      </c>
      <c r="N11" s="14">
        <v>1496968.059528</v>
      </c>
      <c r="O11" s="14">
        <v>1484522.164812</v>
      </c>
      <c r="P11" s="14">
        <v>976548.48155999999</v>
      </c>
      <c r="Q11" s="14">
        <v>1175006.24496</v>
      </c>
      <c r="R11" s="14">
        <v>847038.82670400012</v>
      </c>
      <c r="S11" s="14">
        <v>543055.48117200006</v>
      </c>
      <c r="T11" s="14">
        <v>480613.59014400002</v>
      </c>
      <c r="U11" s="14">
        <v>5857.2429359999996</v>
      </c>
      <c r="V11" s="14">
        <v>434350.03538399999</v>
      </c>
      <c r="W11" s="14">
        <v>403421.15991599998</v>
      </c>
      <c r="X11" s="14">
        <v>276510.73879199999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250337.26824100001</v>
      </c>
      <c r="C13" s="14">
        <v>756643.78327900008</v>
      </c>
      <c r="D13" s="14">
        <v>870000.45155000011</v>
      </c>
      <c r="E13" s="14">
        <v>809436.87821399991</v>
      </c>
      <c r="F13" s="14">
        <v>773903.58601600002</v>
      </c>
      <c r="G13" s="14">
        <v>863108.58867999981</v>
      </c>
      <c r="H13" s="14">
        <v>1065432.4576969999</v>
      </c>
      <c r="I13" s="14">
        <v>1257031.1365479999</v>
      </c>
      <c r="J13" s="14">
        <v>1248686.0560069999</v>
      </c>
      <c r="K13" s="14">
        <v>1404258.2749399999</v>
      </c>
      <c r="L13" s="14">
        <v>1464831.9475070001</v>
      </c>
      <c r="M13" s="14">
        <v>1338840.5701339999</v>
      </c>
      <c r="N13" s="14">
        <v>1335179.741435</v>
      </c>
      <c r="O13" s="14">
        <v>1078017.5067680001</v>
      </c>
      <c r="P13" s="14">
        <v>1045224.805042</v>
      </c>
      <c r="Q13" s="14">
        <v>1132716.628575</v>
      </c>
      <c r="R13" s="14">
        <v>800105.70007600007</v>
      </c>
      <c r="S13" s="14">
        <v>742299.24815400015</v>
      </c>
      <c r="T13" s="14">
        <v>322872.49798500002</v>
      </c>
      <c r="U13" s="14">
        <v>618201.00586899999</v>
      </c>
      <c r="V13" s="14">
        <v>592103.54170099995</v>
      </c>
      <c r="W13" s="14">
        <v>286776.04321099998</v>
      </c>
      <c r="X13" s="14">
        <v>287288.30480099999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7831460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7381400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7014330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6890380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6655560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6485500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6199050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5864320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5688500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5374800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5379500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5398400.0000000009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5294700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5243000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5327040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5385680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5333720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5350380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5357469.9999999991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5484140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5513760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5713920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5740350</v>
      </c>
    </row>
    <row r="17" spans="1:24">
      <c r="A17" s="13" t="s">
        <v>63</v>
      </c>
      <c r="B17" s="14">
        <v>1435244.1866989641</v>
      </c>
      <c r="C17" s="14">
        <v>1700419.8159482549</v>
      </c>
      <c r="D17" s="14">
        <v>2080697.4717025331</v>
      </c>
      <c r="E17" s="14">
        <v>2714151.901091916</v>
      </c>
      <c r="F17" s="14">
        <v>2917392.142527814</v>
      </c>
      <c r="G17" s="14">
        <v>2496763.8998648692</v>
      </c>
      <c r="H17" s="14">
        <v>1901958.500447433</v>
      </c>
      <c r="I17" s="14">
        <v>1704252.329244219</v>
      </c>
      <c r="J17" s="14">
        <v>1570795.850052489</v>
      </c>
      <c r="K17" s="14">
        <v>1553642.8245098749</v>
      </c>
      <c r="L17" s="14">
        <v>1628130.0478842489</v>
      </c>
      <c r="M17" s="14">
        <v>1660102.721347328</v>
      </c>
      <c r="N17" s="14">
        <v>1677733.834475439</v>
      </c>
      <c r="O17" s="14">
        <v>1677305.5210464201</v>
      </c>
      <c r="P17" s="14">
        <v>1679731.470968416</v>
      </c>
      <c r="Q17" s="14">
        <v>1776598.5989058991</v>
      </c>
      <c r="R17" s="14">
        <v>1831368.1531499389</v>
      </c>
      <c r="S17" s="14">
        <v>1953467.7425753709</v>
      </c>
      <c r="T17" s="14">
        <v>2119029.3177997409</v>
      </c>
      <c r="U17" s="14">
        <v>2293172.8473458802</v>
      </c>
      <c r="V17" s="14">
        <v>2346918.4976032372</v>
      </c>
      <c r="W17" s="14">
        <v>2321874.8883554148</v>
      </c>
      <c r="X17" s="14">
        <v>2405716.9093087059</v>
      </c>
    </row>
    <row r="18" spans="1:24">
      <c r="A18" s="13" t="s">
        <v>0</v>
      </c>
      <c r="B18" s="14">
        <f t="shared" ref="B18:X18" si="0">SUM(B6:B17)</f>
        <v>23275493.776038967</v>
      </c>
      <c r="C18" s="14">
        <f t="shared" si="0"/>
        <v>22079182.548730254</v>
      </c>
      <c r="D18" s="14">
        <f t="shared" si="0"/>
        <v>23453075.018673535</v>
      </c>
      <c r="E18" s="14">
        <f t="shared" si="0"/>
        <v>25196527.679423913</v>
      </c>
      <c r="F18" s="14">
        <f t="shared" si="0"/>
        <v>25862284.308942813</v>
      </c>
      <c r="G18" s="14">
        <f t="shared" si="0"/>
        <v>23673062.054720871</v>
      </c>
      <c r="H18" s="14">
        <f t="shared" si="0"/>
        <v>21060429.611650433</v>
      </c>
      <c r="I18" s="14">
        <f t="shared" si="0"/>
        <v>20136239.458245218</v>
      </c>
      <c r="J18" s="14">
        <f t="shared" si="0"/>
        <v>19748483.956099488</v>
      </c>
      <c r="K18" s="14">
        <f t="shared" si="0"/>
        <v>19992503.861359872</v>
      </c>
      <c r="L18" s="14">
        <f t="shared" si="0"/>
        <v>20533696.576341245</v>
      </c>
      <c r="M18" s="14">
        <f t="shared" si="0"/>
        <v>20077757.216993328</v>
      </c>
      <c r="N18" s="14">
        <f t="shared" si="0"/>
        <v>20461398.748094443</v>
      </c>
      <c r="O18" s="14">
        <f t="shared" si="0"/>
        <v>20719945.338443417</v>
      </c>
      <c r="P18" s="14">
        <f t="shared" si="0"/>
        <v>20520695.678518414</v>
      </c>
      <c r="Q18" s="14">
        <f t="shared" si="0"/>
        <v>20952523.248668898</v>
      </c>
      <c r="R18" s="14">
        <f t="shared" si="0"/>
        <v>20844103.264878944</v>
      </c>
      <c r="S18" s="14">
        <f t="shared" si="0"/>
        <v>20855145.60762037</v>
      </c>
      <c r="T18" s="14">
        <f t="shared" si="0"/>
        <v>20715644.539234739</v>
      </c>
      <c r="U18" s="14">
        <f t="shared" si="0"/>
        <v>21114683.306666881</v>
      </c>
      <c r="V18" s="14">
        <f t="shared" si="0"/>
        <v>21424585.966899239</v>
      </c>
      <c r="W18" s="14">
        <f t="shared" si="0"/>
        <v>21189164.682495415</v>
      </c>
      <c r="X18" s="14">
        <f t="shared" si="0"/>
        <v>21517046.285771709</v>
      </c>
    </row>
    <row r="19" spans="1:24">
      <c r="A19" s="13" t="s">
        <v>6</v>
      </c>
      <c r="B19" s="14">
        <f t="shared" ref="B19:X19" si="1">B18/B4/1000</f>
        <v>232.75493776038968</v>
      </c>
      <c r="C19" s="14">
        <f t="shared" si="1"/>
        <v>220.79182548730253</v>
      </c>
      <c r="D19" s="14">
        <f t="shared" si="1"/>
        <v>234.53075018673536</v>
      </c>
      <c r="E19" s="14">
        <f t="shared" si="1"/>
        <v>251.96527679423912</v>
      </c>
      <c r="F19" s="14">
        <f t="shared" si="1"/>
        <v>258.62284308942816</v>
      </c>
      <c r="G19" s="14">
        <f t="shared" si="1"/>
        <v>236.7306205472087</v>
      </c>
      <c r="H19" s="14">
        <f t="shared" si="1"/>
        <v>210.60429611650432</v>
      </c>
      <c r="I19" s="14">
        <f t="shared" si="1"/>
        <v>201.36239458245217</v>
      </c>
      <c r="J19" s="14">
        <f t="shared" si="1"/>
        <v>197.48483956099489</v>
      </c>
      <c r="K19" s="14">
        <f t="shared" si="1"/>
        <v>199.9250386135987</v>
      </c>
      <c r="L19" s="14">
        <f t="shared" si="1"/>
        <v>205.33696576341245</v>
      </c>
      <c r="M19" s="14">
        <f t="shared" si="1"/>
        <v>200.77757216993331</v>
      </c>
      <c r="N19" s="14">
        <f t="shared" si="1"/>
        <v>204.61398748094442</v>
      </c>
      <c r="O19" s="14">
        <f t="shared" si="1"/>
        <v>207.19945338443415</v>
      </c>
      <c r="P19" s="14">
        <f t="shared" si="1"/>
        <v>205.20695678518416</v>
      </c>
      <c r="Q19" s="14">
        <f t="shared" si="1"/>
        <v>209.52523248668896</v>
      </c>
      <c r="R19" s="14">
        <f t="shared" si="1"/>
        <v>208.44103264878945</v>
      </c>
      <c r="S19" s="14">
        <f t="shared" si="1"/>
        <v>208.55145607620369</v>
      </c>
      <c r="T19" s="14">
        <f t="shared" si="1"/>
        <v>207.15644539234736</v>
      </c>
      <c r="U19" s="14">
        <f t="shared" si="1"/>
        <v>211.14683306666879</v>
      </c>
      <c r="V19" s="14">
        <f t="shared" si="1"/>
        <v>214.24585966899238</v>
      </c>
      <c r="W19" s="14">
        <f t="shared" si="1"/>
        <v>211.89164682495417</v>
      </c>
      <c r="X19" s="14">
        <f t="shared" si="1"/>
        <v>215.1704628577171</v>
      </c>
    </row>
    <row r="20" spans="1:24">
      <c r="A20" s="13" t="s">
        <v>7</v>
      </c>
      <c r="B20" s="14">
        <f>B19/B5</f>
        <v>58.18873444009742</v>
      </c>
      <c r="C20" s="14">
        <f>C19/B5</f>
        <v>55.197956371825633</v>
      </c>
      <c r="D20" s="14">
        <f>D19/B5</f>
        <v>58.63268754668384</v>
      </c>
      <c r="E20" s="14">
        <f>E19/B5</f>
        <v>62.991319198559779</v>
      </c>
      <c r="F20" s="14">
        <f>F19/B5</f>
        <v>64.65571077235704</v>
      </c>
      <c r="G20" s="14">
        <f>G19/B5</f>
        <v>59.182655136802175</v>
      </c>
      <c r="H20" s="14">
        <f>H19/B5</f>
        <v>52.651074029126079</v>
      </c>
      <c r="I20" s="14">
        <f>I19/B5</f>
        <v>50.340598645613042</v>
      </c>
      <c r="J20" s="14">
        <f>J19/B5</f>
        <v>49.371209890248721</v>
      </c>
      <c r="K20" s="14">
        <f>K19/B5</f>
        <v>49.981259653399675</v>
      </c>
      <c r="L20" s="14">
        <f>L19/B5</f>
        <v>51.334241440853113</v>
      </c>
      <c r="M20" s="14">
        <f>M19/B5</f>
        <v>50.194393042483327</v>
      </c>
      <c r="N20" s="14">
        <f>N19/B5</f>
        <v>51.153496870236104</v>
      </c>
      <c r="O20" s="14">
        <f>O19/B5</f>
        <v>51.799863346108538</v>
      </c>
      <c r="P20" s="14">
        <f>P19/B5</f>
        <v>51.30173919629604</v>
      </c>
      <c r="Q20" s="14">
        <f>Q19/B5</f>
        <v>52.381308121672241</v>
      </c>
      <c r="R20" s="14">
        <f>R19/B5</f>
        <v>52.110258162197361</v>
      </c>
      <c r="S20" s="14">
        <f>S19/B5</f>
        <v>52.137864019050923</v>
      </c>
      <c r="T20" s="14">
        <f>T19/B5</f>
        <v>51.789111348086841</v>
      </c>
      <c r="U20" s="14">
        <f>U19/B5</f>
        <v>52.786708266667198</v>
      </c>
      <c r="V20" s="14">
        <f>V19/B5</f>
        <v>53.561464917248095</v>
      </c>
      <c r="W20" s="14">
        <f>W19/B5</f>
        <v>52.972911706238541</v>
      </c>
      <c r="X20" s="14">
        <f>X19/B5</f>
        <v>53.792615714429274</v>
      </c>
    </row>
    <row r="21" spans="1:24">
      <c r="A21" s="13" t="s">
        <v>8</v>
      </c>
      <c r="B21" s="15">
        <v>256.02287122879159</v>
      </c>
      <c r="C21" s="15">
        <v>232.21761754254169</v>
      </c>
      <c r="D21" s="15">
        <v>216.9334240435</v>
      </c>
      <c r="E21" s="15">
        <v>201.445483258</v>
      </c>
      <c r="F21" s="15">
        <v>201.32406713745829</v>
      </c>
      <c r="G21" s="15">
        <v>194.9896863032084</v>
      </c>
      <c r="H21" s="15">
        <v>192.14631041825001</v>
      </c>
      <c r="I21" s="15">
        <v>176.57079002183329</v>
      </c>
      <c r="J21" s="15">
        <v>179.49091939125</v>
      </c>
      <c r="K21" s="15">
        <v>202.35059060025</v>
      </c>
      <c r="L21" s="15">
        <v>199.36269035141669</v>
      </c>
      <c r="M21" s="15">
        <v>212.59542626883339</v>
      </c>
      <c r="N21" s="15">
        <v>218.61014951308329</v>
      </c>
      <c r="O21" s="15">
        <v>219.8419535714583</v>
      </c>
      <c r="P21" s="15">
        <v>245.98017897679159</v>
      </c>
      <c r="Q21" s="15">
        <v>242.10332922891661</v>
      </c>
      <c r="R21" s="15">
        <v>233.2304657565833</v>
      </c>
      <c r="S21" s="15">
        <v>235.30082607533339</v>
      </c>
      <c r="T21" s="15">
        <v>200.06886301150001</v>
      </c>
      <c r="U21" s="15">
        <v>196.8133676694583</v>
      </c>
      <c r="V21" s="15">
        <v>191.43155517816669</v>
      </c>
      <c r="W21" s="15">
        <v>186.22245489608341</v>
      </c>
      <c r="X21" s="15">
        <v>183.5855674225833</v>
      </c>
    </row>
    <row r="22" spans="1:24">
      <c r="A22" s="13" t="s">
        <v>64</v>
      </c>
      <c r="B22" s="16">
        <v>27.382501778351749</v>
      </c>
      <c r="C22" s="16">
        <v>21.205406016043788</v>
      </c>
      <c r="D22" s="16">
        <v>12.13665972354703</v>
      </c>
      <c r="E22" s="16">
        <v>8.2274536391644766</v>
      </c>
      <c r="F22" s="16">
        <v>9.060157599669985</v>
      </c>
      <c r="G22" s="16">
        <v>7.7692342758351209</v>
      </c>
      <c r="H22" s="16">
        <v>6.8316258727735484</v>
      </c>
      <c r="I22" s="16">
        <v>6.1003608503473714</v>
      </c>
      <c r="J22" s="16">
        <v>7.4232158222976006</v>
      </c>
      <c r="K22" s="16">
        <v>9.8501394084435265</v>
      </c>
      <c r="L22" s="16">
        <v>9.9905734053885382</v>
      </c>
      <c r="M22" s="16">
        <v>11.34897189914247</v>
      </c>
      <c r="N22" s="16">
        <v>13.309763483780189</v>
      </c>
      <c r="O22" s="16">
        <v>19.576988883487271</v>
      </c>
      <c r="P22" s="16">
        <v>19.582675465140191</v>
      </c>
      <c r="Q22" s="16">
        <v>19.703822999970019</v>
      </c>
      <c r="R22" s="16">
        <v>23.346020573781171</v>
      </c>
      <c r="S22" s="16">
        <v>19.983868636173369</v>
      </c>
      <c r="T22" s="16">
        <v>23.99227622610665</v>
      </c>
      <c r="U22" s="16">
        <v>21.668505969334682</v>
      </c>
      <c r="V22" s="16">
        <v>20.967818593200139</v>
      </c>
      <c r="W22" s="16">
        <v>21.43674604323612</v>
      </c>
      <c r="X22" s="16">
        <v>18.730095255812429</v>
      </c>
    </row>
    <row r="23" spans="1:24">
      <c r="A23" s="13" t="s">
        <v>65</v>
      </c>
      <c r="B23" s="16">
        <v>133.99016651241979</v>
      </c>
      <c r="C23" s="16">
        <v>156.07817676695441</v>
      </c>
      <c r="D23" s="16">
        <v>174.14424718283919</v>
      </c>
      <c r="E23" s="16">
        <v>224.44734185119</v>
      </c>
      <c r="F23" s="16">
        <v>241.5587566519558</v>
      </c>
      <c r="G23" s="16">
        <v>217.56859464125259</v>
      </c>
      <c r="H23" s="16">
        <v>175.45630764103839</v>
      </c>
      <c r="I23" s="16">
        <v>164.59648946530959</v>
      </c>
      <c r="J23" s="16">
        <v>154.00715054414641</v>
      </c>
      <c r="K23" s="16">
        <v>142.13490007241009</v>
      </c>
      <c r="L23" s="16">
        <v>139.0702856553518</v>
      </c>
      <c r="M23" s="16">
        <v>148.0022477980568</v>
      </c>
      <c r="N23" s="16">
        <v>138.57278961089969</v>
      </c>
      <c r="O23" s="16">
        <v>142.50075868203979</v>
      </c>
      <c r="P23" s="16">
        <v>135.88396074009049</v>
      </c>
      <c r="Q23" s="16">
        <v>142.00599711811651</v>
      </c>
      <c r="R23" s="16">
        <v>151.96170349044181</v>
      </c>
      <c r="S23" s="16">
        <v>159.55103613282469</v>
      </c>
      <c r="T23" s="16">
        <v>214.7870021725868</v>
      </c>
      <c r="U23" s="16">
        <v>234.01713465108281</v>
      </c>
      <c r="V23" s="16">
        <v>254.43687438396489</v>
      </c>
      <c r="W23" s="16">
        <v>273.00984644723388</v>
      </c>
      <c r="X23" s="16">
        <v>292.72487456740379</v>
      </c>
    </row>
    <row r="24" spans="1:24">
      <c r="A24" s="13" t="s">
        <v>66</v>
      </c>
      <c r="B24" s="16">
        <v>9.8177112415957062</v>
      </c>
      <c r="C24" s="16">
        <v>9.8280797130972957</v>
      </c>
      <c r="D24" s="16">
        <v>14.40762888539515</v>
      </c>
      <c r="E24" s="16">
        <v>11.716497015011891</v>
      </c>
      <c r="F24" s="16">
        <v>12.66432718363567</v>
      </c>
      <c r="G24" s="16">
        <v>11.611166144291531</v>
      </c>
      <c r="H24" s="16">
        <v>10.607238518484261</v>
      </c>
      <c r="I24" s="16">
        <v>12.306335292831021</v>
      </c>
      <c r="J24" s="16">
        <v>11.377936324977959</v>
      </c>
      <c r="K24" s="16">
        <v>11.970045533621271</v>
      </c>
      <c r="L24" s="16">
        <v>12.956056828078911</v>
      </c>
      <c r="M24" s="16">
        <v>13.79942000382594</v>
      </c>
      <c r="N24" s="16">
        <v>12.44199580786513</v>
      </c>
      <c r="O24" s="16">
        <v>12.2723709242351</v>
      </c>
      <c r="P24" s="16">
        <v>11.208740089491039</v>
      </c>
      <c r="Q24" s="16">
        <v>10.8885246496344</v>
      </c>
      <c r="R24" s="16">
        <v>11.005723408568009</v>
      </c>
      <c r="S24" s="16">
        <v>9.6636748066542069</v>
      </c>
      <c r="T24" s="16">
        <v>8.0187772148761347</v>
      </c>
      <c r="U24" s="16">
        <v>9.1144262441765278</v>
      </c>
      <c r="V24" s="16">
        <v>8.5471868712865291</v>
      </c>
      <c r="W24" s="16">
        <v>6.3386107725153744</v>
      </c>
      <c r="X24" s="16">
        <v>6.3161323550737531</v>
      </c>
    </row>
    <row r="25" spans="1:24">
      <c r="A25" s="13" t="s">
        <v>67</v>
      </c>
      <c r="B25" s="16">
        <v>5.2295547427152806</v>
      </c>
      <c r="C25" s="16">
        <v>3.1142855220627239</v>
      </c>
      <c r="D25" s="16">
        <v>0.94782646674219451</v>
      </c>
      <c r="E25" s="16">
        <v>0.77449734071149678</v>
      </c>
      <c r="F25" s="16">
        <v>0.98241752087762579</v>
      </c>
      <c r="G25" s="16">
        <v>0.69878904345474402</v>
      </c>
      <c r="H25" s="16">
        <v>0.55869808363551599</v>
      </c>
      <c r="I25" s="16">
        <v>0.34044152947947409</v>
      </c>
      <c r="J25" s="16">
        <v>0.54251236913078915</v>
      </c>
      <c r="K25" s="16">
        <v>0.51488350939862193</v>
      </c>
      <c r="L25" s="16">
        <v>0.46132215182972031</v>
      </c>
      <c r="M25" s="16">
        <v>0.82618272255431702</v>
      </c>
      <c r="N25" s="16">
        <v>0.75696230984582857</v>
      </c>
      <c r="O25" s="16">
        <v>2.8528544997445011</v>
      </c>
      <c r="P25" s="16">
        <v>2.7728035653684731</v>
      </c>
      <c r="Q25" s="16">
        <v>2.8941872331108009</v>
      </c>
      <c r="R25" s="16">
        <v>3.9958390308320721</v>
      </c>
      <c r="S25" s="16">
        <v>3.6516445563371058</v>
      </c>
      <c r="T25" s="16">
        <v>4.2333358988389893</v>
      </c>
      <c r="U25" s="16">
        <v>3.270067841047255</v>
      </c>
      <c r="V25" s="16">
        <v>2.7175348605797729</v>
      </c>
      <c r="W25" s="16">
        <v>3.7555527185624511</v>
      </c>
      <c r="X25" s="16">
        <v>3.432001075897205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81.618187849116893</v>
      </c>
      <c r="C27" s="16">
        <v>33.391550389331613</v>
      </c>
      <c r="D27" s="16">
        <v>0.75722686174037668</v>
      </c>
      <c r="E27" s="16">
        <v>24.935798050972551</v>
      </c>
      <c r="F27" s="16">
        <v>0.96693858922797893</v>
      </c>
      <c r="G27" s="16">
        <v>32.588696327564683</v>
      </c>
      <c r="H27" s="16">
        <v>68.403200483139457</v>
      </c>
      <c r="I27" s="16">
        <v>60.191325073663172</v>
      </c>
      <c r="J27" s="16">
        <v>70.419539150955785</v>
      </c>
      <c r="K27" s="16">
        <v>57.343454221899847</v>
      </c>
      <c r="L27" s="16">
        <v>98.2691921158372</v>
      </c>
      <c r="M27" s="16">
        <v>11.84898323890523</v>
      </c>
      <c r="N27" s="16">
        <v>67.306285999594465</v>
      </c>
      <c r="O27" s="16">
        <v>124.1864713983541</v>
      </c>
      <c r="P27" s="16">
        <v>68.420246637095261</v>
      </c>
      <c r="Q27" s="16">
        <v>77.879729175793372</v>
      </c>
      <c r="R27" s="16">
        <v>100.1756833129551</v>
      </c>
      <c r="S27" s="16">
        <v>38.412912262562124</v>
      </c>
      <c r="T27" s="16">
        <v>29.690151109574821</v>
      </c>
      <c r="U27" s="16">
        <v>0.83709722330203651</v>
      </c>
      <c r="V27" s="16">
        <v>21.247816241444909</v>
      </c>
      <c r="W27" s="16">
        <v>23.403449298819378</v>
      </c>
      <c r="X27" s="16">
        <v>19.73591001716866</v>
      </c>
    </row>
    <row r="28" spans="1:24">
      <c r="A28" s="13" t="s">
        <v>70</v>
      </c>
      <c r="B28" s="15">
        <v>102409.14849151669</v>
      </c>
      <c r="C28" s="15">
        <v>92887.047017016666</v>
      </c>
      <c r="D28" s="15">
        <v>86773.369617399992</v>
      </c>
      <c r="E28" s="15">
        <v>80578.193303199994</v>
      </c>
      <c r="F28" s="15">
        <v>80529.626854983333</v>
      </c>
      <c r="G28" s="15">
        <v>77995.874521283346</v>
      </c>
      <c r="H28" s="15">
        <v>76858.524167299998</v>
      </c>
      <c r="I28" s="15">
        <v>70628.316008733353</v>
      </c>
      <c r="J28" s="15">
        <v>71796.367756499996</v>
      </c>
      <c r="K28" s="15">
        <v>80940.236240099999</v>
      </c>
      <c r="L28" s="15">
        <v>79745.076140566671</v>
      </c>
      <c r="M28" s="15">
        <v>85038.17050753333</v>
      </c>
      <c r="N28" s="15">
        <v>87444.059805233337</v>
      </c>
      <c r="O28" s="15">
        <v>87936.781428583345</v>
      </c>
      <c r="P28" s="15">
        <v>98392.07159071666</v>
      </c>
      <c r="Q28" s="15">
        <v>96841.331691566666</v>
      </c>
      <c r="R28" s="15">
        <v>93292.186302633345</v>
      </c>
      <c r="S28" s="15">
        <v>94120.330430133341</v>
      </c>
      <c r="T28" s="15">
        <v>80027.545204599999</v>
      </c>
      <c r="U28" s="15">
        <v>78725.347067783325</v>
      </c>
      <c r="V28" s="15">
        <v>76572.622071266669</v>
      </c>
      <c r="W28" s="15">
        <v>74488.981958433331</v>
      </c>
      <c r="X28" s="15">
        <v>73434.226969033334</v>
      </c>
    </row>
    <row r="29" spans="1:24">
      <c r="A29" s="13" t="s">
        <v>71</v>
      </c>
      <c r="B29" s="15">
        <v>33960.7944011</v>
      </c>
      <c r="C29" s="15">
        <v>35012.7801311</v>
      </c>
      <c r="D29" s="15">
        <v>32188.329424399999</v>
      </c>
      <c r="E29" s="15">
        <v>30046.268043200002</v>
      </c>
      <c r="F29" s="15">
        <v>30864.129685899999</v>
      </c>
      <c r="G29" s="15">
        <v>31034.0170817</v>
      </c>
      <c r="H29" s="15">
        <v>34643.102779300003</v>
      </c>
      <c r="I29" s="15">
        <v>35186.008172900009</v>
      </c>
      <c r="J29" s="15">
        <v>38097.671256499998</v>
      </c>
      <c r="K29" s="15">
        <v>38329.877444100013</v>
      </c>
      <c r="L29" s="15">
        <v>36336.860672400013</v>
      </c>
      <c r="M29" s="15">
        <v>37234.270889699997</v>
      </c>
      <c r="N29" s="15">
        <v>35129.790010899997</v>
      </c>
      <c r="O29" s="15">
        <v>39859.717238500001</v>
      </c>
      <c r="P29" s="15">
        <v>35798.751964800002</v>
      </c>
      <c r="Q29" s="15">
        <v>35681.746836899998</v>
      </c>
      <c r="R29" s="15">
        <v>35855.080283300013</v>
      </c>
      <c r="S29" s="15">
        <v>34301.28957880001</v>
      </c>
      <c r="T29" s="15">
        <v>40308.329632100009</v>
      </c>
      <c r="U29" s="15">
        <v>37924.296312699997</v>
      </c>
      <c r="V29" s="15">
        <v>40055.187304599996</v>
      </c>
      <c r="W29" s="15">
        <v>40446.040577100001</v>
      </c>
      <c r="X29" s="15">
        <v>40259.597019200002</v>
      </c>
    </row>
    <row r="30" spans="1:24">
      <c r="A30" s="13" t="s">
        <v>72</v>
      </c>
      <c r="B30" s="15">
        <v>68448.354090416673</v>
      </c>
      <c r="C30" s="15">
        <v>57874.266885916673</v>
      </c>
      <c r="D30" s="15">
        <v>54585.040192999993</v>
      </c>
      <c r="E30" s="15">
        <v>50531.925260000004</v>
      </c>
      <c r="F30" s="15">
        <v>49665.497169083334</v>
      </c>
      <c r="G30" s="15">
        <v>46961.857439583342</v>
      </c>
      <c r="H30" s="15">
        <v>42215.421388000002</v>
      </c>
      <c r="I30" s="15">
        <v>35442.307835833337</v>
      </c>
      <c r="J30" s="15">
        <v>33698.696499999998</v>
      </c>
      <c r="K30" s="15">
        <v>42610.358796</v>
      </c>
      <c r="L30" s="15">
        <v>43408.215468166673</v>
      </c>
      <c r="M30" s="15">
        <v>47803.899617833333</v>
      </c>
      <c r="N30" s="15">
        <v>52314.269794333341</v>
      </c>
      <c r="O30" s="15">
        <v>48077.064190083343</v>
      </c>
      <c r="P30" s="15">
        <v>62593.319625916658</v>
      </c>
      <c r="Q30" s="15">
        <v>61159.584854666668</v>
      </c>
      <c r="R30" s="15">
        <v>57437.106019333332</v>
      </c>
      <c r="S30" s="15">
        <v>59819.040851333331</v>
      </c>
      <c r="T30" s="15">
        <v>39719.215572499998</v>
      </c>
      <c r="U30" s="15">
        <v>40801.050755083343</v>
      </c>
      <c r="V30" s="15">
        <v>36517.434766666673</v>
      </c>
      <c r="W30" s="15">
        <v>34042.94138133333</v>
      </c>
      <c r="X30" s="15">
        <v>33174.629949833332</v>
      </c>
    </row>
    <row r="31" spans="1:24">
      <c r="A31" s="13" t="s">
        <v>73</v>
      </c>
      <c r="B31" s="15">
        <v>82128.835580500003</v>
      </c>
      <c r="C31" s="15">
        <v>78392.869160499991</v>
      </c>
      <c r="D31" s="15">
        <v>75238.525244500008</v>
      </c>
      <c r="E31" s="15">
        <v>72821.668049999993</v>
      </c>
      <c r="F31" s="15">
        <v>70210.029317499997</v>
      </c>
      <c r="G31" s="15">
        <v>68872.359413500017</v>
      </c>
      <c r="H31" s="15">
        <v>65938.897148083328</v>
      </c>
      <c r="I31" s="15">
        <v>61162.256280750007</v>
      </c>
      <c r="J31" s="15">
        <v>60135.001539916673</v>
      </c>
      <c r="K31" s="15">
        <v>74692.277771249996</v>
      </c>
      <c r="L31" s="15">
        <v>77857.751561833327</v>
      </c>
      <c r="M31" s="15">
        <v>79729.161597833343</v>
      </c>
      <c r="N31" s="15">
        <v>83159.038246083321</v>
      </c>
      <c r="O31" s="15">
        <v>71409.55367483334</v>
      </c>
      <c r="P31" s="15">
        <v>89039.366481249992</v>
      </c>
      <c r="Q31" s="15">
        <v>89655.251234833326</v>
      </c>
      <c r="R31" s="15">
        <v>78923.341543666669</v>
      </c>
      <c r="S31" s="15">
        <v>81541.134368416664</v>
      </c>
      <c r="T31" s="15">
        <v>49527.221185166658</v>
      </c>
      <c r="U31" s="15">
        <v>60660.483814166662</v>
      </c>
      <c r="V31" s="15">
        <v>54143.808219333332</v>
      </c>
      <c r="W31" s="15">
        <v>45119.020343583332</v>
      </c>
      <c r="X31" s="15">
        <v>45051.395234583331</v>
      </c>
    </row>
    <row r="32" spans="1:24">
      <c r="A32" s="13" t="s">
        <v>74</v>
      </c>
      <c r="B32" s="14">
        <v>6922513.3757390007</v>
      </c>
      <c r="C32" s="14">
        <v>7370557.4379669996</v>
      </c>
      <c r="D32" s="14">
        <v>8592526.3528610002</v>
      </c>
      <c r="E32" s="14">
        <v>10742619.405422</v>
      </c>
      <c r="F32" s="14">
        <v>11361021.813971</v>
      </c>
      <c r="G32" s="14">
        <v>9682339.8294600025</v>
      </c>
      <c r="H32" s="14">
        <v>6956492.0864700004</v>
      </c>
      <c r="I32" s="14">
        <v>5460567.6145930002</v>
      </c>
      <c r="J32" s="14">
        <v>4743445.1301119989</v>
      </c>
      <c r="K32" s="14">
        <v>5320689.7407380007</v>
      </c>
      <c r="L32" s="14">
        <v>5258949.3427900001</v>
      </c>
      <c r="M32" s="14">
        <v>6170240.582436</v>
      </c>
      <c r="N32" s="14">
        <v>6142507.1712640002</v>
      </c>
      <c r="O32" s="14">
        <v>5453034.0838249996</v>
      </c>
      <c r="P32" s="14">
        <v>6761799.1692160014</v>
      </c>
      <c r="Q32" s="14">
        <v>6918476.6292679999</v>
      </c>
      <c r="R32" s="14">
        <v>6885694.5188289993</v>
      </c>
      <c r="S32" s="14">
        <v>7914682.6306389999</v>
      </c>
      <c r="T32" s="14">
        <v>7342900.4700779999</v>
      </c>
      <c r="U32" s="14">
        <v>8233722.9328280007</v>
      </c>
      <c r="V32" s="14">
        <v>8156104.4138630005</v>
      </c>
      <c r="W32" s="14">
        <v>8326853.218305001</v>
      </c>
      <c r="X32" s="14">
        <v>8867222.4667339996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1518.75</v>
      </c>
      <c r="C34" s="15">
        <v>1375.333333333333</v>
      </c>
      <c r="D34" s="15">
        <v>1309.75</v>
      </c>
      <c r="E34" s="15">
        <v>1245.916666666667</v>
      </c>
      <c r="F34" s="15">
        <v>1211.5</v>
      </c>
      <c r="G34" s="15">
        <v>1167.5</v>
      </c>
      <c r="H34" s="15">
        <v>1092.416666666667</v>
      </c>
      <c r="I34" s="15">
        <v>976.75</v>
      </c>
      <c r="J34" s="15">
        <v>946.75</v>
      </c>
      <c r="K34" s="15">
        <v>1182.75</v>
      </c>
      <c r="L34" s="15">
        <v>1223.083333333333</v>
      </c>
      <c r="M34" s="15">
        <v>1286.916666666667</v>
      </c>
      <c r="N34" s="15">
        <v>1368.75</v>
      </c>
      <c r="O34" s="15">
        <v>1205.083333333333</v>
      </c>
      <c r="P34" s="15">
        <v>1531.083333333333</v>
      </c>
      <c r="Q34" s="15">
        <v>1522.333333333333</v>
      </c>
      <c r="R34" s="15">
        <v>1375.583333333333</v>
      </c>
      <c r="S34" s="15">
        <v>1429.416666666667</v>
      </c>
      <c r="T34" s="15">
        <v>902.33333333333337</v>
      </c>
      <c r="U34" s="15">
        <v>1026.916666666667</v>
      </c>
      <c r="V34" s="15">
        <v>916.33333333333337</v>
      </c>
      <c r="W34" s="15">
        <v>801.08333333333337</v>
      </c>
      <c r="X34" s="15">
        <v>793.33333333333337</v>
      </c>
    </row>
    <row r="35" spans="1:24">
      <c r="A35" s="13" t="s">
        <v>77</v>
      </c>
      <c r="B35" s="15">
        <v>4879</v>
      </c>
      <c r="C35" s="15">
        <v>4765</v>
      </c>
      <c r="D35" s="15">
        <v>4958</v>
      </c>
      <c r="E35" s="15">
        <v>4555</v>
      </c>
      <c r="F35" s="15">
        <v>4678</v>
      </c>
      <c r="G35" s="15">
        <v>4715</v>
      </c>
      <c r="H35" s="15">
        <v>5341</v>
      </c>
      <c r="I35" s="15">
        <v>5469</v>
      </c>
      <c r="J35" s="15">
        <v>5766</v>
      </c>
      <c r="K35" s="15">
        <v>5559</v>
      </c>
      <c r="L35" s="15">
        <v>4948</v>
      </c>
      <c r="M35" s="15">
        <v>5102</v>
      </c>
      <c r="N35" s="15">
        <v>4988</v>
      </c>
      <c r="O35" s="15">
        <v>5311</v>
      </c>
      <c r="P35" s="15">
        <v>4658</v>
      </c>
      <c r="Q35" s="15">
        <v>4483</v>
      </c>
      <c r="R35" s="15">
        <v>4480</v>
      </c>
      <c r="S35" s="15">
        <v>4336</v>
      </c>
      <c r="T35" s="15">
        <v>5516</v>
      </c>
      <c r="U35" s="15">
        <v>4457</v>
      </c>
      <c r="V35" s="15">
        <v>5009</v>
      </c>
      <c r="W35" s="15">
        <v>5228</v>
      </c>
      <c r="X35" s="15">
        <v>5137</v>
      </c>
    </row>
    <row r="36" spans="1:24">
      <c r="A36" s="13" t="s">
        <v>78</v>
      </c>
      <c r="B36" s="15">
        <v>2362.25</v>
      </c>
      <c r="C36" s="15">
        <v>2643.666666666667</v>
      </c>
      <c r="D36" s="15">
        <v>2492.25</v>
      </c>
      <c r="E36" s="15">
        <v>2959.083333333333</v>
      </c>
      <c r="F36" s="15">
        <v>2870.5</v>
      </c>
      <c r="G36" s="15">
        <v>2901.5</v>
      </c>
      <c r="H36" s="15">
        <v>2326.583333333333</v>
      </c>
      <c r="I36" s="15">
        <v>2314.25</v>
      </c>
      <c r="J36" s="15">
        <v>2047.25</v>
      </c>
      <c r="K36" s="15">
        <v>2042.25</v>
      </c>
      <c r="L36" s="15">
        <v>2588.916666666667</v>
      </c>
      <c r="M36" s="15">
        <v>2371.083333333333</v>
      </c>
      <c r="N36" s="15">
        <v>2403.25</v>
      </c>
      <c r="O36" s="15">
        <v>2267.916666666667</v>
      </c>
      <c r="P36" s="15">
        <v>2570.916666666667</v>
      </c>
      <c r="Q36" s="15">
        <v>2754.666666666667</v>
      </c>
      <c r="R36" s="15">
        <v>2904.416666666667</v>
      </c>
      <c r="S36" s="15">
        <v>3018.583333333333</v>
      </c>
      <c r="T36" s="15">
        <v>2341.666666666667</v>
      </c>
      <c r="U36" s="15">
        <v>3276.083333333333</v>
      </c>
      <c r="V36" s="15">
        <v>2834.666666666667</v>
      </c>
      <c r="W36" s="15">
        <v>2754.916666666667</v>
      </c>
      <c r="X36" s="15">
        <v>2829.666666666667</v>
      </c>
    </row>
    <row r="37" spans="1:24">
      <c r="A37" s="13" t="s">
        <v>79</v>
      </c>
      <c r="B37" s="15">
        <v>149.15189978585431</v>
      </c>
      <c r="C37" s="15">
        <v>143.35499412065499</v>
      </c>
      <c r="D37" s="15">
        <v>147.08867795933219</v>
      </c>
      <c r="E37" s="15">
        <v>145.69495048884141</v>
      </c>
      <c r="F37" s="15">
        <v>152.41919566772259</v>
      </c>
      <c r="G37" s="15">
        <v>150.8621845952774</v>
      </c>
      <c r="H37" s="15">
        <v>139.72412848270551</v>
      </c>
      <c r="I37" s="15">
        <v>148.4976581884037</v>
      </c>
      <c r="J37" s="15">
        <v>144.98836872029111</v>
      </c>
      <c r="K37" s="15">
        <v>147.24738040477951</v>
      </c>
      <c r="L37" s="15">
        <v>150.19850210150301</v>
      </c>
      <c r="M37" s="15">
        <v>149.9491448160388</v>
      </c>
      <c r="N37" s="15">
        <v>152.10349796467841</v>
      </c>
      <c r="O37" s="15">
        <v>142.4882966524078</v>
      </c>
      <c r="P37" s="15">
        <v>146.0305082543284</v>
      </c>
      <c r="Q37" s="15">
        <v>151.7794729027778</v>
      </c>
      <c r="R37" s="15">
        <v>147.75430970379571</v>
      </c>
      <c r="S37" s="15">
        <v>144.6311525910462</v>
      </c>
      <c r="T37" s="15">
        <v>136.7065221252283</v>
      </c>
      <c r="U37" s="15">
        <v>142.37406704053461</v>
      </c>
      <c r="V37" s="15">
        <v>135.99738021548711</v>
      </c>
      <c r="W37" s="15">
        <v>128.28821790791969</v>
      </c>
      <c r="X37" s="15">
        <v>124.68565828678651</v>
      </c>
    </row>
    <row r="38" spans="1:24">
      <c r="A38" s="13" t="s">
        <v>80</v>
      </c>
      <c r="B38" s="17">
        <v>0.62099764005743607</v>
      </c>
      <c r="C38" s="17">
        <v>0.58638821406851516</v>
      </c>
      <c r="D38" s="17">
        <v>0.60559441597488473</v>
      </c>
      <c r="E38" s="17">
        <v>0.55902781261287715</v>
      </c>
      <c r="F38" s="17">
        <v>0.54028022596004499</v>
      </c>
      <c r="G38" s="17">
        <v>0.53339474467134329</v>
      </c>
      <c r="H38" s="17">
        <v>0.54775193456873994</v>
      </c>
      <c r="I38" s="17">
        <v>0.52385127551497879</v>
      </c>
      <c r="J38" s="17">
        <v>0.51061018944953607</v>
      </c>
      <c r="K38" s="17">
        <v>0.55990738337103008</v>
      </c>
      <c r="L38" s="17">
        <v>0.57659938697149704</v>
      </c>
      <c r="M38" s="17">
        <v>0.59577724145699296</v>
      </c>
      <c r="N38" s="17">
        <v>0.61279675286518975</v>
      </c>
      <c r="O38" s="17">
        <v>0.53949776181303377</v>
      </c>
      <c r="P38" s="17">
        <v>0.64929931817401143</v>
      </c>
      <c r="Q38" s="17">
        <v>0.62629344892851202</v>
      </c>
      <c r="R38" s="17">
        <v>0.56773350874171258</v>
      </c>
      <c r="S38" s="17">
        <v>0.58190476894125409</v>
      </c>
      <c r="T38" s="17">
        <v>0.41743241610166898</v>
      </c>
      <c r="U38" s="17">
        <v>0.4178139028168103</v>
      </c>
      <c r="V38" s="17">
        <v>0.39572749723007877</v>
      </c>
      <c r="W38" s="17">
        <v>0.35237047847386249</v>
      </c>
      <c r="X38" s="17">
        <v>0.34157473729234911</v>
      </c>
    </row>
    <row r="39" spans="1:24">
      <c r="A39" s="13" t="s">
        <v>81</v>
      </c>
      <c r="B39" s="17">
        <v>7.2707382039573817E-2</v>
      </c>
      <c r="C39" s="17">
        <v>5.9985959319975711E-2</v>
      </c>
      <c r="D39" s="17">
        <v>6.5667808219178087E-2</v>
      </c>
      <c r="E39" s="17">
        <v>4.1562024353120237E-2</v>
      </c>
      <c r="F39" s="17">
        <v>5.0608828006088277E-2</v>
      </c>
      <c r="G39" s="17">
        <v>4.3706360048573173E-2</v>
      </c>
      <c r="H39" s="17">
        <v>4.2332572298325717E-2</v>
      </c>
      <c r="I39" s="17">
        <v>5.88089802130898E-2</v>
      </c>
      <c r="J39" s="17">
        <v>4.7326864535768648E-2</v>
      </c>
      <c r="K39" s="17">
        <v>4.1846918639951429E-2</v>
      </c>
      <c r="L39" s="17">
        <v>5.9817351598173522E-2</v>
      </c>
      <c r="M39" s="17">
        <v>6.1919710806697108E-2</v>
      </c>
      <c r="N39" s="17">
        <v>6.42503805175038E-2</v>
      </c>
      <c r="O39" s="17">
        <v>5.17038554948391E-2</v>
      </c>
      <c r="P39" s="17">
        <v>7.316400304414003E-2</v>
      </c>
      <c r="Q39" s="17">
        <v>7.3306697108066976E-2</v>
      </c>
      <c r="R39" s="17">
        <v>6.5078006088280058E-2</v>
      </c>
      <c r="S39" s="17">
        <v>6.6247343655130547E-2</v>
      </c>
      <c r="T39" s="17">
        <v>3.0840943683409439E-2</v>
      </c>
      <c r="U39" s="17">
        <v>3.125E-2</v>
      </c>
      <c r="V39" s="17">
        <v>2.9547184170471839E-2</v>
      </c>
      <c r="W39" s="17">
        <v>2.0283090467516699E-2</v>
      </c>
      <c r="X39" s="17">
        <v>2.1480213089802129E-2</v>
      </c>
    </row>
    <row r="40" spans="1:24">
      <c r="A40" s="13" t="s">
        <v>82</v>
      </c>
      <c r="B40" s="15">
        <v>689</v>
      </c>
      <c r="C40" s="15">
        <v>583.75</v>
      </c>
      <c r="D40" s="15">
        <v>551.08333333333337</v>
      </c>
      <c r="E40" s="15">
        <v>509.91666666666669</v>
      </c>
      <c r="F40" s="15">
        <v>500.66666666666669</v>
      </c>
      <c r="G40" s="15">
        <v>473.25</v>
      </c>
      <c r="H40" s="15">
        <v>425.66666666666669</v>
      </c>
      <c r="I40" s="15">
        <v>357.75</v>
      </c>
      <c r="J40" s="15">
        <v>339.91666666666669</v>
      </c>
      <c r="K40" s="15">
        <v>430.08333333333331</v>
      </c>
      <c r="L40" s="15">
        <v>437.41666666666669</v>
      </c>
      <c r="M40" s="15">
        <v>481.58333333333331</v>
      </c>
      <c r="N40" s="15">
        <v>528</v>
      </c>
      <c r="O40" s="15">
        <v>484.66666666666669</v>
      </c>
      <c r="P40" s="15">
        <v>632.41666666666663</v>
      </c>
      <c r="Q40" s="15">
        <v>617.08333333333337</v>
      </c>
      <c r="R40" s="15">
        <v>578.91666666666663</v>
      </c>
      <c r="S40" s="15">
        <v>603.5</v>
      </c>
      <c r="T40" s="15">
        <v>400.91666666666669</v>
      </c>
      <c r="U40" s="15">
        <v>410.08333333333331</v>
      </c>
      <c r="V40" s="15">
        <v>367</v>
      </c>
      <c r="W40" s="15">
        <v>342</v>
      </c>
      <c r="X40" s="15">
        <v>333.91666666666669</v>
      </c>
    </row>
    <row r="41" spans="1:24">
      <c r="A41" s="13" t="s">
        <v>83</v>
      </c>
      <c r="B41" s="15">
        <v>829.75</v>
      </c>
      <c r="C41" s="15">
        <v>791.58333333333337</v>
      </c>
      <c r="D41" s="15">
        <v>758.66666666666663</v>
      </c>
      <c r="E41" s="15">
        <v>736</v>
      </c>
      <c r="F41" s="15">
        <v>710.83333333333337</v>
      </c>
      <c r="G41" s="15">
        <v>694.25</v>
      </c>
      <c r="H41" s="15">
        <v>666.75</v>
      </c>
      <c r="I41" s="15">
        <v>619</v>
      </c>
      <c r="J41" s="15">
        <v>606.83333333333337</v>
      </c>
      <c r="K41" s="15">
        <v>752.66666666666663</v>
      </c>
      <c r="L41" s="15">
        <v>785.66666666666663</v>
      </c>
      <c r="M41" s="15">
        <v>805.33333333333337</v>
      </c>
      <c r="N41" s="15">
        <v>840.75</v>
      </c>
      <c r="O41" s="15">
        <v>720.41666666666663</v>
      </c>
      <c r="P41" s="15">
        <v>898.66666666666663</v>
      </c>
      <c r="Q41" s="15">
        <v>905.25</v>
      </c>
      <c r="R41" s="15">
        <v>796.66666666666663</v>
      </c>
      <c r="S41" s="15">
        <v>825.91666666666663</v>
      </c>
      <c r="T41" s="15">
        <v>501.41666666666669</v>
      </c>
      <c r="U41" s="15">
        <v>616.83333333333337</v>
      </c>
      <c r="V41" s="15">
        <v>549.33333333333337</v>
      </c>
      <c r="W41" s="15">
        <v>459.08333333333331</v>
      </c>
      <c r="X41" s="15">
        <v>459.41666666666669</v>
      </c>
    </row>
    <row r="42" spans="1:24">
      <c r="A42" s="13" t="s">
        <v>84</v>
      </c>
      <c r="B42" s="15">
        <v>3447</v>
      </c>
      <c r="C42" s="15">
        <v>3540</v>
      </c>
      <c r="D42" s="15">
        <v>3252</v>
      </c>
      <c r="E42" s="15">
        <v>3035</v>
      </c>
      <c r="F42" s="15">
        <v>3111</v>
      </c>
      <c r="G42" s="15">
        <v>3123</v>
      </c>
      <c r="H42" s="15">
        <v>3489</v>
      </c>
      <c r="I42" s="15">
        <v>3551</v>
      </c>
      <c r="J42" s="15">
        <v>3843</v>
      </c>
      <c r="K42" s="15">
        <v>3874</v>
      </c>
      <c r="L42" s="15">
        <v>3678</v>
      </c>
      <c r="M42" s="15">
        <v>3779</v>
      </c>
      <c r="N42" s="15">
        <v>3543</v>
      </c>
      <c r="O42" s="15">
        <v>4024</v>
      </c>
      <c r="P42" s="15">
        <v>3623</v>
      </c>
      <c r="Q42" s="15">
        <v>3610</v>
      </c>
      <c r="R42" s="15">
        <v>3616</v>
      </c>
      <c r="S42" s="15">
        <v>3460</v>
      </c>
      <c r="T42" s="15">
        <v>4072</v>
      </c>
      <c r="U42" s="15">
        <v>3813</v>
      </c>
      <c r="V42" s="15">
        <v>4034</v>
      </c>
      <c r="W42" s="15">
        <v>4085</v>
      </c>
      <c r="X42" s="15">
        <v>4060</v>
      </c>
    </row>
    <row r="43" spans="1:24">
      <c r="A43" s="13" t="s">
        <v>85</v>
      </c>
      <c r="B43" s="15">
        <v>3772</v>
      </c>
      <c r="C43" s="15">
        <v>3034</v>
      </c>
      <c r="D43" s="15">
        <v>2642</v>
      </c>
      <c r="E43" s="15">
        <v>2155</v>
      </c>
      <c r="F43" s="15">
        <v>2411</v>
      </c>
      <c r="G43" s="15">
        <v>2240</v>
      </c>
      <c r="H43" s="15">
        <v>2413</v>
      </c>
      <c r="I43" s="15">
        <v>2141</v>
      </c>
      <c r="J43" s="15">
        <v>2390</v>
      </c>
      <c r="K43" s="15">
        <v>2003</v>
      </c>
      <c r="L43" s="15">
        <v>1544</v>
      </c>
      <c r="M43" s="15">
        <v>1980</v>
      </c>
      <c r="N43" s="15">
        <v>1922</v>
      </c>
      <c r="O43" s="15">
        <v>3150</v>
      </c>
      <c r="P43" s="15">
        <v>2609</v>
      </c>
      <c r="Q43" s="15">
        <v>2378</v>
      </c>
      <c r="R43" s="15">
        <v>3022</v>
      </c>
      <c r="S43" s="15">
        <v>2860</v>
      </c>
      <c r="T43" s="15">
        <v>4409</v>
      </c>
      <c r="U43" s="15">
        <v>3148</v>
      </c>
      <c r="V43" s="15">
        <v>3546</v>
      </c>
      <c r="W43" s="15">
        <v>4199</v>
      </c>
      <c r="X43" s="15">
        <v>4084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191</v>
      </c>
      <c r="C45" s="15">
        <v>148</v>
      </c>
      <c r="D45" s="15">
        <v>145</v>
      </c>
      <c r="E45" s="15">
        <v>145</v>
      </c>
      <c r="F45" s="15">
        <v>122</v>
      </c>
      <c r="G45" s="15">
        <v>120</v>
      </c>
      <c r="H45" s="15">
        <v>166</v>
      </c>
      <c r="I45" s="15">
        <v>243</v>
      </c>
      <c r="J45" s="15">
        <v>293</v>
      </c>
      <c r="K45" s="15">
        <v>294</v>
      </c>
      <c r="L45" s="15">
        <v>209</v>
      </c>
      <c r="M45" s="15">
        <v>182</v>
      </c>
      <c r="N45" s="15">
        <v>227</v>
      </c>
      <c r="O45" s="15">
        <v>123</v>
      </c>
      <c r="P45" s="15">
        <v>147</v>
      </c>
      <c r="Q45" s="15">
        <v>154</v>
      </c>
      <c r="R45" s="15">
        <v>85</v>
      </c>
      <c r="S45" s="15">
        <v>142</v>
      </c>
      <c r="T45" s="15">
        <v>163</v>
      </c>
      <c r="U45" s="15">
        <v>70</v>
      </c>
      <c r="V45" s="15">
        <v>205</v>
      </c>
      <c r="W45" s="15">
        <v>173</v>
      </c>
      <c r="X45" s="15">
        <v>141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58.928930365296807</v>
      </c>
      <c r="C52" s="16">
        <v>55.009886725865208</v>
      </c>
      <c r="D52" s="16">
        <v>51.049268264840173</v>
      </c>
      <c r="E52" s="16">
        <v>48.393259132420091</v>
      </c>
      <c r="F52" s="16">
        <v>49.544990962709278</v>
      </c>
      <c r="G52" s="16">
        <v>46.643125569216757</v>
      </c>
      <c r="H52" s="16">
        <v>44.356365867579903</v>
      </c>
      <c r="I52" s="16">
        <v>43.834565639269407</v>
      </c>
      <c r="J52" s="16">
        <v>44.152865677321152</v>
      </c>
      <c r="K52" s="16">
        <v>46.071886384335151</v>
      </c>
      <c r="L52" s="16">
        <v>46.366025589802113</v>
      </c>
      <c r="M52" s="16">
        <v>48.294319349315067</v>
      </c>
      <c r="N52" s="16">
        <v>50.609459760273971</v>
      </c>
      <c r="O52" s="16">
        <v>53.888806921675773</v>
      </c>
      <c r="P52" s="16">
        <v>57.001445681126327</v>
      </c>
      <c r="Q52" s="16">
        <v>58.061034722222232</v>
      </c>
      <c r="R52" s="16">
        <v>59.545598268645357</v>
      </c>
      <c r="S52" s="16">
        <v>58.492925774134797</v>
      </c>
      <c r="T52" s="16">
        <v>54.172979737442922</v>
      </c>
      <c r="U52" s="16">
        <v>53.188786719939117</v>
      </c>
      <c r="V52" s="16">
        <v>51.424417903348562</v>
      </c>
      <c r="W52" s="16">
        <v>49.983651146023071</v>
      </c>
      <c r="X52" s="16">
        <v>47.522610825722971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48.428380550020577</v>
      </c>
      <c r="C56" s="16">
        <v>71.213675696504168</v>
      </c>
      <c r="D56" s="16">
        <v>83.391250860599655</v>
      </c>
      <c r="E56" s="16">
        <v>104.0030900113446</v>
      </c>
      <c r="F56" s="16">
        <v>111.8940282343885</v>
      </c>
      <c r="G56" s="16">
        <v>98.479195224429446</v>
      </c>
      <c r="H56" s="16">
        <v>80.28826099041342</v>
      </c>
      <c r="I56" s="16">
        <v>75.103310590617426</v>
      </c>
      <c r="J56" s="16">
        <v>70.730693832282824</v>
      </c>
      <c r="K56" s="16">
        <v>65.082920272078155</v>
      </c>
      <c r="L56" s="16">
        <v>66.63065561284985</v>
      </c>
      <c r="M56" s="16">
        <v>68.59883206537171</v>
      </c>
      <c r="N56" s="16">
        <v>66.503331811637267</v>
      </c>
      <c r="O56" s="16">
        <v>63.458919106502663</v>
      </c>
      <c r="P56" s="16">
        <v>58.183158350639481</v>
      </c>
      <c r="Q56" s="16">
        <v>63.589816119547322</v>
      </c>
      <c r="R56" s="16">
        <v>66.731246588692471</v>
      </c>
      <c r="S56" s="16">
        <v>74.940787989146187</v>
      </c>
      <c r="T56" s="16">
        <v>85.114122385421496</v>
      </c>
      <c r="U56" s="16">
        <v>93.616588980429015</v>
      </c>
      <c r="V56" s="16">
        <v>96.992546409463927</v>
      </c>
      <c r="W56" s="16">
        <v>97.207628345434983</v>
      </c>
      <c r="X56" s="16">
        <v>100.75708548586221</v>
      </c>
    </row>
    <row r="57" spans="1:24">
      <c r="A57" s="13" t="s">
        <v>99</v>
      </c>
      <c r="B57" s="14">
        <v>150514.1816666667</v>
      </c>
      <c r="C57" s="14">
        <v>123380.3725</v>
      </c>
      <c r="D57" s="14">
        <v>124390.86749999999</v>
      </c>
      <c r="E57" s="14">
        <v>134665.29916666669</v>
      </c>
      <c r="F57" s="14">
        <v>142777.64916666661</v>
      </c>
      <c r="G57" s="14">
        <v>124566.64083333329</v>
      </c>
      <c r="H57" s="14">
        <v>98781.647499999992</v>
      </c>
      <c r="I57" s="14">
        <v>91815.467499999999</v>
      </c>
      <c r="J57" s="14">
        <v>90254.73</v>
      </c>
      <c r="K57" s="14">
        <v>98334.92333333334</v>
      </c>
      <c r="L57" s="14">
        <v>103089.4891666667</v>
      </c>
      <c r="M57" s="14">
        <v>105191.24833333329</v>
      </c>
      <c r="N57" s="14">
        <v>114941.5625</v>
      </c>
      <c r="O57" s="14">
        <v>125338.6216666667</v>
      </c>
      <c r="P57" s="14">
        <v>138980.39333333331</v>
      </c>
      <c r="Q57" s="14">
        <v>139191.41833333331</v>
      </c>
      <c r="R57" s="14">
        <v>146424.96833333341</v>
      </c>
      <c r="S57" s="14">
        <v>139197.70166666669</v>
      </c>
      <c r="T57" s="14">
        <v>123391.5508333333</v>
      </c>
      <c r="U57" s="14">
        <v>126171.96</v>
      </c>
      <c r="V57" s="14">
        <v>122999.01</v>
      </c>
      <c r="W57" s="14">
        <v>117496.6491666667</v>
      </c>
      <c r="X57" s="14">
        <v>118073.24</v>
      </c>
    </row>
    <row r="58" spans="1:24">
      <c r="A58" s="13" t="s">
        <v>100</v>
      </c>
      <c r="B58" s="15">
        <v>3238</v>
      </c>
      <c r="C58" s="15">
        <v>4069</v>
      </c>
      <c r="D58" s="15">
        <v>5779</v>
      </c>
      <c r="E58" s="15">
        <v>6736</v>
      </c>
      <c r="F58" s="15">
        <v>6935</v>
      </c>
      <c r="G58" s="15">
        <v>7490</v>
      </c>
      <c r="H58" s="15">
        <v>8249</v>
      </c>
      <c r="I58" s="15">
        <v>8298</v>
      </c>
      <c r="J58" s="15">
        <v>8104</v>
      </c>
      <c r="K58" s="15">
        <v>7775</v>
      </c>
      <c r="L58" s="15">
        <v>7960</v>
      </c>
      <c r="M58" s="15">
        <v>7920</v>
      </c>
      <c r="N58" s="15">
        <v>7655</v>
      </c>
      <c r="O58" s="15">
        <v>7637</v>
      </c>
      <c r="P58" s="15">
        <v>7291</v>
      </c>
      <c r="Q58" s="15">
        <v>7220</v>
      </c>
      <c r="R58" s="15">
        <v>6922</v>
      </c>
      <c r="S58" s="15">
        <v>7677</v>
      </c>
      <c r="T58" s="15">
        <v>7631</v>
      </c>
      <c r="U58" s="15">
        <v>6853</v>
      </c>
      <c r="V58" s="15">
        <v>7156</v>
      </c>
      <c r="W58" s="15">
        <v>7138</v>
      </c>
      <c r="X58" s="15">
        <v>7378</v>
      </c>
    </row>
    <row r="59" spans="1:24">
      <c r="A59" s="13" t="s">
        <v>101</v>
      </c>
      <c r="B59" s="15">
        <v>13668</v>
      </c>
      <c r="C59" s="15">
        <v>9299</v>
      </c>
      <c r="D59" s="15">
        <v>8183</v>
      </c>
      <c r="E59" s="15">
        <v>6656</v>
      </c>
      <c r="F59" s="15">
        <v>6549</v>
      </c>
      <c r="G59" s="15">
        <v>6299</v>
      </c>
      <c r="H59" s="15">
        <v>5810</v>
      </c>
      <c r="I59" s="15">
        <v>5764</v>
      </c>
      <c r="J59" s="15">
        <v>6121</v>
      </c>
      <c r="K59" s="15">
        <v>7383</v>
      </c>
      <c r="L59" s="15">
        <v>7526</v>
      </c>
      <c r="M59" s="15">
        <v>7614</v>
      </c>
      <c r="N59" s="15">
        <v>8916</v>
      </c>
      <c r="O59" s="15">
        <v>10283</v>
      </c>
      <c r="P59" s="15">
        <v>11886</v>
      </c>
      <c r="Q59" s="15">
        <v>11574</v>
      </c>
      <c r="R59" s="15">
        <v>12051</v>
      </c>
      <c r="S59" s="15">
        <v>10697</v>
      </c>
      <c r="T59" s="15">
        <v>7776</v>
      </c>
      <c r="U59" s="15">
        <v>7133</v>
      </c>
      <c r="V59" s="15">
        <v>6334</v>
      </c>
      <c r="W59" s="15">
        <v>5702</v>
      </c>
      <c r="X59" s="15">
        <v>5310</v>
      </c>
    </row>
    <row r="60" spans="1:24">
      <c r="A60" s="13" t="s">
        <v>102</v>
      </c>
      <c r="B60" s="15">
        <v>281</v>
      </c>
      <c r="C60" s="15">
        <v>513</v>
      </c>
      <c r="D60" s="15">
        <v>697</v>
      </c>
      <c r="E60" s="15">
        <v>1114</v>
      </c>
      <c r="F60" s="15">
        <v>1184</v>
      </c>
      <c r="G60" s="15">
        <v>983</v>
      </c>
      <c r="H60" s="15">
        <v>693</v>
      </c>
      <c r="I60" s="15">
        <v>529</v>
      </c>
      <c r="J60" s="15">
        <v>449</v>
      </c>
      <c r="K60" s="15">
        <v>381</v>
      </c>
      <c r="L60" s="15">
        <v>452</v>
      </c>
      <c r="M60" s="15">
        <v>494</v>
      </c>
      <c r="N60" s="15">
        <v>402</v>
      </c>
      <c r="O60" s="15">
        <v>315</v>
      </c>
      <c r="P60" s="15">
        <v>348</v>
      </c>
      <c r="Q60" s="15">
        <v>344</v>
      </c>
      <c r="R60" s="15">
        <v>424</v>
      </c>
      <c r="S60" s="15">
        <v>480</v>
      </c>
      <c r="T60" s="15">
        <v>772</v>
      </c>
      <c r="U60" s="15">
        <v>944</v>
      </c>
      <c r="V60" s="15">
        <v>982</v>
      </c>
      <c r="W60" s="15">
        <v>975</v>
      </c>
      <c r="X60" s="15">
        <v>1086</v>
      </c>
    </row>
    <row r="61" spans="1:24">
      <c r="A61" s="13" t="s">
        <v>103</v>
      </c>
      <c r="B61" s="15">
        <v>61</v>
      </c>
      <c r="C61" s="15">
        <v>259</v>
      </c>
      <c r="D61" s="15">
        <v>368</v>
      </c>
      <c r="E61" s="15">
        <v>587</v>
      </c>
      <c r="F61" s="15">
        <v>675</v>
      </c>
      <c r="G61" s="15">
        <v>540</v>
      </c>
      <c r="H61" s="15">
        <v>349</v>
      </c>
      <c r="I61" s="15">
        <v>290</v>
      </c>
      <c r="J61" s="15">
        <v>245</v>
      </c>
      <c r="K61" s="15">
        <v>200</v>
      </c>
      <c r="L61" s="15">
        <v>226</v>
      </c>
      <c r="M61" s="15">
        <v>255</v>
      </c>
      <c r="N61" s="15">
        <v>187</v>
      </c>
      <c r="O61" s="15">
        <v>163</v>
      </c>
      <c r="P61" s="15">
        <v>145</v>
      </c>
      <c r="Q61" s="15">
        <v>174</v>
      </c>
      <c r="R61" s="15">
        <v>200</v>
      </c>
      <c r="S61" s="15">
        <v>258</v>
      </c>
      <c r="T61" s="15">
        <v>389</v>
      </c>
      <c r="U61" s="15">
        <v>458</v>
      </c>
      <c r="V61" s="15">
        <v>526</v>
      </c>
      <c r="W61" s="15">
        <v>559</v>
      </c>
      <c r="X61" s="15">
        <v>562</v>
      </c>
    </row>
  </sheetData>
  <conditionalFormatting sqref="A1">
    <cfRule type="expression" dxfId="83" priority="2">
      <formula>TRUE</formula>
    </cfRule>
  </conditionalFormatting>
  <conditionalFormatting sqref="A15:X15">
    <cfRule type="expression" dxfId="82" priority="10">
      <formula>TRUE</formula>
    </cfRule>
  </conditionalFormatting>
  <conditionalFormatting sqref="A17:X17">
    <cfRule type="expression" dxfId="81" priority="13">
      <formula>TRUE</formula>
    </cfRule>
  </conditionalFormatting>
  <conditionalFormatting sqref="A18:X21">
    <cfRule type="notContainsBlanks" dxfId="80" priority="1">
      <formula>LEN(TRIM(A18))&gt;0</formula>
    </cfRule>
  </conditionalFormatting>
  <conditionalFormatting sqref="A1:X1">
    <cfRule type="expression" dxfId="79" priority="7">
      <formula>TRUE</formula>
    </cfRule>
  </conditionalFormatting>
  <conditionalFormatting sqref="A21:X21">
    <cfRule type="expression" dxfId="78" priority="16">
      <formula>TRUE</formula>
    </cfRule>
  </conditionalFormatting>
  <conditionalFormatting sqref="A27:X27">
    <cfRule type="expression" dxfId="77" priority="19">
      <formula>TRUE</formula>
    </cfRule>
  </conditionalFormatting>
  <conditionalFormatting sqref="A31:X31">
    <cfRule type="expression" dxfId="76" priority="22">
      <formula>TRUE</formula>
    </cfRule>
  </conditionalFormatting>
  <conditionalFormatting sqref="A33:X33">
    <cfRule type="expression" dxfId="75" priority="25">
      <formula>TRUE</formula>
    </cfRule>
  </conditionalFormatting>
  <conditionalFormatting sqref="A36:X36">
    <cfRule type="expression" dxfId="74" priority="28">
      <formula>TRUE</formula>
    </cfRule>
  </conditionalFormatting>
  <conditionalFormatting sqref="A39:X39">
    <cfRule type="expression" dxfId="73" priority="31">
      <formula>TRUE</formula>
    </cfRule>
  </conditionalFormatting>
  <conditionalFormatting sqref="A46:X46">
    <cfRule type="expression" dxfId="72" priority="34">
      <formula>TRUE</formula>
    </cfRule>
  </conditionalFormatting>
  <conditionalFormatting sqref="A56:X56">
    <cfRule type="expression" dxfId="71" priority="37">
      <formula>TRUE</formula>
    </cfRule>
  </conditionalFormatting>
  <conditionalFormatting sqref="A61:X61">
    <cfRule type="expression" dxfId="70" priority="40">
      <formula>TRUE</formula>
    </cfRule>
  </conditionalFormatting>
  <conditionalFormatting sqref="B1">
    <cfRule type="expression" dxfId="69" priority="5">
      <formula>TRUE</formula>
    </cfRule>
  </conditionalFormatting>
  <conditionalFormatting sqref="B15">
    <cfRule type="expression" dxfId="68" priority="8">
      <formula>TRUE</formula>
    </cfRule>
  </conditionalFormatting>
  <conditionalFormatting sqref="B17">
    <cfRule type="expression" dxfId="67" priority="11">
      <formula>TRUE</formula>
    </cfRule>
  </conditionalFormatting>
  <conditionalFormatting sqref="B2">
    <cfRule type="expression" dxfId="66" priority="3">
      <formula>TRUE</formula>
    </cfRule>
  </conditionalFormatting>
  <conditionalFormatting sqref="B21">
    <cfRule type="expression" dxfId="65" priority="14">
      <formula>TRUE</formula>
    </cfRule>
  </conditionalFormatting>
  <conditionalFormatting sqref="B27">
    <cfRule type="expression" dxfId="64" priority="17">
      <formula>TRUE</formula>
    </cfRule>
  </conditionalFormatting>
  <conditionalFormatting sqref="B2:B61">
    <cfRule type="expression" dxfId="63" priority="42">
      <formula>TRUE</formula>
    </cfRule>
  </conditionalFormatting>
  <conditionalFormatting sqref="B31">
    <cfRule type="expression" dxfId="62" priority="20">
      <formula>TRUE</formula>
    </cfRule>
  </conditionalFormatting>
  <conditionalFormatting sqref="B33">
    <cfRule type="expression" dxfId="61" priority="23">
      <formula>TRUE</formula>
    </cfRule>
  </conditionalFormatting>
  <conditionalFormatting sqref="B36">
    <cfRule type="expression" dxfId="60" priority="26">
      <formula>TRUE</formula>
    </cfRule>
  </conditionalFormatting>
  <conditionalFormatting sqref="B39">
    <cfRule type="expression" dxfId="59" priority="29">
      <formula>TRUE</formula>
    </cfRule>
  </conditionalFormatting>
  <conditionalFormatting sqref="B46">
    <cfRule type="expression" dxfId="58" priority="32">
      <formula>TRUE</formula>
    </cfRule>
  </conditionalFormatting>
  <conditionalFormatting sqref="B56">
    <cfRule type="expression" dxfId="57" priority="35">
      <formula>TRUE</formula>
    </cfRule>
  </conditionalFormatting>
  <conditionalFormatting sqref="B61">
    <cfRule type="expression" dxfId="56" priority="38">
      <formula>TRUE</formula>
    </cfRule>
  </conditionalFormatting>
  <conditionalFormatting sqref="X1">
    <cfRule type="expression" dxfId="55" priority="6">
      <formula>TRUE</formula>
    </cfRule>
  </conditionalFormatting>
  <conditionalFormatting sqref="X15">
    <cfRule type="expression" dxfId="54" priority="9">
      <formula>TRUE</formula>
    </cfRule>
  </conditionalFormatting>
  <conditionalFormatting sqref="X17">
    <cfRule type="expression" dxfId="53" priority="12">
      <formula>TRUE</formula>
    </cfRule>
  </conditionalFormatting>
  <conditionalFormatting sqref="X2">
    <cfRule type="expression" dxfId="52" priority="4">
      <formula>TRUE</formula>
    </cfRule>
  </conditionalFormatting>
  <conditionalFormatting sqref="X21">
    <cfRule type="expression" dxfId="51" priority="15">
      <formula>TRUE</formula>
    </cfRule>
  </conditionalFormatting>
  <conditionalFormatting sqref="X27">
    <cfRule type="expression" dxfId="50" priority="18">
      <formula>TRUE</formula>
    </cfRule>
  </conditionalFormatting>
  <conditionalFormatting sqref="X2:X61">
    <cfRule type="expression" dxfId="49" priority="41">
      <formula>TRUE</formula>
    </cfRule>
  </conditionalFormatting>
  <conditionalFormatting sqref="X31">
    <cfRule type="expression" dxfId="48" priority="21">
      <formula>TRUE</formula>
    </cfRule>
  </conditionalFormatting>
  <conditionalFormatting sqref="X33">
    <cfRule type="expression" dxfId="47" priority="24">
      <formula>TRUE</formula>
    </cfRule>
  </conditionalFormatting>
  <conditionalFormatting sqref="X36">
    <cfRule type="expression" dxfId="46" priority="27">
      <formula>TRUE</formula>
    </cfRule>
  </conditionalFormatting>
  <conditionalFormatting sqref="X39">
    <cfRule type="expression" dxfId="45" priority="30">
      <formula>TRUE</formula>
    </cfRule>
  </conditionalFormatting>
  <conditionalFormatting sqref="X46">
    <cfRule type="expression" dxfId="44" priority="33">
      <formula>TRUE</formula>
    </cfRule>
  </conditionalFormatting>
  <conditionalFormatting sqref="X56">
    <cfRule type="expression" dxfId="43" priority="36">
      <formula>TRUE</formula>
    </cfRule>
  </conditionalFormatting>
  <conditionalFormatting sqref="X61">
    <cfRule type="expression" dxfId="42" priority="39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1"/>
  <sheetViews>
    <sheetView workbookViewId="0"/>
  </sheetViews>
  <sheetFormatPr defaultColWidth="8.85546875" defaultRowHeight="15"/>
  <cols>
    <col min="1" max="1" width="45.7109375" customWidth="1"/>
    <col min="2" max="24" width="13.7109375" customWidth="1"/>
  </cols>
  <sheetData>
    <row r="1" spans="1:24" ht="15.95">
      <c r="A1" s="2" t="s">
        <v>5</v>
      </c>
      <c r="B1" s="2" t="s">
        <v>105</v>
      </c>
      <c r="C1" s="2" t="s">
        <v>105</v>
      </c>
      <c r="D1" s="2" t="s">
        <v>105</v>
      </c>
      <c r="E1" s="2" t="s">
        <v>105</v>
      </c>
      <c r="F1" s="2" t="s">
        <v>105</v>
      </c>
      <c r="G1" s="2" t="s">
        <v>105</v>
      </c>
      <c r="H1" s="2" t="s">
        <v>105</v>
      </c>
      <c r="I1" s="2" t="s">
        <v>105</v>
      </c>
      <c r="J1" s="2" t="s">
        <v>105</v>
      </c>
      <c r="K1" s="2" t="s">
        <v>105</v>
      </c>
      <c r="L1" s="2" t="s">
        <v>105</v>
      </c>
      <c r="M1" s="2" t="s">
        <v>105</v>
      </c>
      <c r="N1" s="2" t="s">
        <v>105</v>
      </c>
      <c r="O1" s="2" t="s">
        <v>105</v>
      </c>
      <c r="P1" s="2" t="s">
        <v>105</v>
      </c>
      <c r="Q1" s="2" t="s">
        <v>105</v>
      </c>
      <c r="R1" s="2" t="s">
        <v>105</v>
      </c>
      <c r="S1" s="2" t="s">
        <v>105</v>
      </c>
      <c r="T1" s="2" t="s">
        <v>105</v>
      </c>
      <c r="U1" s="2" t="s">
        <v>105</v>
      </c>
      <c r="V1" s="2" t="s">
        <v>105</v>
      </c>
      <c r="W1" s="2" t="s">
        <v>105</v>
      </c>
      <c r="X1" s="2" t="s">
        <v>105</v>
      </c>
    </row>
    <row r="2" spans="1:24" ht="32.1">
      <c r="A2" s="2" t="s">
        <v>49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</row>
    <row r="3" spans="1:24" ht="15.95">
      <c r="A3" s="2" t="s">
        <v>40</v>
      </c>
      <c r="B3" s="2">
        <v>2023</v>
      </c>
      <c r="C3" s="2">
        <v>2024</v>
      </c>
      <c r="D3" s="2">
        <v>2025</v>
      </c>
      <c r="E3" s="2">
        <v>2026</v>
      </c>
      <c r="F3" s="2">
        <v>2027</v>
      </c>
      <c r="G3" s="2">
        <v>2028</v>
      </c>
      <c r="H3" s="2">
        <v>2029</v>
      </c>
      <c r="I3" s="2">
        <v>2030</v>
      </c>
      <c r="J3" s="2">
        <v>2031</v>
      </c>
      <c r="K3" s="2">
        <v>2032</v>
      </c>
      <c r="L3" s="2">
        <v>2033</v>
      </c>
      <c r="M3" s="2">
        <v>2034</v>
      </c>
      <c r="N3" s="2">
        <v>2035</v>
      </c>
      <c r="O3" s="2">
        <v>2036</v>
      </c>
      <c r="P3" s="2">
        <v>2037</v>
      </c>
      <c r="Q3" s="2">
        <v>2038</v>
      </c>
      <c r="R3" s="2">
        <v>2039</v>
      </c>
      <c r="S3" s="2">
        <v>2040</v>
      </c>
      <c r="T3" s="2">
        <v>2041</v>
      </c>
      <c r="U3" s="2">
        <v>2042</v>
      </c>
      <c r="V3" s="2">
        <v>2043</v>
      </c>
      <c r="W3" s="2">
        <v>2044</v>
      </c>
      <c r="X3" s="2">
        <v>2045</v>
      </c>
    </row>
    <row r="4" spans="1:24" ht="15.95">
      <c r="A4" s="2" t="s">
        <v>50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</row>
    <row r="5" spans="1:24" ht="15.95">
      <c r="A5" s="2" t="s">
        <v>51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8</v>
      </c>
      <c r="W5" s="2">
        <v>8</v>
      </c>
      <c r="X5" s="2">
        <v>8</v>
      </c>
    </row>
    <row r="6" spans="1:24">
      <c r="A6" s="13" t="s">
        <v>52</v>
      </c>
      <c r="B6" s="14">
        <v>-3633079.0769190001</v>
      </c>
      <c r="C6" s="14">
        <v>-2948071.943279</v>
      </c>
      <c r="D6" s="14">
        <v>-1838833.9707899999</v>
      </c>
      <c r="E6" s="14">
        <v>-1200983.2831840001</v>
      </c>
      <c r="F6" s="14">
        <v>-1209099.4489790001</v>
      </c>
      <c r="G6" s="14">
        <v>-1139907.5770070001</v>
      </c>
      <c r="H6" s="14">
        <v>-984109.78838899988</v>
      </c>
      <c r="I6" s="14">
        <v>-863178.39355199994</v>
      </c>
      <c r="J6" s="14">
        <v>-964023.72666299995</v>
      </c>
      <c r="K6" s="14">
        <v>-1320528.6045349999</v>
      </c>
      <c r="L6" s="14">
        <v>-1401225.564821</v>
      </c>
      <c r="M6" s="14">
        <v>-1700377.778618</v>
      </c>
      <c r="N6" s="14">
        <v>-1975674.6019679999</v>
      </c>
      <c r="O6" s="14">
        <v>-2364018.355033</v>
      </c>
      <c r="P6" s="14">
        <v>-3145988.9477630001</v>
      </c>
      <c r="Q6" s="14">
        <v>-3302010.0931899999</v>
      </c>
      <c r="R6" s="14">
        <v>-3533069.495205</v>
      </c>
      <c r="S6" s="14">
        <v>-3362900.5307590002</v>
      </c>
      <c r="T6" s="14">
        <v>-2123576.6820100001</v>
      </c>
      <c r="U6" s="14">
        <v>-2381120.5174369998</v>
      </c>
      <c r="V6" s="14">
        <v>-1902764.977337</v>
      </c>
      <c r="W6" s="14">
        <v>-1574803.027097</v>
      </c>
      <c r="X6" s="14">
        <v>-1373325.246274</v>
      </c>
    </row>
    <row r="7" spans="1:24">
      <c r="A7" s="13" t="s">
        <v>53</v>
      </c>
      <c r="B7" s="14">
        <v>12366727.270207999</v>
      </c>
      <c r="C7" s="14">
        <v>12146424.584928</v>
      </c>
      <c r="D7" s="14">
        <v>12220622.880449001</v>
      </c>
      <c r="E7" s="14">
        <v>13513094.954813</v>
      </c>
      <c r="F7" s="14">
        <v>14064469.546459001</v>
      </c>
      <c r="G7" s="14">
        <v>12377682.335747</v>
      </c>
      <c r="H7" s="14">
        <v>9341044.0023320001</v>
      </c>
      <c r="I7" s="14">
        <v>7786569.3048930001</v>
      </c>
      <c r="J7" s="14">
        <v>7084605.1530389991</v>
      </c>
      <c r="K7" s="14">
        <v>8090244.1590339998</v>
      </c>
      <c r="L7" s="14">
        <v>8135264.0980720008</v>
      </c>
      <c r="M7" s="14">
        <v>9428997.4839159995</v>
      </c>
      <c r="N7" s="14">
        <v>9642129.0857469998</v>
      </c>
      <c r="O7" s="14">
        <v>9276160.0426240005</v>
      </c>
      <c r="P7" s="14">
        <v>11833344.563417001</v>
      </c>
      <c r="Q7" s="14">
        <v>12114577.185401</v>
      </c>
      <c r="R7" s="14">
        <v>12347848.079446999</v>
      </c>
      <c r="S7" s="14">
        <v>13335889.666824</v>
      </c>
      <c r="T7" s="14">
        <v>10709258.545290001</v>
      </c>
      <c r="U7" s="14">
        <v>11804460.123346001</v>
      </c>
      <c r="V7" s="14">
        <v>10989574.323937999</v>
      </c>
      <c r="W7" s="14">
        <v>10742258.408156</v>
      </c>
      <c r="X7" s="14">
        <v>10970137.677106</v>
      </c>
    </row>
    <row r="8" spans="1:24">
      <c r="A8" s="13" t="s">
        <v>54</v>
      </c>
      <c r="B8" s="14">
        <v>3285804.5736119989</v>
      </c>
      <c r="C8" s="14">
        <v>3408328.4026199998</v>
      </c>
      <c r="D8" s="14">
        <v>4603515.4256760003</v>
      </c>
      <c r="E8" s="14">
        <v>3424504.1899919999</v>
      </c>
      <c r="F8" s="14">
        <v>3885367.4256719989</v>
      </c>
      <c r="G8" s="14">
        <v>3528377.859588</v>
      </c>
      <c r="H8" s="14">
        <v>3608999.9349239999</v>
      </c>
      <c r="I8" s="14">
        <v>4245341.143224</v>
      </c>
      <c r="J8" s="14">
        <v>4179086.5164839998</v>
      </c>
      <c r="K8" s="14">
        <v>4486818.6318600001</v>
      </c>
      <c r="L8" s="14">
        <v>4644371.551608</v>
      </c>
      <c r="M8" s="14">
        <v>5044119.7967519993</v>
      </c>
      <c r="N8" s="14">
        <v>4307631.1795800002</v>
      </c>
      <c r="O8" s="14">
        <v>4809341.5689479997</v>
      </c>
      <c r="P8" s="14">
        <v>3955865.6466600001</v>
      </c>
      <c r="Q8" s="14">
        <v>3842088.2662559999</v>
      </c>
      <c r="R8" s="14">
        <v>3892574.4940800001</v>
      </c>
      <c r="S8" s="14">
        <v>3264675.6985200001</v>
      </c>
      <c r="T8" s="14">
        <v>3158588.7664800002</v>
      </c>
      <c r="U8" s="14">
        <v>3430245.9766560011</v>
      </c>
      <c r="V8" s="14">
        <v>3389500.1106599998</v>
      </c>
      <c r="W8" s="14">
        <v>2530505.436396</v>
      </c>
      <c r="X8" s="14">
        <v>2523925.201872</v>
      </c>
    </row>
    <row r="9" spans="1:24">
      <c r="A9" s="13" t="s">
        <v>55</v>
      </c>
      <c r="B9" s="14">
        <v>2014596.1328040001</v>
      </c>
      <c r="C9" s="14">
        <v>1019286.96444</v>
      </c>
      <c r="D9" s="14">
        <v>320498.38663199998</v>
      </c>
      <c r="E9" s="14">
        <v>222399.461832</v>
      </c>
      <c r="F9" s="14">
        <v>292805.51740800007</v>
      </c>
      <c r="G9" s="14">
        <v>208171.35459599999</v>
      </c>
      <c r="H9" s="14">
        <v>189679.984368</v>
      </c>
      <c r="I9" s="14">
        <v>109084.16164799999</v>
      </c>
      <c r="J9" s="14">
        <v>168338.93958000001</v>
      </c>
      <c r="K9" s="14">
        <v>136232.229468</v>
      </c>
      <c r="L9" s="14">
        <v>96455.683848000001</v>
      </c>
      <c r="M9" s="14">
        <v>209243.86139999999</v>
      </c>
      <c r="N9" s="14">
        <v>190574.85004799999</v>
      </c>
      <c r="O9" s="14">
        <v>970081.59148800001</v>
      </c>
      <c r="P9" s="14">
        <v>802161.96518399986</v>
      </c>
      <c r="Q9" s="14">
        <v>760777.13788800023</v>
      </c>
      <c r="R9" s="14">
        <v>1281655.4628359999</v>
      </c>
      <c r="S9" s="14">
        <v>1106565.7311720001</v>
      </c>
      <c r="T9" s="14">
        <v>1904644.559712</v>
      </c>
      <c r="U9" s="14">
        <v>1056679.8609839999</v>
      </c>
      <c r="V9" s="14">
        <v>984812.08897199982</v>
      </c>
      <c r="W9" s="14">
        <v>1595237.591484</v>
      </c>
      <c r="X9" s="14">
        <v>1420601.91738</v>
      </c>
    </row>
    <row r="10" spans="1:24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3" t="s">
        <v>57</v>
      </c>
      <c r="B11" s="14">
        <v>1545882.4466279999</v>
      </c>
      <c r="C11" s="14">
        <v>494682.57271199999</v>
      </c>
      <c r="D11" s="14">
        <v>15711.558024</v>
      </c>
      <c r="E11" s="14">
        <v>431103.72928799997</v>
      </c>
      <c r="F11" s="14">
        <v>16695.615000000002</v>
      </c>
      <c r="G11" s="14">
        <v>440195.39204399998</v>
      </c>
      <c r="H11" s="14">
        <v>1171507.385676</v>
      </c>
      <c r="I11" s="14">
        <v>1511582.1786839999</v>
      </c>
      <c r="J11" s="14">
        <v>2164949.1054719999</v>
      </c>
      <c r="K11" s="14">
        <v>1723823.0436480001</v>
      </c>
      <c r="L11" s="14">
        <v>2064543.984828</v>
      </c>
      <c r="M11" s="14">
        <v>277487.59424399998</v>
      </c>
      <c r="N11" s="14">
        <v>1536647.01354</v>
      </c>
      <c r="O11" s="14">
        <v>1526147.0272319999</v>
      </c>
      <c r="P11" s="14">
        <v>994233.68405999988</v>
      </c>
      <c r="Q11" s="14">
        <v>1189639.3952639999</v>
      </c>
      <c r="R11" s="14">
        <v>850816.09738800011</v>
      </c>
      <c r="S11" s="14">
        <v>549403.165836</v>
      </c>
      <c r="T11" s="14">
        <v>501589.76223599998</v>
      </c>
      <c r="U11" s="14">
        <v>7732.6429319999997</v>
      </c>
      <c r="V11" s="14">
        <v>445638.22509600013</v>
      </c>
      <c r="W11" s="14">
        <v>403496.87377200002</v>
      </c>
      <c r="X11" s="14">
        <v>276507.79912799998</v>
      </c>
    </row>
    <row r="12" spans="1:24">
      <c r="A12" s="13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3" t="s">
        <v>59</v>
      </c>
      <c r="B13" s="14">
        <v>-119542.709241</v>
      </c>
      <c r="C13" s="14">
        <v>390636.78831199999</v>
      </c>
      <c r="D13" s="14">
        <v>511751.49428500002</v>
      </c>
      <c r="E13" s="14">
        <v>519930.7374530001</v>
      </c>
      <c r="F13" s="14">
        <v>504268.86155799998</v>
      </c>
      <c r="G13" s="14">
        <v>578065.07496</v>
      </c>
      <c r="H13" s="14">
        <v>757420.01624299993</v>
      </c>
      <c r="I13" s="14">
        <v>979180.6164409999</v>
      </c>
      <c r="J13" s="14">
        <v>933733.24519199994</v>
      </c>
      <c r="K13" s="14">
        <v>1082735.6887429999</v>
      </c>
      <c r="L13" s="14">
        <v>1231754.376194</v>
      </c>
      <c r="M13" s="14">
        <v>1053457.4206999999</v>
      </c>
      <c r="N13" s="14">
        <v>1029217.5734699999</v>
      </c>
      <c r="O13" s="14">
        <v>717275.64049799996</v>
      </c>
      <c r="P13" s="14">
        <v>626457.88807600003</v>
      </c>
      <c r="Q13" s="14">
        <v>773722.11207899998</v>
      </c>
      <c r="R13" s="14">
        <v>454039.45940899989</v>
      </c>
      <c r="S13" s="14">
        <v>395539.79517000011</v>
      </c>
      <c r="T13" s="14">
        <v>41969.409488000019</v>
      </c>
      <c r="U13" s="14">
        <v>441090.99320800003</v>
      </c>
      <c r="V13" s="14">
        <v>441378.36644999997</v>
      </c>
      <c r="W13" s="14">
        <v>133157.80531299999</v>
      </c>
      <c r="X13" s="14">
        <v>166313.89996099999</v>
      </c>
    </row>
    <row r="14" spans="1:24">
      <c r="A14" s="13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3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3" t="s">
        <v>62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8606000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8684000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8451000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8722000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8994000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9265000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9537000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9163000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9175000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8958000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9275000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9640000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9990000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10486000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10654080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10654280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10791480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10828150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10845609.999999998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10968280</v>
      </c>
      <c r="V16" s="14">
        <f t="array" ref="V16">V4*1000*VLOOKUP(V3,Capacity!$B$5:$I$35,2,0)*(IF(MIN(IF(VALUE(LEFT(Capacity!$D$5:$I$5,2))&gt;=V5,VALUE(LEFT(Capacity!$D$5:$I$5,2)),MAX(VALUE(LEFT(Capacity!$D$5:$I$5,2)))))&gt;MAX(IF(VALUE(LEFT(Capacity!$D$5:$I$5,2))&lt;V5,VALUE(LEFT(Capacity!$D$5:$I$5,2)),0)),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0)+(VLOOKUP(V3, Capacity!$B$5:$I$35, MATCH(CONCATENATE(MIN(IF(VALUE(LEFT(Capacity!$D$5:$I$5,2))&gt;=V5,VALUE(LEFT(Capacity!$D$5:$I$5,2)),MAX(VALUE(LEFT(Capacity!$D$5:$I$5,2))))), " HR Capacity Credit (%)"), Capacity!$B$5:$I$5, 0),0)-IF(MAX(IF(VALUE(LEFT(Capacity!$D$5:$I$5,2))&lt;V5,VALUE(LEFT(Capacity!$D$5:$I$5,2)),0))&gt;0, VLOOKUP(V3, Capacity!$B$5:$I$35, MATCH(CONCATENATE(MAX(IF(VALUE(LEFT(Capacity!$D$5:$I$5,2))&lt;V5,VALUE(LEFT(Capacity!$D$5:$I$5,2)),0)), " HR Capacity Credit (%)"), Capacity!$B$5:$I$5, 0),0), 0))*((V5-MAX(IF(VALUE(LEFT(Capacity!$D$5:$I$5,2))&lt;V5,VALUE(LEFT(Capacity!$D$5:$I$5,2)),0)))/(MIN(IF(VALUE(LEFT(Capacity!$D$5:$I$5,2))&gt;=V5,VALUE(LEFT(Capacity!$D$5:$I$5,2)),MAX(VALUE(LEFT(Capacity!$D$5:$I$5,2)))))-MAX(IF(VALUE(LEFT(Capacity!$D$5:$I$5,2))&lt;V5,VALUE(LEFT(Capacity!$D$5:$I$5,2)),0)))),VLOOKUP(V3, Capacity!$B$5:$I$35, MATCH(CONCATENATE(MIN(IF(VALUE(LEFT(Capacity!$D$5:$I$5,2))&gt;=V5,VALUE(LEFT(Capacity!$D$5:$I$5,2)),MAX(VALUE(LEFT(Capacity!$D$5:$I$5,2))))), " HR Capacity Credit (%)"), Capacity!$B$5:$I$5, 0),0))/100)</f>
        <v>11180680</v>
      </c>
      <c r="W16" s="14">
        <f t="array" ref="W16">W4*1000*VLOOKUP(W3,Capacity!$B$5:$I$35,2,0)*(IF(MIN(IF(VALUE(LEFT(Capacity!$D$5:$I$5,2))&gt;=W5,VALUE(LEFT(Capacity!$D$5:$I$5,2)),MAX(VALUE(LEFT(Capacity!$D$5:$I$5,2)))))&gt;MAX(IF(VALUE(LEFT(Capacity!$D$5:$I$5,2))&lt;W5,VALUE(LEFT(Capacity!$D$5:$I$5,2)),0)),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0)+(VLOOKUP(W3, Capacity!$B$5:$I$35, MATCH(CONCATENATE(MIN(IF(VALUE(LEFT(Capacity!$D$5:$I$5,2))&gt;=W5,VALUE(LEFT(Capacity!$D$5:$I$5,2)),MAX(VALUE(LEFT(Capacity!$D$5:$I$5,2))))), " HR Capacity Credit (%)"), Capacity!$B$5:$I$5, 0),0)-IF(MAX(IF(VALUE(LEFT(Capacity!$D$5:$I$5,2))&lt;W5,VALUE(LEFT(Capacity!$D$5:$I$5,2)),0))&gt;0, VLOOKUP(W3, Capacity!$B$5:$I$35, MATCH(CONCATENATE(MAX(IF(VALUE(LEFT(Capacity!$D$5:$I$5,2))&lt;W5,VALUE(LEFT(Capacity!$D$5:$I$5,2)),0)), " HR Capacity Credit (%)"), Capacity!$B$5:$I$5, 0),0), 0))*((W5-MAX(IF(VALUE(LEFT(Capacity!$D$5:$I$5,2))&lt;W5,VALUE(LEFT(Capacity!$D$5:$I$5,2)),0)))/(MIN(IF(VALUE(LEFT(Capacity!$D$5:$I$5,2))&gt;=W5,VALUE(LEFT(Capacity!$D$5:$I$5,2)),MAX(VALUE(LEFT(Capacity!$D$5:$I$5,2)))))-MAX(IF(VALUE(LEFT(Capacity!$D$5:$I$5,2))&lt;W5,VALUE(LEFT(Capacity!$D$5:$I$5,2)),0)))),VLOOKUP(W3, Capacity!$B$5:$I$35, MATCH(CONCATENATE(MIN(IF(VALUE(LEFT(Capacity!$D$5:$I$5,2))&gt;=W5,VALUE(LEFT(Capacity!$D$5:$I$5,2)),MAX(VALUE(LEFT(Capacity!$D$5:$I$5,2))))), " HR Capacity Credit (%)"), Capacity!$B$5:$I$5, 0),0))/100)</f>
        <v>11269120</v>
      </c>
      <c r="X16" s="14">
        <f t="array" ref="X16">X4*1000*VLOOKUP(X3,Capacity!$B$5:$I$35,2,0)*(IF(MIN(IF(VALUE(LEFT(Capacity!$D$5:$I$5,2))&gt;=X5,VALUE(LEFT(Capacity!$D$5:$I$5,2)),MAX(VALUE(LEFT(Capacity!$D$5:$I$5,2)))))&gt;MAX(IF(VALUE(LEFT(Capacity!$D$5:$I$5,2))&lt;X5,VALUE(LEFT(Capacity!$D$5:$I$5,2)),0)),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0)+(VLOOKUP(X3, Capacity!$B$5:$I$35, MATCH(CONCATENATE(MIN(IF(VALUE(LEFT(Capacity!$D$5:$I$5,2))&gt;=X5,VALUE(LEFT(Capacity!$D$5:$I$5,2)),MAX(VALUE(LEFT(Capacity!$D$5:$I$5,2))))), " HR Capacity Credit (%)"), Capacity!$B$5:$I$5, 0),0)-IF(MAX(IF(VALUE(LEFT(Capacity!$D$5:$I$5,2))&lt;X5,VALUE(LEFT(Capacity!$D$5:$I$5,2)),0))&gt;0, VLOOKUP(X3, Capacity!$B$5:$I$35, MATCH(CONCATENATE(MAX(IF(VALUE(LEFT(Capacity!$D$5:$I$5,2))&lt;X5,VALUE(LEFT(Capacity!$D$5:$I$5,2)),0)), " HR Capacity Credit (%)"), Capacity!$B$5:$I$5, 0),0), 0))*((X5-MAX(IF(VALUE(LEFT(Capacity!$D$5:$I$5,2))&lt;X5,VALUE(LEFT(Capacity!$D$5:$I$5,2)),0)))/(MIN(IF(VALUE(LEFT(Capacity!$D$5:$I$5,2))&gt;=X5,VALUE(LEFT(Capacity!$D$5:$I$5,2)),MAX(VALUE(LEFT(Capacity!$D$5:$I$5,2)))))-MAX(IF(VALUE(LEFT(Capacity!$D$5:$I$5,2))&lt;X5,VALUE(LEFT(Capacity!$D$5:$I$5,2)),0)))),VLOOKUP(X3, Capacity!$B$5:$I$35, MATCH(CONCATENATE(MIN(IF(VALUE(LEFT(Capacity!$D$5:$I$5,2))&gt;=X5,VALUE(LEFT(Capacity!$D$5:$I$5,2)),MAX(VALUE(LEFT(Capacity!$D$5:$I$5,2))))), " HR Capacity Credit (%)"), Capacity!$B$5:$I$5, 0),0))/100)</f>
        <v>11480700</v>
      </c>
    </row>
    <row r="17" spans="1:24">
      <c r="A17" s="13" t="s">
        <v>63</v>
      </c>
      <c r="B17" s="14">
        <v>1435244.1866989641</v>
      </c>
      <c r="C17" s="14">
        <v>1700419.8159482549</v>
      </c>
      <c r="D17" s="14">
        <v>2080697.4717025331</v>
      </c>
      <c r="E17" s="14">
        <v>2714151.901091916</v>
      </c>
      <c r="F17" s="14">
        <v>2917392.142527814</v>
      </c>
      <c r="G17" s="14">
        <v>2496763.8998648692</v>
      </c>
      <c r="H17" s="14">
        <v>1901958.500447433</v>
      </c>
      <c r="I17" s="14">
        <v>1704252.329244219</v>
      </c>
      <c r="J17" s="14">
        <v>1570795.850052489</v>
      </c>
      <c r="K17" s="14">
        <v>1553642.8245098749</v>
      </c>
      <c r="L17" s="14">
        <v>1628130.0478842489</v>
      </c>
      <c r="M17" s="14">
        <v>1660102.721347328</v>
      </c>
      <c r="N17" s="14">
        <v>1677733.834475439</v>
      </c>
      <c r="O17" s="14">
        <v>1677305.5210464201</v>
      </c>
      <c r="P17" s="14">
        <v>1679731.470968416</v>
      </c>
      <c r="Q17" s="14">
        <v>1776598.5989058991</v>
      </c>
      <c r="R17" s="14">
        <v>1831368.1531499389</v>
      </c>
      <c r="S17" s="14">
        <v>1953467.7425753709</v>
      </c>
      <c r="T17" s="14">
        <v>2119029.3177997409</v>
      </c>
      <c r="U17" s="14">
        <v>2293172.8473458802</v>
      </c>
      <c r="V17" s="14">
        <v>2346918.4976032372</v>
      </c>
      <c r="W17" s="14">
        <v>2321874.8883554148</v>
      </c>
      <c r="X17" s="14">
        <v>2405716.9093087059</v>
      </c>
    </row>
    <row r="18" spans="1:24">
      <c r="A18" s="13" t="s">
        <v>0</v>
      </c>
      <c r="B18" s="14">
        <f t="shared" ref="B18:X18" si="0">SUM(B6:B17)</f>
        <v>25501632.823790964</v>
      </c>
      <c r="C18" s="14">
        <f t="shared" si="0"/>
        <v>24895707.185681254</v>
      </c>
      <c r="D18" s="14">
        <f t="shared" si="0"/>
        <v>26364963.245978538</v>
      </c>
      <c r="E18" s="14">
        <f t="shared" si="0"/>
        <v>28346201.691285916</v>
      </c>
      <c r="F18" s="14">
        <f t="shared" si="0"/>
        <v>29465899.659645814</v>
      </c>
      <c r="G18" s="14">
        <f t="shared" si="0"/>
        <v>27754348.33979287</v>
      </c>
      <c r="H18" s="14">
        <f t="shared" si="0"/>
        <v>25523500.035601433</v>
      </c>
      <c r="I18" s="14">
        <f t="shared" si="0"/>
        <v>24635831.340582222</v>
      </c>
      <c r="J18" s="14">
        <f t="shared" si="0"/>
        <v>24312485.083156489</v>
      </c>
      <c r="K18" s="14">
        <f t="shared" si="0"/>
        <v>24710967.972727872</v>
      </c>
      <c r="L18" s="14">
        <f t="shared" si="0"/>
        <v>25674294.177613247</v>
      </c>
      <c r="M18" s="14">
        <f t="shared" si="0"/>
        <v>25613031.099741329</v>
      </c>
      <c r="N18" s="14">
        <f t="shared" si="0"/>
        <v>26398258.934892442</v>
      </c>
      <c r="O18" s="14">
        <f t="shared" si="0"/>
        <v>27098293.036803421</v>
      </c>
      <c r="P18" s="14">
        <f t="shared" si="0"/>
        <v>27399886.27060242</v>
      </c>
      <c r="Q18" s="14">
        <f t="shared" si="0"/>
        <v>27809672.602603897</v>
      </c>
      <c r="R18" s="14">
        <f t="shared" si="0"/>
        <v>27916712.251104936</v>
      </c>
      <c r="S18" s="14">
        <f t="shared" si="0"/>
        <v>28070791.269338369</v>
      </c>
      <c r="T18" s="14">
        <f t="shared" si="0"/>
        <v>27157113.678995736</v>
      </c>
      <c r="U18" s="14">
        <f t="shared" si="0"/>
        <v>27620541.927034885</v>
      </c>
      <c r="V18" s="14">
        <f t="shared" si="0"/>
        <v>27875736.635382235</v>
      </c>
      <c r="W18" s="14">
        <f t="shared" si="0"/>
        <v>27420847.976379417</v>
      </c>
      <c r="X18" s="14">
        <f t="shared" si="0"/>
        <v>27870578.158481706</v>
      </c>
    </row>
    <row r="19" spans="1:24">
      <c r="A19" s="13" t="s">
        <v>6</v>
      </c>
      <c r="B19" s="14">
        <f t="shared" ref="B19:X19" si="1">B18/B4/1000</f>
        <v>255.01632823790965</v>
      </c>
      <c r="C19" s="14">
        <f t="shared" si="1"/>
        <v>248.95707185681255</v>
      </c>
      <c r="D19" s="14">
        <f t="shared" si="1"/>
        <v>263.64963245978538</v>
      </c>
      <c r="E19" s="14">
        <f t="shared" si="1"/>
        <v>283.46201691285916</v>
      </c>
      <c r="F19" s="14">
        <f t="shared" si="1"/>
        <v>294.65899659645811</v>
      </c>
      <c r="G19" s="14">
        <f t="shared" si="1"/>
        <v>277.5434833979287</v>
      </c>
      <c r="H19" s="14">
        <f t="shared" si="1"/>
        <v>255.23500035601433</v>
      </c>
      <c r="I19" s="14">
        <f t="shared" si="1"/>
        <v>246.3583134058222</v>
      </c>
      <c r="J19" s="14">
        <f t="shared" si="1"/>
        <v>243.12485083156488</v>
      </c>
      <c r="K19" s="14">
        <f t="shared" si="1"/>
        <v>247.10967972727875</v>
      </c>
      <c r="L19" s="14">
        <f t="shared" si="1"/>
        <v>256.74294177613245</v>
      </c>
      <c r="M19" s="14">
        <f t="shared" si="1"/>
        <v>256.13031099741329</v>
      </c>
      <c r="N19" s="14">
        <f t="shared" si="1"/>
        <v>263.98258934892442</v>
      </c>
      <c r="O19" s="14">
        <f t="shared" si="1"/>
        <v>270.9829303680342</v>
      </c>
      <c r="P19" s="14">
        <f t="shared" si="1"/>
        <v>273.99886270602423</v>
      </c>
      <c r="Q19" s="14">
        <f t="shared" si="1"/>
        <v>278.09672602603899</v>
      </c>
      <c r="R19" s="14">
        <f t="shared" si="1"/>
        <v>279.1671225110494</v>
      </c>
      <c r="S19" s="14">
        <f t="shared" si="1"/>
        <v>280.70791269338372</v>
      </c>
      <c r="T19" s="14">
        <f t="shared" si="1"/>
        <v>271.57113678995734</v>
      </c>
      <c r="U19" s="14">
        <f t="shared" si="1"/>
        <v>276.20541927034884</v>
      </c>
      <c r="V19" s="14">
        <f t="shared" si="1"/>
        <v>278.75736635382236</v>
      </c>
      <c r="W19" s="14">
        <f t="shared" si="1"/>
        <v>274.20847976379417</v>
      </c>
      <c r="X19" s="14">
        <f t="shared" si="1"/>
        <v>278.70578158481703</v>
      </c>
    </row>
    <row r="20" spans="1:24">
      <c r="A20" s="13" t="s">
        <v>7</v>
      </c>
      <c r="B20" s="14">
        <f>B19/B5</f>
        <v>31.877041029738706</v>
      </c>
      <c r="C20" s="14">
        <f>C19/B5</f>
        <v>31.119633982101568</v>
      </c>
      <c r="D20" s="14">
        <f>D19/B5</f>
        <v>32.956204057473172</v>
      </c>
      <c r="E20" s="14">
        <f>E19/B5</f>
        <v>35.432752114107394</v>
      </c>
      <c r="F20" s="14">
        <f>F19/B5</f>
        <v>36.832374574557264</v>
      </c>
      <c r="G20" s="14">
        <f>G19/B5</f>
        <v>34.692935424741087</v>
      </c>
      <c r="H20" s="14">
        <f>H19/B5</f>
        <v>31.904375044501791</v>
      </c>
      <c r="I20" s="14">
        <f>I19/B5</f>
        <v>30.794789175727775</v>
      </c>
      <c r="J20" s="14">
        <f>J19/B5</f>
        <v>30.390606353945611</v>
      </c>
      <c r="K20" s="14">
        <f>K19/B5</f>
        <v>30.888709965909843</v>
      </c>
      <c r="L20" s="14">
        <f>L19/B5</f>
        <v>32.092867722016557</v>
      </c>
      <c r="M20" s="14">
        <f>M19/B5</f>
        <v>32.016288874676661</v>
      </c>
      <c r="N20" s="14">
        <f>N19/B5</f>
        <v>32.997823668615553</v>
      </c>
      <c r="O20" s="14">
        <f>O19/B5</f>
        <v>33.872866296004275</v>
      </c>
      <c r="P20" s="14">
        <f>P19/B5</f>
        <v>34.249857838253028</v>
      </c>
      <c r="Q20" s="14">
        <f>Q19/B5</f>
        <v>34.762090753254874</v>
      </c>
      <c r="R20" s="14">
        <f>R19/B5</f>
        <v>34.895890313881175</v>
      </c>
      <c r="S20" s="14">
        <f>S19/B5</f>
        <v>35.088489086672965</v>
      </c>
      <c r="T20" s="14">
        <f>T19/B5</f>
        <v>33.946392098744667</v>
      </c>
      <c r="U20" s="14">
        <f>U19/B5</f>
        <v>34.525677408793605</v>
      </c>
      <c r="V20" s="14">
        <f>V19/B5</f>
        <v>34.844670794227795</v>
      </c>
      <c r="W20" s="14">
        <f>W19/B5</f>
        <v>34.276059970474272</v>
      </c>
      <c r="X20" s="14">
        <f>X19/B5</f>
        <v>34.838222698102129</v>
      </c>
    </row>
    <row r="21" spans="1:24">
      <c r="A21" s="13" t="s">
        <v>8</v>
      </c>
      <c r="B21" s="15">
        <v>166.18350027879171</v>
      </c>
      <c r="C21" s="15">
        <v>158.94106546566661</v>
      </c>
      <c r="D21" s="15">
        <v>150.56052368741669</v>
      </c>
      <c r="E21" s="15">
        <v>139.2850682929375</v>
      </c>
      <c r="F21" s="15">
        <v>137.84103259666671</v>
      </c>
      <c r="G21" s="15">
        <v>136.3456331365</v>
      </c>
      <c r="H21" s="15">
        <v>127.9640499251458</v>
      </c>
      <c r="I21" s="15">
        <v>122.82375373452081</v>
      </c>
      <c r="J21" s="15">
        <v>119.3187056153125</v>
      </c>
      <c r="K21" s="15">
        <v>131.92719935229161</v>
      </c>
      <c r="L21" s="15">
        <v>134.88923776447919</v>
      </c>
      <c r="M21" s="15">
        <v>143.31010300925001</v>
      </c>
      <c r="N21" s="15">
        <v>145.11146858012501</v>
      </c>
      <c r="O21" s="15">
        <v>142.19518284775</v>
      </c>
      <c r="P21" s="15">
        <v>165.53274583864589</v>
      </c>
      <c r="Q21" s="15">
        <v>166.21191760129159</v>
      </c>
      <c r="R21" s="15">
        <v>163.24537152329171</v>
      </c>
      <c r="S21" s="15">
        <v>167.60135704474999</v>
      </c>
      <c r="T21" s="15">
        <v>126.523969097875</v>
      </c>
      <c r="U21" s="15">
        <v>130.25681572304171</v>
      </c>
      <c r="V21" s="15">
        <v>120.0330524125</v>
      </c>
      <c r="W21" s="15">
        <v>113.1615870584792</v>
      </c>
      <c r="X21" s="15">
        <v>110.6294284508333</v>
      </c>
    </row>
    <row r="22" spans="1:24">
      <c r="A22" s="13" t="s">
        <v>64</v>
      </c>
      <c r="B22" s="16">
        <v>31.751345259611139</v>
      </c>
      <c r="C22" s="16">
        <v>26.074160707686929</v>
      </c>
      <c r="D22" s="16">
        <v>17.118710339328331</v>
      </c>
      <c r="E22" s="16">
        <v>11.798580084377789</v>
      </c>
      <c r="F22" s="16">
        <v>12.237097757749201</v>
      </c>
      <c r="G22" s="16">
        <v>11.62311058894081</v>
      </c>
      <c r="H22" s="16">
        <v>11.153607883807179</v>
      </c>
      <c r="I22" s="16">
        <v>9.8481176419676579</v>
      </c>
      <c r="J22" s="16">
        <v>11.769065965526311</v>
      </c>
      <c r="K22" s="16">
        <v>13.532519815874741</v>
      </c>
      <c r="L22" s="16">
        <v>13.22407901084773</v>
      </c>
      <c r="M22" s="16">
        <v>15.68527142431684</v>
      </c>
      <c r="N22" s="16">
        <v>17.811015476082488</v>
      </c>
      <c r="O22" s="16">
        <v>24.597661571443261</v>
      </c>
      <c r="P22" s="16">
        <v>25.676109855745121</v>
      </c>
      <c r="Q22" s="16">
        <v>26.08925906456124</v>
      </c>
      <c r="R22" s="16">
        <v>29.928290014901599</v>
      </c>
      <c r="S22" s="16">
        <v>27.232321173359551</v>
      </c>
      <c r="T22" s="16">
        <v>29.8399195930247</v>
      </c>
      <c r="U22" s="16">
        <v>27.160668953653481</v>
      </c>
      <c r="V22" s="16">
        <v>25.464695404246669</v>
      </c>
      <c r="W22" s="16">
        <v>25.461765121405101</v>
      </c>
      <c r="X22" s="16">
        <v>22.603922731622909</v>
      </c>
    </row>
    <row r="23" spans="1:24">
      <c r="A23" s="13" t="s">
        <v>65</v>
      </c>
      <c r="B23" s="16">
        <v>119.0962647102817</v>
      </c>
      <c r="C23" s="16">
        <v>127.1879443704987</v>
      </c>
      <c r="D23" s="16">
        <v>133.6275117556186</v>
      </c>
      <c r="E23" s="16">
        <v>160.11195877256179</v>
      </c>
      <c r="F23" s="16">
        <v>171.85141540613671</v>
      </c>
      <c r="G23" s="16">
        <v>153.02185716042089</v>
      </c>
      <c r="H23" s="16">
        <v>130.85289846277291</v>
      </c>
      <c r="I23" s="16">
        <v>116.8986573102346</v>
      </c>
      <c r="J23" s="16">
        <v>114.50991754823561</v>
      </c>
      <c r="K23" s="16">
        <v>112.0473517799051</v>
      </c>
      <c r="L23" s="16">
        <v>107.9634545495578</v>
      </c>
      <c r="M23" s="16">
        <v>117.37030180440161</v>
      </c>
      <c r="N23" s="16">
        <v>114.8590932074293</v>
      </c>
      <c r="O23" s="16">
        <v>120.010202169218</v>
      </c>
      <c r="P23" s="16">
        <v>118.1756065957935</v>
      </c>
      <c r="Q23" s="16">
        <v>120.8544283912631</v>
      </c>
      <c r="R23" s="16">
        <v>125.9067475926271</v>
      </c>
      <c r="S23" s="16">
        <v>129.41959144132579</v>
      </c>
      <c r="T23" s="16">
        <v>165.69077417778809</v>
      </c>
      <c r="U23" s="16">
        <v>172.89143823588171</v>
      </c>
      <c r="V23" s="16">
        <v>190.50383003845761</v>
      </c>
      <c r="W23" s="16">
        <v>205.02268981219149</v>
      </c>
      <c r="X23" s="16">
        <v>220.25218320778049</v>
      </c>
    </row>
    <row r="24" spans="1:24">
      <c r="A24" s="13" t="s">
        <v>66</v>
      </c>
      <c r="B24" s="16">
        <v>11.28804140478297</v>
      </c>
      <c r="C24" s="16">
        <v>10.767775230128541</v>
      </c>
      <c r="D24" s="16">
        <v>15.87664195063779</v>
      </c>
      <c r="E24" s="16">
        <v>12.6691463302764</v>
      </c>
      <c r="F24" s="16">
        <v>13.665495167688601</v>
      </c>
      <c r="G24" s="16">
        <v>12.51722594076783</v>
      </c>
      <c r="H24" s="16">
        <v>11.64742065236652</v>
      </c>
      <c r="I24" s="16">
        <v>13.413640471625779</v>
      </c>
      <c r="J24" s="16">
        <v>12.442926293338701</v>
      </c>
      <c r="K24" s="16">
        <v>13.458586541649771</v>
      </c>
      <c r="L24" s="16">
        <v>14.26431512762008</v>
      </c>
      <c r="M24" s="16">
        <v>14.700479929089751</v>
      </c>
      <c r="N24" s="16">
        <v>13.40199532926653</v>
      </c>
      <c r="O24" s="16">
        <v>13.190233161329459</v>
      </c>
      <c r="P24" s="16">
        <v>12.25005585740236</v>
      </c>
      <c r="Q24" s="16">
        <v>11.73928671644112</v>
      </c>
      <c r="R24" s="16">
        <v>11.96797544428005</v>
      </c>
      <c r="S24" s="16">
        <v>10.51856890276188</v>
      </c>
      <c r="T24" s="16">
        <v>8.6335224255408267</v>
      </c>
      <c r="U24" s="16">
        <v>9.5473611856996516</v>
      </c>
      <c r="V24" s="16">
        <v>8.8407410310382204</v>
      </c>
      <c r="W24" s="16">
        <v>6.635858167880297</v>
      </c>
      <c r="X24" s="16">
        <v>6.522381676518231</v>
      </c>
    </row>
    <row r="25" spans="1:24">
      <c r="A25" s="13" t="s">
        <v>67</v>
      </c>
      <c r="B25" s="16">
        <v>4.9484664863798402</v>
      </c>
      <c r="C25" s="16">
        <v>2.8884661572001931</v>
      </c>
      <c r="D25" s="16">
        <v>0.96858061104100857</v>
      </c>
      <c r="E25" s="16">
        <v>0.79009854405222624</v>
      </c>
      <c r="F25" s="16">
        <v>0.98288516408537374</v>
      </c>
      <c r="G25" s="16">
        <v>0.71502082521591437</v>
      </c>
      <c r="H25" s="16">
        <v>0.60978211194710374</v>
      </c>
      <c r="I25" s="16">
        <v>0.40587156422767778</v>
      </c>
      <c r="J25" s="16">
        <v>0.57371695836851477</v>
      </c>
      <c r="K25" s="16">
        <v>0.53471995239577874</v>
      </c>
      <c r="L25" s="16">
        <v>0.48537372433171189</v>
      </c>
      <c r="M25" s="16">
        <v>0.826681301790409</v>
      </c>
      <c r="N25" s="16">
        <v>0.77850199460326386</v>
      </c>
      <c r="O25" s="16">
        <v>2.6529643307088961</v>
      </c>
      <c r="P25" s="16">
        <v>2.5068247453788008</v>
      </c>
      <c r="Q25" s="16">
        <v>2.6605167508257241</v>
      </c>
      <c r="R25" s="16">
        <v>3.733106620029961</v>
      </c>
      <c r="S25" s="16">
        <v>3.3560123796469128</v>
      </c>
      <c r="T25" s="16">
        <v>4.0628262070725256</v>
      </c>
      <c r="U25" s="16">
        <v>3.120304784259893</v>
      </c>
      <c r="V25" s="16">
        <v>2.647992502627734</v>
      </c>
      <c r="W25" s="16">
        <v>3.655560604303842</v>
      </c>
      <c r="X25" s="16">
        <v>3.3499360194925418</v>
      </c>
    </row>
    <row r="26" spans="1:24">
      <c r="A26" s="13" t="s">
        <v>68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3" t="s">
        <v>69</v>
      </c>
      <c r="B27" s="16">
        <v>69.100537057345079</v>
      </c>
      <c r="C27" s="16">
        <v>36.947594412982667</v>
      </c>
      <c r="D27" s="16">
        <v>1.0948276890943709</v>
      </c>
      <c r="E27" s="16">
        <v>29.399406200513091</v>
      </c>
      <c r="F27" s="16">
        <v>1.3646209347544369</v>
      </c>
      <c r="G27" s="16">
        <v>30.070171209632552</v>
      </c>
      <c r="H27" s="16">
        <v>50.964051308402489</v>
      </c>
      <c r="I27" s="16">
        <v>43.359298583918012</v>
      </c>
      <c r="J27" s="16">
        <v>50.510187096413652</v>
      </c>
      <c r="K27" s="16">
        <v>38.156242821043882</v>
      </c>
      <c r="L27" s="16">
        <v>62.717885220587988</v>
      </c>
      <c r="M27" s="16">
        <v>12.679754755275731</v>
      </c>
      <c r="N27" s="16">
        <v>51.930078995329623</v>
      </c>
      <c r="O27" s="16">
        <v>121.0175650877233</v>
      </c>
      <c r="P27" s="16">
        <v>78.177317009048167</v>
      </c>
      <c r="Q27" s="16">
        <v>66.51057696832045</v>
      </c>
      <c r="R27" s="16">
        <v>97.026167442648457</v>
      </c>
      <c r="S27" s="16">
        <v>52.883495523467737</v>
      </c>
      <c r="T27" s="16">
        <v>30.843283543370379</v>
      </c>
      <c r="U27" s="16">
        <v>1.1082908703459089</v>
      </c>
      <c r="V27" s="16">
        <v>20.66390439694619</v>
      </c>
      <c r="W27" s="16">
        <v>24.228187082919121</v>
      </c>
      <c r="X27" s="16">
        <v>21.82122776651125</v>
      </c>
    </row>
    <row r="28" spans="1:24">
      <c r="A28" s="13" t="s">
        <v>70</v>
      </c>
      <c r="B28" s="15">
        <v>132946.80022303329</v>
      </c>
      <c r="C28" s="15">
        <v>127152.85237253331</v>
      </c>
      <c r="D28" s="15">
        <v>120448.4189499333</v>
      </c>
      <c r="E28" s="15">
        <v>111428.05463435</v>
      </c>
      <c r="F28" s="15">
        <v>110272.8260773333</v>
      </c>
      <c r="G28" s="15">
        <v>109076.5065092</v>
      </c>
      <c r="H28" s="15">
        <v>102371.23994011671</v>
      </c>
      <c r="I28" s="15">
        <v>98259.002987616652</v>
      </c>
      <c r="J28" s="15">
        <v>95454.964492250001</v>
      </c>
      <c r="K28" s="15">
        <v>105541.7594818333</v>
      </c>
      <c r="L28" s="15">
        <v>107911.3902115833</v>
      </c>
      <c r="M28" s="15">
        <v>114648.0824074</v>
      </c>
      <c r="N28" s="15">
        <v>116089.1748641</v>
      </c>
      <c r="O28" s="15">
        <v>113756.1462782</v>
      </c>
      <c r="P28" s="15">
        <v>132426.19667091669</v>
      </c>
      <c r="Q28" s="15">
        <v>132969.53408103329</v>
      </c>
      <c r="R28" s="15">
        <v>130596.29721863331</v>
      </c>
      <c r="S28" s="15">
        <v>134081.0856358</v>
      </c>
      <c r="T28" s="15">
        <v>101219.1752783</v>
      </c>
      <c r="U28" s="15">
        <v>104205.45257843329</v>
      </c>
      <c r="V28" s="15">
        <v>96026.441930000001</v>
      </c>
      <c r="W28" s="15">
        <v>90529.269646783345</v>
      </c>
      <c r="X28" s="15">
        <v>88503.542760666678</v>
      </c>
    </row>
    <row r="29" spans="1:24">
      <c r="A29" s="13" t="s">
        <v>71</v>
      </c>
      <c r="B29" s="15">
        <v>29108.7218392</v>
      </c>
      <c r="C29" s="15">
        <v>31653.041875200001</v>
      </c>
      <c r="D29" s="15">
        <v>28995.5233606</v>
      </c>
      <c r="E29" s="15">
        <v>27030.267870600001</v>
      </c>
      <c r="F29" s="15">
        <v>28431.95492</v>
      </c>
      <c r="G29" s="15">
        <v>28188.1774467</v>
      </c>
      <c r="H29" s="15">
        <v>30985.400481699999</v>
      </c>
      <c r="I29" s="15">
        <v>31649.432920200001</v>
      </c>
      <c r="J29" s="15">
        <v>33586.042527000012</v>
      </c>
      <c r="K29" s="15">
        <v>33337.963225000007</v>
      </c>
      <c r="L29" s="15">
        <v>32559.372883</v>
      </c>
      <c r="M29" s="15">
        <v>34312.619867399997</v>
      </c>
      <c r="N29" s="15">
        <v>32141.715272599999</v>
      </c>
      <c r="O29" s="15">
        <v>36461.384041700003</v>
      </c>
      <c r="P29" s="15">
        <v>32292.633541499999</v>
      </c>
      <c r="Q29" s="15">
        <v>32728.464335699999</v>
      </c>
      <c r="R29" s="15">
        <v>32524.920461300011</v>
      </c>
      <c r="S29" s="15">
        <v>31037.261139800001</v>
      </c>
      <c r="T29" s="15">
        <v>36585.168958800001</v>
      </c>
      <c r="U29" s="15">
        <v>35928.733709100001</v>
      </c>
      <c r="V29" s="15">
        <v>38339.547542000008</v>
      </c>
      <c r="W29" s="15">
        <v>38133.808354200002</v>
      </c>
      <c r="X29" s="15">
        <v>38696.373917500008</v>
      </c>
    </row>
    <row r="30" spans="1:24">
      <c r="A30" s="13" t="s">
        <v>72</v>
      </c>
      <c r="B30" s="15">
        <v>103838.0783838333</v>
      </c>
      <c r="C30" s="15">
        <v>95499.810497333339</v>
      </c>
      <c r="D30" s="15">
        <v>91452.895589333333</v>
      </c>
      <c r="E30" s="15">
        <v>84397.786763750002</v>
      </c>
      <c r="F30" s="15">
        <v>81840.871157333328</v>
      </c>
      <c r="G30" s="15">
        <v>80888.329062500008</v>
      </c>
      <c r="H30" s="15">
        <v>71385.839458416667</v>
      </c>
      <c r="I30" s="15">
        <v>66609.570067416658</v>
      </c>
      <c r="J30" s="15">
        <v>61868.921965250003</v>
      </c>
      <c r="K30" s="15">
        <v>72203.796256833317</v>
      </c>
      <c r="L30" s="15">
        <v>75352.01732858333</v>
      </c>
      <c r="M30" s="15">
        <v>80335.462539999993</v>
      </c>
      <c r="N30" s="15">
        <v>83947.459591499995</v>
      </c>
      <c r="O30" s="15">
        <v>77294.762236499999</v>
      </c>
      <c r="P30" s="15">
        <v>100133.5631294167</v>
      </c>
      <c r="Q30" s="15">
        <v>100241.0697453333</v>
      </c>
      <c r="R30" s="15">
        <v>98071.376757333332</v>
      </c>
      <c r="S30" s="15">
        <v>103043.824496</v>
      </c>
      <c r="T30" s="15">
        <v>64634.006319499997</v>
      </c>
      <c r="U30" s="15">
        <v>68276.71886933333</v>
      </c>
      <c r="V30" s="15">
        <v>57686.894387999993</v>
      </c>
      <c r="W30" s="15">
        <v>52395.461292583343</v>
      </c>
      <c r="X30" s="15">
        <v>49807.16884316667</v>
      </c>
    </row>
    <row r="31" spans="1:24">
      <c r="A31" s="13" t="s">
        <v>73</v>
      </c>
      <c r="B31" s="15">
        <v>114422.8393226667</v>
      </c>
      <c r="C31" s="15">
        <v>113064.88351933331</v>
      </c>
      <c r="D31" s="15">
        <v>107416.61809449999</v>
      </c>
      <c r="E31" s="15">
        <v>101790.4929741667</v>
      </c>
      <c r="F31" s="15">
        <v>98806.062753999999</v>
      </c>
      <c r="G31" s="15">
        <v>98072.50548675</v>
      </c>
      <c r="H31" s="15">
        <v>88232.417585499992</v>
      </c>
      <c r="I31" s="15">
        <v>87649.074161500015</v>
      </c>
      <c r="J31" s="15">
        <v>81911.659726166661</v>
      </c>
      <c r="K31" s="15">
        <v>97581.871115083341</v>
      </c>
      <c r="L31" s="15">
        <v>105960.1627963333</v>
      </c>
      <c r="M31" s="15">
        <v>108406.0155938333</v>
      </c>
      <c r="N31" s="15">
        <v>110924.30999350001</v>
      </c>
      <c r="O31" s="15">
        <v>96107.442903333344</v>
      </c>
      <c r="P31" s="15">
        <v>122525.9186628333</v>
      </c>
      <c r="Q31" s="15">
        <v>126565.8823433333</v>
      </c>
      <c r="R31" s="15">
        <v>118051.164749</v>
      </c>
      <c r="S31" s="15">
        <v>123489.3092421667</v>
      </c>
      <c r="T31" s="15">
        <v>71165.630168333329</v>
      </c>
      <c r="U31" s="15">
        <v>87667.962873083321</v>
      </c>
      <c r="V31" s="15">
        <v>74721.686127833338</v>
      </c>
      <c r="W31" s="15">
        <v>61849.719357166672</v>
      </c>
      <c r="X31" s="15">
        <v>60756.058255000004</v>
      </c>
    </row>
    <row r="32" spans="1:24">
      <c r="A32" s="13" t="s">
        <v>74</v>
      </c>
      <c r="B32" s="14">
        <v>8733648.1932890005</v>
      </c>
      <c r="C32" s="14">
        <v>9198352.6416490003</v>
      </c>
      <c r="D32" s="14">
        <v>10381788.909659</v>
      </c>
      <c r="E32" s="14">
        <v>12312111.671629</v>
      </c>
      <c r="F32" s="14">
        <v>12855370.097480001</v>
      </c>
      <c r="G32" s="14">
        <v>11237774.75874</v>
      </c>
      <c r="H32" s="14">
        <v>8356934.213943</v>
      </c>
      <c r="I32" s="14">
        <v>6923390.9113409994</v>
      </c>
      <c r="J32" s="14">
        <v>6120581.4263759991</v>
      </c>
      <c r="K32" s="14">
        <v>6769715.5544990003</v>
      </c>
      <c r="L32" s="14">
        <v>6734038.5332509996</v>
      </c>
      <c r="M32" s="14">
        <v>7728619.705298</v>
      </c>
      <c r="N32" s="14">
        <v>7666454.483779001</v>
      </c>
      <c r="O32" s="14">
        <v>6912141.6875910005</v>
      </c>
      <c r="P32" s="14">
        <v>8687355.615654001</v>
      </c>
      <c r="Q32" s="14">
        <v>8812567.0922109988</v>
      </c>
      <c r="R32" s="14">
        <v>8814778.5842420012</v>
      </c>
      <c r="S32" s="14">
        <v>9972989.1360649988</v>
      </c>
      <c r="T32" s="14">
        <v>8585681.8632800002</v>
      </c>
      <c r="U32" s="14">
        <v>9423339.6059089992</v>
      </c>
      <c r="V32" s="14">
        <v>9086809.3466010001</v>
      </c>
      <c r="W32" s="14">
        <v>9167455.3810590021</v>
      </c>
      <c r="X32" s="14">
        <v>9596812.4308319986</v>
      </c>
    </row>
    <row r="33" spans="1:24">
      <c r="A33" s="13" t="s">
        <v>75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3" t="s">
        <v>76</v>
      </c>
      <c r="B34" s="15">
        <v>2193.75</v>
      </c>
      <c r="C34" s="15">
        <v>2096.916666666667</v>
      </c>
      <c r="D34" s="15">
        <v>1996.25</v>
      </c>
      <c r="E34" s="15">
        <v>1871.666666666667</v>
      </c>
      <c r="F34" s="15">
        <v>1818.166666666667</v>
      </c>
      <c r="G34" s="15">
        <v>1801.75</v>
      </c>
      <c r="H34" s="15">
        <v>1605.666666666667</v>
      </c>
      <c r="I34" s="15">
        <v>1554.75</v>
      </c>
      <c r="J34" s="15">
        <v>1446.916666666667</v>
      </c>
      <c r="K34" s="15">
        <v>1709.333333333333</v>
      </c>
      <c r="L34" s="15">
        <v>1824.25</v>
      </c>
      <c r="M34" s="15">
        <v>1896.583333333333</v>
      </c>
      <c r="N34" s="15">
        <v>1958.833333333333</v>
      </c>
      <c r="O34" s="15">
        <v>1743.666666666667</v>
      </c>
      <c r="P34" s="15">
        <v>2237.833333333333</v>
      </c>
      <c r="Q34" s="15">
        <v>2278.916666666667</v>
      </c>
      <c r="R34" s="15">
        <v>2172.333333333333</v>
      </c>
      <c r="S34" s="15">
        <v>2277.083333333333</v>
      </c>
      <c r="T34" s="15">
        <v>1367.083333333333</v>
      </c>
      <c r="U34" s="15">
        <v>1570.166666666667</v>
      </c>
      <c r="V34" s="15">
        <v>1334.916666666667</v>
      </c>
      <c r="W34" s="15">
        <v>1153.25</v>
      </c>
      <c r="X34" s="15">
        <v>1116.666666666667</v>
      </c>
    </row>
    <row r="35" spans="1:24">
      <c r="A35" s="13" t="s">
        <v>77</v>
      </c>
      <c r="B35" s="15">
        <v>4876</v>
      </c>
      <c r="C35" s="15">
        <v>4762</v>
      </c>
      <c r="D35" s="15">
        <v>4957</v>
      </c>
      <c r="E35" s="15">
        <v>4555</v>
      </c>
      <c r="F35" s="15">
        <v>4678</v>
      </c>
      <c r="G35" s="15">
        <v>4714</v>
      </c>
      <c r="H35" s="15">
        <v>5340</v>
      </c>
      <c r="I35" s="15">
        <v>5467</v>
      </c>
      <c r="J35" s="15">
        <v>5762</v>
      </c>
      <c r="K35" s="15">
        <v>5551</v>
      </c>
      <c r="L35" s="15">
        <v>4942</v>
      </c>
      <c r="M35" s="15">
        <v>5093</v>
      </c>
      <c r="N35" s="15">
        <v>4983</v>
      </c>
      <c r="O35" s="15">
        <v>5309</v>
      </c>
      <c r="P35" s="15">
        <v>4655</v>
      </c>
      <c r="Q35" s="15">
        <v>4479</v>
      </c>
      <c r="R35" s="15">
        <v>4482</v>
      </c>
      <c r="S35" s="15">
        <v>4337</v>
      </c>
      <c r="T35" s="15">
        <v>5516</v>
      </c>
      <c r="U35" s="15">
        <v>4457</v>
      </c>
      <c r="V35" s="15">
        <v>5009</v>
      </c>
      <c r="W35" s="15">
        <v>5226</v>
      </c>
      <c r="X35" s="15">
        <v>5137</v>
      </c>
    </row>
    <row r="36" spans="1:24">
      <c r="A36" s="13" t="s">
        <v>78</v>
      </c>
      <c r="B36" s="15">
        <v>1690.25</v>
      </c>
      <c r="C36" s="15">
        <v>1925.083333333333</v>
      </c>
      <c r="D36" s="15">
        <v>1806.75</v>
      </c>
      <c r="E36" s="15">
        <v>2333.333333333333</v>
      </c>
      <c r="F36" s="15">
        <v>2263.833333333333</v>
      </c>
      <c r="G36" s="15">
        <v>2268.25</v>
      </c>
      <c r="H36" s="15">
        <v>1814.333333333333</v>
      </c>
      <c r="I36" s="15">
        <v>1738.25</v>
      </c>
      <c r="J36" s="15">
        <v>1551.083333333333</v>
      </c>
      <c r="K36" s="15">
        <v>1523.666666666667</v>
      </c>
      <c r="L36" s="15">
        <v>1993.75</v>
      </c>
      <c r="M36" s="15">
        <v>1770.416666666667</v>
      </c>
      <c r="N36" s="15">
        <v>1818.166666666667</v>
      </c>
      <c r="O36" s="15">
        <v>1731.333333333333</v>
      </c>
      <c r="P36" s="15">
        <v>1867.166666666667</v>
      </c>
      <c r="Q36" s="15">
        <v>2002.083333333333</v>
      </c>
      <c r="R36" s="15">
        <v>2105.666666666667</v>
      </c>
      <c r="S36" s="15">
        <v>2169.916666666667</v>
      </c>
      <c r="T36" s="15">
        <v>1876.916666666667</v>
      </c>
      <c r="U36" s="15">
        <v>2732.833333333333</v>
      </c>
      <c r="V36" s="15">
        <v>2416.083333333333</v>
      </c>
      <c r="W36" s="15">
        <v>2404.75</v>
      </c>
      <c r="X36" s="15">
        <v>2506.333333333333</v>
      </c>
    </row>
    <row r="37" spans="1:24">
      <c r="A37" s="13" t="s">
        <v>79</v>
      </c>
      <c r="B37" s="15">
        <v>207.31992993789959</v>
      </c>
      <c r="C37" s="15">
        <v>201.70868513119501</v>
      </c>
      <c r="D37" s="15">
        <v>201.21226282678839</v>
      </c>
      <c r="E37" s="15">
        <v>192.77090720459469</v>
      </c>
      <c r="F37" s="15">
        <v>191.65970399081999</v>
      </c>
      <c r="G37" s="15">
        <v>191.46145075004739</v>
      </c>
      <c r="H37" s="15">
        <v>179.38785235767691</v>
      </c>
      <c r="I37" s="15">
        <v>175.422370442675</v>
      </c>
      <c r="J37" s="15">
        <v>168.63988283422759</v>
      </c>
      <c r="K37" s="15">
        <v>178.9976310567414</v>
      </c>
      <c r="L37" s="15">
        <v>193.59561414598559</v>
      </c>
      <c r="M37" s="15">
        <v>196.4728384297469</v>
      </c>
      <c r="N37" s="15">
        <v>196.67953354718409</v>
      </c>
      <c r="O37" s="15">
        <v>189.76199919692061</v>
      </c>
      <c r="P37" s="15">
        <v>208.61252895364339</v>
      </c>
      <c r="Q37" s="15">
        <v>217.60060174793571</v>
      </c>
      <c r="R37" s="15">
        <v>218.2072468212329</v>
      </c>
      <c r="S37" s="15">
        <v>212.68515061977271</v>
      </c>
      <c r="T37" s="15">
        <v>177.62998410557461</v>
      </c>
      <c r="U37" s="15">
        <v>197.062535145976</v>
      </c>
      <c r="V37" s="15">
        <v>175.4321311754471</v>
      </c>
      <c r="W37" s="15">
        <v>164.12664188731401</v>
      </c>
      <c r="X37" s="15">
        <v>158.05970910451859</v>
      </c>
    </row>
    <row r="38" spans="1:24">
      <c r="A38" s="13" t="s">
        <v>80</v>
      </c>
      <c r="B38" s="17">
        <v>0.42920592423332632</v>
      </c>
      <c r="C38" s="17">
        <v>0.43613494166065597</v>
      </c>
      <c r="D38" s="17">
        <v>0.45595802426404958</v>
      </c>
      <c r="E38" s="17">
        <v>0.41002362405984738</v>
      </c>
      <c r="F38" s="17">
        <v>0.39300493529940922</v>
      </c>
      <c r="G38" s="17">
        <v>0.38194685543759638</v>
      </c>
      <c r="H38" s="17">
        <v>0.36839955151785009</v>
      </c>
      <c r="I38" s="17">
        <v>0.37386692609925037</v>
      </c>
      <c r="J38" s="17">
        <v>0.33719102315612037</v>
      </c>
      <c r="K38" s="17">
        <v>0.36488946788447829</v>
      </c>
      <c r="L38" s="17">
        <v>0.39395644463885238</v>
      </c>
      <c r="M38" s="17">
        <v>0.41515986817414829</v>
      </c>
      <c r="N38" s="17">
        <v>0.41045400628859152</v>
      </c>
      <c r="O38" s="17">
        <v>0.37737330063793612</v>
      </c>
      <c r="P38" s="17">
        <v>0.4615308090954035</v>
      </c>
      <c r="Q38" s="17">
        <v>0.46509792943532652</v>
      </c>
      <c r="R38" s="17">
        <v>0.44638465380705822</v>
      </c>
      <c r="S38" s="17">
        <v>0.4667123766910648</v>
      </c>
      <c r="T38" s="17">
        <v>0.31541901191777388</v>
      </c>
      <c r="U38" s="17">
        <v>0.33102020399554388</v>
      </c>
      <c r="V38" s="17">
        <v>0.29699283736554732</v>
      </c>
      <c r="W38" s="17">
        <v>0.25697507653650181</v>
      </c>
      <c r="X38" s="17">
        <v>0.25162809920200951</v>
      </c>
    </row>
    <row r="39" spans="1:24">
      <c r="A39" s="13" t="s">
        <v>81</v>
      </c>
      <c r="B39" s="17">
        <v>6.8968797564687972E-3</v>
      </c>
      <c r="C39" s="17">
        <v>7.0488008500303586E-3</v>
      </c>
      <c r="D39" s="17">
        <v>1.101598173515982E-2</v>
      </c>
      <c r="E39" s="17">
        <v>6.4687975646879753E-3</v>
      </c>
      <c r="F39" s="17">
        <v>7.3154490106544902E-3</v>
      </c>
      <c r="G39" s="17">
        <v>6.5459927140255007E-3</v>
      </c>
      <c r="H39" s="17">
        <v>8.1811263318112631E-4</v>
      </c>
      <c r="I39" s="17">
        <v>1.5410958904109591E-3</v>
      </c>
      <c r="J39" s="17">
        <v>2.092846270928463E-4</v>
      </c>
      <c r="K39" s="17">
        <v>1.8025197328476019E-4</v>
      </c>
      <c r="L39" s="17">
        <v>5.3272450532724502E-3</v>
      </c>
      <c r="M39" s="17">
        <v>2.368721461187215E-3</v>
      </c>
      <c r="N39" s="17">
        <v>3.2248858447488579E-3</v>
      </c>
      <c r="O39" s="17">
        <v>8.9651639344262291E-3</v>
      </c>
      <c r="P39" s="17">
        <v>1.0464231354642309E-2</v>
      </c>
      <c r="Q39" s="17">
        <v>1.7560882800608829E-2</v>
      </c>
      <c r="R39" s="17">
        <v>1.474505327245053E-2</v>
      </c>
      <c r="S39" s="17">
        <v>1.7958788706739531E-2</v>
      </c>
      <c r="T39" s="17">
        <v>2.0833333333333329E-3</v>
      </c>
      <c r="U39" s="17">
        <v>9.1229071537290707E-3</v>
      </c>
      <c r="V39" s="17">
        <v>2.6350837138508368E-3</v>
      </c>
      <c r="W39" s="17">
        <v>1.1099726775956279E-3</v>
      </c>
      <c r="X39" s="17">
        <v>1.4459665144596651E-3</v>
      </c>
    </row>
    <row r="40" spans="1:24">
      <c r="A40" s="13" t="s">
        <v>82</v>
      </c>
      <c r="B40" s="15">
        <v>1042.833333333333</v>
      </c>
      <c r="C40" s="15">
        <v>960</v>
      </c>
      <c r="D40" s="15">
        <v>919</v>
      </c>
      <c r="E40" s="15">
        <v>849.58333333333337</v>
      </c>
      <c r="F40" s="15">
        <v>825</v>
      </c>
      <c r="G40" s="15">
        <v>815.75</v>
      </c>
      <c r="H40" s="15">
        <v>718.75</v>
      </c>
      <c r="I40" s="15">
        <v>673.91666666666663</v>
      </c>
      <c r="J40" s="15">
        <v>623.66666666666663</v>
      </c>
      <c r="K40" s="15">
        <v>728.5</v>
      </c>
      <c r="L40" s="15">
        <v>759.83333333333337</v>
      </c>
      <c r="M40" s="15">
        <v>807.83333333333337</v>
      </c>
      <c r="N40" s="15">
        <v>844.25</v>
      </c>
      <c r="O40" s="15">
        <v>777.83333333333337</v>
      </c>
      <c r="P40" s="15">
        <v>1007</v>
      </c>
      <c r="Q40" s="15">
        <v>1007.833333333333</v>
      </c>
      <c r="R40" s="15">
        <v>986</v>
      </c>
      <c r="S40" s="15">
        <v>1036.5</v>
      </c>
      <c r="T40" s="15">
        <v>650.83333333333337</v>
      </c>
      <c r="U40" s="15">
        <v>685.91666666666663</v>
      </c>
      <c r="V40" s="15">
        <v>580.5</v>
      </c>
      <c r="W40" s="15">
        <v>528.16666666666663</v>
      </c>
      <c r="X40" s="15">
        <v>502.5</v>
      </c>
    </row>
    <row r="41" spans="1:24">
      <c r="A41" s="13" t="s">
        <v>83</v>
      </c>
      <c r="B41" s="15">
        <v>1150.916666666667</v>
      </c>
      <c r="C41" s="15">
        <v>1136.916666666667</v>
      </c>
      <c r="D41" s="15">
        <v>1077.25</v>
      </c>
      <c r="E41" s="15">
        <v>1022.083333333333</v>
      </c>
      <c r="F41" s="15">
        <v>993.16666666666663</v>
      </c>
      <c r="G41" s="15">
        <v>986</v>
      </c>
      <c r="H41" s="15">
        <v>886.91666666666663</v>
      </c>
      <c r="I41" s="15">
        <v>880.83333333333337</v>
      </c>
      <c r="J41" s="15">
        <v>823.25</v>
      </c>
      <c r="K41" s="15">
        <v>980.83333333333337</v>
      </c>
      <c r="L41" s="15">
        <v>1064.416666666667</v>
      </c>
      <c r="M41" s="15">
        <v>1088.75</v>
      </c>
      <c r="N41" s="15">
        <v>1114.583333333333</v>
      </c>
      <c r="O41" s="15">
        <v>965.83333333333337</v>
      </c>
      <c r="P41" s="15">
        <v>1230.833333333333</v>
      </c>
      <c r="Q41" s="15">
        <v>1271.083333333333</v>
      </c>
      <c r="R41" s="15">
        <v>1186.333333333333</v>
      </c>
      <c r="S41" s="15">
        <v>1240.583333333333</v>
      </c>
      <c r="T41" s="15">
        <v>716.25</v>
      </c>
      <c r="U41" s="15">
        <v>884.25</v>
      </c>
      <c r="V41" s="15">
        <v>754.41666666666663</v>
      </c>
      <c r="W41" s="15">
        <v>625.08333333333337</v>
      </c>
      <c r="X41" s="15">
        <v>614.16666666666663</v>
      </c>
    </row>
    <row r="42" spans="1:24">
      <c r="A42" s="13" t="s">
        <v>84</v>
      </c>
      <c r="B42" s="15">
        <v>2938</v>
      </c>
      <c r="C42" s="15">
        <v>3184</v>
      </c>
      <c r="D42" s="15">
        <v>2923</v>
      </c>
      <c r="E42" s="15">
        <v>2733</v>
      </c>
      <c r="F42" s="15">
        <v>2864</v>
      </c>
      <c r="G42" s="15">
        <v>2833</v>
      </c>
      <c r="H42" s="15">
        <v>3115</v>
      </c>
      <c r="I42" s="15">
        <v>3189</v>
      </c>
      <c r="J42" s="15">
        <v>3384</v>
      </c>
      <c r="K42" s="15">
        <v>3364</v>
      </c>
      <c r="L42" s="15">
        <v>3294</v>
      </c>
      <c r="M42" s="15">
        <v>3459</v>
      </c>
      <c r="N42" s="15">
        <v>3235</v>
      </c>
      <c r="O42" s="15">
        <v>3671</v>
      </c>
      <c r="P42" s="15">
        <v>3248</v>
      </c>
      <c r="Q42" s="15">
        <v>3287</v>
      </c>
      <c r="R42" s="15">
        <v>3268</v>
      </c>
      <c r="S42" s="15">
        <v>3118</v>
      </c>
      <c r="T42" s="15">
        <v>3682</v>
      </c>
      <c r="U42" s="15">
        <v>3609</v>
      </c>
      <c r="V42" s="15">
        <v>3851</v>
      </c>
      <c r="W42" s="15">
        <v>3840</v>
      </c>
      <c r="X42" s="15">
        <v>3893</v>
      </c>
    </row>
    <row r="43" spans="1:24">
      <c r="A43" s="13" t="s">
        <v>85</v>
      </c>
      <c r="B43" s="15">
        <v>4077</v>
      </c>
      <c r="C43" s="15">
        <v>3538</v>
      </c>
      <c r="D43" s="15">
        <v>3322</v>
      </c>
      <c r="E43" s="15">
        <v>2829</v>
      </c>
      <c r="F43" s="15">
        <v>2992</v>
      </c>
      <c r="G43" s="15">
        <v>2925</v>
      </c>
      <c r="H43" s="15">
        <v>3127</v>
      </c>
      <c r="I43" s="15">
        <v>2710</v>
      </c>
      <c r="J43" s="15">
        <v>2950</v>
      </c>
      <c r="K43" s="15">
        <v>2562</v>
      </c>
      <c r="L43" s="15">
        <v>1997</v>
      </c>
      <c r="M43" s="15">
        <v>2553</v>
      </c>
      <c r="N43" s="15">
        <v>2465</v>
      </c>
      <c r="O43" s="15">
        <v>3667</v>
      </c>
      <c r="P43" s="15">
        <v>3217</v>
      </c>
      <c r="Q43" s="15">
        <v>2871</v>
      </c>
      <c r="R43" s="15">
        <v>3443</v>
      </c>
      <c r="S43" s="15">
        <v>3308</v>
      </c>
      <c r="T43" s="15">
        <v>4703</v>
      </c>
      <c r="U43" s="15">
        <v>3398</v>
      </c>
      <c r="V43" s="15">
        <v>3737</v>
      </c>
      <c r="W43" s="15">
        <v>4376</v>
      </c>
      <c r="X43" s="15">
        <v>4252</v>
      </c>
    </row>
    <row r="44" spans="1:24">
      <c r="A44" s="13" t="s">
        <v>86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13" t="s">
        <v>87</v>
      </c>
      <c r="B45" s="15">
        <v>227</v>
      </c>
      <c r="C45" s="15">
        <v>134</v>
      </c>
      <c r="D45" s="15">
        <v>145</v>
      </c>
      <c r="E45" s="15">
        <v>148</v>
      </c>
      <c r="F45" s="15">
        <v>124</v>
      </c>
      <c r="G45" s="15">
        <v>148</v>
      </c>
      <c r="H45" s="15">
        <v>231</v>
      </c>
      <c r="I45" s="15">
        <v>350</v>
      </c>
      <c r="J45" s="15">
        <v>436</v>
      </c>
      <c r="K45" s="15">
        <v>457</v>
      </c>
      <c r="L45" s="15">
        <v>336</v>
      </c>
      <c r="M45" s="15">
        <v>222</v>
      </c>
      <c r="N45" s="15">
        <v>301</v>
      </c>
      <c r="O45" s="15">
        <v>127</v>
      </c>
      <c r="P45" s="15">
        <v>128</v>
      </c>
      <c r="Q45" s="15">
        <v>180</v>
      </c>
      <c r="R45" s="15">
        <v>88</v>
      </c>
      <c r="S45" s="15">
        <v>104</v>
      </c>
      <c r="T45" s="15">
        <v>163</v>
      </c>
      <c r="U45" s="15">
        <v>70</v>
      </c>
      <c r="V45" s="15">
        <v>216</v>
      </c>
      <c r="W45" s="15">
        <v>167</v>
      </c>
      <c r="X45" s="15">
        <v>127</v>
      </c>
    </row>
    <row r="46" spans="1:24">
      <c r="A46" s="13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13" t="s">
        <v>89</v>
      </c>
      <c r="B47" s="16">
        <v>11.39600342465754</v>
      </c>
      <c r="C47" s="16">
        <v>10.55770719489982</v>
      </c>
      <c r="D47" s="16">
        <v>11.62491438356164</v>
      </c>
      <c r="E47" s="16">
        <v>11.244091324200911</v>
      </c>
      <c r="F47" s="16">
        <v>12.00748173515982</v>
      </c>
      <c r="G47" s="16">
        <v>11.292472677595629</v>
      </c>
      <c r="H47" s="16">
        <v>10.647168949771689</v>
      </c>
      <c r="I47" s="16">
        <v>10.430333333333341</v>
      </c>
      <c r="J47" s="16">
        <v>10.806025114155251</v>
      </c>
      <c r="K47" s="16">
        <v>11.01562613843352</v>
      </c>
      <c r="L47" s="16">
        <v>11.431591324200911</v>
      </c>
      <c r="M47" s="16">
        <v>11.08475456621005</v>
      </c>
      <c r="N47" s="16">
        <v>11.835165525114149</v>
      </c>
      <c r="O47" s="16">
        <v>12.272585382513659</v>
      </c>
      <c r="P47" s="16">
        <v>11.880852739726031</v>
      </c>
      <c r="Q47" s="16">
        <v>11.66264497716895</v>
      </c>
      <c r="R47" s="16">
        <v>11.56765525114155</v>
      </c>
      <c r="S47" s="16">
        <v>11.24325819672131</v>
      </c>
      <c r="T47" s="16">
        <v>10.137829908675799</v>
      </c>
      <c r="U47" s="16">
        <v>9.4366712328767122</v>
      </c>
      <c r="V47" s="16">
        <v>10.27496347031963</v>
      </c>
      <c r="W47" s="16">
        <v>8.1258003187613852</v>
      </c>
      <c r="X47" s="16">
        <v>8.0821084474885829</v>
      </c>
    </row>
    <row r="48" spans="1:24">
      <c r="A48" s="13" t="s">
        <v>90</v>
      </c>
      <c r="B48" s="16">
        <v>4.3009828767123279</v>
      </c>
      <c r="C48" s="16">
        <v>2.3179713114754099</v>
      </c>
      <c r="D48" s="16">
        <v>0.94201141552511392</v>
      </c>
      <c r="E48" s="16">
        <v>0.7993276255707763</v>
      </c>
      <c r="F48" s="16">
        <v>0.93696232876712315</v>
      </c>
      <c r="G48" s="16">
        <v>0.72788820582877967</v>
      </c>
      <c r="H48" s="16">
        <v>0.64258219178082188</v>
      </c>
      <c r="I48" s="16">
        <v>0.45526940639269398</v>
      </c>
      <c r="J48" s="16">
        <v>0.59642009132420093</v>
      </c>
      <c r="K48" s="16">
        <v>0.53766621129326053</v>
      </c>
      <c r="L48" s="16">
        <v>0.45009018264840189</v>
      </c>
      <c r="M48" s="16">
        <v>0.71632876712328764</v>
      </c>
      <c r="N48" s="16">
        <v>0.6934840182648403</v>
      </c>
      <c r="O48" s="16">
        <v>2.1178426684881599</v>
      </c>
      <c r="P48" s="16">
        <v>2.0182237442922371</v>
      </c>
      <c r="Q48" s="16">
        <v>1.933583333333333</v>
      </c>
      <c r="R48" s="16">
        <v>2.8349349315068499</v>
      </c>
      <c r="S48" s="16">
        <v>2.5399032331511839</v>
      </c>
      <c r="T48" s="16">
        <v>3.4502146118721462</v>
      </c>
      <c r="U48" s="16">
        <v>2.3485410958904112</v>
      </c>
      <c r="V48" s="16">
        <v>2.0628025114155251</v>
      </c>
      <c r="W48" s="16">
        <v>3.0457024134790531</v>
      </c>
      <c r="X48" s="16">
        <v>2.8716107305936069</v>
      </c>
    </row>
    <row r="49" spans="1:24">
      <c r="A49" s="13" t="s">
        <v>91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13" t="s">
        <v>92</v>
      </c>
      <c r="B50" s="16">
        <v>10.618170091324201</v>
      </c>
      <c r="C50" s="16">
        <v>8.4874715391621134</v>
      </c>
      <c r="D50" s="16">
        <v>8.7180901826484014</v>
      </c>
      <c r="E50" s="16">
        <v>8.8113047945205487</v>
      </c>
      <c r="F50" s="16">
        <v>9.2582134703196353</v>
      </c>
      <c r="G50" s="16">
        <v>8.8417201730418942</v>
      </c>
      <c r="H50" s="16">
        <v>8.8269942922374423</v>
      </c>
      <c r="I50" s="16">
        <v>8.7978710045662112</v>
      </c>
      <c r="J50" s="16">
        <v>9.3938436073059375</v>
      </c>
      <c r="K50" s="16">
        <v>9.4404667577413477</v>
      </c>
      <c r="L50" s="16">
        <v>9.6816164383561656</v>
      </c>
      <c r="M50" s="16">
        <v>8.8038755707762562</v>
      </c>
      <c r="N50" s="16">
        <v>9.9780308219178089</v>
      </c>
      <c r="O50" s="16">
        <v>10.25493624772313</v>
      </c>
      <c r="P50" s="16">
        <v>9.6732043378995414</v>
      </c>
      <c r="Q50" s="16">
        <v>9.9619360730593609</v>
      </c>
      <c r="R50" s="16">
        <v>9.3119657534246567</v>
      </c>
      <c r="S50" s="16">
        <v>9.2858777322404382</v>
      </c>
      <c r="T50" s="16">
        <v>8.3588436073059356</v>
      </c>
      <c r="U50" s="16">
        <v>7.1117454337899551</v>
      </c>
      <c r="V50" s="16">
        <v>8.2991438356164373</v>
      </c>
      <c r="W50" s="16">
        <v>6.9496174863387967</v>
      </c>
      <c r="X50" s="16">
        <v>6.772202054794521</v>
      </c>
    </row>
    <row r="51" spans="1:24">
      <c r="A51" s="13" t="s">
        <v>93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13" t="s">
        <v>94</v>
      </c>
      <c r="B52" s="16">
        <v>58.928930365296807</v>
      </c>
      <c r="C52" s="16">
        <v>55.009886725865208</v>
      </c>
      <c r="D52" s="16">
        <v>51.049268264840173</v>
      </c>
      <c r="E52" s="16">
        <v>48.393259132420091</v>
      </c>
      <c r="F52" s="16">
        <v>49.544990962709278</v>
      </c>
      <c r="G52" s="16">
        <v>46.643125569216757</v>
      </c>
      <c r="H52" s="16">
        <v>44.356365867579903</v>
      </c>
      <c r="I52" s="16">
        <v>43.834565639269407</v>
      </c>
      <c r="J52" s="16">
        <v>44.152865677321152</v>
      </c>
      <c r="K52" s="16">
        <v>46.071886384335151</v>
      </c>
      <c r="L52" s="16">
        <v>46.366025589802113</v>
      </c>
      <c r="M52" s="16">
        <v>48.294319349315067</v>
      </c>
      <c r="N52" s="16">
        <v>50.609459760273971</v>
      </c>
      <c r="O52" s="16">
        <v>53.888806921675773</v>
      </c>
      <c r="P52" s="16">
        <v>57.001445681126327</v>
      </c>
      <c r="Q52" s="16">
        <v>58.061034722222232</v>
      </c>
      <c r="R52" s="16">
        <v>59.545598268645357</v>
      </c>
      <c r="S52" s="16">
        <v>58.492925774134797</v>
      </c>
      <c r="T52" s="16">
        <v>54.172979737442922</v>
      </c>
      <c r="U52" s="16">
        <v>53.188786719939117</v>
      </c>
      <c r="V52" s="16">
        <v>51.424417903348562</v>
      </c>
      <c r="W52" s="16">
        <v>49.983651146023071</v>
      </c>
      <c r="X52" s="16">
        <v>47.522610825722971</v>
      </c>
    </row>
    <row r="53" spans="1:24">
      <c r="A53" s="13" t="s">
        <v>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>
      <c r="A54" s="13" t="s">
        <v>96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>
      <c r="A55" s="13" t="s">
        <v>97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>
      <c r="A56" s="13" t="s">
        <v>98</v>
      </c>
      <c r="B56" s="16">
        <v>48.428380550020577</v>
      </c>
      <c r="C56" s="16">
        <v>71.213675696504168</v>
      </c>
      <c r="D56" s="16">
        <v>83.391250860599655</v>
      </c>
      <c r="E56" s="16">
        <v>104.0030900113446</v>
      </c>
      <c r="F56" s="16">
        <v>111.8940282343885</v>
      </c>
      <c r="G56" s="16">
        <v>98.479195224429446</v>
      </c>
      <c r="H56" s="16">
        <v>80.28826099041342</v>
      </c>
      <c r="I56" s="16">
        <v>75.103310590617426</v>
      </c>
      <c r="J56" s="16">
        <v>70.730693832282824</v>
      </c>
      <c r="K56" s="16">
        <v>65.082920272078155</v>
      </c>
      <c r="L56" s="16">
        <v>66.63065561284985</v>
      </c>
      <c r="M56" s="16">
        <v>68.59883206537171</v>
      </c>
      <c r="N56" s="16">
        <v>66.503331811637267</v>
      </c>
      <c r="O56" s="16">
        <v>63.458919106502663</v>
      </c>
      <c r="P56" s="16">
        <v>58.183158350639481</v>
      </c>
      <c r="Q56" s="16">
        <v>63.589816119547322</v>
      </c>
      <c r="R56" s="16">
        <v>66.731246588692471</v>
      </c>
      <c r="S56" s="16">
        <v>74.940787989146187</v>
      </c>
      <c r="T56" s="16">
        <v>85.114122385421496</v>
      </c>
      <c r="U56" s="16">
        <v>93.616588980429015</v>
      </c>
      <c r="V56" s="16">
        <v>96.992546409463927</v>
      </c>
      <c r="W56" s="16">
        <v>97.207628345434983</v>
      </c>
      <c r="X56" s="16">
        <v>100.75708548586221</v>
      </c>
    </row>
    <row r="57" spans="1:24">
      <c r="A57" s="13" t="s">
        <v>99</v>
      </c>
      <c r="B57" s="14">
        <v>150514.1816666667</v>
      </c>
      <c r="C57" s="14">
        <v>123380.3725</v>
      </c>
      <c r="D57" s="14">
        <v>124390.86749999999</v>
      </c>
      <c r="E57" s="14">
        <v>134665.29916666669</v>
      </c>
      <c r="F57" s="14">
        <v>142777.64916666661</v>
      </c>
      <c r="G57" s="14">
        <v>124566.64083333329</v>
      </c>
      <c r="H57" s="14">
        <v>98781.647499999992</v>
      </c>
      <c r="I57" s="14">
        <v>91815.467499999999</v>
      </c>
      <c r="J57" s="14">
        <v>90254.73</v>
      </c>
      <c r="K57" s="14">
        <v>98334.92333333334</v>
      </c>
      <c r="L57" s="14">
        <v>103089.4891666667</v>
      </c>
      <c r="M57" s="14">
        <v>105191.24833333329</v>
      </c>
      <c r="N57" s="14">
        <v>114941.5625</v>
      </c>
      <c r="O57" s="14">
        <v>125338.6216666667</v>
      </c>
      <c r="P57" s="14">
        <v>138980.39333333331</v>
      </c>
      <c r="Q57" s="14">
        <v>139191.41833333331</v>
      </c>
      <c r="R57" s="14">
        <v>146424.96833333341</v>
      </c>
      <c r="S57" s="14">
        <v>139197.70166666669</v>
      </c>
      <c r="T57" s="14">
        <v>123391.5508333333</v>
      </c>
      <c r="U57" s="14">
        <v>126171.96</v>
      </c>
      <c r="V57" s="14">
        <v>122999.01</v>
      </c>
      <c r="W57" s="14">
        <v>117496.6491666667</v>
      </c>
      <c r="X57" s="14">
        <v>118073.24</v>
      </c>
    </row>
    <row r="58" spans="1:24">
      <c r="A58" s="13" t="s">
        <v>100</v>
      </c>
      <c r="B58" s="15">
        <v>3238</v>
      </c>
      <c r="C58" s="15">
        <v>4069</v>
      </c>
      <c r="D58" s="15">
        <v>5779</v>
      </c>
      <c r="E58" s="15">
        <v>6736</v>
      </c>
      <c r="F58" s="15">
        <v>6935</v>
      </c>
      <c r="G58" s="15">
        <v>7490</v>
      </c>
      <c r="H58" s="15">
        <v>8249</v>
      </c>
      <c r="I58" s="15">
        <v>8298</v>
      </c>
      <c r="J58" s="15">
        <v>8104</v>
      </c>
      <c r="K58" s="15">
        <v>7775</v>
      </c>
      <c r="L58" s="15">
        <v>7960</v>
      </c>
      <c r="M58" s="15">
        <v>7920</v>
      </c>
      <c r="N58" s="15">
        <v>7655</v>
      </c>
      <c r="O58" s="15">
        <v>7637</v>
      </c>
      <c r="P58" s="15">
        <v>7291</v>
      </c>
      <c r="Q58" s="15">
        <v>7220</v>
      </c>
      <c r="R58" s="15">
        <v>6922</v>
      </c>
      <c r="S58" s="15">
        <v>7677</v>
      </c>
      <c r="T58" s="15">
        <v>7631</v>
      </c>
      <c r="U58" s="15">
        <v>6853</v>
      </c>
      <c r="V58" s="15">
        <v>7156</v>
      </c>
      <c r="W58" s="15">
        <v>7138</v>
      </c>
      <c r="X58" s="15">
        <v>7378</v>
      </c>
    </row>
    <row r="59" spans="1:24">
      <c r="A59" s="13" t="s">
        <v>101</v>
      </c>
      <c r="B59" s="15">
        <v>13668</v>
      </c>
      <c r="C59" s="15">
        <v>9299</v>
      </c>
      <c r="D59" s="15">
        <v>8183</v>
      </c>
      <c r="E59" s="15">
        <v>6656</v>
      </c>
      <c r="F59" s="15">
        <v>6549</v>
      </c>
      <c r="G59" s="15">
        <v>6299</v>
      </c>
      <c r="H59" s="15">
        <v>5810</v>
      </c>
      <c r="I59" s="15">
        <v>5764</v>
      </c>
      <c r="J59" s="15">
        <v>6121</v>
      </c>
      <c r="K59" s="15">
        <v>7383</v>
      </c>
      <c r="L59" s="15">
        <v>7526</v>
      </c>
      <c r="M59" s="15">
        <v>7614</v>
      </c>
      <c r="N59" s="15">
        <v>8916</v>
      </c>
      <c r="O59" s="15">
        <v>10283</v>
      </c>
      <c r="P59" s="15">
        <v>11886</v>
      </c>
      <c r="Q59" s="15">
        <v>11574</v>
      </c>
      <c r="R59" s="15">
        <v>12051</v>
      </c>
      <c r="S59" s="15">
        <v>10697</v>
      </c>
      <c r="T59" s="15">
        <v>7776</v>
      </c>
      <c r="U59" s="15">
        <v>7133</v>
      </c>
      <c r="V59" s="15">
        <v>6334</v>
      </c>
      <c r="W59" s="15">
        <v>5702</v>
      </c>
      <c r="X59" s="15">
        <v>5310</v>
      </c>
    </row>
    <row r="60" spans="1:24">
      <c r="A60" s="13" t="s">
        <v>102</v>
      </c>
      <c r="B60" s="15">
        <v>281</v>
      </c>
      <c r="C60" s="15">
        <v>513</v>
      </c>
      <c r="D60" s="15">
        <v>697</v>
      </c>
      <c r="E60" s="15">
        <v>1114</v>
      </c>
      <c r="F60" s="15">
        <v>1184</v>
      </c>
      <c r="G60" s="15">
        <v>983</v>
      </c>
      <c r="H60" s="15">
        <v>693</v>
      </c>
      <c r="I60" s="15">
        <v>529</v>
      </c>
      <c r="J60" s="15">
        <v>449</v>
      </c>
      <c r="K60" s="15">
        <v>381</v>
      </c>
      <c r="L60" s="15">
        <v>452</v>
      </c>
      <c r="M60" s="15">
        <v>494</v>
      </c>
      <c r="N60" s="15">
        <v>402</v>
      </c>
      <c r="O60" s="15">
        <v>315</v>
      </c>
      <c r="P60" s="15">
        <v>348</v>
      </c>
      <c r="Q60" s="15">
        <v>344</v>
      </c>
      <c r="R60" s="15">
        <v>424</v>
      </c>
      <c r="S60" s="15">
        <v>480</v>
      </c>
      <c r="T60" s="15">
        <v>772</v>
      </c>
      <c r="U60" s="15">
        <v>944</v>
      </c>
      <c r="V60" s="15">
        <v>982</v>
      </c>
      <c r="W60" s="15">
        <v>975</v>
      </c>
      <c r="X60" s="15">
        <v>1086</v>
      </c>
    </row>
    <row r="61" spans="1:24">
      <c r="A61" s="13" t="s">
        <v>103</v>
      </c>
      <c r="B61" s="15">
        <v>61</v>
      </c>
      <c r="C61" s="15">
        <v>259</v>
      </c>
      <c r="D61" s="15">
        <v>368</v>
      </c>
      <c r="E61" s="15">
        <v>587</v>
      </c>
      <c r="F61" s="15">
        <v>675</v>
      </c>
      <c r="G61" s="15">
        <v>540</v>
      </c>
      <c r="H61" s="15">
        <v>349</v>
      </c>
      <c r="I61" s="15">
        <v>290</v>
      </c>
      <c r="J61" s="15">
        <v>245</v>
      </c>
      <c r="K61" s="15">
        <v>200</v>
      </c>
      <c r="L61" s="15">
        <v>226</v>
      </c>
      <c r="M61" s="15">
        <v>255</v>
      </c>
      <c r="N61" s="15">
        <v>187</v>
      </c>
      <c r="O61" s="15">
        <v>163</v>
      </c>
      <c r="P61" s="15">
        <v>145</v>
      </c>
      <c r="Q61" s="15">
        <v>174</v>
      </c>
      <c r="R61" s="15">
        <v>200</v>
      </c>
      <c r="S61" s="15">
        <v>258</v>
      </c>
      <c r="T61" s="15">
        <v>389</v>
      </c>
      <c r="U61" s="15">
        <v>458</v>
      </c>
      <c r="V61" s="15">
        <v>526</v>
      </c>
      <c r="W61" s="15">
        <v>559</v>
      </c>
      <c r="X61" s="15">
        <v>562</v>
      </c>
    </row>
  </sheetData>
  <conditionalFormatting sqref="A1">
    <cfRule type="expression" dxfId="41" priority="2">
      <formula>TRUE</formula>
    </cfRule>
  </conditionalFormatting>
  <conditionalFormatting sqref="A15:X15">
    <cfRule type="expression" dxfId="40" priority="10">
      <formula>TRUE</formula>
    </cfRule>
  </conditionalFormatting>
  <conditionalFormatting sqref="A17:X17">
    <cfRule type="expression" dxfId="39" priority="13">
      <formula>TRUE</formula>
    </cfRule>
  </conditionalFormatting>
  <conditionalFormatting sqref="A18:X21">
    <cfRule type="notContainsBlanks" dxfId="38" priority="1">
      <formula>LEN(TRIM(A18))&gt;0</formula>
    </cfRule>
  </conditionalFormatting>
  <conditionalFormatting sqref="A1:X1">
    <cfRule type="expression" dxfId="37" priority="7">
      <formula>TRUE</formula>
    </cfRule>
  </conditionalFormatting>
  <conditionalFormatting sqref="A21:X21">
    <cfRule type="expression" dxfId="36" priority="16">
      <formula>TRUE</formula>
    </cfRule>
  </conditionalFormatting>
  <conditionalFormatting sqref="A27:X27">
    <cfRule type="expression" dxfId="35" priority="19">
      <formula>TRUE</formula>
    </cfRule>
  </conditionalFormatting>
  <conditionalFormatting sqref="A31:X31">
    <cfRule type="expression" dxfId="34" priority="22">
      <formula>TRUE</formula>
    </cfRule>
  </conditionalFormatting>
  <conditionalFormatting sqref="A33:X33">
    <cfRule type="expression" dxfId="33" priority="25">
      <formula>TRUE</formula>
    </cfRule>
  </conditionalFormatting>
  <conditionalFormatting sqref="A36:X36">
    <cfRule type="expression" dxfId="32" priority="28">
      <formula>TRUE</formula>
    </cfRule>
  </conditionalFormatting>
  <conditionalFormatting sqref="A39:X39">
    <cfRule type="expression" dxfId="31" priority="31">
      <formula>TRUE</formula>
    </cfRule>
  </conditionalFormatting>
  <conditionalFormatting sqref="A46:X46">
    <cfRule type="expression" dxfId="30" priority="34">
      <formula>TRUE</formula>
    </cfRule>
  </conditionalFormatting>
  <conditionalFormatting sqref="A56:X56">
    <cfRule type="expression" dxfId="29" priority="37">
      <formula>TRUE</formula>
    </cfRule>
  </conditionalFormatting>
  <conditionalFormatting sqref="A61:X61">
    <cfRule type="expression" dxfId="28" priority="40">
      <formula>TRUE</formula>
    </cfRule>
  </conditionalFormatting>
  <conditionalFormatting sqref="B1">
    <cfRule type="expression" dxfId="27" priority="5">
      <formula>TRUE</formula>
    </cfRule>
  </conditionalFormatting>
  <conditionalFormatting sqref="B15">
    <cfRule type="expression" dxfId="26" priority="8">
      <formula>TRUE</formula>
    </cfRule>
  </conditionalFormatting>
  <conditionalFormatting sqref="B17">
    <cfRule type="expression" dxfId="25" priority="11">
      <formula>TRUE</formula>
    </cfRule>
  </conditionalFormatting>
  <conditionalFormatting sqref="B2">
    <cfRule type="expression" dxfId="24" priority="3">
      <formula>TRUE</formula>
    </cfRule>
  </conditionalFormatting>
  <conditionalFormatting sqref="B21">
    <cfRule type="expression" dxfId="23" priority="14">
      <formula>TRUE</formula>
    </cfRule>
  </conditionalFormatting>
  <conditionalFormatting sqref="B27">
    <cfRule type="expression" dxfId="22" priority="17">
      <formula>TRUE</formula>
    </cfRule>
  </conditionalFormatting>
  <conditionalFormatting sqref="B2:B61">
    <cfRule type="expression" dxfId="21" priority="42">
      <formula>TRUE</formula>
    </cfRule>
  </conditionalFormatting>
  <conditionalFormatting sqref="B31">
    <cfRule type="expression" dxfId="20" priority="20">
      <formula>TRUE</formula>
    </cfRule>
  </conditionalFormatting>
  <conditionalFormatting sqref="B33">
    <cfRule type="expression" dxfId="19" priority="23">
      <formula>TRUE</formula>
    </cfRule>
  </conditionalFormatting>
  <conditionalFormatting sqref="B36">
    <cfRule type="expression" dxfId="18" priority="26">
      <formula>TRUE</formula>
    </cfRule>
  </conditionalFormatting>
  <conditionalFormatting sqref="B39">
    <cfRule type="expression" dxfId="17" priority="29">
      <formula>TRUE</formula>
    </cfRule>
  </conditionalFormatting>
  <conditionalFormatting sqref="B46">
    <cfRule type="expression" dxfId="16" priority="32">
      <formula>TRUE</formula>
    </cfRule>
  </conditionalFormatting>
  <conditionalFormatting sqref="B56">
    <cfRule type="expression" dxfId="15" priority="35">
      <formula>TRUE</formula>
    </cfRule>
  </conditionalFormatting>
  <conditionalFormatting sqref="B61">
    <cfRule type="expression" dxfId="14" priority="38">
      <formula>TRUE</formula>
    </cfRule>
  </conditionalFormatting>
  <conditionalFormatting sqref="X1">
    <cfRule type="expression" dxfId="13" priority="6">
      <formula>TRUE</formula>
    </cfRule>
  </conditionalFormatting>
  <conditionalFormatting sqref="X15">
    <cfRule type="expression" dxfId="12" priority="9">
      <formula>TRUE</formula>
    </cfRule>
  </conditionalFormatting>
  <conditionalFormatting sqref="X17">
    <cfRule type="expression" dxfId="11" priority="12">
      <formula>TRUE</formula>
    </cfRule>
  </conditionalFormatting>
  <conditionalFormatting sqref="X2">
    <cfRule type="expression" dxfId="10" priority="4">
      <formula>TRUE</formula>
    </cfRule>
  </conditionalFormatting>
  <conditionalFormatting sqref="X21">
    <cfRule type="expression" dxfId="9" priority="15">
      <formula>TRUE</formula>
    </cfRule>
  </conditionalFormatting>
  <conditionalFormatting sqref="X27">
    <cfRule type="expression" dxfId="8" priority="18">
      <formula>TRUE</formula>
    </cfRule>
  </conditionalFormatting>
  <conditionalFormatting sqref="X2:X61">
    <cfRule type="expression" dxfId="7" priority="41">
      <formula>TRUE</formula>
    </cfRule>
  </conditionalFormatting>
  <conditionalFormatting sqref="X31">
    <cfRule type="expression" dxfId="6" priority="21">
      <formula>TRUE</formula>
    </cfRule>
  </conditionalFormatting>
  <conditionalFormatting sqref="X33">
    <cfRule type="expression" dxfId="5" priority="24">
      <formula>TRUE</formula>
    </cfRule>
  </conditionalFormatting>
  <conditionalFormatting sqref="X36">
    <cfRule type="expression" dxfId="4" priority="27">
      <formula>TRUE</formula>
    </cfRule>
  </conditionalFormatting>
  <conditionalFormatting sqref="X39">
    <cfRule type="expression" dxfId="3" priority="30">
      <formula>TRUE</formula>
    </cfRule>
  </conditionalFormatting>
  <conditionalFormatting sqref="X46">
    <cfRule type="expression" dxfId="2" priority="33">
      <formula>TRUE</formula>
    </cfRule>
  </conditionalFormatting>
  <conditionalFormatting sqref="X56">
    <cfRule type="expression" dxfId="1" priority="36">
      <formula>TRUE</formula>
    </cfRule>
  </conditionalFormatting>
  <conditionalFormatting sqref="X61">
    <cfRule type="expression" dxfId="0" priority="39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Jane Yang</cp:lastModifiedBy>
  <cp:revision/>
  <dcterms:created xsi:type="dcterms:W3CDTF">2022-06-27T01:02:27Z</dcterms:created>
  <dcterms:modified xsi:type="dcterms:W3CDTF">2022-06-29T12:20:12Z</dcterms:modified>
  <cp:category/>
  <cp:contentStatus/>
</cp:coreProperties>
</file>