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zhengjie/Dropbox/"/>
    </mc:Choice>
  </mc:AlternateContent>
  <xr:revisionPtr revIDLastSave="0" documentId="8_{1DF6249C-BDD3-1149-8060-FC620AECE6CD}" xr6:coauthVersionLast="47" xr6:coauthVersionMax="47" xr10:uidLastSave="{00000000-0000-0000-0000-000000000000}"/>
  <bookViews>
    <workbookView xWindow="4140" yWindow="2980" windowWidth="16100" windowHeight="9660" xr2:uid="{00000000-000D-0000-FFFF-FFFF00000000}"/>
  </bookViews>
  <sheets>
    <sheet name="Summary" sheetId="1" r:id="rId1"/>
    <sheet name="Assumptions &amp; Inputs" sheetId="2" r:id="rId2"/>
    <sheet name="Capacity" sheetId="3" r:id="rId3"/>
    <sheet name="Resource1_2hour" sheetId="4" r:id="rId4"/>
    <sheet name="Resource2_4hour" sheetId="5" r:id="rId5"/>
    <sheet name="Resource3_8hour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6" i="6" l="1" a="1"/>
  <c r="X16" i="6" s="1"/>
  <c r="X18" i="6" s="1"/>
  <c r="X19" i="6" s="1"/>
  <c r="X20" i="6" s="1"/>
  <c r="W16" i="6" a="1"/>
  <c r="W16" i="6" s="1"/>
  <c r="W18" i="6" s="1"/>
  <c r="W19" i="6" s="1"/>
  <c r="W20" i="6" s="1"/>
  <c r="V16" i="6" a="1"/>
  <c r="V16" i="6" s="1"/>
  <c r="V18" i="6" s="1"/>
  <c r="V19" i="6" s="1"/>
  <c r="V20" i="6" s="1"/>
  <c r="U16" i="6" a="1"/>
  <c r="U16" i="6" s="1"/>
  <c r="U18" i="6" s="1"/>
  <c r="U19" i="6" s="1"/>
  <c r="U20" i="6" s="1"/>
  <c r="T16" i="6" a="1"/>
  <c r="T16" i="6" s="1"/>
  <c r="T18" i="6" s="1"/>
  <c r="T19" i="6" s="1"/>
  <c r="T20" i="6" s="1"/>
  <c r="S16" i="6" a="1"/>
  <c r="S16" i="6" s="1"/>
  <c r="S18" i="6" s="1"/>
  <c r="S19" i="6" s="1"/>
  <c r="S20" i="6" s="1"/>
  <c r="R16" i="6" a="1"/>
  <c r="R16" i="6" s="1"/>
  <c r="R18" i="6" s="1"/>
  <c r="R19" i="6" s="1"/>
  <c r="R20" i="6" s="1"/>
  <c r="Q16" i="6" a="1"/>
  <c r="Q16" i="6" s="1"/>
  <c r="Q18" i="6" s="1"/>
  <c r="Q19" i="6" s="1"/>
  <c r="Q20" i="6" s="1"/>
  <c r="P16" i="6" a="1"/>
  <c r="P16" i="6" s="1"/>
  <c r="P18" i="6" s="1"/>
  <c r="P19" i="6" s="1"/>
  <c r="P20" i="6" s="1"/>
  <c r="O16" i="6" a="1"/>
  <c r="O16" i="6" s="1"/>
  <c r="O18" i="6" s="1"/>
  <c r="O19" i="6" s="1"/>
  <c r="O20" i="6" s="1"/>
  <c r="N16" i="6" a="1"/>
  <c r="N16" i="6" s="1"/>
  <c r="N18" i="6" s="1"/>
  <c r="N19" i="6" s="1"/>
  <c r="N20" i="6" s="1"/>
  <c r="M16" i="6" a="1"/>
  <c r="M16" i="6" s="1"/>
  <c r="M18" i="6" s="1"/>
  <c r="M19" i="6" s="1"/>
  <c r="M20" i="6" s="1"/>
  <c r="L16" i="6" a="1"/>
  <c r="L16" i="6" s="1"/>
  <c r="L18" i="6" s="1"/>
  <c r="L19" i="6" s="1"/>
  <c r="L20" i="6" s="1"/>
  <c r="K16" i="6" a="1"/>
  <c r="K16" i="6" s="1"/>
  <c r="K18" i="6" s="1"/>
  <c r="K19" i="6" s="1"/>
  <c r="K20" i="6" s="1"/>
  <c r="J16" i="6" a="1"/>
  <c r="J16" i="6" s="1"/>
  <c r="J18" i="6" s="1"/>
  <c r="J19" i="6" s="1"/>
  <c r="J20" i="6" s="1"/>
  <c r="I16" i="6" a="1"/>
  <c r="I16" i="6" s="1"/>
  <c r="I18" i="6" s="1"/>
  <c r="I19" i="6" s="1"/>
  <c r="I20" i="6" s="1"/>
  <c r="H16" i="6" a="1"/>
  <c r="H16" i="6" s="1"/>
  <c r="H18" i="6" s="1"/>
  <c r="H19" i="6" s="1"/>
  <c r="H20" i="6" s="1"/>
  <c r="G16" i="6" a="1"/>
  <c r="G16" i="6" s="1"/>
  <c r="G18" i="6" s="1"/>
  <c r="G19" i="6" s="1"/>
  <c r="G20" i="6" s="1"/>
  <c r="F16" i="6" a="1"/>
  <c r="F16" i="6" s="1"/>
  <c r="F18" i="6" s="1"/>
  <c r="F19" i="6" s="1"/>
  <c r="F20" i="6" s="1"/>
  <c r="E16" i="6" a="1"/>
  <c r="E16" i="6" s="1"/>
  <c r="E18" i="6" s="1"/>
  <c r="E19" i="6" s="1"/>
  <c r="E20" i="6" s="1"/>
  <c r="D16" i="6" a="1"/>
  <c r="D16" i="6" s="1"/>
  <c r="D18" i="6" s="1"/>
  <c r="D19" i="6" s="1"/>
  <c r="D20" i="6" s="1"/>
  <c r="C16" i="6" a="1"/>
  <c r="C16" i="6" s="1"/>
  <c r="C18" i="6" s="1"/>
  <c r="C19" i="6" s="1"/>
  <c r="C20" i="6" s="1"/>
  <c r="B16" i="6" a="1"/>
  <c r="B16" i="6" s="1"/>
  <c r="B18" i="6" s="1"/>
  <c r="B19" i="6" s="1"/>
  <c r="B20" i="6" s="1"/>
  <c r="X20" i="5"/>
  <c r="B20" i="5"/>
  <c r="O19" i="5"/>
  <c r="O20" i="5" s="1"/>
  <c r="M19" i="5"/>
  <c r="M20" i="5" s="1"/>
  <c r="I19" i="5"/>
  <c r="I20" i="5" s="1"/>
  <c r="G19" i="5"/>
  <c r="G20" i="5" s="1"/>
  <c r="E19" i="5"/>
  <c r="E20" i="5" s="1"/>
  <c r="X18" i="5"/>
  <c r="X19" i="5" s="1"/>
  <c r="F18" i="5"/>
  <c r="F19" i="5" s="1"/>
  <c r="F20" i="5" s="1"/>
  <c r="X16" i="5" a="1"/>
  <c r="X16" i="5"/>
  <c r="W16" i="5" a="1"/>
  <c r="W16" i="5"/>
  <c r="W18" i="5" s="1"/>
  <c r="W19" i="5" s="1"/>
  <c r="W20" i="5" s="1"/>
  <c r="V16" i="5" a="1"/>
  <c r="V16" i="5"/>
  <c r="V18" i="5" s="1"/>
  <c r="V19" i="5" s="1"/>
  <c r="V20" i="5" s="1"/>
  <c r="U16" i="5" a="1"/>
  <c r="U16" i="5"/>
  <c r="U18" i="5" s="1"/>
  <c r="U19" i="5" s="1"/>
  <c r="U20" i="5" s="1"/>
  <c r="T16" i="5" a="1"/>
  <c r="T16" i="5" s="1"/>
  <c r="T18" i="5" s="1"/>
  <c r="T19" i="5" s="1"/>
  <c r="T20" i="5" s="1"/>
  <c r="S16" i="5" a="1"/>
  <c r="S16" i="5"/>
  <c r="S18" i="5" s="1"/>
  <c r="S19" i="5" s="1"/>
  <c r="S20" i="5" s="1"/>
  <c r="R16" i="5" a="1"/>
  <c r="R16" i="5"/>
  <c r="R18" i="5" s="1"/>
  <c r="R19" i="5" s="1"/>
  <c r="R20" i="5" s="1"/>
  <c r="Q16" i="5" a="1"/>
  <c r="Q16" i="5"/>
  <c r="Q18" i="5" s="1"/>
  <c r="Q19" i="5" s="1"/>
  <c r="Q20" i="5" s="1"/>
  <c r="P16" i="5" a="1"/>
  <c r="P16" i="5" s="1"/>
  <c r="P18" i="5" s="1"/>
  <c r="P19" i="5" s="1"/>
  <c r="P20" i="5" s="1"/>
  <c r="O16" i="5" a="1"/>
  <c r="O16" i="5"/>
  <c r="O18" i="5" s="1"/>
  <c r="N16" i="5" a="1"/>
  <c r="N16" i="5"/>
  <c r="N18" i="5" s="1"/>
  <c r="N19" i="5" s="1"/>
  <c r="N20" i="5" s="1"/>
  <c r="M16" i="5" a="1"/>
  <c r="M16" i="5"/>
  <c r="M18" i="5" s="1"/>
  <c r="L16" i="5" a="1"/>
  <c r="L16" i="5" s="1"/>
  <c r="L18" i="5" s="1"/>
  <c r="L19" i="5" s="1"/>
  <c r="L20" i="5" s="1"/>
  <c r="K16" i="5" a="1"/>
  <c r="K16" i="5"/>
  <c r="K18" i="5" s="1"/>
  <c r="K19" i="5" s="1"/>
  <c r="K20" i="5" s="1"/>
  <c r="J16" i="5" a="1"/>
  <c r="J16" i="5"/>
  <c r="J18" i="5" s="1"/>
  <c r="J19" i="5" s="1"/>
  <c r="J20" i="5" s="1"/>
  <c r="I16" i="5" a="1"/>
  <c r="I16" i="5"/>
  <c r="I18" i="5" s="1"/>
  <c r="H16" i="5" a="1"/>
  <c r="H16" i="5" s="1"/>
  <c r="H18" i="5" s="1"/>
  <c r="H19" i="5" s="1"/>
  <c r="H20" i="5" s="1"/>
  <c r="G16" i="5" a="1"/>
  <c r="G16" i="5"/>
  <c r="G18" i="5" s="1"/>
  <c r="F16" i="5" a="1"/>
  <c r="F16" i="5"/>
  <c r="E16" i="5" a="1"/>
  <c r="E16" i="5"/>
  <c r="E18" i="5" s="1"/>
  <c r="D16" i="5" a="1"/>
  <c r="D16" i="5" s="1"/>
  <c r="D18" i="5" s="1"/>
  <c r="D19" i="5" s="1"/>
  <c r="D20" i="5" s="1"/>
  <c r="C16" i="5" a="1"/>
  <c r="C16" i="5"/>
  <c r="C18" i="5" s="1"/>
  <c r="C19" i="5" s="1"/>
  <c r="C20" i="5" s="1"/>
  <c r="B16" i="5" a="1"/>
  <c r="B16" i="5"/>
  <c r="B18" i="5" s="1"/>
  <c r="B19" i="5" s="1"/>
  <c r="V19" i="4"/>
  <c r="V20" i="4" s="1"/>
  <c r="P19" i="4"/>
  <c r="P20" i="4" s="1"/>
  <c r="R18" i="4"/>
  <c r="R19" i="4" s="1"/>
  <c r="R20" i="4" s="1"/>
  <c r="X16" i="4" a="1"/>
  <c r="X16" i="4"/>
  <c r="X18" i="4" s="1"/>
  <c r="X19" i="4" s="1"/>
  <c r="X20" i="4" s="1"/>
  <c r="W16" i="4" a="1"/>
  <c r="W16" i="4" s="1"/>
  <c r="W18" i="4" s="1"/>
  <c r="W19" i="4" s="1"/>
  <c r="W20" i="4" s="1"/>
  <c r="V16" i="4" a="1"/>
  <c r="V16" i="4" s="1"/>
  <c r="V18" i="4" s="1"/>
  <c r="U16" i="4" a="1"/>
  <c r="U16" i="4" s="1"/>
  <c r="U18" i="4" s="1"/>
  <c r="U19" i="4" s="1"/>
  <c r="U20" i="4" s="1"/>
  <c r="T16" i="4" a="1"/>
  <c r="T16" i="4" s="1"/>
  <c r="T18" i="4" s="1"/>
  <c r="T19" i="4" s="1"/>
  <c r="T20" i="4" s="1"/>
  <c r="S16" i="4" a="1"/>
  <c r="S16" i="4" s="1"/>
  <c r="S18" i="4" s="1"/>
  <c r="S19" i="4" s="1"/>
  <c r="S20" i="4" s="1"/>
  <c r="R16" i="4" a="1"/>
  <c r="R16" i="4"/>
  <c r="Q16" i="4" a="1"/>
  <c r="Q16" i="4"/>
  <c r="Q18" i="4" s="1"/>
  <c r="Q19" i="4" s="1"/>
  <c r="Q20" i="4" s="1"/>
  <c r="P16" i="4" a="1"/>
  <c r="P16" i="4"/>
  <c r="P18" i="4" s="1"/>
  <c r="O16" i="4" a="1"/>
  <c r="O16" i="4" s="1"/>
  <c r="O18" i="4" s="1"/>
  <c r="O19" i="4" s="1"/>
  <c r="O20" i="4" s="1"/>
  <c r="N16" i="4" a="1"/>
  <c r="N16" i="4" s="1"/>
  <c r="N18" i="4" s="1"/>
  <c r="N19" i="4" s="1"/>
  <c r="N20" i="4" s="1"/>
  <c r="M16" i="4" a="1"/>
  <c r="M16" i="4" s="1"/>
  <c r="M18" i="4" s="1"/>
  <c r="M19" i="4" s="1"/>
  <c r="M20" i="4" s="1"/>
  <c r="L16" i="4" a="1"/>
  <c r="L16" i="4"/>
  <c r="L18" i="4" s="1"/>
  <c r="L19" i="4" s="1"/>
  <c r="L20" i="4" s="1"/>
  <c r="K16" i="4" a="1"/>
  <c r="K16" i="4" s="1"/>
  <c r="K18" i="4" s="1"/>
  <c r="K19" i="4" s="1"/>
  <c r="K20" i="4" s="1"/>
  <c r="J16" i="4" a="1"/>
  <c r="J16" i="4"/>
  <c r="J18" i="4" s="1"/>
  <c r="J19" i="4" s="1"/>
  <c r="J20" i="4" s="1"/>
  <c r="I16" i="4" a="1"/>
  <c r="I16" i="4"/>
  <c r="I18" i="4" s="1"/>
  <c r="I19" i="4" s="1"/>
  <c r="I20" i="4" s="1"/>
  <c r="H16" i="4" a="1"/>
  <c r="H16" i="4"/>
  <c r="H18" i="4" s="1"/>
  <c r="H19" i="4" s="1"/>
  <c r="H20" i="4" s="1"/>
  <c r="G16" i="4" a="1"/>
  <c r="G16" i="4" s="1"/>
  <c r="G18" i="4" s="1"/>
  <c r="G19" i="4" s="1"/>
  <c r="G20" i="4" s="1"/>
  <c r="F16" i="4" a="1"/>
  <c r="F16" i="4" s="1"/>
  <c r="F18" i="4" s="1"/>
  <c r="F19" i="4" s="1"/>
  <c r="F20" i="4" s="1"/>
  <c r="E16" i="4" a="1"/>
  <c r="E16" i="4" s="1"/>
  <c r="E18" i="4" s="1"/>
  <c r="E19" i="4" s="1"/>
  <c r="E20" i="4" s="1"/>
  <c r="D16" i="4" a="1"/>
  <c r="D16" i="4" s="1"/>
  <c r="D18" i="4" s="1"/>
  <c r="D19" i="4" s="1"/>
  <c r="D20" i="4" s="1"/>
  <c r="C16" i="4" a="1"/>
  <c r="C16" i="4" s="1"/>
  <c r="C18" i="4" s="1"/>
  <c r="C19" i="4" s="1"/>
  <c r="C20" i="4" s="1"/>
  <c r="B16" i="4" a="1"/>
  <c r="B16" i="4"/>
  <c r="B18" i="4" s="1"/>
  <c r="B19" i="4" s="1"/>
  <c r="B20" i="4" s="1"/>
  <c r="AA26" i="1"/>
  <c r="AA19" i="1"/>
  <c r="AA12" i="1"/>
  <c r="AA5" i="1"/>
  <c r="Q26" i="1"/>
  <c r="X28" i="1"/>
  <c r="V27" i="1"/>
  <c r="Y26" i="1"/>
  <c r="E26" i="1"/>
  <c r="V28" i="1"/>
  <c r="W26" i="1"/>
  <c r="G5" i="1"/>
  <c r="D27" i="1"/>
  <c r="X19" i="1"/>
  <c r="C14" i="1"/>
  <c r="P7" i="1"/>
  <c r="R5" i="1"/>
  <c r="T27" i="1"/>
  <c r="F28" i="1"/>
  <c r="M21" i="1"/>
  <c r="S14" i="1"/>
  <c r="U12" i="1"/>
  <c r="J6" i="1"/>
  <c r="Q28" i="1"/>
  <c r="Q27" i="1"/>
  <c r="R26" i="1"/>
  <c r="J5" i="1"/>
  <c r="O28" i="1"/>
  <c r="M27" i="1"/>
  <c r="P26" i="1"/>
  <c r="U7" i="1"/>
  <c r="G7" i="1"/>
  <c r="N6" i="1"/>
  <c r="Y5" i="1"/>
  <c r="I5" i="1"/>
  <c r="M28" i="1"/>
  <c r="J27" i="1"/>
  <c r="N26" i="1"/>
  <c r="K12" i="1"/>
  <c r="R7" i="1"/>
  <c r="E7" i="1"/>
  <c r="L6" i="1"/>
  <c r="W5" i="1"/>
  <c r="H5" i="1"/>
  <c r="H28" i="1"/>
  <c r="H27" i="1"/>
  <c r="I26" i="1"/>
  <c r="F14" i="1"/>
  <c r="N13" i="1"/>
  <c r="J12" i="1"/>
  <c r="C7" i="1"/>
  <c r="S5" i="1"/>
  <c r="H26" i="1"/>
  <c r="R20" i="1"/>
  <c r="K19" i="1"/>
  <c r="M13" i="1"/>
  <c r="H12" i="1"/>
  <c r="W6" i="1"/>
  <c r="D5" i="1"/>
  <c r="T14" i="1"/>
  <c r="V12" i="1"/>
  <c r="Q7" i="1"/>
  <c r="K6" i="1"/>
  <c r="C28" i="1"/>
  <c r="W28" i="1"/>
  <c r="G26" i="1"/>
  <c r="L21" i="1"/>
  <c r="P20" i="1"/>
  <c r="W19" i="1"/>
  <c r="G19" i="1"/>
  <c r="R14" i="1"/>
  <c r="Y13" i="1"/>
  <c r="K13" i="1"/>
  <c r="T12" i="1"/>
  <c r="D12" i="1"/>
  <c r="O7" i="1"/>
  <c r="V6" i="1"/>
  <c r="H6" i="1"/>
  <c r="Q5" i="1"/>
  <c r="M19" i="1"/>
  <c r="R21" i="1" l="1"/>
  <c r="T21" i="1"/>
  <c r="Q21" i="1"/>
  <c r="P21" i="1"/>
  <c r="O21" i="1"/>
  <c r="H14" i="1"/>
  <c r="G14" i="1"/>
  <c r="E14" i="1"/>
  <c r="D14" i="1"/>
  <c r="U14" i="1"/>
  <c r="J14" i="1"/>
  <c r="F7" i="1"/>
  <c r="M7" i="1"/>
  <c r="K7" i="1"/>
  <c r="J7" i="1"/>
  <c r="X7" i="1"/>
  <c r="D21" i="1"/>
  <c r="Q12" i="1"/>
  <c r="P5" i="1"/>
  <c r="O14" i="1"/>
  <c r="N27" i="1"/>
  <c r="X27" i="1"/>
  <c r="Y27" i="1"/>
  <c r="E28" i="1"/>
  <c r="S26" i="1"/>
  <c r="N12" i="1"/>
  <c r="V5" i="1"/>
  <c r="C12" i="1"/>
  <c r="D28" i="1"/>
  <c r="K5" i="1"/>
  <c r="U26" i="1"/>
  <c r="G12" i="1"/>
  <c r="C5" i="1"/>
  <c r="T26" i="1"/>
  <c r="H20" i="1"/>
  <c r="R27" i="1"/>
  <c r="J21" i="1"/>
  <c r="K21" i="1"/>
  <c r="H21" i="1"/>
  <c r="G21" i="1"/>
  <c r="F21" i="1"/>
  <c r="W13" i="1"/>
  <c r="U13" i="1"/>
  <c r="S13" i="1"/>
  <c r="R13" i="1"/>
  <c r="N19" i="1"/>
  <c r="Y14" i="1"/>
  <c r="U6" i="1"/>
  <c r="D7" i="1"/>
  <c r="Y6" i="1"/>
  <c r="X6" i="1"/>
  <c r="M12" i="1"/>
  <c r="V21" i="1"/>
  <c r="F13" i="1"/>
  <c r="D6" i="1"/>
  <c r="F19" i="1"/>
  <c r="W27" i="1"/>
  <c r="J28" i="1"/>
  <c r="K28" i="1"/>
  <c r="N28" i="1"/>
  <c r="K26" i="1"/>
  <c r="S21" i="1"/>
  <c r="K14" i="1"/>
  <c r="L26" i="1"/>
  <c r="D19" i="1"/>
  <c r="J26" i="1"/>
  <c r="G28" i="1"/>
  <c r="V7" i="1"/>
  <c r="E21" i="1"/>
  <c r="P28" i="1"/>
  <c r="N7" i="1"/>
  <c r="E27" i="1"/>
  <c r="Y20" i="1"/>
  <c r="X20" i="1"/>
  <c r="V20" i="1"/>
  <c r="U20" i="1"/>
  <c r="T20" i="1"/>
  <c r="O13" i="1"/>
  <c r="L13" i="1"/>
  <c r="J13" i="1"/>
  <c r="I13" i="1"/>
  <c r="E20" i="1"/>
  <c r="O19" i="1"/>
  <c r="M6" i="1"/>
  <c r="R6" i="1"/>
  <c r="P6" i="1"/>
  <c r="O6" i="1"/>
  <c r="E13" i="1"/>
  <c r="I7" i="1"/>
  <c r="V13" i="1"/>
  <c r="T6" i="1"/>
  <c r="V19" i="1"/>
  <c r="I28" i="1"/>
  <c r="S28" i="1"/>
  <c r="U28" i="1"/>
  <c r="T28" i="1"/>
  <c r="C26" i="1"/>
  <c r="C21" i="1"/>
  <c r="N5" i="1"/>
  <c r="M26" i="1"/>
  <c r="O5" i="1"/>
  <c r="X26" i="1"/>
  <c r="P13" i="1"/>
  <c r="P19" i="1"/>
  <c r="K27" i="1"/>
  <c r="W7" i="1"/>
  <c r="X13" i="1"/>
  <c r="Q20" i="1"/>
  <c r="O20" i="1"/>
  <c r="M20" i="1"/>
  <c r="L20" i="1"/>
  <c r="K20" i="1"/>
  <c r="G13" i="1"/>
  <c r="C13" i="1"/>
  <c r="Y12" i="1"/>
  <c r="X12" i="1"/>
  <c r="W20" i="1"/>
  <c r="G20" i="1"/>
  <c r="E6" i="1"/>
  <c r="I6" i="1"/>
  <c r="G6" i="1"/>
  <c r="F6" i="1"/>
  <c r="T13" i="1"/>
  <c r="L14" i="1"/>
  <c r="E19" i="1"/>
  <c r="L7" i="1"/>
  <c r="N20" i="1"/>
  <c r="R28" i="1"/>
  <c r="D26" i="1"/>
  <c r="F26" i="1"/>
  <c r="L28" i="1"/>
  <c r="L27" i="1"/>
  <c r="W12" i="1"/>
  <c r="X5" i="1"/>
  <c r="T19" i="1"/>
  <c r="O26" i="1"/>
  <c r="L5" i="1"/>
  <c r="V26" i="1"/>
  <c r="W14" i="1"/>
  <c r="F5" i="1"/>
  <c r="F27" i="1"/>
  <c r="H7" i="1"/>
  <c r="C27" i="1"/>
  <c r="I20" i="1"/>
  <c r="F20" i="1"/>
  <c r="D20" i="1"/>
  <c r="C20" i="1"/>
  <c r="S20" i="1"/>
  <c r="R12" i="1"/>
  <c r="P12" i="1"/>
  <c r="U5" i="1"/>
  <c r="T5" i="1"/>
  <c r="I21" i="1"/>
  <c r="U27" i="1"/>
  <c r="S12" i="1"/>
  <c r="V14" i="1"/>
  <c r="Q6" i="1"/>
  <c r="G27" i="1"/>
  <c r="S7" i="1"/>
  <c r="Y28" i="1"/>
  <c r="Y19" i="1"/>
  <c r="U19" i="1"/>
  <c r="S19" i="1"/>
  <c r="R19" i="1"/>
  <c r="N21" i="1"/>
  <c r="O12" i="1"/>
  <c r="I12" i="1"/>
  <c r="F12" i="1"/>
  <c r="E12" i="1"/>
  <c r="L12" i="1"/>
  <c r="U21" i="1"/>
  <c r="M5" i="1"/>
  <c r="C6" i="1"/>
  <c r="J20" i="1"/>
  <c r="S27" i="1"/>
  <c r="D13" i="1"/>
  <c r="S6" i="1"/>
  <c r="I27" i="1"/>
  <c r="T7" i="1"/>
  <c r="Q19" i="1"/>
  <c r="L19" i="1"/>
  <c r="J19" i="1"/>
  <c r="H19" i="1"/>
  <c r="X14" i="1"/>
  <c r="E5" i="1"/>
  <c r="H13" i="1"/>
  <c r="W21" i="1"/>
  <c r="O27" i="1"/>
  <c r="I19" i="1"/>
  <c r="C19" i="1"/>
  <c r="Y21" i="1"/>
  <c r="X21" i="1"/>
  <c r="P14" i="1"/>
  <c r="Q14" i="1"/>
  <c r="N14" i="1"/>
  <c r="M14" i="1"/>
  <c r="I14" i="1"/>
  <c r="Q13" i="1"/>
  <c r="Y7" i="1"/>
  <c r="P27" i="1"/>
  <c r="AB5" i="1" l="1"/>
  <c r="AC5" i="1"/>
  <c r="AE5" i="1"/>
  <c r="AD5" i="1"/>
</calcChain>
</file>

<file path=xl/sharedStrings.xml><?xml version="1.0" encoding="utf-8"?>
<sst xmlns="http://schemas.openxmlformats.org/spreadsheetml/2006/main" count="386" uniqueCount="106">
  <si>
    <t>Total Gross Margin ($)</t>
  </si>
  <si>
    <t>Case</t>
  </si>
  <si>
    <t>Row Number</t>
  </si>
  <si>
    <t>Resource1_2hour</t>
  </si>
  <si>
    <t>Resource2_4hour</t>
  </si>
  <si>
    <t>Resource3_8hour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</si>
  <si>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</si>
  <si>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</si>
  <si>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</si>
  <si>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</si>
  <si>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</si>
  <si>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</si>
  <si>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User Study Notes</t>
  </si>
  <si>
    <t xml:space="preserve"> </t>
  </si>
  <si>
    <t>ISO</t>
  </si>
  <si>
    <t>CAISO</t>
  </si>
  <si>
    <t>Node Name</t>
  </si>
  <si>
    <t>N/A - Manual Price Input</t>
  </si>
  <si>
    <t>Start Year</t>
  </si>
  <si>
    <t>2023</t>
  </si>
  <si>
    <t>Power (MW)</t>
  </si>
  <si>
    <t>100 MW</t>
  </si>
  <si>
    <t>BESS Duration (Hr)</t>
  </si>
  <si>
    <t>2.0 Hr, 4.0 Hr, 8.0 Hr</t>
  </si>
  <si>
    <t>Storage Degradation Rate (%)</t>
  </si>
  <si>
    <t>0%</t>
  </si>
  <si>
    <t>Costless Adder ($/MWh)</t>
  </si>
  <si>
    <t>$100, $50, $25</t>
  </si>
  <si>
    <t>VOM ($/MWh)</t>
  </si>
  <si>
    <t>$0</t>
  </si>
  <si>
    <t>Charge Loss (%)</t>
  </si>
  <si>
    <t>11%</t>
  </si>
  <si>
    <t>Discharge Loss (%)</t>
  </si>
  <si>
    <t>4%</t>
  </si>
  <si>
    <t>Regulation Throughput (%)</t>
  </si>
  <si>
    <t>10%</t>
  </si>
  <si>
    <t>Zone</t>
  </si>
  <si>
    <t>Forecast Iteration</t>
  </si>
  <si>
    <t>System</t>
  </si>
  <si>
    <t>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</si>
  <si>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</si>
  <si>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</si>
  <si>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</si>
  <si>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</si>
  <si>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</si>
  <si>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</si>
  <si>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</si>
  <si>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</si>
  <si>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_Resource_1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</si>
  <si>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</si>
  <si>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</si>
  <si>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</si>
  <si>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</si>
  <si>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</si>
  <si>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</si>
  <si>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</si>
  <si>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</si>
  <si>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</si>
  <si>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</si>
  <si>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</si>
  <si>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</si>
  <si>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</si>
  <si>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Capacity Revenue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</si>
  <si>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</si>
  <si>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</si>
  <si>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</si>
  <si>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</si>
  <si>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</si>
  <si>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</si>
  <si>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</si>
  <si>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</si>
  <si>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</si>
  <si>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</si>
  <si>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</si>
  <si>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</si>
  <si>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</si>
  <si>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</si>
  <si>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</si>
  <si>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</si>
  <si>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</si>
  <si>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</si>
  <si>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</si>
  <si>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</si>
  <si>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</si>
  <si>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</si>
  <si>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</si>
  <si>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</si>
  <si>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</si>
  <si>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</si>
  <si>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</si>
  <si>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</si>
  <si>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</si>
  <si>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</si>
  <si>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</si>
  <si>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</si>
  <si>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</si>
  <si>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</si>
  <si>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</si>
  <si>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</si>
  <si>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</si>
  <si>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</si>
  <si>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</si>
  <si>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</si>
  <si>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</si>
  <si>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_Resource_2</t>
  </si>
  <si>
    <t>_Resource_3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</si>
</sst>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 wrapText="1"/>
    </xf>
    <xf numFmtId="0" fontId="0" fillId="0" borderId="4" xfId="0" applyBorder="1"/>
    <xf numFmtId="0" fontId="1" fillId="2" borderId="7" xfId="0" applyFont="1" applyFill="1" applyBorder="1" applyAlignment="1">
      <alignment horizontal="center" wrapText="1"/>
    </xf>
    <xf numFmtId="1" fontId="2" fillId="0" borderId="7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26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Summary!$C$4:$Y$4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Summary!$C$5:$Y$5</c:f>
              <c:numCache>
                <c:formatCode>"$"#,##0_);[Red]\("$"#,##0\)</c:formatCode>
                <c:ptCount val="23"/>
                <c:pt idx="0">
                  <c:v>15032170.971091166</c:v>
                </c:pt>
                <c:pt idx="1">
                  <c:v>15954155.524098661</c:v>
                </c:pt>
                <c:pt idx="2">
                  <c:v>17165574.491834559</c:v>
                </c:pt>
                <c:pt idx="3">
                  <c:v>19609211.817638822</c:v>
                </c:pt>
                <c:pt idx="4">
                  <c:v>18254999.266410414</c:v>
                </c:pt>
                <c:pt idx="5">
                  <c:v>16555072.721407406</c:v>
                </c:pt>
                <c:pt idx="6">
                  <c:v>15077687.108626021</c:v>
                </c:pt>
                <c:pt idx="7">
                  <c:v>14692672.211375911</c:v>
                </c:pt>
                <c:pt idx="8">
                  <c:v>14541784.476469329</c:v>
                </c:pt>
                <c:pt idx="9">
                  <c:v>14521628.425373768</c:v>
                </c:pt>
                <c:pt idx="10">
                  <c:v>14300798.962592138</c:v>
                </c:pt>
                <c:pt idx="11">
                  <c:v>13361416.57101123</c:v>
                </c:pt>
                <c:pt idx="12">
                  <c:v>14175290.989562549</c:v>
                </c:pt>
                <c:pt idx="13">
                  <c:v>14796593.965932181</c:v>
                </c:pt>
                <c:pt idx="14">
                  <c:v>13424130.858481437</c:v>
                </c:pt>
                <c:pt idx="15">
                  <c:v>14161829.867675373</c:v>
                </c:pt>
                <c:pt idx="16">
                  <c:v>13828121.098512286</c:v>
                </c:pt>
                <c:pt idx="17">
                  <c:v>14650613.641653681</c:v>
                </c:pt>
                <c:pt idx="18">
                  <c:v>15823321.767178042</c:v>
                </c:pt>
                <c:pt idx="19">
                  <c:v>16416021.231523577</c:v>
                </c:pt>
                <c:pt idx="20">
                  <c:v>17384764.141716838</c:v>
                </c:pt>
                <c:pt idx="21">
                  <c:v>16709846.408134218</c:v>
                </c:pt>
                <c:pt idx="22">
                  <c:v>17478987.127708908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5-1E41-9C17-01388901AD2E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Summary!$C$4:$Y$4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Summary!$C$6:$Y$6</c:f>
              <c:numCache>
                <c:formatCode>"$"#,##0_);[Red]\("$"#,##0\)</c:formatCode>
                <c:ptCount val="23"/>
                <c:pt idx="0">
                  <c:v>22909489.944438167</c:v>
                </c:pt>
                <c:pt idx="1">
                  <c:v>22500497.450223662</c:v>
                </c:pt>
                <c:pt idx="2">
                  <c:v>23884310.287193559</c:v>
                </c:pt>
                <c:pt idx="3">
                  <c:v>25578902.786533825</c:v>
                </c:pt>
                <c:pt idx="4">
                  <c:v>24267570.825543411</c:v>
                </c:pt>
                <c:pt idx="5">
                  <c:v>22223793.717830408</c:v>
                </c:pt>
                <c:pt idx="6">
                  <c:v>19979339.523376022</c:v>
                </c:pt>
                <c:pt idx="7">
                  <c:v>19484213.256671909</c:v>
                </c:pt>
                <c:pt idx="8">
                  <c:v>18758593.659095328</c:v>
                </c:pt>
                <c:pt idx="9">
                  <c:v>19351111.415520769</c:v>
                </c:pt>
                <c:pt idx="10">
                  <c:v>19404166.227573138</c:v>
                </c:pt>
                <c:pt idx="11">
                  <c:v>19188264.664938234</c:v>
                </c:pt>
                <c:pt idx="12">
                  <c:v>20005615.526458547</c:v>
                </c:pt>
                <c:pt idx="13">
                  <c:v>20631956.948471181</c:v>
                </c:pt>
                <c:pt idx="14">
                  <c:v>19582367.436945435</c:v>
                </c:pt>
                <c:pt idx="15">
                  <c:v>20252342.123073373</c:v>
                </c:pt>
                <c:pt idx="16">
                  <c:v>19549419.982780285</c:v>
                </c:pt>
                <c:pt idx="17">
                  <c:v>20282309.454618685</c:v>
                </c:pt>
                <c:pt idx="18">
                  <c:v>20849220.620003037</c:v>
                </c:pt>
                <c:pt idx="19">
                  <c:v>21103504.221992575</c:v>
                </c:pt>
                <c:pt idx="20">
                  <c:v>21939640.09932984</c:v>
                </c:pt>
                <c:pt idx="21">
                  <c:v>21325476.161306217</c:v>
                </c:pt>
                <c:pt idx="22">
                  <c:v>21767552.692410905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5-1E41-9C17-01388901AD2E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Summary!$C$4:$Y$4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Summary!$C$7:$Y$7</c:f>
              <c:numCache>
                <c:formatCode>"$"#,##0_);[Red]\("$"#,##0\)</c:formatCode>
                <c:ptCount val="23"/>
                <c:pt idx="0">
                  <c:v>24942314.951915164</c:v>
                </c:pt>
                <c:pt idx="1">
                  <c:v>25089314.16429266</c:v>
                </c:pt>
                <c:pt idx="2">
                  <c:v>26863519.691017561</c:v>
                </c:pt>
                <c:pt idx="3">
                  <c:v>28883979.282978825</c:v>
                </c:pt>
                <c:pt idx="4">
                  <c:v>28110777.362871416</c:v>
                </c:pt>
                <c:pt idx="5">
                  <c:v>26220582.455917411</c:v>
                </c:pt>
                <c:pt idx="6">
                  <c:v>24249632.794855021</c:v>
                </c:pt>
                <c:pt idx="7">
                  <c:v>23823826.603143912</c:v>
                </c:pt>
                <c:pt idx="8">
                  <c:v>23171871.763827331</c:v>
                </c:pt>
                <c:pt idx="9">
                  <c:v>23953890.171480767</c:v>
                </c:pt>
                <c:pt idx="10">
                  <c:v>24425830.823251139</c:v>
                </c:pt>
                <c:pt idx="11">
                  <c:v>24751680.810534235</c:v>
                </c:pt>
                <c:pt idx="12">
                  <c:v>25987475.656441547</c:v>
                </c:pt>
                <c:pt idx="13">
                  <c:v>27263322.322443184</c:v>
                </c:pt>
                <c:pt idx="14">
                  <c:v>26642511.388009436</c:v>
                </c:pt>
                <c:pt idx="15">
                  <c:v>27203152.392939374</c:v>
                </c:pt>
                <c:pt idx="16">
                  <c:v>26682447.194040284</c:v>
                </c:pt>
                <c:pt idx="17">
                  <c:v>27285155.743251685</c:v>
                </c:pt>
                <c:pt idx="18">
                  <c:v>27548173.171256039</c:v>
                </c:pt>
                <c:pt idx="19">
                  <c:v>27618832.540034577</c:v>
                </c:pt>
                <c:pt idx="20">
                  <c:v>28539395.991357837</c:v>
                </c:pt>
                <c:pt idx="21">
                  <c:v>27805534.979852214</c:v>
                </c:pt>
                <c:pt idx="22">
                  <c:v>28285541.685531907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15-1E41-9C17-01388901A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Summary!$B$12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Summary!$C$11:$Y$11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Summary!$C$12:$Y$12</c:f>
              <c:numCache>
                <c:formatCode>"$"#,##0_);[Red]\("$"#,##0\)</c:formatCode>
                <c:ptCount val="23"/>
                <c:pt idx="0">
                  <c:v>150.32170971091168</c:v>
                </c:pt>
                <c:pt idx="1">
                  <c:v>159.54155524098661</c:v>
                </c:pt>
                <c:pt idx="2">
                  <c:v>171.65574491834559</c:v>
                </c:pt>
                <c:pt idx="3">
                  <c:v>196.0921181763882</c:v>
                </c:pt>
                <c:pt idx="4">
                  <c:v>182.54999266410417</c:v>
                </c:pt>
                <c:pt idx="5">
                  <c:v>165.55072721407404</c:v>
                </c:pt>
                <c:pt idx="6">
                  <c:v>150.77687108626023</c:v>
                </c:pt>
                <c:pt idx="7">
                  <c:v>146.9267221137591</c:v>
                </c:pt>
                <c:pt idx="8">
                  <c:v>145.41784476469329</c:v>
                </c:pt>
                <c:pt idx="9">
                  <c:v>145.21628425373768</c:v>
                </c:pt>
                <c:pt idx="10">
                  <c:v>143.0079896259214</c:v>
                </c:pt>
                <c:pt idx="11">
                  <c:v>133.6141657101123</c:v>
                </c:pt>
                <c:pt idx="12">
                  <c:v>141.75290989562549</c:v>
                </c:pt>
                <c:pt idx="13">
                  <c:v>147.9659396593218</c:v>
                </c:pt>
                <c:pt idx="14">
                  <c:v>134.24130858481436</c:v>
                </c:pt>
                <c:pt idx="15">
                  <c:v>141.61829867675374</c:v>
                </c:pt>
                <c:pt idx="16">
                  <c:v>138.28121098512287</c:v>
                </c:pt>
                <c:pt idx="17">
                  <c:v>146.5061364165368</c:v>
                </c:pt>
                <c:pt idx="18">
                  <c:v>158.23321767178041</c:v>
                </c:pt>
                <c:pt idx="19">
                  <c:v>164.16021231523578</c:v>
                </c:pt>
                <c:pt idx="20">
                  <c:v>173.84764141716838</c:v>
                </c:pt>
                <c:pt idx="21">
                  <c:v>167.0984640813422</c:v>
                </c:pt>
                <c:pt idx="22">
                  <c:v>174.78987127708908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7-D544-A45C-DEE84080988E}"/>
            </c:ext>
          </c:extLst>
        </c:ser>
        <c:ser>
          <c:idx val="1"/>
          <c:order val="1"/>
          <c:tx>
            <c:strRef>
              <c:f>Summary!$B$13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Summary!$C$11:$Y$11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Summary!$C$13:$Y$13</c:f>
              <c:numCache>
                <c:formatCode>"$"#,##0_);[Red]\("$"#,##0\)</c:formatCode>
                <c:ptCount val="23"/>
                <c:pt idx="0">
                  <c:v>229.09489944438167</c:v>
                </c:pt>
                <c:pt idx="1">
                  <c:v>225.00497450223662</c:v>
                </c:pt>
                <c:pt idx="2">
                  <c:v>238.84310287193557</c:v>
                </c:pt>
                <c:pt idx="3">
                  <c:v>255.78902786533826</c:v>
                </c:pt>
                <c:pt idx="4">
                  <c:v>242.67570825543413</c:v>
                </c:pt>
                <c:pt idx="5">
                  <c:v>222.23793717830407</c:v>
                </c:pt>
                <c:pt idx="6">
                  <c:v>199.79339523376021</c:v>
                </c:pt>
                <c:pt idx="7">
                  <c:v>194.84213256671907</c:v>
                </c:pt>
                <c:pt idx="8">
                  <c:v>187.58593659095328</c:v>
                </c:pt>
                <c:pt idx="9">
                  <c:v>193.51111415520768</c:v>
                </c:pt>
                <c:pt idx="10">
                  <c:v>194.0416622757314</c:v>
                </c:pt>
                <c:pt idx="11">
                  <c:v>191.88264664938234</c:v>
                </c:pt>
                <c:pt idx="12">
                  <c:v>200.05615526458544</c:v>
                </c:pt>
                <c:pt idx="13">
                  <c:v>206.31956948471179</c:v>
                </c:pt>
                <c:pt idx="14">
                  <c:v>195.82367436945435</c:v>
                </c:pt>
                <c:pt idx="15">
                  <c:v>202.52342123073373</c:v>
                </c:pt>
                <c:pt idx="16">
                  <c:v>195.49419982780287</c:v>
                </c:pt>
                <c:pt idx="17">
                  <c:v>202.82309454618687</c:v>
                </c:pt>
                <c:pt idx="18">
                  <c:v>208.49220620003038</c:v>
                </c:pt>
                <c:pt idx="19">
                  <c:v>211.03504221992577</c:v>
                </c:pt>
                <c:pt idx="20">
                  <c:v>219.39640099329839</c:v>
                </c:pt>
                <c:pt idx="21">
                  <c:v>213.25476161306219</c:v>
                </c:pt>
                <c:pt idx="22">
                  <c:v>217.67552692410905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7-D544-A45C-DEE84080988E}"/>
            </c:ext>
          </c:extLst>
        </c:ser>
        <c:ser>
          <c:idx val="2"/>
          <c:order val="2"/>
          <c:tx>
            <c:strRef>
              <c:f>Summary!$B$14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Summary!$C$11:$Y$11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Summary!$C$14:$Y$14</c:f>
              <c:numCache>
                <c:formatCode>"$"#,##0_);[Red]\("$"#,##0\)</c:formatCode>
                <c:ptCount val="23"/>
                <c:pt idx="0">
                  <c:v>249.42314951915162</c:v>
                </c:pt>
                <c:pt idx="1">
                  <c:v>250.89314164292662</c:v>
                </c:pt>
                <c:pt idx="2">
                  <c:v>268.63519691017564</c:v>
                </c:pt>
                <c:pt idx="3">
                  <c:v>288.83979282978822</c:v>
                </c:pt>
                <c:pt idx="4">
                  <c:v>281.10777362871414</c:v>
                </c:pt>
                <c:pt idx="5">
                  <c:v>262.20582455917412</c:v>
                </c:pt>
                <c:pt idx="6">
                  <c:v>242.4963279485502</c:v>
                </c:pt>
                <c:pt idx="7">
                  <c:v>238.23826603143914</c:v>
                </c:pt>
                <c:pt idx="8">
                  <c:v>231.71871763827332</c:v>
                </c:pt>
                <c:pt idx="9">
                  <c:v>239.53890171480768</c:v>
                </c:pt>
                <c:pt idx="10">
                  <c:v>244.25830823251138</c:v>
                </c:pt>
                <c:pt idx="11">
                  <c:v>247.51680810534236</c:v>
                </c:pt>
                <c:pt idx="12">
                  <c:v>259.87475656441546</c:v>
                </c:pt>
                <c:pt idx="13">
                  <c:v>272.63322322443184</c:v>
                </c:pt>
                <c:pt idx="14">
                  <c:v>266.42511388009439</c:v>
                </c:pt>
                <c:pt idx="15">
                  <c:v>272.03152392939376</c:v>
                </c:pt>
                <c:pt idx="16">
                  <c:v>266.82447194040282</c:v>
                </c:pt>
                <c:pt idx="17">
                  <c:v>272.85155743251681</c:v>
                </c:pt>
                <c:pt idx="18">
                  <c:v>275.48173171256042</c:v>
                </c:pt>
                <c:pt idx="19">
                  <c:v>276.18832540034578</c:v>
                </c:pt>
                <c:pt idx="20">
                  <c:v>285.39395991357833</c:v>
                </c:pt>
                <c:pt idx="21">
                  <c:v>278.05534979852212</c:v>
                </c:pt>
                <c:pt idx="22">
                  <c:v>282.85541685531905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7-D544-A45C-DEE840809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Summary!$B$19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Summary!$C$18:$Y$18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Summary!$C$19:$Y$19</c:f>
              <c:numCache>
                <c:formatCode>"$"#,##0_);[Red]\("$"#,##0\)</c:formatCode>
                <c:ptCount val="23"/>
                <c:pt idx="0">
                  <c:v>75.160854855455838</c:v>
                </c:pt>
                <c:pt idx="1">
                  <c:v>79.770777620493305</c:v>
                </c:pt>
                <c:pt idx="2">
                  <c:v>85.827872459172795</c:v>
                </c:pt>
                <c:pt idx="3">
                  <c:v>98.046059088194099</c:v>
                </c:pt>
                <c:pt idx="4">
                  <c:v>91.274996332052083</c:v>
                </c:pt>
                <c:pt idx="5">
                  <c:v>82.775363607037022</c:v>
                </c:pt>
                <c:pt idx="6">
                  <c:v>75.388435543130115</c:v>
                </c:pt>
                <c:pt idx="7">
                  <c:v>73.463361056879549</c:v>
                </c:pt>
                <c:pt idx="8">
                  <c:v>72.708922382346643</c:v>
                </c:pt>
                <c:pt idx="9">
                  <c:v>72.608142126868842</c:v>
                </c:pt>
                <c:pt idx="10">
                  <c:v>71.503994812960698</c:v>
                </c:pt>
                <c:pt idx="11">
                  <c:v>66.807082855056152</c:v>
                </c:pt>
                <c:pt idx="12">
                  <c:v>70.876454947812746</c:v>
                </c:pt>
                <c:pt idx="13">
                  <c:v>73.982969829660902</c:v>
                </c:pt>
                <c:pt idx="14">
                  <c:v>67.120654292407181</c:v>
                </c:pt>
                <c:pt idx="15">
                  <c:v>70.809149338376869</c:v>
                </c:pt>
                <c:pt idx="16">
                  <c:v>69.140605492561434</c:v>
                </c:pt>
                <c:pt idx="17">
                  <c:v>73.253068208268402</c:v>
                </c:pt>
                <c:pt idx="18">
                  <c:v>79.116608835890204</c:v>
                </c:pt>
                <c:pt idx="19">
                  <c:v>82.080106157617891</c:v>
                </c:pt>
                <c:pt idx="20">
                  <c:v>86.923820708584188</c:v>
                </c:pt>
                <c:pt idx="21">
                  <c:v>83.5492320406711</c:v>
                </c:pt>
                <c:pt idx="22">
                  <c:v>87.394935638544538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E-A447-9A6C-DF443E18A28F}"/>
            </c:ext>
          </c:extLst>
        </c:ser>
        <c:ser>
          <c:idx val="1"/>
          <c:order val="1"/>
          <c:tx>
            <c:strRef>
              <c:f>Summary!$B$20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Summary!$C$18:$Y$18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Summary!$C$20:$Y$20</c:f>
              <c:numCache>
                <c:formatCode>"$"#,##0_);[Red]\("$"#,##0\)</c:formatCode>
                <c:ptCount val="23"/>
                <c:pt idx="0">
                  <c:v>57.273724861095417</c:v>
                </c:pt>
                <c:pt idx="1">
                  <c:v>56.251243625559155</c:v>
                </c:pt>
                <c:pt idx="2">
                  <c:v>59.710775717983893</c:v>
                </c:pt>
                <c:pt idx="3">
                  <c:v>63.947256966334564</c:v>
                </c:pt>
                <c:pt idx="4">
                  <c:v>60.668927063858533</c:v>
                </c:pt>
                <c:pt idx="5">
                  <c:v>55.559484294576016</c:v>
                </c:pt>
                <c:pt idx="6">
                  <c:v>49.948348808440052</c:v>
                </c:pt>
                <c:pt idx="7">
                  <c:v>48.710533141679768</c:v>
                </c:pt>
                <c:pt idx="8">
                  <c:v>46.89648414773832</c:v>
                </c:pt>
                <c:pt idx="9">
                  <c:v>48.37777853880192</c:v>
                </c:pt>
                <c:pt idx="10">
                  <c:v>48.510415568932849</c:v>
                </c:pt>
                <c:pt idx="11">
                  <c:v>47.970661662345584</c:v>
                </c:pt>
                <c:pt idx="12">
                  <c:v>50.01403881614636</c:v>
                </c:pt>
                <c:pt idx="13">
                  <c:v>51.579892371177948</c:v>
                </c:pt>
                <c:pt idx="14">
                  <c:v>48.955918592363588</c:v>
                </c:pt>
                <c:pt idx="15">
                  <c:v>50.630855307683433</c:v>
                </c:pt>
                <c:pt idx="16">
                  <c:v>48.873549956950718</c:v>
                </c:pt>
                <c:pt idx="17">
                  <c:v>50.705773636546716</c:v>
                </c:pt>
                <c:pt idx="18">
                  <c:v>52.123051550007595</c:v>
                </c:pt>
                <c:pt idx="19">
                  <c:v>52.758760554981443</c:v>
                </c:pt>
                <c:pt idx="20">
                  <c:v>54.849100248324596</c:v>
                </c:pt>
                <c:pt idx="21">
                  <c:v>53.313690403265547</c:v>
                </c:pt>
                <c:pt idx="22">
                  <c:v>54.418881731027263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E-A447-9A6C-DF443E18A28F}"/>
            </c:ext>
          </c:extLst>
        </c:ser>
        <c:ser>
          <c:idx val="2"/>
          <c:order val="2"/>
          <c:tx>
            <c:strRef>
              <c:f>Summary!$B$21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Summary!$C$18:$Y$18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Summary!$C$21:$Y$21</c:f>
              <c:numCache>
                <c:formatCode>"$"#,##0_);[Red]\("$"#,##0\)</c:formatCode>
                <c:ptCount val="23"/>
                <c:pt idx="0">
                  <c:v>31.177893689893953</c:v>
                </c:pt>
                <c:pt idx="1">
                  <c:v>31.361642705365828</c:v>
                </c:pt>
                <c:pt idx="2">
                  <c:v>33.579399613771955</c:v>
                </c:pt>
                <c:pt idx="3">
                  <c:v>36.104974103723528</c:v>
                </c:pt>
                <c:pt idx="4">
                  <c:v>35.138471703589268</c:v>
                </c:pt>
                <c:pt idx="5">
                  <c:v>32.775728069896765</c:v>
                </c:pt>
                <c:pt idx="6">
                  <c:v>30.312040993568775</c:v>
                </c:pt>
                <c:pt idx="7">
                  <c:v>29.779783253929892</c:v>
                </c:pt>
                <c:pt idx="8">
                  <c:v>28.964839704784165</c:v>
                </c:pt>
                <c:pt idx="9">
                  <c:v>29.94236271435096</c:v>
                </c:pt>
                <c:pt idx="10">
                  <c:v>30.532288529063923</c:v>
                </c:pt>
                <c:pt idx="11">
                  <c:v>30.939601013167795</c:v>
                </c:pt>
                <c:pt idx="12">
                  <c:v>32.484344570551933</c:v>
                </c:pt>
                <c:pt idx="13">
                  <c:v>34.079152903053981</c:v>
                </c:pt>
                <c:pt idx="14">
                  <c:v>33.303139235011798</c:v>
                </c:pt>
                <c:pt idx="15">
                  <c:v>34.00394049117422</c:v>
                </c:pt>
                <c:pt idx="16">
                  <c:v>33.353058992550352</c:v>
                </c:pt>
                <c:pt idx="17">
                  <c:v>34.106444679064602</c:v>
                </c:pt>
                <c:pt idx="18">
                  <c:v>34.435216464070052</c:v>
                </c:pt>
                <c:pt idx="19">
                  <c:v>34.523540675043222</c:v>
                </c:pt>
                <c:pt idx="20">
                  <c:v>35.674244989197291</c:v>
                </c:pt>
                <c:pt idx="21">
                  <c:v>34.756918724815264</c:v>
                </c:pt>
                <c:pt idx="22">
                  <c:v>35.356927106914881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8E-A447-9A6C-DF443E18A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Summary!$B$26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Summary!$C$25:$Y$25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Summary!$C$26:$Y$26</c:f>
              <c:numCache>
                <c:formatCode>#,##0</c:formatCode>
                <c:ptCount val="23"/>
                <c:pt idx="0">
                  <c:v>293.68001371233328</c:v>
                </c:pt>
                <c:pt idx="1">
                  <c:v>276.40139323425001</c:v>
                </c:pt>
                <c:pt idx="2">
                  <c:v>274.19461796733327</c:v>
                </c:pt>
                <c:pt idx="3">
                  <c:v>274.24911748975001</c:v>
                </c:pt>
                <c:pt idx="4">
                  <c:v>274.41855967383339</c:v>
                </c:pt>
                <c:pt idx="5">
                  <c:v>277.15198530700002</c:v>
                </c:pt>
                <c:pt idx="6">
                  <c:v>268.24114604099998</c:v>
                </c:pt>
                <c:pt idx="7">
                  <c:v>256.18757511408342</c:v>
                </c:pt>
                <c:pt idx="8">
                  <c:v>247.9751415993334</c:v>
                </c:pt>
                <c:pt idx="9">
                  <c:v>257.8030696645834</c:v>
                </c:pt>
                <c:pt idx="10">
                  <c:v>263.88057518316668</c:v>
                </c:pt>
                <c:pt idx="11">
                  <c:v>270.72805589858331</c:v>
                </c:pt>
                <c:pt idx="12">
                  <c:v>264.97648445250002</c:v>
                </c:pt>
                <c:pt idx="13">
                  <c:v>274.15564219283328</c:v>
                </c:pt>
                <c:pt idx="14">
                  <c:v>271.68509262491659</c:v>
                </c:pt>
                <c:pt idx="15">
                  <c:v>267.83627268166669</c:v>
                </c:pt>
                <c:pt idx="16">
                  <c:v>255.5205771345</c:v>
                </c:pt>
                <c:pt idx="17">
                  <c:v>254.467179423</c:v>
                </c:pt>
                <c:pt idx="18">
                  <c:v>273.61344833533337</c:v>
                </c:pt>
                <c:pt idx="19">
                  <c:v>270.6269328445</c:v>
                </c:pt>
                <c:pt idx="20">
                  <c:v>273.03918093366673</c:v>
                </c:pt>
                <c:pt idx="21">
                  <c:v>273.64378822283328</c:v>
                </c:pt>
                <c:pt idx="22">
                  <c:v>277.19867726183338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C-3F4D-B9A9-52DE035216A0}"/>
            </c:ext>
          </c:extLst>
        </c:ser>
        <c:ser>
          <c:idx val="1"/>
          <c:order val="1"/>
          <c:tx>
            <c:strRef>
              <c:f>Summary!$B$27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Summary!$C$25:$Y$25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Summary!$C$27:$Y$27</c:f>
              <c:numCache>
                <c:formatCode>#,##0</c:formatCode>
                <c:ptCount val="23"/>
                <c:pt idx="0">
                  <c:v>254.38125151849999</c:v>
                </c:pt>
                <c:pt idx="1">
                  <c:v>223.0153789104584</c:v>
                </c:pt>
                <c:pt idx="2">
                  <c:v>232.92869236850001</c:v>
                </c:pt>
                <c:pt idx="3">
                  <c:v>210.704266819</c:v>
                </c:pt>
                <c:pt idx="4">
                  <c:v>216.13408562058339</c:v>
                </c:pt>
                <c:pt idx="5">
                  <c:v>210.19799170741669</c:v>
                </c:pt>
                <c:pt idx="6">
                  <c:v>182.9206896884584</c:v>
                </c:pt>
                <c:pt idx="7">
                  <c:v>183.37795062879169</c:v>
                </c:pt>
                <c:pt idx="8">
                  <c:v>165.35132895325</c:v>
                </c:pt>
                <c:pt idx="9">
                  <c:v>192.58791876170841</c:v>
                </c:pt>
                <c:pt idx="10">
                  <c:v>203.14963060658329</c:v>
                </c:pt>
                <c:pt idx="11">
                  <c:v>226.68649203016659</c:v>
                </c:pt>
                <c:pt idx="12">
                  <c:v>228.3966868383333</c:v>
                </c:pt>
                <c:pt idx="13">
                  <c:v>233.73883738129169</c:v>
                </c:pt>
                <c:pt idx="14">
                  <c:v>238.34186418133339</c:v>
                </c:pt>
                <c:pt idx="15">
                  <c:v>235.33872271383339</c:v>
                </c:pt>
                <c:pt idx="16">
                  <c:v>219.72951177220841</c:v>
                </c:pt>
                <c:pt idx="17">
                  <c:v>218.3098386435833</c:v>
                </c:pt>
                <c:pt idx="18">
                  <c:v>210.00456592316661</c:v>
                </c:pt>
                <c:pt idx="19">
                  <c:v>197.8950636098333</c:v>
                </c:pt>
                <c:pt idx="20">
                  <c:v>193.0408772436667</c:v>
                </c:pt>
                <c:pt idx="21">
                  <c:v>189.11737496962499</c:v>
                </c:pt>
                <c:pt idx="22">
                  <c:v>183.3112008262917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C-3F4D-B9A9-52DE035216A0}"/>
            </c:ext>
          </c:extLst>
        </c:ser>
        <c:ser>
          <c:idx val="2"/>
          <c:order val="2"/>
          <c:tx>
            <c:strRef>
              <c:f>Summary!$B$28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Summary!$C$25:$Y$25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Summary!$C$28:$Y$28</c:f>
              <c:numCache>
                <c:formatCode>#,##0</c:formatCode>
                <c:ptCount val="23"/>
                <c:pt idx="0">
                  <c:v>158.503863475375</c:v>
                </c:pt>
                <c:pt idx="1">
                  <c:v>147.2308202919792</c:v>
                </c:pt>
                <c:pt idx="2">
                  <c:v>160.23671260391669</c:v>
                </c:pt>
                <c:pt idx="3">
                  <c:v>149.43081691772909</c:v>
                </c:pt>
                <c:pt idx="4">
                  <c:v>151.0643378116458</c:v>
                </c:pt>
                <c:pt idx="5">
                  <c:v>142.7529307085417</c:v>
                </c:pt>
                <c:pt idx="6">
                  <c:v>120.0224598407917</c:v>
                </c:pt>
                <c:pt idx="7">
                  <c:v>122.2468818299167</c:v>
                </c:pt>
                <c:pt idx="8">
                  <c:v>110.1682023665</c:v>
                </c:pt>
                <c:pt idx="9">
                  <c:v>125.19007450852089</c:v>
                </c:pt>
                <c:pt idx="10">
                  <c:v>134.76610915208329</c:v>
                </c:pt>
                <c:pt idx="11">
                  <c:v>150.9385541872291</c:v>
                </c:pt>
                <c:pt idx="12">
                  <c:v>149.9572407430625</c:v>
                </c:pt>
                <c:pt idx="13">
                  <c:v>154.74345377750001</c:v>
                </c:pt>
                <c:pt idx="14">
                  <c:v>164.4524766679375</c:v>
                </c:pt>
                <c:pt idx="15">
                  <c:v>162.6965537032292</c:v>
                </c:pt>
                <c:pt idx="16">
                  <c:v>155.515558362375</c:v>
                </c:pt>
                <c:pt idx="17">
                  <c:v>152.23893453695831</c:v>
                </c:pt>
                <c:pt idx="18">
                  <c:v>139.85436158854171</c:v>
                </c:pt>
                <c:pt idx="19">
                  <c:v>130.91320378983329</c:v>
                </c:pt>
                <c:pt idx="20">
                  <c:v>125.68783317210411</c:v>
                </c:pt>
                <c:pt idx="21">
                  <c:v>123.0374094053125</c:v>
                </c:pt>
                <c:pt idx="22">
                  <c:v>115.57041505550001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C-3F4D-B9A9-52DE0352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8</xdr:col>
      <xdr:colOff>647700</xdr:colOff>
      <xdr:row>51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33</xdr:row>
      <xdr:rowOff>0</xdr:rowOff>
    </xdr:from>
    <xdr:to>
      <xdr:col>18</xdr:col>
      <xdr:colOff>0</xdr:colOff>
      <xdr:row>51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8</xdr:col>
      <xdr:colOff>647700</xdr:colOff>
      <xdr:row>72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72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29"/>
  <sheetViews>
    <sheetView tabSelected="1" topLeftCell="W1" workbookViewId="0">
      <selection activeCell="AB6" sqref="AB6"/>
    </sheetView>
  </sheetViews>
  <sheetFormatPr defaultColWidth="8.85546875" defaultRowHeight="15"/>
  <cols>
    <col min="2" max="2" width="17.7109375" customWidth="1"/>
    <col min="3" max="28" width="13.7109375" customWidth="1"/>
  </cols>
  <sheetData>
    <row r="3" spans="1:31">
      <c r="B3" s="18"/>
      <c r="C3" s="19" t="s">
        <v>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31" ht="15.95">
      <c r="A4" s="1"/>
      <c r="B4" s="18" t="s">
        <v>1</v>
      </c>
      <c r="C4" s="2">
        <v>2023</v>
      </c>
      <c r="D4" s="2">
        <v>2024</v>
      </c>
      <c r="E4" s="2">
        <v>2025</v>
      </c>
      <c r="F4" s="2">
        <v>2026</v>
      </c>
      <c r="G4" s="2">
        <v>2027</v>
      </c>
      <c r="H4" s="2">
        <v>2028</v>
      </c>
      <c r="I4" s="2">
        <v>2029</v>
      </c>
      <c r="J4" s="2">
        <v>2030</v>
      </c>
      <c r="K4" s="2">
        <v>2031</v>
      </c>
      <c r="L4" s="2">
        <v>2032</v>
      </c>
      <c r="M4" s="2">
        <v>2033</v>
      </c>
      <c r="N4" s="2">
        <v>2034</v>
      </c>
      <c r="O4" s="2">
        <v>2035</v>
      </c>
      <c r="P4" s="2">
        <v>2036</v>
      </c>
      <c r="Q4" s="2">
        <v>2037</v>
      </c>
      <c r="R4" s="2">
        <v>2038</v>
      </c>
      <c r="S4" s="2">
        <v>2039</v>
      </c>
      <c r="T4" s="2">
        <v>2040</v>
      </c>
      <c r="U4" s="2">
        <v>2041</v>
      </c>
      <c r="V4" s="2">
        <v>2042</v>
      </c>
      <c r="W4" s="2">
        <v>2043</v>
      </c>
      <c r="X4" s="2">
        <v>2044</v>
      </c>
      <c r="Y4" s="2">
        <v>2045</v>
      </c>
      <c r="Z4" s="3"/>
      <c r="AA4" s="18" t="s">
        <v>2</v>
      </c>
    </row>
    <row r="5" spans="1:31">
      <c r="A5" s="1"/>
      <c r="B5" s="1" t="s">
        <v>3</v>
      </c>
      <c r="C5" s="4">
        <f t="shared" ref="C5:L7" ca="1" si="0">HLOOKUP(C$4,INDIRECT("'"&amp;$B5&amp;"'!$B$"&amp; MATCH("Year",INDIRECT("'"&amp;$B5&amp;"'!$A:$A"),0) &amp;":$Y$25"),$AA$5-MATCH("Year",INDIRECT("'"&amp;$B5&amp;"'!$A:$A"),0)+1, FALSE)</f>
        <v>15032170.971091166</v>
      </c>
      <c r="D5" s="4">
        <f t="shared" ca="1" si="0"/>
        <v>15954155.524098661</v>
      </c>
      <c r="E5" s="4">
        <f t="shared" ca="1" si="0"/>
        <v>17165574.491834559</v>
      </c>
      <c r="F5" s="4">
        <f t="shared" ca="1" si="0"/>
        <v>19609211.817638822</v>
      </c>
      <c r="G5" s="4">
        <f t="shared" ca="1" si="0"/>
        <v>18254999.266410414</v>
      </c>
      <c r="H5" s="4">
        <f t="shared" ca="1" si="0"/>
        <v>16555072.721407406</v>
      </c>
      <c r="I5" s="4">
        <f t="shared" ca="1" si="0"/>
        <v>15077687.108626021</v>
      </c>
      <c r="J5" s="4">
        <f t="shared" ca="1" si="0"/>
        <v>14692672.211375911</v>
      </c>
      <c r="K5" s="4">
        <f t="shared" ca="1" si="0"/>
        <v>14541784.476469329</v>
      </c>
      <c r="L5" s="4">
        <f t="shared" ca="1" si="0"/>
        <v>14521628.425373768</v>
      </c>
      <c r="M5" s="4">
        <f t="shared" ref="M5:Y7" ca="1" si="1">HLOOKUP(M$4,INDIRECT("'"&amp;$B5&amp;"'!$B$"&amp; MATCH("Year",INDIRECT("'"&amp;$B5&amp;"'!$A:$A"),0) &amp;":$Y$25"),$AA$5-MATCH("Year",INDIRECT("'"&amp;$B5&amp;"'!$A:$A"),0)+1, FALSE)</f>
        <v>14300798.962592138</v>
      </c>
      <c r="N5" s="4">
        <f t="shared" ca="1" si="1"/>
        <v>13361416.57101123</v>
      </c>
      <c r="O5" s="4">
        <f t="shared" ca="1" si="1"/>
        <v>14175290.989562549</v>
      </c>
      <c r="P5" s="4">
        <f t="shared" ca="1" si="1"/>
        <v>14796593.965932181</v>
      </c>
      <c r="Q5" s="4">
        <f t="shared" ca="1" si="1"/>
        <v>13424130.858481437</v>
      </c>
      <c r="R5" s="4">
        <f t="shared" ca="1" si="1"/>
        <v>14161829.867675373</v>
      </c>
      <c r="S5" s="4">
        <f t="shared" ca="1" si="1"/>
        <v>13828121.098512286</v>
      </c>
      <c r="T5" s="4">
        <f t="shared" ca="1" si="1"/>
        <v>14650613.641653681</v>
      </c>
      <c r="U5" s="4">
        <f t="shared" ca="1" si="1"/>
        <v>15823321.767178042</v>
      </c>
      <c r="V5" s="4">
        <f t="shared" ca="1" si="1"/>
        <v>16416021.231523577</v>
      </c>
      <c r="W5" s="4">
        <f t="shared" ca="1" si="1"/>
        <v>17384764.141716838</v>
      </c>
      <c r="X5" s="4">
        <f t="shared" ca="1" si="1"/>
        <v>16709846.408134218</v>
      </c>
      <c r="Y5" s="4">
        <f t="shared" ca="1" si="1"/>
        <v>17478987.127708908</v>
      </c>
      <c r="Z5" s="3"/>
      <c r="AA5" s="5">
        <f>MATCH($C$3,Resource1_2hour!$A:$A,0)</f>
        <v>18</v>
      </c>
      <c r="AB5" s="20">
        <f ca="1">SUM(E6:X6)</f>
        <v>417642118.93925577</v>
      </c>
      <c r="AC5" s="20">
        <f ca="1">AVERAGE(E13:X13)</f>
        <v>208.82105946962787</v>
      </c>
      <c r="AD5" s="21">
        <f ca="1">MIN(E27:X27)</f>
        <v>165.35132895325</v>
      </c>
      <c r="AE5" s="21">
        <f ca="1">MAX(E27:X27)</f>
        <v>238.34186418133339</v>
      </c>
    </row>
    <row r="6" spans="1:31">
      <c r="A6" s="1"/>
      <c r="B6" s="1" t="s">
        <v>4</v>
      </c>
      <c r="C6" s="4">
        <f t="shared" ca="1" si="0"/>
        <v>22909489.944438167</v>
      </c>
      <c r="D6" s="4">
        <f t="shared" ca="1" si="0"/>
        <v>22500497.450223662</v>
      </c>
      <c r="E6" s="4">
        <f t="shared" ca="1" si="0"/>
        <v>23884310.287193559</v>
      </c>
      <c r="F6" s="4">
        <f t="shared" ca="1" si="0"/>
        <v>25578902.786533825</v>
      </c>
      <c r="G6" s="4">
        <f t="shared" ca="1" si="0"/>
        <v>24267570.825543411</v>
      </c>
      <c r="H6" s="4">
        <f t="shared" ca="1" si="0"/>
        <v>22223793.717830408</v>
      </c>
      <c r="I6" s="4">
        <f t="shared" ca="1" si="0"/>
        <v>19979339.523376022</v>
      </c>
      <c r="J6" s="4">
        <f t="shared" ca="1" si="0"/>
        <v>19484213.256671909</v>
      </c>
      <c r="K6" s="4">
        <f t="shared" ca="1" si="0"/>
        <v>18758593.659095328</v>
      </c>
      <c r="L6" s="4">
        <f t="shared" ca="1" si="0"/>
        <v>19351111.415520769</v>
      </c>
      <c r="M6" s="4">
        <f t="shared" ca="1" si="1"/>
        <v>19404166.227573138</v>
      </c>
      <c r="N6" s="4">
        <f t="shared" ca="1" si="1"/>
        <v>19188264.664938234</v>
      </c>
      <c r="O6" s="4">
        <f t="shared" ca="1" si="1"/>
        <v>20005615.526458547</v>
      </c>
      <c r="P6" s="4">
        <f t="shared" ca="1" si="1"/>
        <v>20631956.948471181</v>
      </c>
      <c r="Q6" s="4">
        <f t="shared" ca="1" si="1"/>
        <v>19582367.436945435</v>
      </c>
      <c r="R6" s="4">
        <f t="shared" ca="1" si="1"/>
        <v>20252342.123073373</v>
      </c>
      <c r="S6" s="4">
        <f t="shared" ca="1" si="1"/>
        <v>19549419.982780285</v>
      </c>
      <c r="T6" s="4">
        <f t="shared" ca="1" si="1"/>
        <v>20282309.454618685</v>
      </c>
      <c r="U6" s="4">
        <f t="shared" ca="1" si="1"/>
        <v>20849220.620003037</v>
      </c>
      <c r="V6" s="4">
        <f t="shared" ca="1" si="1"/>
        <v>21103504.221992575</v>
      </c>
      <c r="W6" s="4">
        <f t="shared" ca="1" si="1"/>
        <v>21939640.09932984</v>
      </c>
      <c r="X6" s="4">
        <f t="shared" ca="1" si="1"/>
        <v>21325476.161306217</v>
      </c>
      <c r="Y6" s="4">
        <f t="shared" ca="1" si="1"/>
        <v>21767552.692410905</v>
      </c>
      <c r="Z6" s="3"/>
    </row>
    <row r="7" spans="1:31">
      <c r="A7" s="1"/>
      <c r="B7" s="1" t="s">
        <v>5</v>
      </c>
      <c r="C7" s="4">
        <f t="shared" ca="1" si="0"/>
        <v>24942314.951915164</v>
      </c>
      <c r="D7" s="4">
        <f t="shared" ca="1" si="0"/>
        <v>25089314.16429266</v>
      </c>
      <c r="E7" s="4">
        <f t="shared" ca="1" si="0"/>
        <v>26863519.691017561</v>
      </c>
      <c r="F7" s="4">
        <f t="shared" ca="1" si="0"/>
        <v>28883979.282978825</v>
      </c>
      <c r="G7" s="4">
        <f t="shared" ca="1" si="0"/>
        <v>28110777.362871416</v>
      </c>
      <c r="H7" s="4">
        <f t="shared" ca="1" si="0"/>
        <v>26220582.455917411</v>
      </c>
      <c r="I7" s="4">
        <f t="shared" ca="1" si="0"/>
        <v>24249632.794855021</v>
      </c>
      <c r="J7" s="4">
        <f t="shared" ca="1" si="0"/>
        <v>23823826.603143912</v>
      </c>
      <c r="K7" s="4">
        <f t="shared" ca="1" si="0"/>
        <v>23171871.763827331</v>
      </c>
      <c r="L7" s="4">
        <f t="shared" ca="1" si="0"/>
        <v>23953890.171480767</v>
      </c>
      <c r="M7" s="4">
        <f t="shared" ca="1" si="1"/>
        <v>24425830.823251139</v>
      </c>
      <c r="N7" s="4">
        <f t="shared" ca="1" si="1"/>
        <v>24751680.810534235</v>
      </c>
      <c r="O7" s="4">
        <f t="shared" ca="1" si="1"/>
        <v>25987475.656441547</v>
      </c>
      <c r="P7" s="4">
        <f t="shared" ca="1" si="1"/>
        <v>27263322.322443184</v>
      </c>
      <c r="Q7" s="4">
        <f t="shared" ca="1" si="1"/>
        <v>26642511.388009436</v>
      </c>
      <c r="R7" s="4">
        <f t="shared" ca="1" si="1"/>
        <v>27203152.392939374</v>
      </c>
      <c r="S7" s="4">
        <f t="shared" ca="1" si="1"/>
        <v>26682447.194040284</v>
      </c>
      <c r="T7" s="4">
        <f t="shared" ca="1" si="1"/>
        <v>27285155.743251685</v>
      </c>
      <c r="U7" s="4">
        <f t="shared" ca="1" si="1"/>
        <v>27548173.171256039</v>
      </c>
      <c r="V7" s="4">
        <f t="shared" ca="1" si="1"/>
        <v>27618832.540034577</v>
      </c>
      <c r="W7" s="4">
        <f t="shared" ca="1" si="1"/>
        <v>28539395.991357837</v>
      </c>
      <c r="X7" s="4">
        <f t="shared" ca="1" si="1"/>
        <v>27805534.979852214</v>
      </c>
      <c r="Y7" s="4">
        <f t="shared" ca="1" si="1"/>
        <v>28285541.685531907</v>
      </c>
      <c r="Z7" s="3"/>
    </row>
    <row r="8" spans="1:3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10" spans="1:31">
      <c r="B10" s="18"/>
      <c r="C10" s="19" t="s">
        <v>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31" ht="15.95">
      <c r="A11" s="1"/>
      <c r="B11" s="18" t="s">
        <v>1</v>
      </c>
      <c r="C11" s="2">
        <v>2023</v>
      </c>
      <c r="D11" s="2">
        <v>2024</v>
      </c>
      <c r="E11" s="2">
        <v>2025</v>
      </c>
      <c r="F11" s="2">
        <v>2026</v>
      </c>
      <c r="G11" s="2">
        <v>2027</v>
      </c>
      <c r="H11" s="2">
        <v>2028</v>
      </c>
      <c r="I11" s="2">
        <v>2029</v>
      </c>
      <c r="J11" s="2">
        <v>2030</v>
      </c>
      <c r="K11" s="2">
        <v>2031</v>
      </c>
      <c r="L11" s="2">
        <v>2032</v>
      </c>
      <c r="M11" s="2">
        <v>2033</v>
      </c>
      <c r="N11" s="2">
        <v>2034</v>
      </c>
      <c r="O11" s="2">
        <v>2035</v>
      </c>
      <c r="P11" s="2">
        <v>2036</v>
      </c>
      <c r="Q11" s="2">
        <v>2037</v>
      </c>
      <c r="R11" s="2">
        <v>2038</v>
      </c>
      <c r="S11" s="2">
        <v>2039</v>
      </c>
      <c r="T11" s="2">
        <v>2040</v>
      </c>
      <c r="U11" s="2">
        <v>2041</v>
      </c>
      <c r="V11" s="2">
        <v>2042</v>
      </c>
      <c r="W11" s="2">
        <v>2043</v>
      </c>
      <c r="X11" s="2">
        <v>2044</v>
      </c>
      <c r="Y11" s="2">
        <v>2045</v>
      </c>
      <c r="Z11" s="3"/>
      <c r="AA11" s="18" t="s">
        <v>2</v>
      </c>
    </row>
    <row r="12" spans="1:31">
      <c r="A12" s="1"/>
      <c r="B12" s="1" t="s">
        <v>3</v>
      </c>
      <c r="C12" s="4">
        <f t="shared" ref="C12:L14" ca="1" si="2">HLOOKUP(C$11,INDIRECT("'"&amp;$B12&amp;"'!$B$"&amp; MATCH("Year",INDIRECT("'"&amp;$B12&amp;"'!$A:$A"),0) &amp;":$Y$25"),$AA$12-MATCH("Year",INDIRECT("'"&amp;$B12&amp;"'!$A:$A"),0)+1, FALSE)</f>
        <v>150.32170971091168</v>
      </c>
      <c r="D12" s="4">
        <f t="shared" ca="1" si="2"/>
        <v>159.54155524098661</v>
      </c>
      <c r="E12" s="4">
        <f t="shared" ca="1" si="2"/>
        <v>171.65574491834559</v>
      </c>
      <c r="F12" s="4">
        <f t="shared" ca="1" si="2"/>
        <v>196.0921181763882</v>
      </c>
      <c r="G12" s="4">
        <f t="shared" ca="1" si="2"/>
        <v>182.54999266410417</v>
      </c>
      <c r="H12" s="4">
        <f t="shared" ca="1" si="2"/>
        <v>165.55072721407404</v>
      </c>
      <c r="I12" s="4">
        <f t="shared" ca="1" si="2"/>
        <v>150.77687108626023</v>
      </c>
      <c r="J12" s="4">
        <f t="shared" ca="1" si="2"/>
        <v>146.9267221137591</v>
      </c>
      <c r="K12" s="4">
        <f t="shared" ca="1" si="2"/>
        <v>145.41784476469329</v>
      </c>
      <c r="L12" s="4">
        <f t="shared" ca="1" si="2"/>
        <v>145.21628425373768</v>
      </c>
      <c r="M12" s="4">
        <f t="shared" ref="M12:Y14" ca="1" si="3">HLOOKUP(M$11,INDIRECT("'"&amp;$B12&amp;"'!$B$"&amp; MATCH("Year",INDIRECT("'"&amp;$B12&amp;"'!$A:$A"),0) &amp;":$Y$25"),$AA$12-MATCH("Year",INDIRECT("'"&amp;$B12&amp;"'!$A:$A"),0)+1, FALSE)</f>
        <v>143.0079896259214</v>
      </c>
      <c r="N12" s="4">
        <f t="shared" ca="1" si="3"/>
        <v>133.6141657101123</v>
      </c>
      <c r="O12" s="4">
        <f t="shared" ca="1" si="3"/>
        <v>141.75290989562549</v>
      </c>
      <c r="P12" s="4">
        <f t="shared" ca="1" si="3"/>
        <v>147.9659396593218</v>
      </c>
      <c r="Q12" s="4">
        <f t="shared" ca="1" si="3"/>
        <v>134.24130858481436</v>
      </c>
      <c r="R12" s="4">
        <f t="shared" ca="1" si="3"/>
        <v>141.61829867675374</v>
      </c>
      <c r="S12" s="4">
        <f t="shared" ca="1" si="3"/>
        <v>138.28121098512287</v>
      </c>
      <c r="T12" s="4">
        <f t="shared" ca="1" si="3"/>
        <v>146.5061364165368</v>
      </c>
      <c r="U12" s="4">
        <f t="shared" ca="1" si="3"/>
        <v>158.23321767178041</v>
      </c>
      <c r="V12" s="4">
        <f t="shared" ca="1" si="3"/>
        <v>164.16021231523578</v>
      </c>
      <c r="W12" s="4">
        <f t="shared" ca="1" si="3"/>
        <v>173.84764141716838</v>
      </c>
      <c r="X12" s="4">
        <f t="shared" ca="1" si="3"/>
        <v>167.0984640813422</v>
      </c>
      <c r="Y12" s="4">
        <f t="shared" ca="1" si="3"/>
        <v>174.78987127708908</v>
      </c>
      <c r="Z12" s="3"/>
      <c r="AA12" s="5">
        <f>MATCH($C$10,Resource1_2hour!$A:$A,0)</f>
        <v>19</v>
      </c>
    </row>
    <row r="13" spans="1:31">
      <c r="A13" s="1"/>
      <c r="B13" s="1" t="s">
        <v>4</v>
      </c>
      <c r="C13" s="4">
        <f t="shared" ca="1" si="2"/>
        <v>229.09489944438167</v>
      </c>
      <c r="D13" s="4">
        <f t="shared" ca="1" si="2"/>
        <v>225.00497450223662</v>
      </c>
      <c r="E13" s="4">
        <f t="shared" ca="1" si="2"/>
        <v>238.84310287193557</v>
      </c>
      <c r="F13" s="4">
        <f t="shared" ca="1" si="2"/>
        <v>255.78902786533826</v>
      </c>
      <c r="G13" s="4">
        <f t="shared" ca="1" si="2"/>
        <v>242.67570825543413</v>
      </c>
      <c r="H13" s="4">
        <f t="shared" ca="1" si="2"/>
        <v>222.23793717830407</v>
      </c>
      <c r="I13" s="4">
        <f t="shared" ca="1" si="2"/>
        <v>199.79339523376021</v>
      </c>
      <c r="J13" s="4">
        <f t="shared" ca="1" si="2"/>
        <v>194.84213256671907</v>
      </c>
      <c r="K13" s="4">
        <f t="shared" ca="1" si="2"/>
        <v>187.58593659095328</v>
      </c>
      <c r="L13" s="4">
        <f t="shared" ca="1" si="2"/>
        <v>193.51111415520768</v>
      </c>
      <c r="M13" s="4">
        <f t="shared" ca="1" si="3"/>
        <v>194.0416622757314</v>
      </c>
      <c r="N13" s="4">
        <f t="shared" ca="1" si="3"/>
        <v>191.88264664938234</v>
      </c>
      <c r="O13" s="4">
        <f t="shared" ca="1" si="3"/>
        <v>200.05615526458544</v>
      </c>
      <c r="P13" s="4">
        <f t="shared" ca="1" si="3"/>
        <v>206.31956948471179</v>
      </c>
      <c r="Q13" s="4">
        <f t="shared" ca="1" si="3"/>
        <v>195.82367436945435</v>
      </c>
      <c r="R13" s="4">
        <f t="shared" ca="1" si="3"/>
        <v>202.52342123073373</v>
      </c>
      <c r="S13" s="4">
        <f t="shared" ca="1" si="3"/>
        <v>195.49419982780287</v>
      </c>
      <c r="T13" s="4">
        <f t="shared" ca="1" si="3"/>
        <v>202.82309454618687</v>
      </c>
      <c r="U13" s="4">
        <f t="shared" ca="1" si="3"/>
        <v>208.49220620003038</v>
      </c>
      <c r="V13" s="4">
        <f t="shared" ca="1" si="3"/>
        <v>211.03504221992577</v>
      </c>
      <c r="W13" s="4">
        <f t="shared" ca="1" si="3"/>
        <v>219.39640099329839</v>
      </c>
      <c r="X13" s="4">
        <f t="shared" ca="1" si="3"/>
        <v>213.25476161306219</v>
      </c>
      <c r="Y13" s="4">
        <f t="shared" ca="1" si="3"/>
        <v>217.67552692410905</v>
      </c>
      <c r="Z13" s="3"/>
    </row>
    <row r="14" spans="1:31">
      <c r="A14" s="1"/>
      <c r="B14" s="1" t="s">
        <v>5</v>
      </c>
      <c r="C14" s="4">
        <f t="shared" ca="1" si="2"/>
        <v>249.42314951915162</v>
      </c>
      <c r="D14" s="4">
        <f t="shared" ca="1" si="2"/>
        <v>250.89314164292662</v>
      </c>
      <c r="E14" s="4">
        <f t="shared" ca="1" si="2"/>
        <v>268.63519691017564</v>
      </c>
      <c r="F14" s="4">
        <f t="shared" ca="1" si="2"/>
        <v>288.83979282978822</v>
      </c>
      <c r="G14" s="4">
        <f t="shared" ca="1" si="2"/>
        <v>281.10777362871414</v>
      </c>
      <c r="H14" s="4">
        <f t="shared" ca="1" si="2"/>
        <v>262.20582455917412</v>
      </c>
      <c r="I14" s="4">
        <f t="shared" ca="1" si="2"/>
        <v>242.4963279485502</v>
      </c>
      <c r="J14" s="4">
        <f t="shared" ca="1" si="2"/>
        <v>238.23826603143914</v>
      </c>
      <c r="K14" s="4">
        <f t="shared" ca="1" si="2"/>
        <v>231.71871763827332</v>
      </c>
      <c r="L14" s="4">
        <f t="shared" ca="1" si="2"/>
        <v>239.53890171480768</v>
      </c>
      <c r="M14" s="4">
        <f t="shared" ca="1" si="3"/>
        <v>244.25830823251138</v>
      </c>
      <c r="N14" s="4">
        <f t="shared" ca="1" si="3"/>
        <v>247.51680810534236</v>
      </c>
      <c r="O14" s="4">
        <f t="shared" ca="1" si="3"/>
        <v>259.87475656441546</v>
      </c>
      <c r="P14" s="4">
        <f t="shared" ca="1" si="3"/>
        <v>272.63322322443184</v>
      </c>
      <c r="Q14" s="4">
        <f t="shared" ca="1" si="3"/>
        <v>266.42511388009439</v>
      </c>
      <c r="R14" s="4">
        <f t="shared" ca="1" si="3"/>
        <v>272.03152392939376</v>
      </c>
      <c r="S14" s="4">
        <f t="shared" ca="1" si="3"/>
        <v>266.82447194040282</v>
      </c>
      <c r="T14" s="4">
        <f t="shared" ca="1" si="3"/>
        <v>272.85155743251681</v>
      </c>
      <c r="U14" s="4">
        <f t="shared" ca="1" si="3"/>
        <v>275.48173171256042</v>
      </c>
      <c r="V14" s="4">
        <f t="shared" ca="1" si="3"/>
        <v>276.18832540034578</v>
      </c>
      <c r="W14" s="4">
        <f t="shared" ca="1" si="3"/>
        <v>285.39395991357833</v>
      </c>
      <c r="X14" s="4">
        <f t="shared" ca="1" si="3"/>
        <v>278.05534979852212</v>
      </c>
      <c r="Y14" s="4">
        <f t="shared" ca="1" si="3"/>
        <v>282.85541685531905</v>
      </c>
      <c r="Z14" s="3"/>
    </row>
    <row r="15" spans="1:3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7" spans="1:27">
      <c r="B17" s="18"/>
      <c r="C17" s="19" t="s">
        <v>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7" ht="15.95">
      <c r="A18" s="1"/>
      <c r="B18" s="18" t="s">
        <v>1</v>
      </c>
      <c r="C18" s="2">
        <v>2023</v>
      </c>
      <c r="D18" s="2">
        <v>2024</v>
      </c>
      <c r="E18" s="2">
        <v>2025</v>
      </c>
      <c r="F18" s="2">
        <v>2026</v>
      </c>
      <c r="G18" s="2">
        <v>2027</v>
      </c>
      <c r="H18" s="2">
        <v>2028</v>
      </c>
      <c r="I18" s="2">
        <v>2029</v>
      </c>
      <c r="J18" s="2">
        <v>2030</v>
      </c>
      <c r="K18" s="2">
        <v>2031</v>
      </c>
      <c r="L18" s="2">
        <v>2032</v>
      </c>
      <c r="M18" s="2">
        <v>2033</v>
      </c>
      <c r="N18" s="2">
        <v>2034</v>
      </c>
      <c r="O18" s="2">
        <v>2035</v>
      </c>
      <c r="P18" s="2">
        <v>2036</v>
      </c>
      <c r="Q18" s="2">
        <v>2037</v>
      </c>
      <c r="R18" s="2">
        <v>2038</v>
      </c>
      <c r="S18" s="2">
        <v>2039</v>
      </c>
      <c r="T18" s="2">
        <v>2040</v>
      </c>
      <c r="U18" s="2">
        <v>2041</v>
      </c>
      <c r="V18" s="2">
        <v>2042</v>
      </c>
      <c r="W18" s="2">
        <v>2043</v>
      </c>
      <c r="X18" s="2">
        <v>2044</v>
      </c>
      <c r="Y18" s="2">
        <v>2045</v>
      </c>
      <c r="Z18" s="3"/>
      <c r="AA18" s="18" t="s">
        <v>2</v>
      </c>
    </row>
    <row r="19" spans="1:27">
      <c r="A19" s="1"/>
      <c r="B19" s="1" t="s">
        <v>3</v>
      </c>
      <c r="C19" s="4">
        <f t="shared" ref="C19:L21" ca="1" si="4">HLOOKUP(C$18,INDIRECT("'"&amp;$B19&amp;"'!$B$"&amp; MATCH("Year",INDIRECT("'"&amp;$B19&amp;"'!$A:$A"),0) &amp;":$Y$25"),$AA$19-MATCH("Year",INDIRECT("'"&amp;$B19&amp;"'!$A:$A"),0)+1, FALSE)</f>
        <v>75.160854855455838</v>
      </c>
      <c r="D19" s="4">
        <f t="shared" ca="1" si="4"/>
        <v>79.770777620493305</v>
      </c>
      <c r="E19" s="4">
        <f t="shared" ca="1" si="4"/>
        <v>85.827872459172795</v>
      </c>
      <c r="F19" s="4">
        <f t="shared" ca="1" si="4"/>
        <v>98.046059088194099</v>
      </c>
      <c r="G19" s="4">
        <f t="shared" ca="1" si="4"/>
        <v>91.274996332052083</v>
      </c>
      <c r="H19" s="4">
        <f t="shared" ca="1" si="4"/>
        <v>82.775363607037022</v>
      </c>
      <c r="I19" s="4">
        <f t="shared" ca="1" si="4"/>
        <v>75.388435543130115</v>
      </c>
      <c r="J19" s="4">
        <f t="shared" ca="1" si="4"/>
        <v>73.463361056879549</v>
      </c>
      <c r="K19" s="4">
        <f t="shared" ca="1" si="4"/>
        <v>72.708922382346643</v>
      </c>
      <c r="L19" s="4">
        <f t="shared" ca="1" si="4"/>
        <v>72.608142126868842</v>
      </c>
      <c r="M19" s="4">
        <f t="shared" ref="M19:Y21" ca="1" si="5">HLOOKUP(M$18,INDIRECT("'"&amp;$B19&amp;"'!$B$"&amp; MATCH("Year",INDIRECT("'"&amp;$B19&amp;"'!$A:$A"),0) &amp;":$Y$25"),$AA$19-MATCH("Year",INDIRECT("'"&amp;$B19&amp;"'!$A:$A"),0)+1, FALSE)</f>
        <v>71.503994812960698</v>
      </c>
      <c r="N19" s="4">
        <f t="shared" ca="1" si="5"/>
        <v>66.807082855056152</v>
      </c>
      <c r="O19" s="4">
        <f t="shared" ca="1" si="5"/>
        <v>70.876454947812746</v>
      </c>
      <c r="P19" s="4">
        <f t="shared" ca="1" si="5"/>
        <v>73.982969829660902</v>
      </c>
      <c r="Q19" s="4">
        <f t="shared" ca="1" si="5"/>
        <v>67.120654292407181</v>
      </c>
      <c r="R19" s="4">
        <f t="shared" ca="1" si="5"/>
        <v>70.809149338376869</v>
      </c>
      <c r="S19" s="4">
        <f t="shared" ca="1" si="5"/>
        <v>69.140605492561434</v>
      </c>
      <c r="T19" s="4">
        <f t="shared" ca="1" si="5"/>
        <v>73.253068208268402</v>
      </c>
      <c r="U19" s="4">
        <f t="shared" ca="1" si="5"/>
        <v>79.116608835890204</v>
      </c>
      <c r="V19" s="4">
        <f t="shared" ca="1" si="5"/>
        <v>82.080106157617891</v>
      </c>
      <c r="W19" s="4">
        <f t="shared" ca="1" si="5"/>
        <v>86.923820708584188</v>
      </c>
      <c r="X19" s="4">
        <f t="shared" ca="1" si="5"/>
        <v>83.5492320406711</v>
      </c>
      <c r="Y19" s="4">
        <f t="shared" ca="1" si="5"/>
        <v>87.394935638544538</v>
      </c>
      <c r="Z19" s="3"/>
      <c r="AA19" s="5">
        <f>MATCH($C$17,Resource1_2hour!$A:$A,0)</f>
        <v>20</v>
      </c>
    </row>
    <row r="20" spans="1:27">
      <c r="A20" s="1"/>
      <c r="B20" s="1" t="s">
        <v>4</v>
      </c>
      <c r="C20" s="4">
        <f t="shared" ca="1" si="4"/>
        <v>57.273724861095417</v>
      </c>
      <c r="D20" s="4">
        <f t="shared" ca="1" si="4"/>
        <v>56.251243625559155</v>
      </c>
      <c r="E20" s="4">
        <f t="shared" ca="1" si="4"/>
        <v>59.710775717983893</v>
      </c>
      <c r="F20" s="4">
        <f t="shared" ca="1" si="4"/>
        <v>63.947256966334564</v>
      </c>
      <c r="G20" s="4">
        <f t="shared" ca="1" si="4"/>
        <v>60.668927063858533</v>
      </c>
      <c r="H20" s="4">
        <f t="shared" ca="1" si="4"/>
        <v>55.559484294576016</v>
      </c>
      <c r="I20" s="4">
        <f t="shared" ca="1" si="4"/>
        <v>49.948348808440052</v>
      </c>
      <c r="J20" s="4">
        <f t="shared" ca="1" si="4"/>
        <v>48.710533141679768</v>
      </c>
      <c r="K20" s="4">
        <f t="shared" ca="1" si="4"/>
        <v>46.89648414773832</v>
      </c>
      <c r="L20" s="4">
        <f t="shared" ca="1" si="4"/>
        <v>48.37777853880192</v>
      </c>
      <c r="M20" s="4">
        <f t="shared" ca="1" si="5"/>
        <v>48.510415568932849</v>
      </c>
      <c r="N20" s="4">
        <f t="shared" ca="1" si="5"/>
        <v>47.970661662345584</v>
      </c>
      <c r="O20" s="4">
        <f t="shared" ca="1" si="5"/>
        <v>50.01403881614636</v>
      </c>
      <c r="P20" s="4">
        <f t="shared" ca="1" si="5"/>
        <v>51.579892371177948</v>
      </c>
      <c r="Q20" s="4">
        <f t="shared" ca="1" si="5"/>
        <v>48.955918592363588</v>
      </c>
      <c r="R20" s="4">
        <f t="shared" ca="1" si="5"/>
        <v>50.630855307683433</v>
      </c>
      <c r="S20" s="4">
        <f t="shared" ca="1" si="5"/>
        <v>48.873549956950718</v>
      </c>
      <c r="T20" s="4">
        <f t="shared" ca="1" si="5"/>
        <v>50.705773636546716</v>
      </c>
      <c r="U20" s="4">
        <f t="shared" ca="1" si="5"/>
        <v>52.123051550007595</v>
      </c>
      <c r="V20" s="4">
        <f t="shared" ca="1" si="5"/>
        <v>52.758760554981443</v>
      </c>
      <c r="W20" s="4">
        <f t="shared" ca="1" si="5"/>
        <v>54.849100248324596</v>
      </c>
      <c r="X20" s="4">
        <f t="shared" ca="1" si="5"/>
        <v>53.313690403265547</v>
      </c>
      <c r="Y20" s="4">
        <f t="shared" ca="1" si="5"/>
        <v>54.418881731027263</v>
      </c>
      <c r="Z20" s="3"/>
    </row>
    <row r="21" spans="1:27">
      <c r="A21" s="1"/>
      <c r="B21" s="1" t="s">
        <v>5</v>
      </c>
      <c r="C21" s="4">
        <f t="shared" ca="1" si="4"/>
        <v>31.177893689893953</v>
      </c>
      <c r="D21" s="4">
        <f t="shared" ca="1" si="4"/>
        <v>31.361642705365828</v>
      </c>
      <c r="E21" s="4">
        <f t="shared" ca="1" si="4"/>
        <v>33.579399613771955</v>
      </c>
      <c r="F21" s="4">
        <f t="shared" ca="1" si="4"/>
        <v>36.104974103723528</v>
      </c>
      <c r="G21" s="4">
        <f t="shared" ca="1" si="4"/>
        <v>35.138471703589268</v>
      </c>
      <c r="H21" s="4">
        <f t="shared" ca="1" si="4"/>
        <v>32.775728069896765</v>
      </c>
      <c r="I21" s="4">
        <f t="shared" ca="1" si="4"/>
        <v>30.312040993568775</v>
      </c>
      <c r="J21" s="4">
        <f t="shared" ca="1" si="4"/>
        <v>29.779783253929892</v>
      </c>
      <c r="K21" s="4">
        <f t="shared" ca="1" si="4"/>
        <v>28.964839704784165</v>
      </c>
      <c r="L21" s="4">
        <f t="shared" ca="1" si="4"/>
        <v>29.94236271435096</v>
      </c>
      <c r="M21" s="4">
        <f t="shared" ca="1" si="5"/>
        <v>30.532288529063923</v>
      </c>
      <c r="N21" s="4">
        <f t="shared" ca="1" si="5"/>
        <v>30.939601013167795</v>
      </c>
      <c r="O21" s="4">
        <f t="shared" ca="1" si="5"/>
        <v>32.484344570551933</v>
      </c>
      <c r="P21" s="4">
        <f t="shared" ca="1" si="5"/>
        <v>34.079152903053981</v>
      </c>
      <c r="Q21" s="4">
        <f t="shared" ca="1" si="5"/>
        <v>33.303139235011798</v>
      </c>
      <c r="R21" s="4">
        <f t="shared" ca="1" si="5"/>
        <v>34.00394049117422</v>
      </c>
      <c r="S21" s="4">
        <f t="shared" ca="1" si="5"/>
        <v>33.353058992550352</v>
      </c>
      <c r="T21" s="4">
        <f t="shared" ca="1" si="5"/>
        <v>34.106444679064602</v>
      </c>
      <c r="U21" s="4">
        <f t="shared" ca="1" si="5"/>
        <v>34.435216464070052</v>
      </c>
      <c r="V21" s="4">
        <f t="shared" ca="1" si="5"/>
        <v>34.523540675043222</v>
      </c>
      <c r="W21" s="4">
        <f t="shared" ca="1" si="5"/>
        <v>35.674244989197291</v>
      </c>
      <c r="X21" s="4">
        <f t="shared" ca="1" si="5"/>
        <v>34.756918724815264</v>
      </c>
      <c r="Y21" s="4">
        <f t="shared" ca="1" si="5"/>
        <v>35.356927106914881</v>
      </c>
      <c r="Z21" s="3"/>
    </row>
    <row r="22" spans="1:27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4" spans="1:27">
      <c r="B24" s="18"/>
      <c r="C24" s="19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7" ht="15.95">
      <c r="A25" s="1"/>
      <c r="B25" s="18" t="s">
        <v>1</v>
      </c>
      <c r="C25" s="2">
        <v>2023</v>
      </c>
      <c r="D25" s="2">
        <v>2024</v>
      </c>
      <c r="E25" s="2">
        <v>2025</v>
      </c>
      <c r="F25" s="2">
        <v>2026</v>
      </c>
      <c r="G25" s="2">
        <v>2027</v>
      </c>
      <c r="H25" s="2">
        <v>2028</v>
      </c>
      <c r="I25" s="2">
        <v>2029</v>
      </c>
      <c r="J25" s="2">
        <v>2030</v>
      </c>
      <c r="K25" s="2">
        <v>2031</v>
      </c>
      <c r="L25" s="2">
        <v>2032</v>
      </c>
      <c r="M25" s="2">
        <v>2033</v>
      </c>
      <c r="N25" s="2">
        <v>2034</v>
      </c>
      <c r="O25" s="2">
        <v>2035</v>
      </c>
      <c r="P25" s="2">
        <v>2036</v>
      </c>
      <c r="Q25" s="2">
        <v>2037</v>
      </c>
      <c r="R25" s="2">
        <v>2038</v>
      </c>
      <c r="S25" s="2">
        <v>2039</v>
      </c>
      <c r="T25" s="2">
        <v>2040</v>
      </c>
      <c r="U25" s="2">
        <v>2041</v>
      </c>
      <c r="V25" s="2">
        <v>2042</v>
      </c>
      <c r="W25" s="2">
        <v>2043</v>
      </c>
      <c r="X25" s="2">
        <v>2044</v>
      </c>
      <c r="Y25" s="2">
        <v>2045</v>
      </c>
      <c r="Z25" s="3"/>
      <c r="AA25" s="18" t="s">
        <v>2</v>
      </c>
    </row>
    <row r="26" spans="1:27">
      <c r="A26" s="1"/>
      <c r="B26" s="1" t="s">
        <v>3</v>
      </c>
      <c r="C26" s="7">
        <f t="shared" ref="C26:L28" ca="1" si="6">HLOOKUP(C$25,INDIRECT("'"&amp;$B26&amp;"'!$B$"&amp; MATCH("Year",INDIRECT("'"&amp;$B26&amp;"'!$A:$A"),0) &amp;":$Y$25"),$AA$26-MATCH("Year",INDIRECT("'"&amp;$B26&amp;"'!$A:$A"),0)+1, FALSE)</f>
        <v>293.68001371233328</v>
      </c>
      <c r="D26" s="7">
        <f t="shared" ca="1" si="6"/>
        <v>276.40139323425001</v>
      </c>
      <c r="E26" s="7">
        <f t="shared" ca="1" si="6"/>
        <v>274.19461796733327</v>
      </c>
      <c r="F26" s="7">
        <f t="shared" ca="1" si="6"/>
        <v>274.24911748975001</v>
      </c>
      <c r="G26" s="7">
        <f t="shared" ca="1" si="6"/>
        <v>274.41855967383339</v>
      </c>
      <c r="H26" s="7">
        <f t="shared" ca="1" si="6"/>
        <v>277.15198530700002</v>
      </c>
      <c r="I26" s="7">
        <f t="shared" ca="1" si="6"/>
        <v>268.24114604099998</v>
      </c>
      <c r="J26" s="7">
        <f t="shared" ca="1" si="6"/>
        <v>256.18757511408342</v>
      </c>
      <c r="K26" s="7">
        <f t="shared" ca="1" si="6"/>
        <v>247.9751415993334</v>
      </c>
      <c r="L26" s="7">
        <f t="shared" ca="1" si="6"/>
        <v>257.8030696645834</v>
      </c>
      <c r="M26" s="7">
        <f t="shared" ref="M26:Y28" ca="1" si="7">HLOOKUP(M$25,INDIRECT("'"&amp;$B26&amp;"'!$B$"&amp; MATCH("Year",INDIRECT("'"&amp;$B26&amp;"'!$A:$A"),0) &amp;":$Y$25"),$AA$26-MATCH("Year",INDIRECT("'"&amp;$B26&amp;"'!$A:$A"),0)+1, FALSE)</f>
        <v>263.88057518316668</v>
      </c>
      <c r="N26" s="7">
        <f t="shared" ca="1" si="7"/>
        <v>270.72805589858331</v>
      </c>
      <c r="O26" s="7">
        <f t="shared" ca="1" si="7"/>
        <v>264.97648445250002</v>
      </c>
      <c r="P26" s="7">
        <f t="shared" ca="1" si="7"/>
        <v>274.15564219283328</v>
      </c>
      <c r="Q26" s="7">
        <f t="shared" ca="1" si="7"/>
        <v>271.68509262491659</v>
      </c>
      <c r="R26" s="7">
        <f t="shared" ca="1" si="7"/>
        <v>267.83627268166669</v>
      </c>
      <c r="S26" s="7">
        <f t="shared" ca="1" si="7"/>
        <v>255.5205771345</v>
      </c>
      <c r="T26" s="7">
        <f t="shared" ca="1" si="7"/>
        <v>254.467179423</v>
      </c>
      <c r="U26" s="7">
        <f t="shared" ca="1" si="7"/>
        <v>273.61344833533337</v>
      </c>
      <c r="V26" s="7">
        <f t="shared" ca="1" si="7"/>
        <v>270.6269328445</v>
      </c>
      <c r="W26" s="7">
        <f t="shared" ca="1" si="7"/>
        <v>273.03918093366673</v>
      </c>
      <c r="X26" s="7">
        <f t="shared" ca="1" si="7"/>
        <v>273.64378822283328</v>
      </c>
      <c r="Y26" s="7">
        <f t="shared" ca="1" si="7"/>
        <v>277.19867726183338</v>
      </c>
      <c r="Z26" s="3"/>
      <c r="AA26" s="5">
        <f>MATCH($C$24,Resource1_2hour!$A:$A,0)</f>
        <v>21</v>
      </c>
    </row>
    <row r="27" spans="1:27">
      <c r="A27" s="1"/>
      <c r="B27" s="1" t="s">
        <v>4</v>
      </c>
      <c r="C27" s="7">
        <f t="shared" ca="1" si="6"/>
        <v>254.38125151849999</v>
      </c>
      <c r="D27" s="7">
        <f t="shared" ca="1" si="6"/>
        <v>223.0153789104584</v>
      </c>
      <c r="E27" s="7">
        <f t="shared" ca="1" si="6"/>
        <v>232.92869236850001</v>
      </c>
      <c r="F27" s="7">
        <f t="shared" ca="1" si="6"/>
        <v>210.704266819</v>
      </c>
      <c r="G27" s="7">
        <f t="shared" ca="1" si="6"/>
        <v>216.13408562058339</v>
      </c>
      <c r="H27" s="7">
        <f t="shared" ca="1" si="6"/>
        <v>210.19799170741669</v>
      </c>
      <c r="I27" s="7">
        <f t="shared" ca="1" si="6"/>
        <v>182.9206896884584</v>
      </c>
      <c r="J27" s="7">
        <f t="shared" ca="1" si="6"/>
        <v>183.37795062879169</v>
      </c>
      <c r="K27" s="7">
        <f t="shared" ca="1" si="6"/>
        <v>165.35132895325</v>
      </c>
      <c r="L27" s="7">
        <f t="shared" ca="1" si="6"/>
        <v>192.58791876170841</v>
      </c>
      <c r="M27" s="7">
        <f t="shared" ca="1" si="7"/>
        <v>203.14963060658329</v>
      </c>
      <c r="N27" s="7">
        <f t="shared" ca="1" si="7"/>
        <v>226.68649203016659</v>
      </c>
      <c r="O27" s="7">
        <f t="shared" ca="1" si="7"/>
        <v>228.3966868383333</v>
      </c>
      <c r="P27" s="7">
        <f t="shared" ca="1" si="7"/>
        <v>233.73883738129169</v>
      </c>
      <c r="Q27" s="7">
        <f t="shared" ca="1" si="7"/>
        <v>238.34186418133339</v>
      </c>
      <c r="R27" s="7">
        <f t="shared" ca="1" si="7"/>
        <v>235.33872271383339</v>
      </c>
      <c r="S27" s="7">
        <f t="shared" ca="1" si="7"/>
        <v>219.72951177220841</v>
      </c>
      <c r="T27" s="7">
        <f t="shared" ca="1" si="7"/>
        <v>218.3098386435833</v>
      </c>
      <c r="U27" s="7">
        <f t="shared" ca="1" si="7"/>
        <v>210.00456592316661</v>
      </c>
      <c r="V27" s="7">
        <f t="shared" ca="1" si="7"/>
        <v>197.8950636098333</v>
      </c>
      <c r="W27" s="7">
        <f t="shared" ca="1" si="7"/>
        <v>193.0408772436667</v>
      </c>
      <c r="X27" s="7">
        <f t="shared" ca="1" si="7"/>
        <v>189.11737496962499</v>
      </c>
      <c r="Y27" s="7">
        <f t="shared" ca="1" si="7"/>
        <v>183.3112008262917</v>
      </c>
      <c r="Z27" s="3"/>
    </row>
    <row r="28" spans="1:27">
      <c r="A28" s="1"/>
      <c r="B28" s="1" t="s">
        <v>5</v>
      </c>
      <c r="C28" s="7">
        <f t="shared" ca="1" si="6"/>
        <v>158.503863475375</v>
      </c>
      <c r="D28" s="7">
        <f t="shared" ca="1" si="6"/>
        <v>147.2308202919792</v>
      </c>
      <c r="E28" s="7">
        <f t="shared" ca="1" si="6"/>
        <v>160.23671260391669</v>
      </c>
      <c r="F28" s="7">
        <f t="shared" ca="1" si="6"/>
        <v>149.43081691772909</v>
      </c>
      <c r="G28" s="7">
        <f t="shared" ca="1" si="6"/>
        <v>151.0643378116458</v>
      </c>
      <c r="H28" s="7">
        <f t="shared" ca="1" si="6"/>
        <v>142.7529307085417</v>
      </c>
      <c r="I28" s="7">
        <f t="shared" ca="1" si="6"/>
        <v>120.0224598407917</v>
      </c>
      <c r="J28" s="7">
        <f t="shared" ca="1" si="6"/>
        <v>122.2468818299167</v>
      </c>
      <c r="K28" s="7">
        <f t="shared" ca="1" si="6"/>
        <v>110.1682023665</v>
      </c>
      <c r="L28" s="7">
        <f t="shared" ca="1" si="6"/>
        <v>125.19007450852089</v>
      </c>
      <c r="M28" s="7">
        <f t="shared" ca="1" si="7"/>
        <v>134.76610915208329</v>
      </c>
      <c r="N28" s="7">
        <f t="shared" ca="1" si="7"/>
        <v>150.9385541872291</v>
      </c>
      <c r="O28" s="7">
        <f t="shared" ca="1" si="7"/>
        <v>149.9572407430625</v>
      </c>
      <c r="P28" s="7">
        <f t="shared" ca="1" si="7"/>
        <v>154.74345377750001</v>
      </c>
      <c r="Q28" s="7">
        <f t="shared" ca="1" si="7"/>
        <v>164.4524766679375</v>
      </c>
      <c r="R28" s="7">
        <f t="shared" ca="1" si="7"/>
        <v>162.6965537032292</v>
      </c>
      <c r="S28" s="7">
        <f t="shared" ca="1" si="7"/>
        <v>155.515558362375</v>
      </c>
      <c r="T28" s="7">
        <f t="shared" ca="1" si="7"/>
        <v>152.23893453695831</v>
      </c>
      <c r="U28" s="7">
        <f t="shared" ca="1" si="7"/>
        <v>139.85436158854171</v>
      </c>
      <c r="V28" s="7">
        <f t="shared" ca="1" si="7"/>
        <v>130.91320378983329</v>
      </c>
      <c r="W28" s="7">
        <f t="shared" ca="1" si="7"/>
        <v>125.68783317210411</v>
      </c>
      <c r="X28" s="7">
        <f t="shared" ca="1" si="7"/>
        <v>123.0374094053125</v>
      </c>
      <c r="Y28" s="7">
        <f t="shared" ca="1" si="7"/>
        <v>115.57041505550001</v>
      </c>
      <c r="Z28" s="3"/>
    </row>
    <row r="29" spans="1:27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</sheetData>
  <mergeCells count="4">
    <mergeCell ref="C3:Y3"/>
    <mergeCell ref="C10:Y10"/>
    <mergeCell ref="C17:Y17"/>
    <mergeCell ref="C24:Y24"/>
  </mergeCells>
  <conditionalFormatting sqref="C12:Y14">
    <cfRule type="colorScale" priority="2">
      <colorScale>
        <cfvo type="min"/>
        <cfvo type="max"/>
        <color rgb="FFFFFFFF"/>
        <color rgb="FF63BE7B"/>
      </colorScale>
    </cfRule>
  </conditionalFormatting>
  <conditionalFormatting sqref="C19:Y21">
    <cfRule type="colorScale" priority="3">
      <colorScale>
        <cfvo type="min"/>
        <cfvo type="max"/>
        <color rgb="FFFFFFFF"/>
        <color rgb="FF63BE7B"/>
      </colorScale>
    </cfRule>
  </conditionalFormatting>
  <conditionalFormatting sqref="C26:Y28">
    <cfRule type="colorScale" priority="4">
      <colorScale>
        <cfvo type="min"/>
        <cfvo type="max"/>
        <color rgb="FF63BE7B"/>
        <color rgb="FFFFFFFF"/>
      </colorScale>
    </cfRule>
  </conditionalFormatting>
  <conditionalFormatting sqref="C5:Y7">
    <cfRule type="colorScale" priority="1">
      <colorScale>
        <cfvo type="min"/>
        <cfvo type="max"/>
        <color rgb="FFFFFF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/>
  </sheetViews>
  <sheetFormatPr defaultColWidth="8.85546875" defaultRowHeight="15"/>
  <cols>
    <col min="2" max="3" width="28.7109375" customWidth="1"/>
  </cols>
  <sheetData>
    <row r="2" spans="2:3">
      <c r="B2" s="19" t="s">
        <v>9</v>
      </c>
      <c r="C2" s="19"/>
    </row>
    <row r="3" spans="2:3" ht="15.95">
      <c r="B3" s="18" t="s">
        <v>10</v>
      </c>
      <c r="C3" s="18" t="s">
        <v>11</v>
      </c>
    </row>
    <row r="4" spans="2:3" ht="15.95">
      <c r="B4" s="8" t="s">
        <v>12</v>
      </c>
      <c r="C4" s="9" t="s">
        <v>13</v>
      </c>
    </row>
    <row r="5" spans="2:3" ht="15.95">
      <c r="B5" s="8" t="s">
        <v>14</v>
      </c>
      <c r="C5" s="9" t="s">
        <v>15</v>
      </c>
    </row>
    <row r="6" spans="2:3" ht="15.95">
      <c r="B6" s="8" t="s">
        <v>16</v>
      </c>
      <c r="C6" s="9" t="s">
        <v>17</v>
      </c>
    </row>
    <row r="7" spans="2:3" ht="15.95">
      <c r="B7" s="8" t="s">
        <v>18</v>
      </c>
      <c r="C7" s="9" t="s">
        <v>19</v>
      </c>
    </row>
    <row r="8" spans="2:3" ht="15.95">
      <c r="B8" s="8" t="s">
        <v>20</v>
      </c>
      <c r="C8" s="9" t="s">
        <v>21</v>
      </c>
    </row>
    <row r="9" spans="2:3" ht="15.95">
      <c r="B9" s="8" t="s">
        <v>22</v>
      </c>
      <c r="C9" s="9" t="s">
        <v>23</v>
      </c>
    </row>
    <row r="10" spans="2:3" ht="15.95">
      <c r="B10" s="8" t="s">
        <v>24</v>
      </c>
      <c r="C10" s="9" t="s">
        <v>25</v>
      </c>
    </row>
    <row r="11" spans="2:3" ht="15.95">
      <c r="B11" s="8" t="s">
        <v>26</v>
      </c>
      <c r="C11" s="9" t="s">
        <v>27</v>
      </c>
    </row>
    <row r="12" spans="2:3" ht="15.95">
      <c r="B12" s="8" t="s">
        <v>28</v>
      </c>
      <c r="C12" s="9" t="s">
        <v>29</v>
      </c>
    </row>
    <row r="13" spans="2:3" ht="15.95">
      <c r="B13" s="8" t="s">
        <v>30</v>
      </c>
      <c r="C13" s="9" t="s">
        <v>31</v>
      </c>
    </row>
    <row r="14" spans="2:3" ht="15.95">
      <c r="B14" s="8" t="s">
        <v>32</v>
      </c>
      <c r="C14" s="9" t="s">
        <v>33</v>
      </c>
    </row>
    <row r="15" spans="2:3">
      <c r="B15" s="10" t="s">
        <v>34</v>
      </c>
      <c r="C15" s="5" t="s">
        <v>35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workbookViewId="0"/>
  </sheetViews>
  <sheetFormatPr defaultColWidth="8.85546875" defaultRowHeight="15"/>
  <cols>
    <col min="2" max="9" width="16.7109375" customWidth="1"/>
  </cols>
  <sheetData>
    <row r="2" spans="2:9" ht="15.95">
      <c r="B2" s="11" t="s">
        <v>14</v>
      </c>
      <c r="C2" s="11" t="s">
        <v>36</v>
      </c>
      <c r="D2" s="11" t="s">
        <v>37</v>
      </c>
    </row>
    <row r="3" spans="2:9" ht="15.95">
      <c r="B3" s="12" t="s">
        <v>15</v>
      </c>
      <c r="C3" s="12" t="s">
        <v>38</v>
      </c>
      <c r="D3" s="12" t="s">
        <v>39</v>
      </c>
    </row>
    <row r="5" spans="2:9" ht="32.1">
      <c r="B5" s="11" t="s">
        <v>40</v>
      </c>
      <c r="C5" s="11" t="s">
        <v>41</v>
      </c>
      <c r="D5" s="11" t="s">
        <v>42</v>
      </c>
      <c r="E5" s="11" t="s">
        <v>43</v>
      </c>
      <c r="F5" s="11" t="s">
        <v>44</v>
      </c>
      <c r="G5" s="11" t="s">
        <v>45</v>
      </c>
      <c r="H5" s="11" t="s">
        <v>46</v>
      </c>
      <c r="I5" s="11" t="s">
        <v>47</v>
      </c>
    </row>
    <row r="6" spans="2:9">
      <c r="B6" s="12">
        <v>2023</v>
      </c>
      <c r="C6" s="12">
        <v>86.06</v>
      </c>
      <c r="D6" s="12">
        <v>23</v>
      </c>
      <c r="E6" s="12">
        <v>46</v>
      </c>
      <c r="F6" s="12">
        <v>91</v>
      </c>
      <c r="G6" s="12">
        <v>100</v>
      </c>
      <c r="H6" s="12">
        <v>100</v>
      </c>
      <c r="I6" s="12">
        <v>100</v>
      </c>
    </row>
    <row r="7" spans="2:9">
      <c r="B7" s="12">
        <v>2024</v>
      </c>
      <c r="C7" s="12">
        <v>86.84</v>
      </c>
      <c r="D7" s="12">
        <v>21</v>
      </c>
      <c r="E7" s="12">
        <v>43</v>
      </c>
      <c r="F7" s="12">
        <v>85</v>
      </c>
      <c r="G7" s="12">
        <v>100</v>
      </c>
      <c r="H7" s="12">
        <v>100</v>
      </c>
      <c r="I7" s="12">
        <v>100</v>
      </c>
    </row>
    <row r="8" spans="2:9">
      <c r="B8" s="12">
        <v>2025</v>
      </c>
      <c r="C8" s="12">
        <v>84.51</v>
      </c>
      <c r="D8" s="12">
        <v>21</v>
      </c>
      <c r="E8" s="12">
        <v>41</v>
      </c>
      <c r="F8" s="12">
        <v>83</v>
      </c>
      <c r="G8" s="12">
        <v>100</v>
      </c>
      <c r="H8" s="12">
        <v>100</v>
      </c>
      <c r="I8" s="12">
        <v>100</v>
      </c>
    </row>
    <row r="9" spans="2:9">
      <c r="B9" s="12">
        <v>2026</v>
      </c>
      <c r="C9" s="12">
        <v>87.22</v>
      </c>
      <c r="D9" s="12">
        <v>20</v>
      </c>
      <c r="E9" s="12">
        <v>39</v>
      </c>
      <c r="F9" s="12">
        <v>79</v>
      </c>
      <c r="G9" s="12">
        <v>100</v>
      </c>
      <c r="H9" s="12">
        <v>100</v>
      </c>
      <c r="I9" s="12">
        <v>100</v>
      </c>
    </row>
    <row r="10" spans="2:9">
      <c r="B10" s="12">
        <v>2027</v>
      </c>
      <c r="C10" s="12">
        <v>89.94</v>
      </c>
      <c r="D10" s="12">
        <v>19</v>
      </c>
      <c r="E10" s="12">
        <v>37</v>
      </c>
      <c r="F10" s="12">
        <v>74</v>
      </c>
      <c r="G10" s="12">
        <v>100</v>
      </c>
      <c r="H10" s="12">
        <v>100</v>
      </c>
      <c r="I10" s="12">
        <v>100</v>
      </c>
    </row>
    <row r="11" spans="2:9">
      <c r="B11" s="12">
        <v>2028</v>
      </c>
      <c r="C11" s="12">
        <v>92.65</v>
      </c>
      <c r="D11" s="12">
        <v>17</v>
      </c>
      <c r="E11" s="12">
        <v>35</v>
      </c>
      <c r="F11" s="12">
        <v>70</v>
      </c>
      <c r="G11" s="12">
        <v>100</v>
      </c>
      <c r="H11" s="12">
        <v>100</v>
      </c>
      <c r="I11" s="12">
        <v>100</v>
      </c>
    </row>
    <row r="12" spans="2:9">
      <c r="B12" s="12">
        <v>2029</v>
      </c>
      <c r="C12" s="12">
        <v>95.37</v>
      </c>
      <c r="D12" s="12">
        <v>16</v>
      </c>
      <c r="E12" s="12">
        <v>32</v>
      </c>
      <c r="F12" s="12">
        <v>65</v>
      </c>
      <c r="G12" s="12">
        <v>97</v>
      </c>
      <c r="H12" s="12">
        <v>100</v>
      </c>
      <c r="I12" s="12">
        <v>100</v>
      </c>
    </row>
    <row r="13" spans="2:9">
      <c r="B13" s="12">
        <v>2030</v>
      </c>
      <c r="C13" s="12">
        <v>91.63</v>
      </c>
      <c r="D13" s="12">
        <v>16</v>
      </c>
      <c r="E13" s="12">
        <v>32</v>
      </c>
      <c r="F13" s="12">
        <v>64</v>
      </c>
      <c r="G13" s="12">
        <v>96</v>
      </c>
      <c r="H13" s="12">
        <v>100</v>
      </c>
      <c r="I13" s="12">
        <v>100</v>
      </c>
    </row>
    <row r="14" spans="2:9">
      <c r="B14" s="12">
        <v>2031</v>
      </c>
      <c r="C14" s="12">
        <v>91.75</v>
      </c>
      <c r="D14" s="12">
        <v>16</v>
      </c>
      <c r="E14" s="12">
        <v>31</v>
      </c>
      <c r="F14" s="12">
        <v>62</v>
      </c>
      <c r="G14" s="12">
        <v>93</v>
      </c>
      <c r="H14" s="12">
        <v>100</v>
      </c>
      <c r="I14" s="12">
        <v>100</v>
      </c>
    </row>
    <row r="15" spans="2:9">
      <c r="B15" s="12">
        <v>2032</v>
      </c>
      <c r="C15" s="12">
        <v>89.58</v>
      </c>
      <c r="D15" s="12">
        <v>15</v>
      </c>
      <c r="E15" s="12">
        <v>30</v>
      </c>
      <c r="F15" s="12">
        <v>60</v>
      </c>
      <c r="G15" s="12">
        <v>90</v>
      </c>
      <c r="H15" s="12">
        <v>100</v>
      </c>
      <c r="I15" s="12">
        <v>100</v>
      </c>
    </row>
    <row r="16" spans="2:9">
      <c r="B16" s="12">
        <v>2033</v>
      </c>
      <c r="C16" s="12">
        <v>92.75</v>
      </c>
      <c r="D16" s="12">
        <v>14</v>
      </c>
      <c r="E16" s="12">
        <v>29</v>
      </c>
      <c r="F16" s="12">
        <v>58</v>
      </c>
      <c r="G16" s="12">
        <v>87</v>
      </c>
      <c r="H16" s="12">
        <v>100</v>
      </c>
      <c r="I16" s="12">
        <v>100</v>
      </c>
    </row>
    <row r="17" spans="2:9">
      <c r="B17" s="12">
        <v>2034</v>
      </c>
      <c r="C17" s="12">
        <v>96.4</v>
      </c>
      <c r="D17" s="12">
        <v>14</v>
      </c>
      <c r="E17" s="12">
        <v>28</v>
      </c>
      <c r="F17" s="12">
        <v>56</v>
      </c>
      <c r="G17" s="12">
        <v>83</v>
      </c>
      <c r="H17" s="12">
        <v>100</v>
      </c>
      <c r="I17" s="12">
        <v>100</v>
      </c>
    </row>
    <row r="18" spans="2:9">
      <c r="B18" s="12">
        <v>2035</v>
      </c>
      <c r="C18" s="12">
        <v>99.9</v>
      </c>
      <c r="D18" s="12">
        <v>13</v>
      </c>
      <c r="E18" s="12">
        <v>27</v>
      </c>
      <c r="F18" s="12">
        <v>53</v>
      </c>
      <c r="G18" s="12">
        <v>80</v>
      </c>
      <c r="H18" s="12">
        <v>100</v>
      </c>
      <c r="I18" s="12">
        <v>100</v>
      </c>
    </row>
    <row r="19" spans="2:9">
      <c r="B19" s="12">
        <v>2036</v>
      </c>
      <c r="C19" s="12">
        <v>104.86</v>
      </c>
      <c r="D19" s="12">
        <v>13</v>
      </c>
      <c r="E19" s="12">
        <v>25</v>
      </c>
      <c r="F19" s="12">
        <v>50</v>
      </c>
      <c r="G19" s="12">
        <v>76</v>
      </c>
      <c r="H19" s="12">
        <v>100</v>
      </c>
      <c r="I19" s="12">
        <v>100</v>
      </c>
    </row>
    <row r="20" spans="2:9">
      <c r="B20" s="12">
        <v>2037</v>
      </c>
      <c r="C20" s="12">
        <v>110.98</v>
      </c>
      <c r="D20" s="12">
        <v>12</v>
      </c>
      <c r="E20" s="12">
        <v>24</v>
      </c>
      <c r="F20" s="12">
        <v>48</v>
      </c>
      <c r="G20" s="12">
        <v>72</v>
      </c>
      <c r="H20" s="12">
        <v>96</v>
      </c>
      <c r="I20" s="12">
        <v>100</v>
      </c>
    </row>
    <row r="21" spans="2:9">
      <c r="B21" s="12">
        <v>2038</v>
      </c>
      <c r="C21" s="12">
        <v>117.08</v>
      </c>
      <c r="D21" s="12">
        <v>11</v>
      </c>
      <c r="E21" s="12">
        <v>23</v>
      </c>
      <c r="F21" s="12">
        <v>46</v>
      </c>
      <c r="G21" s="12">
        <v>68</v>
      </c>
      <c r="H21" s="12">
        <v>91</v>
      </c>
      <c r="I21" s="12">
        <v>100</v>
      </c>
    </row>
    <row r="22" spans="2:9">
      <c r="B22" s="12">
        <v>2039</v>
      </c>
      <c r="C22" s="12">
        <v>124.04</v>
      </c>
      <c r="D22" s="12">
        <v>11</v>
      </c>
      <c r="E22" s="12">
        <v>22</v>
      </c>
      <c r="F22" s="12">
        <v>43</v>
      </c>
      <c r="G22" s="12">
        <v>65</v>
      </c>
      <c r="H22" s="12">
        <v>87</v>
      </c>
      <c r="I22" s="12">
        <v>100</v>
      </c>
    </row>
    <row r="23" spans="2:9">
      <c r="B23" s="12">
        <v>2040</v>
      </c>
      <c r="C23" s="12">
        <v>127.39</v>
      </c>
      <c r="D23" s="12">
        <v>11</v>
      </c>
      <c r="E23" s="12">
        <v>21</v>
      </c>
      <c r="F23" s="12">
        <v>42</v>
      </c>
      <c r="G23" s="12">
        <v>64</v>
      </c>
      <c r="H23" s="12">
        <v>85</v>
      </c>
      <c r="I23" s="12">
        <v>100</v>
      </c>
    </row>
    <row r="24" spans="2:9">
      <c r="B24" s="12">
        <v>2041</v>
      </c>
      <c r="C24" s="12">
        <v>130.66999999999999</v>
      </c>
      <c r="D24" s="12">
        <v>10</v>
      </c>
      <c r="E24" s="12">
        <v>21</v>
      </c>
      <c r="F24" s="12">
        <v>41</v>
      </c>
      <c r="G24" s="12">
        <v>62</v>
      </c>
      <c r="H24" s="12">
        <v>83</v>
      </c>
      <c r="I24" s="12">
        <v>100</v>
      </c>
    </row>
    <row r="25" spans="2:9">
      <c r="B25" s="12">
        <v>2042</v>
      </c>
      <c r="C25" s="12">
        <v>148.22</v>
      </c>
      <c r="D25" s="12">
        <v>9</v>
      </c>
      <c r="E25" s="12">
        <v>19</v>
      </c>
      <c r="F25" s="12">
        <v>37</v>
      </c>
      <c r="G25" s="12">
        <v>56</v>
      </c>
      <c r="H25" s="12">
        <v>74</v>
      </c>
      <c r="I25" s="12">
        <v>100</v>
      </c>
    </row>
    <row r="26" spans="2:9">
      <c r="B26" s="12">
        <v>2043</v>
      </c>
      <c r="C26" s="12">
        <v>153.16</v>
      </c>
      <c r="D26" s="12">
        <v>9</v>
      </c>
      <c r="E26" s="12">
        <v>18</v>
      </c>
      <c r="F26" s="12">
        <v>36</v>
      </c>
      <c r="G26" s="12">
        <v>55</v>
      </c>
      <c r="H26" s="12">
        <v>73</v>
      </c>
      <c r="I26" s="12">
        <v>100</v>
      </c>
    </row>
    <row r="27" spans="2:9">
      <c r="B27" s="12">
        <v>2044</v>
      </c>
      <c r="C27" s="12">
        <v>158.72</v>
      </c>
      <c r="D27" s="12">
        <v>9</v>
      </c>
      <c r="E27" s="12">
        <v>18</v>
      </c>
      <c r="F27" s="12">
        <v>36</v>
      </c>
      <c r="G27" s="12">
        <v>54</v>
      </c>
      <c r="H27" s="12">
        <v>71</v>
      </c>
      <c r="I27" s="12">
        <v>100</v>
      </c>
    </row>
    <row r="28" spans="2:9">
      <c r="B28" s="12">
        <v>2045</v>
      </c>
      <c r="C28" s="12">
        <v>164.01</v>
      </c>
      <c r="D28" s="12">
        <v>9</v>
      </c>
      <c r="E28" s="12">
        <v>18</v>
      </c>
      <c r="F28" s="12">
        <v>35</v>
      </c>
      <c r="G28" s="12">
        <v>53</v>
      </c>
      <c r="H28" s="12">
        <v>70</v>
      </c>
      <c r="I28" s="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1"/>
  <sheetViews>
    <sheetView workbookViewId="0"/>
  </sheetViews>
  <sheetFormatPr defaultColWidth="8.85546875" defaultRowHeight="15"/>
  <cols>
    <col min="1" max="1" width="45.7109375" customWidth="1"/>
    <col min="2" max="24" width="13.7109375" customWidth="1"/>
  </cols>
  <sheetData>
    <row r="1" spans="1:24" ht="15.95">
      <c r="A1" s="2" t="s">
        <v>3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48</v>
      </c>
      <c r="R1" s="2" t="s">
        <v>48</v>
      </c>
      <c r="S1" s="2" t="s">
        <v>48</v>
      </c>
      <c r="T1" s="2" t="s">
        <v>48</v>
      </c>
      <c r="U1" s="2" t="s">
        <v>48</v>
      </c>
      <c r="V1" s="2" t="s">
        <v>48</v>
      </c>
      <c r="W1" s="2" t="s">
        <v>48</v>
      </c>
      <c r="X1" s="2" t="s">
        <v>48</v>
      </c>
    </row>
    <row r="2" spans="1:24" ht="32.1">
      <c r="A2" s="2" t="s">
        <v>49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</row>
    <row r="3" spans="1:24" ht="15.95">
      <c r="A3" s="2" t="s">
        <v>40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2">
        <v>2031</v>
      </c>
      <c r="K3" s="2">
        <v>2032</v>
      </c>
      <c r="L3" s="2">
        <v>2033</v>
      </c>
      <c r="M3" s="2">
        <v>2034</v>
      </c>
      <c r="N3" s="2">
        <v>2035</v>
      </c>
      <c r="O3" s="2">
        <v>2036</v>
      </c>
      <c r="P3" s="2">
        <v>2037</v>
      </c>
      <c r="Q3" s="2">
        <v>2038</v>
      </c>
      <c r="R3" s="2">
        <v>2039</v>
      </c>
      <c r="S3" s="2">
        <v>2040</v>
      </c>
      <c r="T3" s="2">
        <v>2041</v>
      </c>
      <c r="U3" s="2">
        <v>2042</v>
      </c>
      <c r="V3" s="2">
        <v>2043</v>
      </c>
      <c r="W3" s="2">
        <v>2044</v>
      </c>
      <c r="X3" s="2">
        <v>2045</v>
      </c>
    </row>
    <row r="4" spans="1:24" ht="15.95">
      <c r="A4" s="2" t="s">
        <v>50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</row>
    <row r="5" spans="1:24" ht="15.95">
      <c r="A5" s="2" t="s">
        <v>51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</row>
    <row r="6" spans="1:24">
      <c r="A6" s="13" t="s">
        <v>52</v>
      </c>
      <c r="B6" s="14">
        <v>-627496.04599300004</v>
      </c>
      <c r="C6" s="14">
        <v>-425478.23427900003</v>
      </c>
      <c r="D6" s="14">
        <v>-282600.45687200013</v>
      </c>
      <c r="E6" s="14">
        <v>-207935.512606</v>
      </c>
      <c r="F6" s="14">
        <v>-221419.81247400001</v>
      </c>
      <c r="G6" s="14">
        <v>-226974.47987800001</v>
      </c>
      <c r="H6" s="14">
        <v>-126940.85433</v>
      </c>
      <c r="I6" s="14">
        <v>-78447.37877000001</v>
      </c>
      <c r="J6" s="14">
        <v>-70752.552230000016</v>
      </c>
      <c r="K6" s="14">
        <v>-132582.85907199999</v>
      </c>
      <c r="L6" s="14">
        <v>-222061.53408499999</v>
      </c>
      <c r="M6" s="14">
        <v>-252491.46457899999</v>
      </c>
      <c r="N6" s="14">
        <v>-274218.51195800002</v>
      </c>
      <c r="O6" s="14">
        <v>-313382.40937499999</v>
      </c>
      <c r="P6" s="14">
        <v>-371957.66688199999</v>
      </c>
      <c r="Q6" s="14">
        <v>-352577.55715800001</v>
      </c>
      <c r="R6" s="14">
        <v>-393679.73575200001</v>
      </c>
      <c r="S6" s="14">
        <v>-337462.90964099998</v>
      </c>
      <c r="T6" s="14">
        <v>-324218.073569</v>
      </c>
      <c r="U6" s="14">
        <v>-406738.807883</v>
      </c>
      <c r="V6" s="14">
        <v>-434282.35497599997</v>
      </c>
      <c r="W6" s="14">
        <v>-355007.90989499999</v>
      </c>
      <c r="X6" s="14">
        <v>-327408.38355199998</v>
      </c>
    </row>
    <row r="7" spans="1:24">
      <c r="A7" s="13" t="s">
        <v>53</v>
      </c>
      <c r="B7" s="14">
        <v>4077877.6803950001</v>
      </c>
      <c r="C7" s="14">
        <v>5313386.1155040003</v>
      </c>
      <c r="D7" s="14">
        <v>6503340.4788889997</v>
      </c>
      <c r="E7" s="14">
        <v>8692213.4625209998</v>
      </c>
      <c r="F7" s="14">
        <v>6466585.8059679996</v>
      </c>
      <c r="G7" s="14">
        <v>5002357.4023169996</v>
      </c>
      <c r="H7" s="14">
        <v>2700118.0594190001</v>
      </c>
      <c r="I7" s="14">
        <v>2581121.6907549999</v>
      </c>
      <c r="J7" s="14">
        <v>1616796.5363759999</v>
      </c>
      <c r="K7" s="14">
        <v>2405516.8613240002</v>
      </c>
      <c r="L7" s="14">
        <v>3049680.87476</v>
      </c>
      <c r="M7" s="14">
        <v>3414962.9287589998</v>
      </c>
      <c r="N7" s="14">
        <v>3328232.3672039998</v>
      </c>
      <c r="O7" s="14">
        <v>3117025.3175860001</v>
      </c>
      <c r="P7" s="14">
        <v>3605450.7322149999</v>
      </c>
      <c r="Q7" s="14">
        <v>4034041.7692240002</v>
      </c>
      <c r="R7" s="14">
        <v>3722996.488566</v>
      </c>
      <c r="S7" s="14">
        <v>4230641.1575699998</v>
      </c>
      <c r="T7" s="14">
        <v>4947302.8859180007</v>
      </c>
      <c r="U7" s="14">
        <v>6395081.7856959999</v>
      </c>
      <c r="V7" s="14">
        <v>6193575.8566749999</v>
      </c>
      <c r="W7" s="14">
        <v>6885991.2647870006</v>
      </c>
      <c r="X7" s="14">
        <v>7300967.7593230009</v>
      </c>
    </row>
    <row r="8" spans="1:24">
      <c r="A8" s="13" t="s">
        <v>54</v>
      </c>
      <c r="B8" s="14">
        <v>2695783.4504880002</v>
      </c>
      <c r="C8" s="14">
        <v>3373337.741316</v>
      </c>
      <c r="D8" s="14">
        <v>3759843.7055759989</v>
      </c>
      <c r="E8" s="14">
        <v>3592674.3032519999</v>
      </c>
      <c r="F8" s="14">
        <v>4864741.6451520007</v>
      </c>
      <c r="G8" s="14">
        <v>4955020.0889639994</v>
      </c>
      <c r="H8" s="14">
        <v>4892063.4847799996</v>
      </c>
      <c r="I8" s="14">
        <v>4887737.5960679986</v>
      </c>
      <c r="J8" s="14">
        <v>5098781.0706600007</v>
      </c>
      <c r="K8" s="14">
        <v>4700849.6604000004</v>
      </c>
      <c r="L8" s="14">
        <v>4480225.0394760007</v>
      </c>
      <c r="M8" s="14">
        <v>4488493.7025599992</v>
      </c>
      <c r="N8" s="14">
        <v>4110120.2345520002</v>
      </c>
      <c r="O8" s="14">
        <v>4699445.1330599999</v>
      </c>
      <c r="P8" s="14">
        <v>3866762.7724560001</v>
      </c>
      <c r="Q8" s="14">
        <v>3907617.477312</v>
      </c>
      <c r="R8" s="14">
        <v>3930245.7938160002</v>
      </c>
      <c r="S8" s="14">
        <v>3879017.4742319998</v>
      </c>
      <c r="T8" s="14">
        <v>3763723.2909960002</v>
      </c>
      <c r="U8" s="14">
        <v>3710039.72688</v>
      </c>
      <c r="V8" s="14">
        <v>4077491.2104600002</v>
      </c>
      <c r="W8" s="14">
        <v>2956148.5714079998</v>
      </c>
      <c r="X8" s="14">
        <v>2800006.242108</v>
      </c>
    </row>
    <row r="9" spans="1:24">
      <c r="A9" s="13" t="s">
        <v>55</v>
      </c>
      <c r="B9" s="14">
        <v>1854011.7522</v>
      </c>
      <c r="C9" s="14">
        <v>1009398.280896</v>
      </c>
      <c r="D9" s="14">
        <v>179986.12407600001</v>
      </c>
      <c r="E9" s="14">
        <v>127270.23982800001</v>
      </c>
      <c r="F9" s="14">
        <v>207697.77405599999</v>
      </c>
      <c r="G9" s="14">
        <v>119308.312632</v>
      </c>
      <c r="H9" s="14">
        <v>128180.44663200001</v>
      </c>
      <c r="I9" s="14">
        <v>59214.095676000012</v>
      </c>
      <c r="J9" s="14">
        <v>123699.01194</v>
      </c>
      <c r="K9" s="14">
        <v>87895.347564000011</v>
      </c>
      <c r="L9" s="14">
        <v>65337.668627999999</v>
      </c>
      <c r="M9" s="14">
        <v>163095.47800800001</v>
      </c>
      <c r="N9" s="14">
        <v>137728.870524</v>
      </c>
      <c r="O9" s="14">
        <v>870061.37141999975</v>
      </c>
      <c r="P9" s="14">
        <v>800406.80089199985</v>
      </c>
      <c r="Q9" s="14">
        <v>777254.61694799981</v>
      </c>
      <c r="R9" s="14">
        <v>1309977.090816</v>
      </c>
      <c r="S9" s="14">
        <v>1225797.545832</v>
      </c>
      <c r="T9" s="14">
        <v>1762316.6398080001</v>
      </c>
      <c r="U9" s="14">
        <v>1056071.0045640001</v>
      </c>
      <c r="V9" s="14">
        <v>943742.12533200008</v>
      </c>
      <c r="W9" s="14">
        <v>1450270.6527839999</v>
      </c>
      <c r="X9" s="14">
        <v>1358810.402124</v>
      </c>
    </row>
    <row r="10" spans="1:24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3" t="s">
        <v>57</v>
      </c>
      <c r="B11" s="14">
        <v>868062.79099200002</v>
      </c>
      <c r="C11" s="14">
        <v>195534.71369999999</v>
      </c>
      <c r="D11" s="14">
        <v>4957.0000080000009</v>
      </c>
      <c r="E11" s="14">
        <v>166731.90022800001</v>
      </c>
      <c r="F11" s="14">
        <v>14095.999932000001</v>
      </c>
      <c r="G11" s="14">
        <v>11392.59498</v>
      </c>
      <c r="H11" s="14">
        <v>1232474.187804</v>
      </c>
      <c r="I11" s="14">
        <v>1224740.8118159999</v>
      </c>
      <c r="J11" s="14">
        <v>1935020.8542599999</v>
      </c>
      <c r="K11" s="14">
        <v>1730882.89224</v>
      </c>
      <c r="L11" s="14">
        <v>1215965.5884</v>
      </c>
      <c r="M11" s="14">
        <v>19141.805639999999</v>
      </c>
      <c r="N11" s="14">
        <v>1175720.2662</v>
      </c>
      <c r="O11" s="14">
        <v>1100371.3439879999</v>
      </c>
      <c r="P11" s="14">
        <v>258113.957628</v>
      </c>
      <c r="Q11" s="14">
        <v>487145.8648199999</v>
      </c>
      <c r="R11" s="14">
        <v>244145.79975599999</v>
      </c>
      <c r="S11" s="14">
        <v>560270.02927200007</v>
      </c>
      <c r="T11" s="14">
        <v>392469.31796399999</v>
      </c>
      <c r="U11" s="14">
        <v>3995.0006760000001</v>
      </c>
      <c r="V11" s="14">
        <v>822076.77665999997</v>
      </c>
      <c r="W11" s="14">
        <v>219611.013852</v>
      </c>
      <c r="X11" s="14">
        <v>588206.2919040001</v>
      </c>
    </row>
    <row r="12" spans="1:24">
      <c r="A12" s="13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3" t="s">
        <v>59</v>
      </c>
      <c r="B13" s="14">
        <v>487220.64129300002</v>
      </c>
      <c r="C13" s="14">
        <v>762259.44041700009</v>
      </c>
      <c r="D13" s="14">
        <v>1221426.7635039999</v>
      </c>
      <c r="E13" s="14">
        <v>1026932.839105</v>
      </c>
      <c r="F13" s="14">
        <v>1193231.8042669999</v>
      </c>
      <c r="G13" s="14">
        <v>1441944.6333689999</v>
      </c>
      <c r="H13" s="14">
        <v>1591362.229731</v>
      </c>
      <c r="I13" s="14">
        <v>1567919.551804</v>
      </c>
      <c r="J13" s="14">
        <v>1589441.351951</v>
      </c>
      <c r="K13" s="14">
        <v>1543002.965534</v>
      </c>
      <c r="L13" s="14">
        <v>1463380.2007019999</v>
      </c>
      <c r="M13" s="14">
        <v>1258512.356168</v>
      </c>
      <c r="N13" s="14">
        <v>1355839.362557</v>
      </c>
      <c r="O13" s="14">
        <v>1023711.9857899999</v>
      </c>
      <c r="P13" s="14">
        <v>861893.53303599998</v>
      </c>
      <c r="Q13" s="14">
        <v>832467.02699399996</v>
      </c>
      <c r="R13" s="14">
        <v>474869.96923799999</v>
      </c>
      <c r="S13" s="14">
        <v>520581.47837500001</v>
      </c>
      <c r="T13" s="14">
        <v>534037.86118499993</v>
      </c>
      <c r="U13" s="14">
        <v>640517.57734900003</v>
      </c>
      <c r="V13" s="14">
        <v>778517.93730600004</v>
      </c>
      <c r="W13" s="14">
        <v>450144.08878500003</v>
      </c>
      <c r="X13" s="14">
        <v>462644.44200500002</v>
      </c>
    </row>
    <row r="14" spans="1:24">
      <c r="A14" s="13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3" t="s">
        <v>62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3958760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3734120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3464910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3401580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3327780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3242750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3051840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2932160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2844250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2687400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2689750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2699200.0000000005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2697300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2621500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2663520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2692840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2728880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2675190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2744069.9999999995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2816180</v>
      </c>
      <c r="V16" s="14">
        <f t="array" ref="V16">V4*1000*VLOOKUP(V3,Capacity!$B$5:$I$35,2,0)*(IF(MIN(IF(VALUE(LEFT(Capacity!$D$5:$I$5,2))&gt;=V5,VALUE(LEFT(Capacity!$D$5:$I$5,2)),MAX(VALUE(LEFT(Capacity!$D$5:$I$5,2)))))&gt;MAX(IF(VALUE(LEFT(Capacity!$D$5:$I$5,2))&lt;V5,VALUE(LEFT(Capacity!$D$5:$I$5,2)),0)),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0)+(VLOOKUP(V3, Capacity!$B$5:$I$35, MATCH(CONCATENATE(MIN(IF(VALUE(LEFT(Capacity!$D$5:$I$5,2))&gt;=V5,VALUE(LEFT(Capacity!$D$5:$I$5,2)),MAX(VALUE(LEFT(Capacity!$D$5:$I$5,2))))), " HR Capacity Credit (%)"), Capacity!$B$5:$I$5, 0),0)-IF(MAX(IF(VALUE(LEFT(Capacity!$D$5:$I$5,2))&lt;V5,VALUE(LEFT(Capacity!$D$5:$I$5,2)),0))&gt;0,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)*((V5-MAX(IF(VALUE(LEFT(Capacity!$D$5:$I$5,2))&lt;V5,VALUE(LEFT(Capacity!$D$5:$I$5,2)),0)))/(MIN(IF(VALUE(LEFT(Capacity!$D$5:$I$5,2))&gt;=V5,VALUE(LEFT(Capacity!$D$5:$I$5,2)),MAX(VALUE(LEFT(Capacity!$D$5:$I$5,2)))))-MAX(IF(VALUE(LEFT(Capacity!$D$5:$I$5,2))&lt;V5,VALUE(LEFT(Capacity!$D$5:$I$5,2)),0)))),VLOOKUP(V3, Capacity!$B$5:$I$35, MATCH(CONCATENATE(MIN(IF(VALUE(LEFT(Capacity!$D$5:$I$5,2))&gt;=V5,VALUE(LEFT(Capacity!$D$5:$I$5,2)),MAX(VALUE(LEFT(Capacity!$D$5:$I$5,2))))), " HR Capacity Credit (%)"), Capacity!$B$5:$I$5, 0),0))/100)</f>
        <v>2756880</v>
      </c>
      <c r="W16" s="14">
        <f t="array" ref="W16">W4*1000*VLOOKUP(W3,Capacity!$B$5:$I$35,2,0)*(IF(MIN(IF(VALUE(LEFT(Capacity!$D$5:$I$5,2))&gt;=W5,VALUE(LEFT(Capacity!$D$5:$I$5,2)),MAX(VALUE(LEFT(Capacity!$D$5:$I$5,2)))))&gt;MAX(IF(VALUE(LEFT(Capacity!$D$5:$I$5,2))&lt;W5,VALUE(LEFT(Capacity!$D$5:$I$5,2)),0)),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0)+(VLOOKUP(W3, Capacity!$B$5:$I$35, MATCH(CONCATENATE(MIN(IF(VALUE(LEFT(Capacity!$D$5:$I$5,2))&gt;=W5,VALUE(LEFT(Capacity!$D$5:$I$5,2)),MAX(VALUE(LEFT(Capacity!$D$5:$I$5,2))))), " HR Capacity Credit (%)"), Capacity!$B$5:$I$5, 0),0)-IF(MAX(IF(VALUE(LEFT(Capacity!$D$5:$I$5,2))&lt;W5,VALUE(LEFT(Capacity!$D$5:$I$5,2)),0))&gt;0,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)*((W5-MAX(IF(VALUE(LEFT(Capacity!$D$5:$I$5,2))&lt;W5,VALUE(LEFT(Capacity!$D$5:$I$5,2)),0)))/(MIN(IF(VALUE(LEFT(Capacity!$D$5:$I$5,2))&gt;=W5,VALUE(LEFT(Capacity!$D$5:$I$5,2)),MAX(VALUE(LEFT(Capacity!$D$5:$I$5,2)))))-MAX(IF(VALUE(LEFT(Capacity!$D$5:$I$5,2))&lt;W5,VALUE(LEFT(Capacity!$D$5:$I$5,2)),0)))),VLOOKUP(W3, Capacity!$B$5:$I$35, MATCH(CONCATENATE(MIN(IF(VALUE(LEFT(Capacity!$D$5:$I$5,2))&gt;=W5,VALUE(LEFT(Capacity!$D$5:$I$5,2)),MAX(VALUE(LEFT(Capacity!$D$5:$I$5,2))))), " HR Capacity Credit (%)"), Capacity!$B$5:$I$5, 0),0))/100)</f>
        <v>2856960</v>
      </c>
      <c r="X16" s="14">
        <f t="array" ref="X16">X4*1000*VLOOKUP(X3,Capacity!$B$5:$I$35,2,0)*(IF(MIN(IF(VALUE(LEFT(Capacity!$D$5:$I$5,2))&gt;=X5,VALUE(LEFT(Capacity!$D$5:$I$5,2)),MAX(VALUE(LEFT(Capacity!$D$5:$I$5,2)))))&gt;MAX(IF(VALUE(LEFT(Capacity!$D$5:$I$5,2))&lt;X5,VALUE(LEFT(Capacity!$D$5:$I$5,2)),0)),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0)+(VLOOKUP(X3, Capacity!$B$5:$I$35, MATCH(CONCATENATE(MIN(IF(VALUE(LEFT(Capacity!$D$5:$I$5,2))&gt;=X5,VALUE(LEFT(Capacity!$D$5:$I$5,2)),MAX(VALUE(LEFT(Capacity!$D$5:$I$5,2))))), " HR Capacity Credit (%)"), Capacity!$B$5:$I$5, 0),0)-IF(MAX(IF(VALUE(LEFT(Capacity!$D$5:$I$5,2))&lt;X5,VALUE(LEFT(Capacity!$D$5:$I$5,2)),0))&gt;0,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)*((X5-MAX(IF(VALUE(LEFT(Capacity!$D$5:$I$5,2))&lt;X5,VALUE(LEFT(Capacity!$D$5:$I$5,2)),0)))/(MIN(IF(VALUE(LEFT(Capacity!$D$5:$I$5,2))&gt;=X5,VALUE(LEFT(Capacity!$D$5:$I$5,2)),MAX(VALUE(LEFT(Capacity!$D$5:$I$5,2)))))-MAX(IF(VALUE(LEFT(Capacity!$D$5:$I$5,2))&lt;X5,VALUE(LEFT(Capacity!$D$5:$I$5,2)),0)))),VLOOKUP(X3, Capacity!$B$5:$I$35, MATCH(CONCATENATE(MIN(IF(VALUE(LEFT(Capacity!$D$5:$I$5,2))&gt;=X5,VALUE(LEFT(Capacity!$D$5:$I$5,2)),MAX(VALUE(LEFT(Capacity!$D$5:$I$5,2))))), " HR Capacity Credit (%)"), Capacity!$B$5:$I$5, 0),0))/100)</f>
        <v>2952180</v>
      </c>
    </row>
    <row r="17" spans="1:24">
      <c r="A17" s="13" t="s">
        <v>63</v>
      </c>
      <c r="B17" s="14">
        <v>1717950.7017161669</v>
      </c>
      <c r="C17" s="14">
        <v>1991597.466544661</v>
      </c>
      <c r="D17" s="14">
        <v>2313710.87665356</v>
      </c>
      <c r="E17" s="14">
        <v>2809744.5853108261</v>
      </c>
      <c r="F17" s="14">
        <v>2402286.049509414</v>
      </c>
      <c r="G17" s="14">
        <v>2009274.1690234081</v>
      </c>
      <c r="H17" s="14">
        <v>1608589.554590022</v>
      </c>
      <c r="I17" s="14">
        <v>1518225.844026912</v>
      </c>
      <c r="J17" s="14">
        <v>1404548.2035123289</v>
      </c>
      <c r="K17" s="14">
        <v>1498663.557383768</v>
      </c>
      <c r="L17" s="14">
        <v>1558521.124711137</v>
      </c>
      <c r="M17" s="14">
        <v>1570501.764455233</v>
      </c>
      <c r="N17" s="14">
        <v>1644568.4004835491</v>
      </c>
      <c r="O17" s="14">
        <v>1677861.2234631809</v>
      </c>
      <c r="P17" s="14">
        <v>1739940.7291364369</v>
      </c>
      <c r="Q17" s="14">
        <v>1783040.6695353719</v>
      </c>
      <c r="R17" s="14">
        <v>1810685.6920722851</v>
      </c>
      <c r="S17" s="14">
        <v>1896578.866013682</v>
      </c>
      <c r="T17" s="14">
        <v>2003619.84487604</v>
      </c>
      <c r="U17" s="14">
        <v>2200874.944241575</v>
      </c>
      <c r="V17" s="14">
        <v>2246762.5902598379</v>
      </c>
      <c r="W17" s="14">
        <v>2245728.7264132178</v>
      </c>
      <c r="X17" s="14">
        <v>2343580.3737969049</v>
      </c>
    </row>
    <row r="18" spans="1:24">
      <c r="A18" s="13" t="s">
        <v>0</v>
      </c>
      <c r="B18" s="14">
        <f t="shared" ref="B18:X18" si="0">SUM(B6:B17)</f>
        <v>15032170.971091166</v>
      </c>
      <c r="C18" s="14">
        <f t="shared" si="0"/>
        <v>15954155.524098661</v>
      </c>
      <c r="D18" s="14">
        <f t="shared" si="0"/>
        <v>17165574.491834559</v>
      </c>
      <c r="E18" s="14">
        <f t="shared" si="0"/>
        <v>19609211.817638822</v>
      </c>
      <c r="F18" s="14">
        <f t="shared" si="0"/>
        <v>18254999.266410414</v>
      </c>
      <c r="G18" s="14">
        <f t="shared" si="0"/>
        <v>16555072.721407406</v>
      </c>
      <c r="H18" s="14">
        <f t="shared" si="0"/>
        <v>15077687.108626021</v>
      </c>
      <c r="I18" s="14">
        <f t="shared" si="0"/>
        <v>14692672.211375911</v>
      </c>
      <c r="J18" s="14">
        <f t="shared" si="0"/>
        <v>14541784.476469329</v>
      </c>
      <c r="K18" s="14">
        <f t="shared" si="0"/>
        <v>14521628.425373768</v>
      </c>
      <c r="L18" s="14">
        <f t="shared" si="0"/>
        <v>14300798.962592138</v>
      </c>
      <c r="M18" s="14">
        <f t="shared" si="0"/>
        <v>13361416.57101123</v>
      </c>
      <c r="N18" s="14">
        <f t="shared" si="0"/>
        <v>14175290.989562549</v>
      </c>
      <c r="O18" s="14">
        <f t="shared" si="0"/>
        <v>14796593.965932181</v>
      </c>
      <c r="P18" s="14">
        <f t="shared" si="0"/>
        <v>13424130.858481437</v>
      </c>
      <c r="Q18" s="14">
        <f t="shared" si="0"/>
        <v>14161829.867675373</v>
      </c>
      <c r="R18" s="14">
        <f t="shared" si="0"/>
        <v>13828121.098512286</v>
      </c>
      <c r="S18" s="14">
        <f t="shared" si="0"/>
        <v>14650613.641653681</v>
      </c>
      <c r="T18" s="14">
        <f t="shared" si="0"/>
        <v>15823321.767178042</v>
      </c>
      <c r="U18" s="14">
        <f t="shared" si="0"/>
        <v>16416021.231523577</v>
      </c>
      <c r="V18" s="14">
        <f t="shared" si="0"/>
        <v>17384764.141716838</v>
      </c>
      <c r="W18" s="14">
        <f t="shared" si="0"/>
        <v>16709846.408134218</v>
      </c>
      <c r="X18" s="14">
        <f t="shared" si="0"/>
        <v>17478987.127708908</v>
      </c>
    </row>
    <row r="19" spans="1:24">
      <c r="A19" s="13" t="s">
        <v>6</v>
      </c>
      <c r="B19" s="14">
        <f t="shared" ref="B19:X19" si="1">B18/B4/1000</f>
        <v>150.32170971091168</v>
      </c>
      <c r="C19" s="14">
        <f t="shared" si="1"/>
        <v>159.54155524098661</v>
      </c>
      <c r="D19" s="14">
        <f t="shared" si="1"/>
        <v>171.65574491834559</v>
      </c>
      <c r="E19" s="14">
        <f t="shared" si="1"/>
        <v>196.0921181763882</v>
      </c>
      <c r="F19" s="14">
        <f t="shared" si="1"/>
        <v>182.54999266410417</v>
      </c>
      <c r="G19" s="14">
        <f t="shared" si="1"/>
        <v>165.55072721407404</v>
      </c>
      <c r="H19" s="14">
        <f t="shared" si="1"/>
        <v>150.77687108626023</v>
      </c>
      <c r="I19" s="14">
        <f t="shared" si="1"/>
        <v>146.9267221137591</v>
      </c>
      <c r="J19" s="14">
        <f t="shared" si="1"/>
        <v>145.41784476469329</v>
      </c>
      <c r="K19" s="14">
        <f t="shared" si="1"/>
        <v>145.21628425373768</v>
      </c>
      <c r="L19" s="14">
        <f t="shared" si="1"/>
        <v>143.0079896259214</v>
      </c>
      <c r="M19" s="14">
        <f t="shared" si="1"/>
        <v>133.6141657101123</v>
      </c>
      <c r="N19" s="14">
        <f t="shared" si="1"/>
        <v>141.75290989562549</v>
      </c>
      <c r="O19" s="14">
        <f t="shared" si="1"/>
        <v>147.9659396593218</v>
      </c>
      <c r="P19" s="14">
        <f t="shared" si="1"/>
        <v>134.24130858481436</v>
      </c>
      <c r="Q19" s="14">
        <f t="shared" si="1"/>
        <v>141.61829867675374</v>
      </c>
      <c r="R19" s="14">
        <f t="shared" si="1"/>
        <v>138.28121098512287</v>
      </c>
      <c r="S19" s="14">
        <f t="shared" si="1"/>
        <v>146.5061364165368</v>
      </c>
      <c r="T19" s="14">
        <f t="shared" si="1"/>
        <v>158.23321767178041</v>
      </c>
      <c r="U19" s="14">
        <f t="shared" si="1"/>
        <v>164.16021231523578</v>
      </c>
      <c r="V19" s="14">
        <f t="shared" si="1"/>
        <v>173.84764141716838</v>
      </c>
      <c r="W19" s="14">
        <f t="shared" si="1"/>
        <v>167.0984640813422</v>
      </c>
      <c r="X19" s="14">
        <f t="shared" si="1"/>
        <v>174.78987127708908</v>
      </c>
    </row>
    <row r="20" spans="1:24">
      <c r="A20" s="13" t="s">
        <v>7</v>
      </c>
      <c r="B20" s="14">
        <f>B19/B5</f>
        <v>75.160854855455838</v>
      </c>
      <c r="C20" s="14">
        <f>C19/B5</f>
        <v>79.770777620493305</v>
      </c>
      <c r="D20" s="14">
        <f>D19/B5</f>
        <v>85.827872459172795</v>
      </c>
      <c r="E20" s="14">
        <f>E19/B5</f>
        <v>98.046059088194099</v>
      </c>
      <c r="F20" s="14">
        <f>F19/B5</f>
        <v>91.274996332052083</v>
      </c>
      <c r="G20" s="14">
        <f>G19/B5</f>
        <v>82.775363607037022</v>
      </c>
      <c r="H20" s="14">
        <f>H19/B5</f>
        <v>75.388435543130115</v>
      </c>
      <c r="I20" s="14">
        <f>I19/B5</f>
        <v>73.463361056879549</v>
      </c>
      <c r="J20" s="14">
        <f>J19/B5</f>
        <v>72.708922382346643</v>
      </c>
      <c r="K20" s="14">
        <f>K19/B5</f>
        <v>72.608142126868842</v>
      </c>
      <c r="L20" s="14">
        <f>L19/B5</f>
        <v>71.503994812960698</v>
      </c>
      <c r="M20" s="14">
        <f>M19/B5</f>
        <v>66.807082855056152</v>
      </c>
      <c r="N20" s="14">
        <f>N19/B5</f>
        <v>70.876454947812746</v>
      </c>
      <c r="O20" s="14">
        <f>O19/B5</f>
        <v>73.982969829660902</v>
      </c>
      <c r="P20" s="14">
        <f>P19/B5</f>
        <v>67.120654292407181</v>
      </c>
      <c r="Q20" s="14">
        <f>Q19/B5</f>
        <v>70.809149338376869</v>
      </c>
      <c r="R20" s="14">
        <f>R19/B5</f>
        <v>69.140605492561434</v>
      </c>
      <c r="S20" s="14">
        <f>S19/B5</f>
        <v>73.253068208268402</v>
      </c>
      <c r="T20" s="14">
        <f>T19/B5</f>
        <v>79.116608835890204</v>
      </c>
      <c r="U20" s="14">
        <f>U19/B5</f>
        <v>82.080106157617891</v>
      </c>
      <c r="V20" s="14">
        <f>V19/B5</f>
        <v>86.923820708584188</v>
      </c>
      <c r="W20" s="14">
        <f>W19/B5</f>
        <v>83.5492320406711</v>
      </c>
      <c r="X20" s="14">
        <f>X19/B5</f>
        <v>87.394935638544538</v>
      </c>
    </row>
    <row r="21" spans="1:24">
      <c r="A21" s="13" t="s">
        <v>8</v>
      </c>
      <c r="B21" s="15">
        <v>293.68001371233328</v>
      </c>
      <c r="C21" s="15">
        <v>276.40139323425001</v>
      </c>
      <c r="D21" s="15">
        <v>274.19461796733327</v>
      </c>
      <c r="E21" s="15">
        <v>274.24911748975001</v>
      </c>
      <c r="F21" s="15">
        <v>274.41855967383339</v>
      </c>
      <c r="G21" s="15">
        <v>277.15198530700002</v>
      </c>
      <c r="H21" s="15">
        <v>268.24114604099998</v>
      </c>
      <c r="I21" s="15">
        <v>256.18757511408342</v>
      </c>
      <c r="J21" s="15">
        <v>247.9751415993334</v>
      </c>
      <c r="K21" s="15">
        <v>257.8030696645834</v>
      </c>
      <c r="L21" s="15">
        <v>263.88057518316668</v>
      </c>
      <c r="M21" s="15">
        <v>270.72805589858331</v>
      </c>
      <c r="N21" s="15">
        <v>264.97648445250002</v>
      </c>
      <c r="O21" s="15">
        <v>274.15564219283328</v>
      </c>
      <c r="P21" s="15">
        <v>271.68509262491659</v>
      </c>
      <c r="Q21" s="15">
        <v>267.83627268166669</v>
      </c>
      <c r="R21" s="15">
        <v>255.5205771345</v>
      </c>
      <c r="S21" s="15">
        <v>254.467179423</v>
      </c>
      <c r="T21" s="15">
        <v>273.61344833533337</v>
      </c>
      <c r="U21" s="15">
        <v>270.6269328445</v>
      </c>
      <c r="V21" s="15">
        <v>273.03918093366673</v>
      </c>
      <c r="W21" s="15">
        <v>273.64378822283328</v>
      </c>
      <c r="X21" s="15">
        <v>277.19867726183338</v>
      </c>
    </row>
    <row r="22" spans="1:24">
      <c r="A22" s="13" t="s">
        <v>64</v>
      </c>
      <c r="B22" s="16">
        <v>19.702460527232219</v>
      </c>
      <c r="C22" s="16">
        <v>13.4292593051848</v>
      </c>
      <c r="D22" s="16">
        <v>6.0467696403853992</v>
      </c>
      <c r="E22" s="16">
        <v>4.3361918546873142</v>
      </c>
      <c r="F22" s="16">
        <v>4.8491487810555807</v>
      </c>
      <c r="G22" s="16">
        <v>4.6262344270953033</v>
      </c>
      <c r="H22" s="16">
        <v>3.016463666058208</v>
      </c>
      <c r="I22" s="16">
        <v>1.8241193951087129</v>
      </c>
      <c r="J22" s="16">
        <v>1.9575183700517891</v>
      </c>
      <c r="K22" s="16">
        <v>3.1286511243199642</v>
      </c>
      <c r="L22" s="16">
        <v>4.7189620404498722</v>
      </c>
      <c r="M22" s="16">
        <v>5.5758579928580039</v>
      </c>
      <c r="N22" s="16">
        <v>5.9875536899469166</v>
      </c>
      <c r="O22" s="16">
        <v>8.85429822570506</v>
      </c>
      <c r="P22" s="16">
        <v>10.46897507556786</v>
      </c>
      <c r="Q22" s="16">
        <v>10.384339890171359</v>
      </c>
      <c r="R22" s="16">
        <v>17.486295433442461</v>
      </c>
      <c r="S22" s="16">
        <v>14.91272857468668</v>
      </c>
      <c r="T22" s="16">
        <v>13.45933367827833</v>
      </c>
      <c r="U22" s="16">
        <v>14.02326969289766</v>
      </c>
      <c r="V22" s="16">
        <v>14.264008952048449</v>
      </c>
      <c r="W22" s="16">
        <v>13.860958113959811</v>
      </c>
      <c r="X22" s="16">
        <v>11.84494365802634</v>
      </c>
    </row>
    <row r="23" spans="1:24">
      <c r="A23" s="13" t="s">
        <v>65</v>
      </c>
      <c r="B23" s="16">
        <v>210.42911637840729</v>
      </c>
      <c r="C23" s="16">
        <v>335.70054339884678</v>
      </c>
      <c r="D23" s="16">
        <v>344.89196596066728</v>
      </c>
      <c r="E23" s="16">
        <v>391.73126401110522</v>
      </c>
      <c r="F23" s="16">
        <v>359.19259758091442</v>
      </c>
      <c r="G23" s="16">
        <v>325.69413939153287</v>
      </c>
      <c r="H23" s="16">
        <v>254.18158201165971</v>
      </c>
      <c r="I23" s="16">
        <v>257.75142016421103</v>
      </c>
      <c r="J23" s="16">
        <v>232.33633372028851</v>
      </c>
      <c r="K23" s="16">
        <v>226.48761767996089</v>
      </c>
      <c r="L23" s="16">
        <v>223.11536715931149</v>
      </c>
      <c r="M23" s="16">
        <v>212.2090298506584</v>
      </c>
      <c r="N23" s="16">
        <v>208.89385334850161</v>
      </c>
      <c r="O23" s="16">
        <v>212.96798117017951</v>
      </c>
      <c r="P23" s="16">
        <v>198.76051322996801</v>
      </c>
      <c r="Q23" s="16">
        <v>218.17657793432261</v>
      </c>
      <c r="R23" s="16">
        <v>226.53139250610951</v>
      </c>
      <c r="S23" s="16">
        <v>275.15282365509057</v>
      </c>
      <c r="T23" s="16">
        <v>343.81104069667981</v>
      </c>
      <c r="U23" s="16">
        <v>425.84738967876211</v>
      </c>
      <c r="V23" s="16">
        <v>461.71737838966209</v>
      </c>
      <c r="W23" s="16">
        <v>481.77777376969283</v>
      </c>
      <c r="X23" s="16">
        <v>486.58623229513199</v>
      </c>
    </row>
    <row r="24" spans="1:24">
      <c r="A24" s="13" t="s">
        <v>66</v>
      </c>
      <c r="B24" s="16">
        <v>6.8495416178610284</v>
      </c>
      <c r="C24" s="16">
        <v>8.5503726265391951</v>
      </c>
      <c r="D24" s="16">
        <v>10.449015175529629</v>
      </c>
      <c r="E24" s="16">
        <v>11.000026191682331</v>
      </c>
      <c r="F24" s="16">
        <v>13.19051780585648</v>
      </c>
      <c r="G24" s="16">
        <v>12.365498757559511</v>
      </c>
      <c r="H24" s="16">
        <v>11.37016563879806</v>
      </c>
      <c r="I24" s="16">
        <v>11.85667238517747</v>
      </c>
      <c r="J24" s="16">
        <v>11.958816980388891</v>
      </c>
      <c r="K24" s="16">
        <v>11.48238854519836</v>
      </c>
      <c r="L24" s="16">
        <v>11.456182275761449</v>
      </c>
      <c r="M24" s="16">
        <v>11.79532372948284</v>
      </c>
      <c r="N24" s="16">
        <v>11.08965610365194</v>
      </c>
      <c r="O24" s="16">
        <v>11.69161428043825</v>
      </c>
      <c r="P24" s="16">
        <v>10.68244846538858</v>
      </c>
      <c r="Q24" s="16">
        <v>11.139969457023</v>
      </c>
      <c r="R24" s="16">
        <v>11.336378939744581</v>
      </c>
      <c r="S24" s="16">
        <v>10.92132427039162</v>
      </c>
      <c r="T24" s="16">
        <v>9.3316014115862167</v>
      </c>
      <c r="U24" s="16">
        <v>9.4866328030827329</v>
      </c>
      <c r="V24" s="16">
        <v>9.898355675088844</v>
      </c>
      <c r="W24" s="16">
        <v>7.3107068428601893</v>
      </c>
      <c r="X24" s="16">
        <v>6.9246636613735264</v>
      </c>
    </row>
    <row r="25" spans="1:24">
      <c r="A25" s="13" t="s">
        <v>67</v>
      </c>
      <c r="B25" s="16">
        <v>5.0346386889783057</v>
      </c>
      <c r="C25" s="16">
        <v>3.0645229629442068</v>
      </c>
      <c r="D25" s="16">
        <v>1.03626281706571</v>
      </c>
      <c r="E25" s="16">
        <v>0.78737736562647342</v>
      </c>
      <c r="F25" s="16">
        <v>1.1224027343990011</v>
      </c>
      <c r="G25" s="16">
        <v>0.75864301640785048</v>
      </c>
      <c r="H25" s="16">
        <v>0.62138245587253449</v>
      </c>
      <c r="I25" s="16">
        <v>0.35071550793409378</v>
      </c>
      <c r="J25" s="16">
        <v>0.56682802468553806</v>
      </c>
      <c r="K25" s="16">
        <v>0.49129430552434727</v>
      </c>
      <c r="L25" s="16">
        <v>0.44651129903476472</v>
      </c>
      <c r="M25" s="16">
        <v>0.90557763313867057</v>
      </c>
      <c r="N25" s="16">
        <v>0.85288140381027122</v>
      </c>
      <c r="O25" s="16">
        <v>3.0313435501668442</v>
      </c>
      <c r="P25" s="16">
        <v>2.8590461218460739</v>
      </c>
      <c r="Q25" s="16">
        <v>2.7116665707372469</v>
      </c>
      <c r="R25" s="16">
        <v>3.519583196563898</v>
      </c>
      <c r="S25" s="16">
        <v>3.3257738737466398</v>
      </c>
      <c r="T25" s="16">
        <v>4.4232263969427459</v>
      </c>
      <c r="U25" s="16">
        <v>3.0829602123379751</v>
      </c>
      <c r="V25" s="16">
        <v>2.8265861778973842</v>
      </c>
      <c r="W25" s="16">
        <v>3.7822600033623308</v>
      </c>
      <c r="X25" s="16">
        <v>3.6596916061681561</v>
      </c>
    </row>
    <row r="26" spans="1:24">
      <c r="A26" s="13" t="s">
        <v>68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3" t="s">
        <v>69</v>
      </c>
      <c r="B27" s="16">
        <v>71.71937954537664</v>
      </c>
      <c r="C27" s="16">
        <v>11.424120698075299</v>
      </c>
      <c r="D27" s="16">
        <v>0.372706767518797</v>
      </c>
      <c r="E27" s="16">
        <v>7.7632904017708313</v>
      </c>
      <c r="F27" s="16">
        <v>0.94098797943925239</v>
      </c>
      <c r="G27" s="16">
        <v>0.4844505798548418</v>
      </c>
      <c r="H27" s="16">
        <v>60.939030813835863</v>
      </c>
      <c r="I27" s="16">
        <v>41.001509742119239</v>
      </c>
      <c r="J27" s="16">
        <v>61.988125909381829</v>
      </c>
      <c r="K27" s="16">
        <v>53.265843779709222</v>
      </c>
      <c r="L27" s="16">
        <v>35.871397551610549</v>
      </c>
      <c r="M27" s="16">
        <v>0.89362493016906408</v>
      </c>
      <c r="N27" s="16">
        <v>43.295791784623233</v>
      </c>
      <c r="O27" s="16">
        <v>94.730791088734151</v>
      </c>
      <c r="P27" s="16">
        <v>21.974212638908561</v>
      </c>
      <c r="Q27" s="16">
        <v>23.70288994880778</v>
      </c>
      <c r="R27" s="16">
        <v>28.458821059621791</v>
      </c>
      <c r="S27" s="16">
        <v>40.344977825853498</v>
      </c>
      <c r="T27" s="16">
        <v>44.213925355804243</v>
      </c>
      <c r="U27" s="16">
        <v>0.67381582754928748</v>
      </c>
      <c r="V27" s="16">
        <v>79.401551990628604</v>
      </c>
      <c r="W27" s="16">
        <v>29.849021254275659</v>
      </c>
      <c r="X27" s="16">
        <v>84.92188441427956</v>
      </c>
    </row>
    <row r="28" spans="1:24">
      <c r="A28" s="13" t="s">
        <v>70</v>
      </c>
      <c r="B28" s="15">
        <v>58736.00274246667</v>
      </c>
      <c r="C28" s="15">
        <v>55280.278646850013</v>
      </c>
      <c r="D28" s="15">
        <v>54838.923593466658</v>
      </c>
      <c r="E28" s="15">
        <v>54849.823497949998</v>
      </c>
      <c r="F28" s="15">
        <v>54883.711934766667</v>
      </c>
      <c r="G28" s="15">
        <v>55430.397061400014</v>
      </c>
      <c r="H28" s="15">
        <v>53648.229208199999</v>
      </c>
      <c r="I28" s="15">
        <v>51237.515022816668</v>
      </c>
      <c r="J28" s="15">
        <v>49595.028319866673</v>
      </c>
      <c r="K28" s="15">
        <v>51560.613932916684</v>
      </c>
      <c r="L28" s="15">
        <v>52776.115036633339</v>
      </c>
      <c r="M28" s="15">
        <v>54145.611179716667</v>
      </c>
      <c r="N28" s="15">
        <v>52995.296890500009</v>
      </c>
      <c r="O28" s="15">
        <v>54831.128438566673</v>
      </c>
      <c r="P28" s="15">
        <v>54337.01852498333</v>
      </c>
      <c r="Q28" s="15">
        <v>53567.254536333327</v>
      </c>
      <c r="R28" s="15">
        <v>51104.115426900004</v>
      </c>
      <c r="S28" s="15">
        <v>50893.435884600003</v>
      </c>
      <c r="T28" s="15">
        <v>54722.689667066683</v>
      </c>
      <c r="U28" s="15">
        <v>54125.386568899987</v>
      </c>
      <c r="V28" s="15">
        <v>54607.836186733337</v>
      </c>
      <c r="W28" s="15">
        <v>54728.757644566656</v>
      </c>
      <c r="X28" s="15">
        <v>55439.735452366673</v>
      </c>
    </row>
    <row r="29" spans="1:24">
      <c r="A29" s="13" t="s">
        <v>71</v>
      </c>
      <c r="B29" s="15">
        <v>39357.136592299998</v>
      </c>
      <c r="C29" s="15">
        <v>39452.523166600004</v>
      </c>
      <c r="D29" s="15">
        <v>35982.756675299992</v>
      </c>
      <c r="E29" s="15">
        <v>32660.597717199998</v>
      </c>
      <c r="F29" s="15">
        <v>36880.596476600003</v>
      </c>
      <c r="G29" s="15">
        <v>40071.33222940001</v>
      </c>
      <c r="H29" s="15">
        <v>43025.437273199997</v>
      </c>
      <c r="I29" s="15">
        <v>41223.519021900007</v>
      </c>
      <c r="J29" s="15">
        <v>42636.166094200009</v>
      </c>
      <c r="K29" s="15">
        <v>40939.649811500007</v>
      </c>
      <c r="L29" s="15">
        <v>39107.487395300013</v>
      </c>
      <c r="M29" s="15">
        <v>38053.162469299998</v>
      </c>
      <c r="N29" s="15">
        <v>37062.648256499997</v>
      </c>
      <c r="O29" s="15">
        <v>40195.006611899997</v>
      </c>
      <c r="P29" s="15">
        <v>36197.345439899997</v>
      </c>
      <c r="Q29" s="15">
        <v>35077.452342999997</v>
      </c>
      <c r="R29" s="15">
        <v>34669.322670900001</v>
      </c>
      <c r="S29" s="15">
        <v>35517.830788599997</v>
      </c>
      <c r="T29" s="15">
        <v>40333.09102040001</v>
      </c>
      <c r="U29" s="15">
        <v>39108.077690899991</v>
      </c>
      <c r="V29" s="15">
        <v>41193.621893400014</v>
      </c>
      <c r="W29" s="15">
        <v>40435.878977899993</v>
      </c>
      <c r="X29" s="15">
        <v>40435.267025700014</v>
      </c>
    </row>
    <row r="30" spans="1:24">
      <c r="A30" s="13" t="s">
        <v>72</v>
      </c>
      <c r="B30" s="15">
        <v>19378.866150166661</v>
      </c>
      <c r="C30" s="15">
        <v>15827.75548025</v>
      </c>
      <c r="D30" s="15">
        <v>18856.166918166669</v>
      </c>
      <c r="E30" s="15">
        <v>22189.225780749999</v>
      </c>
      <c r="F30" s="15">
        <v>18003.115458166671</v>
      </c>
      <c r="G30" s="15">
        <v>15359.064832</v>
      </c>
      <c r="H30" s="15">
        <v>10622.791934999999</v>
      </c>
      <c r="I30" s="15">
        <v>10013.99600091667</v>
      </c>
      <c r="J30" s="15">
        <v>6958.8622256666667</v>
      </c>
      <c r="K30" s="15">
        <v>10620.96412141667</v>
      </c>
      <c r="L30" s="15">
        <v>13668.627641333331</v>
      </c>
      <c r="M30" s="15">
        <v>16092.448710416669</v>
      </c>
      <c r="N30" s="15">
        <v>15932.648633999999</v>
      </c>
      <c r="O30" s="15">
        <v>14636.121826666669</v>
      </c>
      <c r="P30" s="15">
        <v>18139.67308508333</v>
      </c>
      <c r="Q30" s="15">
        <v>18489.802193333329</v>
      </c>
      <c r="R30" s="15">
        <v>16434.792755999999</v>
      </c>
      <c r="S30" s="15">
        <v>15375.605095999999</v>
      </c>
      <c r="T30" s="15">
        <v>14389.598646666671</v>
      </c>
      <c r="U30" s="15">
        <v>15017.308878</v>
      </c>
      <c r="V30" s="15">
        <v>13414.214293333331</v>
      </c>
      <c r="W30" s="15">
        <v>14292.878666666669</v>
      </c>
      <c r="X30" s="15">
        <v>15004.46842666667</v>
      </c>
    </row>
    <row r="31" spans="1:24">
      <c r="A31" s="13" t="s">
        <v>73</v>
      </c>
      <c r="B31" s="15">
        <v>31848.613279833331</v>
      </c>
      <c r="C31" s="15">
        <v>31682.926407916661</v>
      </c>
      <c r="D31" s="15">
        <v>46735.773591333331</v>
      </c>
      <c r="E31" s="15">
        <v>47953.485356333338</v>
      </c>
      <c r="F31" s="15">
        <v>45661.583603916661</v>
      </c>
      <c r="G31" s="15">
        <v>49062.468289250013</v>
      </c>
      <c r="H31" s="15">
        <v>42082.673084500013</v>
      </c>
      <c r="I31" s="15">
        <v>43005.616288249999</v>
      </c>
      <c r="J31" s="15">
        <v>36144.004221083327</v>
      </c>
      <c r="K31" s="15">
        <v>42377.003316666669</v>
      </c>
      <c r="L31" s="15">
        <v>47057.283398666666</v>
      </c>
      <c r="M31" s="15">
        <v>45282.979749916667</v>
      </c>
      <c r="N31" s="15">
        <v>45798.088193916657</v>
      </c>
      <c r="O31" s="15">
        <v>35393.252111750007</v>
      </c>
      <c r="P31" s="15">
        <v>35529.520721666668</v>
      </c>
      <c r="Q31" s="15">
        <v>33952.813648916657</v>
      </c>
      <c r="R31" s="15">
        <v>22513.615719833331</v>
      </c>
      <c r="S31" s="15">
        <v>22629.186064166672</v>
      </c>
      <c r="T31" s="15">
        <v>24088.71652333334</v>
      </c>
      <c r="U31" s="15">
        <v>29004.562900833331</v>
      </c>
      <c r="V31" s="15">
        <v>30446.023725583331</v>
      </c>
      <c r="W31" s="15">
        <v>25612.07580141666</v>
      </c>
      <c r="X31" s="15">
        <v>27641.193829583339</v>
      </c>
    </row>
    <row r="32" spans="1:24">
      <c r="A32" s="13" t="s">
        <v>74</v>
      </c>
      <c r="B32" s="14">
        <v>3450381.6344019999</v>
      </c>
      <c r="C32" s="14">
        <v>4887907.8812250001</v>
      </c>
      <c r="D32" s="14">
        <v>6220740.0220169993</v>
      </c>
      <c r="E32" s="14">
        <v>8484277.9499150012</v>
      </c>
      <c r="F32" s="14">
        <v>6245165.9934940003</v>
      </c>
      <c r="G32" s="14">
        <v>4775382.9224390006</v>
      </c>
      <c r="H32" s="14">
        <v>2573177.2050890001</v>
      </c>
      <c r="I32" s="14">
        <v>2502674.311985</v>
      </c>
      <c r="J32" s="14">
        <v>1546043.9841459999</v>
      </c>
      <c r="K32" s="14">
        <v>2272934.0022519999</v>
      </c>
      <c r="L32" s="14">
        <v>2827619.3406750001</v>
      </c>
      <c r="M32" s="14">
        <v>3162471.4641800011</v>
      </c>
      <c r="N32" s="14">
        <v>3054013.855246</v>
      </c>
      <c r="O32" s="14">
        <v>2803642.9082109989</v>
      </c>
      <c r="P32" s="14">
        <v>3233493.0653329999</v>
      </c>
      <c r="Q32" s="14">
        <v>3681464.2120659999</v>
      </c>
      <c r="R32" s="14">
        <v>3329316.752814</v>
      </c>
      <c r="S32" s="14">
        <v>3893178.2479289989</v>
      </c>
      <c r="T32" s="14">
        <v>4623084.8123490009</v>
      </c>
      <c r="U32" s="14">
        <v>5988342.9778129999</v>
      </c>
      <c r="V32" s="14">
        <v>5759293.5016990006</v>
      </c>
      <c r="W32" s="14">
        <v>6530983.3548919996</v>
      </c>
      <c r="X32" s="14">
        <v>6973559.3757710001</v>
      </c>
    </row>
    <row r="33" spans="1:24">
      <c r="A33" s="13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3" t="s">
        <v>76</v>
      </c>
      <c r="B34" s="15">
        <v>523</v>
      </c>
      <c r="C34" s="15">
        <v>485.33333333333331</v>
      </c>
      <c r="D34" s="15">
        <v>669</v>
      </c>
      <c r="E34" s="15">
        <v>718.25</v>
      </c>
      <c r="F34" s="15">
        <v>649.58333333333337</v>
      </c>
      <c r="G34" s="15">
        <v>658.08333333333337</v>
      </c>
      <c r="H34" s="15">
        <v>539.41666666666663</v>
      </c>
      <c r="I34" s="15">
        <v>541.16666666666663</v>
      </c>
      <c r="J34" s="15">
        <v>441.16666666666669</v>
      </c>
      <c r="K34" s="15">
        <v>542.25</v>
      </c>
      <c r="L34" s="15">
        <v>619.41666666666663</v>
      </c>
      <c r="M34" s="15">
        <v>626.75</v>
      </c>
      <c r="N34" s="15">
        <v>630.91666666666663</v>
      </c>
      <c r="O34" s="15">
        <v>510.25</v>
      </c>
      <c r="P34" s="15">
        <v>546.33333333333337</v>
      </c>
      <c r="Q34" s="15">
        <v>535.41666666666663</v>
      </c>
      <c r="R34" s="15">
        <v>398.58333333333331</v>
      </c>
      <c r="S34" s="15">
        <v>390</v>
      </c>
      <c r="T34" s="15">
        <v>393</v>
      </c>
      <c r="U34" s="15">
        <v>452.58333333333331</v>
      </c>
      <c r="V34" s="15">
        <v>450</v>
      </c>
      <c r="W34" s="15">
        <v>409.16666666666669</v>
      </c>
      <c r="X34" s="15">
        <v>436.25</v>
      </c>
    </row>
    <row r="35" spans="1:24">
      <c r="A35" s="13" t="s">
        <v>77</v>
      </c>
      <c r="B35" s="15">
        <v>5140</v>
      </c>
      <c r="C35" s="15">
        <v>5250</v>
      </c>
      <c r="D35" s="15">
        <v>4819</v>
      </c>
      <c r="E35" s="15">
        <v>4576</v>
      </c>
      <c r="F35" s="15">
        <v>4935</v>
      </c>
      <c r="G35" s="15">
        <v>5223</v>
      </c>
      <c r="H35" s="15">
        <v>5904</v>
      </c>
      <c r="I35" s="15">
        <v>5748</v>
      </c>
      <c r="J35" s="15">
        <v>6207</v>
      </c>
      <c r="K35" s="15">
        <v>5733</v>
      </c>
      <c r="L35" s="15">
        <v>5331</v>
      </c>
      <c r="M35" s="15">
        <v>5057</v>
      </c>
      <c r="N35" s="15">
        <v>4978</v>
      </c>
      <c r="O35" s="15">
        <v>5125</v>
      </c>
      <c r="P35" s="15">
        <v>4797</v>
      </c>
      <c r="Q35" s="15">
        <v>4740</v>
      </c>
      <c r="R35" s="15">
        <v>4846</v>
      </c>
      <c r="S35" s="15">
        <v>4924</v>
      </c>
      <c r="T35" s="15">
        <v>5196</v>
      </c>
      <c r="U35" s="15">
        <v>4828</v>
      </c>
      <c r="V35" s="15">
        <v>5023</v>
      </c>
      <c r="W35" s="15">
        <v>5029</v>
      </c>
      <c r="X35" s="15">
        <v>4950</v>
      </c>
    </row>
    <row r="36" spans="1:24">
      <c r="A36" s="13" t="s">
        <v>78</v>
      </c>
      <c r="B36" s="15">
        <v>3097</v>
      </c>
      <c r="C36" s="15">
        <v>3048.666666666667</v>
      </c>
      <c r="D36" s="15">
        <v>3272</v>
      </c>
      <c r="E36" s="15">
        <v>3465.75</v>
      </c>
      <c r="F36" s="15">
        <v>3175.416666666667</v>
      </c>
      <c r="G36" s="15">
        <v>2902.916666666667</v>
      </c>
      <c r="H36" s="15">
        <v>2316.583333333333</v>
      </c>
      <c r="I36" s="15">
        <v>2470.833333333333</v>
      </c>
      <c r="J36" s="15">
        <v>2111.833333333333</v>
      </c>
      <c r="K36" s="15">
        <v>2508.75</v>
      </c>
      <c r="L36" s="15">
        <v>2809.583333333333</v>
      </c>
      <c r="M36" s="15">
        <v>3076.25</v>
      </c>
      <c r="N36" s="15">
        <v>3151.083333333333</v>
      </c>
      <c r="O36" s="15">
        <v>3148.75</v>
      </c>
      <c r="P36" s="15">
        <v>3416.666666666667</v>
      </c>
      <c r="Q36" s="15">
        <v>3484.583333333333</v>
      </c>
      <c r="R36" s="15">
        <v>3515.416666666667</v>
      </c>
      <c r="S36" s="15">
        <v>3470</v>
      </c>
      <c r="T36" s="15">
        <v>3171</v>
      </c>
      <c r="U36" s="15">
        <v>3479.416666666667</v>
      </c>
      <c r="V36" s="15">
        <v>3287</v>
      </c>
      <c r="W36" s="15">
        <v>3345.833333333333</v>
      </c>
      <c r="X36" s="15">
        <v>3373.75</v>
      </c>
    </row>
    <row r="37" spans="1:24">
      <c r="A37" s="13" t="s">
        <v>79</v>
      </c>
      <c r="B37" s="15">
        <v>91.424752051645754</v>
      </c>
      <c r="C37" s="15">
        <v>92.528622615930473</v>
      </c>
      <c r="D37" s="15">
        <v>100.82957946836</v>
      </c>
      <c r="E37" s="15">
        <v>100.6168789451674</v>
      </c>
      <c r="F37" s="15">
        <v>103.082526332363</v>
      </c>
      <c r="G37" s="15">
        <v>104.59285944902661</v>
      </c>
      <c r="H37" s="15">
        <v>102.26745209332189</v>
      </c>
      <c r="I37" s="15">
        <v>99.214678862509516</v>
      </c>
      <c r="J37" s="15">
        <v>98.89747304850647</v>
      </c>
      <c r="K37" s="15">
        <v>97.104177977999782</v>
      </c>
      <c r="L37" s="15">
        <v>97.89226308235348</v>
      </c>
      <c r="M37" s="15">
        <v>96.821996325019029</v>
      </c>
      <c r="N37" s="15">
        <v>99.02591015010465</v>
      </c>
      <c r="O37" s="15">
        <v>93.972091210221237</v>
      </c>
      <c r="P37" s="15">
        <v>90.740628485930372</v>
      </c>
      <c r="Q37" s="15">
        <v>89.670253026769387</v>
      </c>
      <c r="R37" s="15">
        <v>84.29978404182836</v>
      </c>
      <c r="S37" s="15">
        <v>83.817617495939587</v>
      </c>
      <c r="T37" s="15">
        <v>87.469923434132426</v>
      </c>
      <c r="U37" s="15">
        <v>91.144866486244297</v>
      </c>
      <c r="V37" s="15">
        <v>94.054320390705854</v>
      </c>
      <c r="W37" s="15">
        <v>89.046295902274963</v>
      </c>
      <c r="X37" s="15">
        <v>92.812749746946338</v>
      </c>
    </row>
    <row r="38" spans="1:24">
      <c r="A38" s="13" t="s">
        <v>80</v>
      </c>
      <c r="B38" s="17">
        <v>0.5072549196662961</v>
      </c>
      <c r="C38" s="17">
        <v>0.50578641456905438</v>
      </c>
      <c r="D38" s="17">
        <v>0.67010412857697743</v>
      </c>
      <c r="E38" s="17">
        <v>0.68931716854548153</v>
      </c>
      <c r="F38" s="17">
        <v>0.6584665352459762</v>
      </c>
      <c r="G38" s="17">
        <v>0.67144672042024323</v>
      </c>
      <c r="H38" s="17">
        <v>0.64647267241584472</v>
      </c>
      <c r="I38" s="17">
        <v>0.67168006688394732</v>
      </c>
      <c r="J38" s="17">
        <v>0.62352326644704303</v>
      </c>
      <c r="K38" s="17">
        <v>0.66674816570600581</v>
      </c>
      <c r="L38" s="17">
        <v>0.67641909970063985</v>
      </c>
      <c r="M38" s="17">
        <v>0.66374618360001547</v>
      </c>
      <c r="N38" s="17">
        <v>0.68009742566481413</v>
      </c>
      <c r="O38" s="17">
        <v>0.5586493701826587</v>
      </c>
      <c r="P38" s="17">
        <v>0.57585205948291374</v>
      </c>
      <c r="Q38" s="17">
        <v>0.54903694730448083</v>
      </c>
      <c r="R38" s="17">
        <v>0.45121270208433489</v>
      </c>
      <c r="S38" s="17">
        <v>0.43636990185839059</v>
      </c>
      <c r="T38" s="17">
        <v>0.41797637571864499</v>
      </c>
      <c r="U38" s="17">
        <v>0.43081249450769671</v>
      </c>
      <c r="V38" s="17">
        <v>0.44642875636430113</v>
      </c>
      <c r="W38" s="17">
        <v>0.39226886801429461</v>
      </c>
      <c r="X38" s="17">
        <v>0.40951104672202637</v>
      </c>
    </row>
    <row r="39" spans="1:24">
      <c r="A39" s="13" t="s">
        <v>81</v>
      </c>
      <c r="B39" s="17">
        <v>7.067161339421614E-2</v>
      </c>
      <c r="C39" s="17">
        <v>6.3268442622950824E-2</v>
      </c>
      <c r="D39" s="17">
        <v>0.1175133181126332</v>
      </c>
      <c r="E39" s="17">
        <v>0.1225171232876712</v>
      </c>
      <c r="F39" s="17">
        <v>0.12585616438356159</v>
      </c>
      <c r="G39" s="17">
        <v>0.13277929568913169</v>
      </c>
      <c r="H39" s="17">
        <v>0.1144596651445967</v>
      </c>
      <c r="I39" s="17">
        <v>0.11824581430745811</v>
      </c>
      <c r="J39" s="17">
        <v>0.1012842465753425</v>
      </c>
      <c r="K39" s="17">
        <v>0.1189757893139041</v>
      </c>
      <c r="L39" s="17">
        <v>0.1241533485540335</v>
      </c>
      <c r="M39" s="17">
        <v>0.1244958143074581</v>
      </c>
      <c r="N39" s="17">
        <v>0.1351978691019787</v>
      </c>
      <c r="O39" s="17">
        <v>8.9680100182149364E-2</v>
      </c>
      <c r="P39" s="17">
        <v>9.5357686453576868E-2</v>
      </c>
      <c r="Q39" s="17">
        <v>7.643645357686453E-2</v>
      </c>
      <c r="R39" s="17">
        <v>5.3129756468797557E-2</v>
      </c>
      <c r="S39" s="17">
        <v>5.1106177899210688E-2</v>
      </c>
      <c r="T39" s="17">
        <v>5.5907534246575352E-2</v>
      </c>
      <c r="U39" s="17">
        <v>5.4242770167427699E-2</v>
      </c>
      <c r="V39" s="17">
        <v>7.491438356164383E-2</v>
      </c>
      <c r="W39" s="17">
        <v>4.7785746812386162E-2</v>
      </c>
      <c r="X39" s="17">
        <v>5.2635083713850839E-2</v>
      </c>
    </row>
    <row r="40" spans="1:24">
      <c r="A40" s="13" t="s">
        <v>82</v>
      </c>
      <c r="B40" s="15">
        <v>196.33333333333329</v>
      </c>
      <c r="C40" s="15">
        <v>160.91666666666671</v>
      </c>
      <c r="D40" s="15">
        <v>191.33333333333329</v>
      </c>
      <c r="E40" s="15">
        <v>227.66666666666671</v>
      </c>
      <c r="F40" s="15">
        <v>183</v>
      </c>
      <c r="G40" s="15">
        <v>156.83333333333329</v>
      </c>
      <c r="H40" s="15">
        <v>108.5833333333333</v>
      </c>
      <c r="I40" s="15">
        <v>102.3333333333333</v>
      </c>
      <c r="J40" s="15">
        <v>71.75</v>
      </c>
      <c r="K40" s="15">
        <v>109.0833333333333</v>
      </c>
      <c r="L40" s="15">
        <v>139.75</v>
      </c>
      <c r="M40" s="15">
        <v>163.91666666666671</v>
      </c>
      <c r="N40" s="15">
        <v>163.25</v>
      </c>
      <c r="O40" s="15">
        <v>148.75</v>
      </c>
      <c r="P40" s="15">
        <v>184.41666666666671</v>
      </c>
      <c r="Q40" s="15">
        <v>188.33333333333329</v>
      </c>
      <c r="R40" s="15">
        <v>167</v>
      </c>
      <c r="S40" s="15">
        <v>156.66666666666671</v>
      </c>
      <c r="T40" s="15">
        <v>145.91666666666671</v>
      </c>
      <c r="U40" s="15">
        <v>153.25</v>
      </c>
      <c r="V40" s="15">
        <v>136.5</v>
      </c>
      <c r="W40" s="15">
        <v>144.75</v>
      </c>
      <c r="X40" s="15">
        <v>151.75</v>
      </c>
    </row>
    <row r="41" spans="1:24">
      <c r="A41" s="13" t="s">
        <v>83</v>
      </c>
      <c r="B41" s="15">
        <v>326.66666666666669</v>
      </c>
      <c r="C41" s="15">
        <v>324.41666666666669</v>
      </c>
      <c r="D41" s="15">
        <v>477.66666666666669</v>
      </c>
      <c r="E41" s="15">
        <v>490.58333333333331</v>
      </c>
      <c r="F41" s="15">
        <v>466.58333333333331</v>
      </c>
      <c r="G41" s="15">
        <v>501.25</v>
      </c>
      <c r="H41" s="15">
        <v>430.83333333333331</v>
      </c>
      <c r="I41" s="15">
        <v>438.83333333333331</v>
      </c>
      <c r="J41" s="15">
        <v>369.41666666666669</v>
      </c>
      <c r="K41" s="15">
        <v>433.16666666666669</v>
      </c>
      <c r="L41" s="15">
        <v>479.66666666666669</v>
      </c>
      <c r="M41" s="15">
        <v>462.83333333333331</v>
      </c>
      <c r="N41" s="15">
        <v>467.66666666666669</v>
      </c>
      <c r="O41" s="15">
        <v>361.5</v>
      </c>
      <c r="P41" s="15">
        <v>361.91666666666669</v>
      </c>
      <c r="Q41" s="15">
        <v>347.08333333333331</v>
      </c>
      <c r="R41" s="15">
        <v>231.58333333333329</v>
      </c>
      <c r="S41" s="15">
        <v>233.33333333333329</v>
      </c>
      <c r="T41" s="15">
        <v>247.08333333333329</v>
      </c>
      <c r="U41" s="15">
        <v>299.33333333333331</v>
      </c>
      <c r="V41" s="15">
        <v>313.5</v>
      </c>
      <c r="W41" s="15">
        <v>264.41666666666669</v>
      </c>
      <c r="X41" s="15">
        <v>284.5</v>
      </c>
    </row>
    <row r="42" spans="1:24">
      <c r="A42" s="13" t="s">
        <v>84</v>
      </c>
      <c r="B42" s="15">
        <v>4041</v>
      </c>
      <c r="C42" s="15">
        <v>4002</v>
      </c>
      <c r="D42" s="15">
        <v>3657</v>
      </c>
      <c r="E42" s="15">
        <v>3308</v>
      </c>
      <c r="F42" s="15">
        <v>3740</v>
      </c>
      <c r="G42" s="15">
        <v>4053</v>
      </c>
      <c r="H42" s="15">
        <v>4364</v>
      </c>
      <c r="I42" s="15">
        <v>4192</v>
      </c>
      <c r="J42" s="15">
        <v>4346</v>
      </c>
      <c r="K42" s="15">
        <v>4158</v>
      </c>
      <c r="L42" s="15">
        <v>3975</v>
      </c>
      <c r="M42" s="15">
        <v>3860</v>
      </c>
      <c r="N42" s="15">
        <v>3791</v>
      </c>
      <c r="O42" s="15">
        <v>4092</v>
      </c>
      <c r="P42" s="15">
        <v>3703</v>
      </c>
      <c r="Q42" s="15">
        <v>3557</v>
      </c>
      <c r="R42" s="15">
        <v>3533</v>
      </c>
      <c r="S42" s="15">
        <v>3606</v>
      </c>
      <c r="T42" s="15">
        <v>4088</v>
      </c>
      <c r="U42" s="15">
        <v>3938</v>
      </c>
      <c r="V42" s="15">
        <v>4143</v>
      </c>
      <c r="W42" s="15">
        <v>4090</v>
      </c>
      <c r="X42" s="15">
        <v>4079</v>
      </c>
    </row>
    <row r="43" spans="1:24">
      <c r="A43" s="13" t="s">
        <v>85</v>
      </c>
      <c r="B43" s="15">
        <v>3721</v>
      </c>
      <c r="C43" s="15">
        <v>3343</v>
      </c>
      <c r="D43" s="15">
        <v>1808</v>
      </c>
      <c r="E43" s="15">
        <v>1688</v>
      </c>
      <c r="F43" s="15">
        <v>1923</v>
      </c>
      <c r="G43" s="15">
        <v>1649</v>
      </c>
      <c r="H43" s="15">
        <v>2143</v>
      </c>
      <c r="I43" s="15">
        <v>1769</v>
      </c>
      <c r="J43" s="15">
        <v>2264</v>
      </c>
      <c r="K43" s="15">
        <v>1859</v>
      </c>
      <c r="L43" s="15">
        <v>1541</v>
      </c>
      <c r="M43" s="15">
        <v>1880</v>
      </c>
      <c r="N43" s="15">
        <v>1685</v>
      </c>
      <c r="O43" s="15">
        <v>2912</v>
      </c>
      <c r="P43" s="15">
        <v>2850</v>
      </c>
      <c r="Q43" s="15">
        <v>2905</v>
      </c>
      <c r="R43" s="15">
        <v>3752</v>
      </c>
      <c r="S43" s="15">
        <v>3716</v>
      </c>
      <c r="T43" s="15">
        <v>4011</v>
      </c>
      <c r="U43" s="15">
        <v>3453</v>
      </c>
      <c r="V43" s="15">
        <v>3377</v>
      </c>
      <c r="W43" s="15">
        <v>3857</v>
      </c>
      <c r="X43" s="15">
        <v>3740</v>
      </c>
    </row>
    <row r="44" spans="1:24">
      <c r="A44" s="13" t="s">
        <v>86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13" t="s">
        <v>87</v>
      </c>
      <c r="B45" s="15">
        <v>125</v>
      </c>
      <c r="C45" s="15">
        <v>174</v>
      </c>
      <c r="D45" s="15">
        <v>133</v>
      </c>
      <c r="E45" s="15">
        <v>221</v>
      </c>
      <c r="F45" s="15">
        <v>150</v>
      </c>
      <c r="G45" s="15">
        <v>240</v>
      </c>
      <c r="H45" s="15">
        <v>205</v>
      </c>
      <c r="I45" s="15">
        <v>306</v>
      </c>
      <c r="J45" s="15">
        <v>320</v>
      </c>
      <c r="K45" s="15">
        <v>329</v>
      </c>
      <c r="L45" s="15">
        <v>347</v>
      </c>
      <c r="M45" s="15">
        <v>216</v>
      </c>
      <c r="N45" s="15">
        <v>274</v>
      </c>
      <c r="O45" s="15">
        <v>120</v>
      </c>
      <c r="P45" s="15">
        <v>125</v>
      </c>
      <c r="Q45" s="15">
        <v>211</v>
      </c>
      <c r="R45" s="15">
        <v>88</v>
      </c>
      <c r="S45" s="15">
        <v>141</v>
      </c>
      <c r="T45" s="15">
        <v>91</v>
      </c>
      <c r="U45" s="15">
        <v>60</v>
      </c>
      <c r="V45" s="15">
        <v>107</v>
      </c>
      <c r="W45" s="15">
        <v>75</v>
      </c>
      <c r="X45" s="15">
        <v>70</v>
      </c>
    </row>
    <row r="46" spans="1:24">
      <c r="A46" s="13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13" t="s">
        <v>89</v>
      </c>
      <c r="B47" s="16">
        <v>11.39600342465754</v>
      </c>
      <c r="C47" s="16">
        <v>10.55770719489982</v>
      </c>
      <c r="D47" s="16">
        <v>11.62491438356164</v>
      </c>
      <c r="E47" s="16">
        <v>11.244091324200911</v>
      </c>
      <c r="F47" s="16">
        <v>12.00748173515982</v>
      </c>
      <c r="G47" s="16">
        <v>11.292472677595629</v>
      </c>
      <c r="H47" s="16">
        <v>10.647168949771689</v>
      </c>
      <c r="I47" s="16">
        <v>10.430333333333341</v>
      </c>
      <c r="J47" s="16">
        <v>10.806025114155251</v>
      </c>
      <c r="K47" s="16">
        <v>11.01562613843352</v>
      </c>
      <c r="L47" s="16">
        <v>11.431591324200911</v>
      </c>
      <c r="M47" s="16">
        <v>11.08475456621005</v>
      </c>
      <c r="N47" s="16">
        <v>11.835165525114149</v>
      </c>
      <c r="O47" s="16">
        <v>12.272585382513659</v>
      </c>
      <c r="P47" s="16">
        <v>11.880852739726031</v>
      </c>
      <c r="Q47" s="16">
        <v>11.66264497716895</v>
      </c>
      <c r="R47" s="16">
        <v>11.56765525114155</v>
      </c>
      <c r="S47" s="16">
        <v>11.24325819672131</v>
      </c>
      <c r="T47" s="16">
        <v>10.137829908675799</v>
      </c>
      <c r="U47" s="16">
        <v>9.4366712328767122</v>
      </c>
      <c r="V47" s="16">
        <v>10.27496347031963</v>
      </c>
      <c r="W47" s="16">
        <v>8.1258003187613852</v>
      </c>
      <c r="X47" s="16">
        <v>8.0821084474885829</v>
      </c>
    </row>
    <row r="48" spans="1:24">
      <c r="A48" s="13" t="s">
        <v>90</v>
      </c>
      <c r="B48" s="16">
        <v>4.3009828767123279</v>
      </c>
      <c r="C48" s="16">
        <v>2.3179713114754099</v>
      </c>
      <c r="D48" s="16">
        <v>0.94201141552511392</v>
      </c>
      <c r="E48" s="16">
        <v>0.7993276255707763</v>
      </c>
      <c r="F48" s="16">
        <v>0.93696232876712315</v>
      </c>
      <c r="G48" s="16">
        <v>0.72788820582877967</v>
      </c>
      <c r="H48" s="16">
        <v>0.64258219178082188</v>
      </c>
      <c r="I48" s="16">
        <v>0.45526940639269398</v>
      </c>
      <c r="J48" s="16">
        <v>0.59642009132420093</v>
      </c>
      <c r="K48" s="16">
        <v>0.53766621129326053</v>
      </c>
      <c r="L48" s="16">
        <v>0.45009018264840189</v>
      </c>
      <c r="M48" s="16">
        <v>0.71632876712328764</v>
      </c>
      <c r="N48" s="16">
        <v>0.6934840182648403</v>
      </c>
      <c r="O48" s="16">
        <v>2.1178426684881599</v>
      </c>
      <c r="P48" s="16">
        <v>2.0182237442922371</v>
      </c>
      <c r="Q48" s="16">
        <v>1.933583333333333</v>
      </c>
      <c r="R48" s="16">
        <v>2.8349349315068499</v>
      </c>
      <c r="S48" s="16">
        <v>2.5399032331511839</v>
      </c>
      <c r="T48" s="16">
        <v>3.4502146118721462</v>
      </c>
      <c r="U48" s="16">
        <v>2.3485410958904112</v>
      </c>
      <c r="V48" s="16">
        <v>2.0628025114155251</v>
      </c>
      <c r="W48" s="16">
        <v>3.0457024134790531</v>
      </c>
      <c r="X48" s="16">
        <v>2.8716107305936069</v>
      </c>
    </row>
    <row r="49" spans="1:24">
      <c r="A49" s="13" t="s">
        <v>91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13" t="s">
        <v>92</v>
      </c>
      <c r="B50" s="16">
        <v>10.618170091324201</v>
      </c>
      <c r="C50" s="16">
        <v>8.4874715391621134</v>
      </c>
      <c r="D50" s="16">
        <v>8.7180901826484014</v>
      </c>
      <c r="E50" s="16">
        <v>8.8113047945205487</v>
      </c>
      <c r="F50" s="16">
        <v>9.2582134703196353</v>
      </c>
      <c r="G50" s="16">
        <v>8.8417201730418942</v>
      </c>
      <c r="H50" s="16">
        <v>8.8269942922374423</v>
      </c>
      <c r="I50" s="16">
        <v>8.7978710045662112</v>
      </c>
      <c r="J50" s="16">
        <v>9.3938436073059375</v>
      </c>
      <c r="K50" s="16">
        <v>9.4404667577413477</v>
      </c>
      <c r="L50" s="16">
        <v>9.6816164383561656</v>
      </c>
      <c r="M50" s="16">
        <v>8.8038755707762562</v>
      </c>
      <c r="N50" s="16">
        <v>9.9780308219178089</v>
      </c>
      <c r="O50" s="16">
        <v>10.25493624772313</v>
      </c>
      <c r="P50" s="16">
        <v>9.6732043378995414</v>
      </c>
      <c r="Q50" s="16">
        <v>9.9619360730593609</v>
      </c>
      <c r="R50" s="16">
        <v>9.3119657534246567</v>
      </c>
      <c r="S50" s="16">
        <v>9.2858777322404382</v>
      </c>
      <c r="T50" s="16">
        <v>8.3588436073059356</v>
      </c>
      <c r="U50" s="16">
        <v>7.1117454337899551</v>
      </c>
      <c r="V50" s="16">
        <v>8.2991438356164373</v>
      </c>
      <c r="W50" s="16">
        <v>6.9496174863387967</v>
      </c>
      <c r="X50" s="16">
        <v>6.772202054794521</v>
      </c>
    </row>
    <row r="51" spans="1:24">
      <c r="A51" s="13" t="s">
        <v>93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3" t="s">
        <v>94</v>
      </c>
      <c r="B52" s="16">
        <v>57.294513222983262</v>
      </c>
      <c r="C52" s="16">
        <v>53.214313334851241</v>
      </c>
      <c r="D52" s="16">
        <v>51.05767941400304</v>
      </c>
      <c r="E52" s="16">
        <v>48.769185597412473</v>
      </c>
      <c r="F52" s="16">
        <v>48.03912566590563</v>
      </c>
      <c r="G52" s="16">
        <v>45.965377580449307</v>
      </c>
      <c r="H52" s="16">
        <v>44.206332382039569</v>
      </c>
      <c r="I52" s="16">
        <v>43.621513793759497</v>
      </c>
      <c r="J52" s="16">
        <v>43.772472127092847</v>
      </c>
      <c r="K52" s="16">
        <v>45.917423724954453</v>
      </c>
      <c r="L52" s="16">
        <v>45.836812404870628</v>
      </c>
      <c r="M52" s="16">
        <v>48.004934265601207</v>
      </c>
      <c r="N52" s="16">
        <v>50.378535863774729</v>
      </c>
      <c r="O52" s="16">
        <v>54.052670954766228</v>
      </c>
      <c r="P52" s="16">
        <v>57.219080289193307</v>
      </c>
      <c r="Q52" s="16">
        <v>58.625757610350071</v>
      </c>
      <c r="R52" s="16">
        <v>59.51385464231354</v>
      </c>
      <c r="S52" s="16">
        <v>58.801806219641762</v>
      </c>
      <c r="T52" s="16">
        <v>54.545404965753427</v>
      </c>
      <c r="U52" s="16">
        <v>53.750941971080671</v>
      </c>
      <c r="V52" s="16">
        <v>51.788506183409432</v>
      </c>
      <c r="W52" s="16">
        <v>50.645980096387369</v>
      </c>
      <c r="X52" s="16">
        <v>48.361431126331823</v>
      </c>
    </row>
    <row r="53" spans="1:24">
      <c r="A53" s="13" t="s">
        <v>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3" t="s">
        <v>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3" t="s">
        <v>97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3" t="s">
        <v>98</v>
      </c>
      <c r="B56" s="16">
        <v>54.809666017340987</v>
      </c>
      <c r="C56" s="16">
        <v>82.628177685754096</v>
      </c>
      <c r="D56" s="16">
        <v>90.992130443388888</v>
      </c>
      <c r="E56" s="16">
        <v>105.2016031144165</v>
      </c>
      <c r="F56" s="16">
        <v>92.385311434296298</v>
      </c>
      <c r="G56" s="16">
        <v>84.161145411035591</v>
      </c>
      <c r="H56" s="16">
        <v>65.748369005458841</v>
      </c>
      <c r="I56" s="16">
        <v>66.315644041472027</v>
      </c>
      <c r="J56" s="16">
        <v>56.133439500760048</v>
      </c>
      <c r="K56" s="16">
        <v>58.124706953200437</v>
      </c>
      <c r="L56" s="16">
        <v>60.451476095775632</v>
      </c>
      <c r="M56" s="16">
        <v>58.588703551912872</v>
      </c>
      <c r="N56" s="16">
        <v>56.388454622606368</v>
      </c>
      <c r="O56" s="16">
        <v>57.922861138924951</v>
      </c>
      <c r="P56" s="16">
        <v>54.381225323961267</v>
      </c>
      <c r="Q56" s="16">
        <v>63.204082340917971</v>
      </c>
      <c r="R56" s="16">
        <v>63.818185294457507</v>
      </c>
      <c r="S56" s="16">
        <v>73.23237207202709</v>
      </c>
      <c r="T56" s="16">
        <v>80.904571858902145</v>
      </c>
      <c r="U56" s="16">
        <v>92.821660487517804</v>
      </c>
      <c r="V56" s="16">
        <v>94.758369939886478</v>
      </c>
      <c r="W56" s="16">
        <v>97.94269825689949</v>
      </c>
      <c r="X56" s="16">
        <v>100.3481568245993</v>
      </c>
    </row>
    <row r="57" spans="1:24">
      <c r="A57" s="13" t="s">
        <v>99</v>
      </c>
      <c r="B57" s="14">
        <v>156463.19</v>
      </c>
      <c r="C57" s="14">
        <v>131419.76250000001</v>
      </c>
      <c r="D57" s="14">
        <v>137458.19</v>
      </c>
      <c r="E57" s="14">
        <v>142220.60916666669</v>
      </c>
      <c r="F57" s="14">
        <v>130694.1725</v>
      </c>
      <c r="G57" s="14">
        <v>111251.2033333334</v>
      </c>
      <c r="H57" s="14">
        <v>96365.075000000012</v>
      </c>
      <c r="I57" s="14">
        <v>91657.030833333352</v>
      </c>
      <c r="J57" s="14">
        <v>92791.455833333326</v>
      </c>
      <c r="K57" s="14">
        <v>100359.88</v>
      </c>
      <c r="L57" s="14">
        <v>104687.27250000001</v>
      </c>
      <c r="M57" s="14">
        <v>111669.67166666671</v>
      </c>
      <c r="N57" s="14">
        <v>121559.8391666667</v>
      </c>
      <c r="O57" s="14">
        <v>138065.0008333333</v>
      </c>
      <c r="P57" s="14">
        <v>155506.46833333329</v>
      </c>
      <c r="Q57" s="14">
        <v>162767.48666666669</v>
      </c>
      <c r="R57" s="14">
        <v>171509.2508333333</v>
      </c>
      <c r="S57" s="14">
        <v>168157.53</v>
      </c>
      <c r="T57" s="14">
        <v>140954.00083333341</v>
      </c>
      <c r="U57" s="14">
        <v>139511.29416666669</v>
      </c>
      <c r="V57" s="14">
        <v>132160.77333333329</v>
      </c>
      <c r="W57" s="14">
        <v>125623.89166666671</v>
      </c>
      <c r="X57" s="14">
        <v>123356.7375</v>
      </c>
    </row>
    <row r="58" spans="1:24">
      <c r="A58" s="13" t="s">
        <v>100</v>
      </c>
      <c r="B58" s="15">
        <v>4684</v>
      </c>
      <c r="C58" s="15">
        <v>5316</v>
      </c>
      <c r="D58" s="15">
        <v>7599</v>
      </c>
      <c r="E58" s="15">
        <v>8358</v>
      </c>
      <c r="F58" s="15">
        <v>8655</v>
      </c>
      <c r="G58" s="15">
        <v>9372</v>
      </c>
      <c r="H58" s="15">
        <v>10014</v>
      </c>
      <c r="I58" s="15">
        <v>10273</v>
      </c>
      <c r="J58" s="15">
        <v>10424</v>
      </c>
      <c r="K58" s="15">
        <v>9944</v>
      </c>
      <c r="L58" s="15">
        <v>9644</v>
      </c>
      <c r="M58" s="15">
        <v>9496</v>
      </c>
      <c r="N58" s="15">
        <v>9372</v>
      </c>
      <c r="O58" s="15">
        <v>9136</v>
      </c>
      <c r="P58" s="15">
        <v>9055</v>
      </c>
      <c r="Q58" s="15">
        <v>9129</v>
      </c>
      <c r="R58" s="15">
        <v>9089</v>
      </c>
      <c r="S58" s="15">
        <v>9503</v>
      </c>
      <c r="T58" s="15">
        <v>10057</v>
      </c>
      <c r="U58" s="15">
        <v>9163</v>
      </c>
      <c r="V58" s="15">
        <v>9487</v>
      </c>
      <c r="W58" s="15">
        <v>9415</v>
      </c>
      <c r="X58" s="15">
        <v>9813</v>
      </c>
    </row>
    <row r="59" spans="1:24">
      <c r="A59" s="13" t="s">
        <v>101</v>
      </c>
      <c r="B59" s="15">
        <v>13426</v>
      </c>
      <c r="C59" s="15">
        <v>9090</v>
      </c>
      <c r="D59" s="15">
        <v>8815</v>
      </c>
      <c r="E59" s="15">
        <v>7330</v>
      </c>
      <c r="F59" s="15">
        <v>7755</v>
      </c>
      <c r="G59" s="15">
        <v>7041</v>
      </c>
      <c r="H59" s="15">
        <v>7091</v>
      </c>
      <c r="I59" s="15">
        <v>6687</v>
      </c>
      <c r="J59" s="15">
        <v>7515</v>
      </c>
      <c r="K59" s="15">
        <v>8112</v>
      </c>
      <c r="L59" s="15">
        <v>8275</v>
      </c>
      <c r="M59" s="15">
        <v>9098</v>
      </c>
      <c r="N59" s="15">
        <v>10151</v>
      </c>
      <c r="O59" s="15">
        <v>11788</v>
      </c>
      <c r="P59" s="15">
        <v>13601</v>
      </c>
      <c r="Q59" s="15">
        <v>13845</v>
      </c>
      <c r="R59" s="15">
        <v>14755</v>
      </c>
      <c r="S59" s="15">
        <v>13825</v>
      </c>
      <c r="T59" s="15">
        <v>10094</v>
      </c>
      <c r="U59" s="15">
        <v>8759</v>
      </c>
      <c r="V59" s="15">
        <v>7704</v>
      </c>
      <c r="W59" s="15">
        <v>6754</v>
      </c>
      <c r="X59" s="15">
        <v>5991</v>
      </c>
    </row>
    <row r="60" spans="1:24">
      <c r="A60" s="13" t="s">
        <v>102</v>
      </c>
      <c r="B60" s="15">
        <v>511</v>
      </c>
      <c r="C60" s="15">
        <v>707</v>
      </c>
      <c r="D60" s="15">
        <v>823</v>
      </c>
      <c r="E60" s="15">
        <v>1189</v>
      </c>
      <c r="F60" s="15">
        <v>928</v>
      </c>
      <c r="G60" s="15">
        <v>691</v>
      </c>
      <c r="H60" s="15">
        <v>451</v>
      </c>
      <c r="I60" s="15">
        <v>414</v>
      </c>
      <c r="J60" s="15">
        <v>336</v>
      </c>
      <c r="K60" s="15">
        <v>361</v>
      </c>
      <c r="L60" s="15">
        <v>422</v>
      </c>
      <c r="M60" s="15">
        <v>380</v>
      </c>
      <c r="N60" s="15">
        <v>390</v>
      </c>
      <c r="O60" s="15">
        <v>437</v>
      </c>
      <c r="P60" s="15">
        <v>423</v>
      </c>
      <c r="Q60" s="15">
        <v>518</v>
      </c>
      <c r="R60" s="15">
        <v>485</v>
      </c>
      <c r="S60" s="15">
        <v>551</v>
      </c>
      <c r="T60" s="15">
        <v>755</v>
      </c>
      <c r="U60" s="15">
        <v>877</v>
      </c>
      <c r="V60" s="15">
        <v>913</v>
      </c>
      <c r="W60" s="15">
        <v>929</v>
      </c>
      <c r="X60" s="15">
        <v>1074</v>
      </c>
    </row>
    <row r="61" spans="1:24">
      <c r="A61" s="13" t="s">
        <v>103</v>
      </c>
      <c r="B61" s="15">
        <v>97</v>
      </c>
      <c r="C61" s="15">
        <v>344</v>
      </c>
      <c r="D61" s="15">
        <v>434</v>
      </c>
      <c r="E61" s="15">
        <v>583</v>
      </c>
      <c r="F61" s="15">
        <v>485</v>
      </c>
      <c r="G61" s="15">
        <v>322</v>
      </c>
      <c r="H61" s="15">
        <v>219</v>
      </c>
      <c r="I61" s="15">
        <v>196</v>
      </c>
      <c r="J61" s="15">
        <v>120</v>
      </c>
      <c r="K61" s="15">
        <v>133</v>
      </c>
      <c r="L61" s="15">
        <v>157</v>
      </c>
      <c r="M61" s="15">
        <v>137</v>
      </c>
      <c r="N61" s="15">
        <v>126</v>
      </c>
      <c r="O61" s="15">
        <v>124</v>
      </c>
      <c r="P61" s="15">
        <v>106</v>
      </c>
      <c r="Q61" s="15">
        <v>141</v>
      </c>
      <c r="R61" s="15">
        <v>157</v>
      </c>
      <c r="S61" s="15">
        <v>234</v>
      </c>
      <c r="T61" s="15">
        <v>345</v>
      </c>
      <c r="U61" s="15">
        <v>438</v>
      </c>
      <c r="V61" s="15">
        <v>510</v>
      </c>
      <c r="W61" s="15">
        <v>508</v>
      </c>
      <c r="X61" s="15">
        <v>568</v>
      </c>
    </row>
  </sheetData>
  <conditionalFormatting sqref="A1">
    <cfRule type="expression" dxfId="125" priority="2">
      <formula>TRUE</formula>
    </cfRule>
  </conditionalFormatting>
  <conditionalFormatting sqref="A15:X15">
    <cfRule type="expression" dxfId="124" priority="10">
      <formula>TRUE</formula>
    </cfRule>
  </conditionalFormatting>
  <conditionalFormatting sqref="A17:X17">
    <cfRule type="expression" dxfId="123" priority="13">
      <formula>TRUE</formula>
    </cfRule>
  </conditionalFormatting>
  <conditionalFormatting sqref="A18:X21">
    <cfRule type="notContainsBlanks" dxfId="122" priority="1">
      <formula>LEN(TRIM(A18))&gt;0</formula>
    </cfRule>
  </conditionalFormatting>
  <conditionalFormatting sqref="A1:X1">
    <cfRule type="expression" dxfId="121" priority="7">
      <formula>TRUE</formula>
    </cfRule>
  </conditionalFormatting>
  <conditionalFormatting sqref="A21:X21">
    <cfRule type="expression" dxfId="120" priority="16">
      <formula>TRUE</formula>
    </cfRule>
  </conditionalFormatting>
  <conditionalFormatting sqref="A27:X27">
    <cfRule type="expression" dxfId="119" priority="19">
      <formula>TRUE</formula>
    </cfRule>
  </conditionalFormatting>
  <conditionalFormatting sqref="A31:X31">
    <cfRule type="expression" dxfId="118" priority="22">
      <formula>TRUE</formula>
    </cfRule>
  </conditionalFormatting>
  <conditionalFormatting sqref="A33:X33">
    <cfRule type="expression" dxfId="117" priority="25">
      <formula>TRUE</formula>
    </cfRule>
  </conditionalFormatting>
  <conditionalFormatting sqref="A36:X36">
    <cfRule type="expression" dxfId="116" priority="28">
      <formula>TRUE</formula>
    </cfRule>
  </conditionalFormatting>
  <conditionalFormatting sqref="A39:X39">
    <cfRule type="expression" dxfId="115" priority="31">
      <formula>TRUE</formula>
    </cfRule>
  </conditionalFormatting>
  <conditionalFormatting sqref="A46:X46">
    <cfRule type="expression" dxfId="114" priority="34">
      <formula>TRUE</formula>
    </cfRule>
  </conditionalFormatting>
  <conditionalFormatting sqref="A56:X56">
    <cfRule type="expression" dxfId="113" priority="37">
      <formula>TRUE</formula>
    </cfRule>
  </conditionalFormatting>
  <conditionalFormatting sqref="A61:X61">
    <cfRule type="expression" dxfId="112" priority="40">
      <formula>TRUE</formula>
    </cfRule>
  </conditionalFormatting>
  <conditionalFormatting sqref="B1">
    <cfRule type="expression" dxfId="111" priority="5">
      <formula>TRUE</formula>
    </cfRule>
  </conditionalFormatting>
  <conditionalFormatting sqref="B15">
    <cfRule type="expression" dxfId="110" priority="8">
      <formula>TRUE</formula>
    </cfRule>
  </conditionalFormatting>
  <conditionalFormatting sqref="B17">
    <cfRule type="expression" dxfId="109" priority="11">
      <formula>TRUE</formula>
    </cfRule>
  </conditionalFormatting>
  <conditionalFormatting sqref="B2">
    <cfRule type="expression" dxfId="108" priority="3">
      <formula>TRUE</formula>
    </cfRule>
  </conditionalFormatting>
  <conditionalFormatting sqref="B21">
    <cfRule type="expression" dxfId="107" priority="14">
      <formula>TRUE</formula>
    </cfRule>
  </conditionalFormatting>
  <conditionalFormatting sqref="B27">
    <cfRule type="expression" dxfId="106" priority="17">
      <formula>TRUE</formula>
    </cfRule>
  </conditionalFormatting>
  <conditionalFormatting sqref="B2:B61">
    <cfRule type="expression" dxfId="105" priority="42">
      <formula>TRUE</formula>
    </cfRule>
  </conditionalFormatting>
  <conditionalFormatting sqref="B31">
    <cfRule type="expression" dxfId="104" priority="20">
      <formula>TRUE</formula>
    </cfRule>
  </conditionalFormatting>
  <conditionalFormatting sqref="B33">
    <cfRule type="expression" dxfId="103" priority="23">
      <formula>TRUE</formula>
    </cfRule>
  </conditionalFormatting>
  <conditionalFormatting sqref="B36">
    <cfRule type="expression" dxfId="102" priority="26">
      <formula>TRUE</formula>
    </cfRule>
  </conditionalFormatting>
  <conditionalFormatting sqref="B39">
    <cfRule type="expression" dxfId="101" priority="29">
      <formula>TRUE</formula>
    </cfRule>
  </conditionalFormatting>
  <conditionalFormatting sqref="B46">
    <cfRule type="expression" dxfId="100" priority="32">
      <formula>TRUE</formula>
    </cfRule>
  </conditionalFormatting>
  <conditionalFormatting sqref="B56">
    <cfRule type="expression" dxfId="99" priority="35">
      <formula>TRUE</formula>
    </cfRule>
  </conditionalFormatting>
  <conditionalFormatting sqref="B61">
    <cfRule type="expression" dxfId="98" priority="38">
      <formula>TRUE</formula>
    </cfRule>
  </conditionalFormatting>
  <conditionalFormatting sqref="X1">
    <cfRule type="expression" dxfId="97" priority="6">
      <formula>TRUE</formula>
    </cfRule>
  </conditionalFormatting>
  <conditionalFormatting sqref="X15">
    <cfRule type="expression" dxfId="96" priority="9">
      <formula>TRUE</formula>
    </cfRule>
  </conditionalFormatting>
  <conditionalFormatting sqref="X17">
    <cfRule type="expression" dxfId="95" priority="12">
      <formula>TRUE</formula>
    </cfRule>
  </conditionalFormatting>
  <conditionalFormatting sqref="X2">
    <cfRule type="expression" dxfId="94" priority="4">
      <formula>TRUE</formula>
    </cfRule>
  </conditionalFormatting>
  <conditionalFormatting sqref="X21">
    <cfRule type="expression" dxfId="93" priority="15">
      <formula>TRUE</formula>
    </cfRule>
  </conditionalFormatting>
  <conditionalFormatting sqref="X27">
    <cfRule type="expression" dxfId="92" priority="18">
      <formula>TRUE</formula>
    </cfRule>
  </conditionalFormatting>
  <conditionalFormatting sqref="X2:X61">
    <cfRule type="expression" dxfId="91" priority="41">
      <formula>TRUE</formula>
    </cfRule>
  </conditionalFormatting>
  <conditionalFormatting sqref="X31">
    <cfRule type="expression" dxfId="90" priority="21">
      <formula>TRUE</formula>
    </cfRule>
  </conditionalFormatting>
  <conditionalFormatting sqref="X33">
    <cfRule type="expression" dxfId="89" priority="24">
      <formula>TRUE</formula>
    </cfRule>
  </conditionalFormatting>
  <conditionalFormatting sqref="X36">
    <cfRule type="expression" dxfId="88" priority="27">
      <formula>TRUE</formula>
    </cfRule>
  </conditionalFormatting>
  <conditionalFormatting sqref="X39">
    <cfRule type="expression" dxfId="87" priority="30">
      <formula>TRUE</formula>
    </cfRule>
  </conditionalFormatting>
  <conditionalFormatting sqref="X46">
    <cfRule type="expression" dxfId="86" priority="33">
      <formula>TRUE</formula>
    </cfRule>
  </conditionalFormatting>
  <conditionalFormatting sqref="X56">
    <cfRule type="expression" dxfId="85" priority="36">
      <formula>TRUE</formula>
    </cfRule>
  </conditionalFormatting>
  <conditionalFormatting sqref="X61">
    <cfRule type="expression" dxfId="84" priority="39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1"/>
  <sheetViews>
    <sheetView workbookViewId="0"/>
  </sheetViews>
  <sheetFormatPr defaultColWidth="8.85546875" defaultRowHeight="15"/>
  <cols>
    <col min="1" max="1" width="45.7109375" customWidth="1"/>
    <col min="2" max="24" width="13.7109375" customWidth="1"/>
  </cols>
  <sheetData>
    <row r="1" spans="1:24" ht="15.95">
      <c r="A1" s="2" t="s">
        <v>4</v>
      </c>
      <c r="B1" s="2" t="s">
        <v>104</v>
      </c>
      <c r="C1" s="2" t="s">
        <v>104</v>
      </c>
      <c r="D1" s="2" t="s">
        <v>104</v>
      </c>
      <c r="E1" s="2" t="s">
        <v>104</v>
      </c>
      <c r="F1" s="2" t="s">
        <v>104</v>
      </c>
      <c r="G1" s="2" t="s">
        <v>104</v>
      </c>
      <c r="H1" s="2" t="s">
        <v>104</v>
      </c>
      <c r="I1" s="2" t="s">
        <v>104</v>
      </c>
      <c r="J1" s="2" t="s">
        <v>104</v>
      </c>
      <c r="K1" s="2" t="s">
        <v>104</v>
      </c>
      <c r="L1" s="2" t="s">
        <v>104</v>
      </c>
      <c r="M1" s="2" t="s">
        <v>104</v>
      </c>
      <c r="N1" s="2" t="s">
        <v>104</v>
      </c>
      <c r="O1" s="2" t="s">
        <v>104</v>
      </c>
      <c r="P1" s="2" t="s">
        <v>104</v>
      </c>
      <c r="Q1" s="2" t="s">
        <v>104</v>
      </c>
      <c r="R1" s="2" t="s">
        <v>104</v>
      </c>
      <c r="S1" s="2" t="s">
        <v>104</v>
      </c>
      <c r="T1" s="2" t="s">
        <v>104</v>
      </c>
      <c r="U1" s="2" t="s">
        <v>104</v>
      </c>
      <c r="V1" s="2" t="s">
        <v>104</v>
      </c>
      <c r="W1" s="2" t="s">
        <v>104</v>
      </c>
      <c r="X1" s="2" t="s">
        <v>104</v>
      </c>
    </row>
    <row r="2" spans="1:24" ht="32.1">
      <c r="A2" s="2" t="s">
        <v>49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</row>
    <row r="3" spans="1:24" ht="15.95">
      <c r="A3" s="2" t="s">
        <v>40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2">
        <v>2031</v>
      </c>
      <c r="K3" s="2">
        <v>2032</v>
      </c>
      <c r="L3" s="2">
        <v>2033</v>
      </c>
      <c r="M3" s="2">
        <v>2034</v>
      </c>
      <c r="N3" s="2">
        <v>2035</v>
      </c>
      <c r="O3" s="2">
        <v>2036</v>
      </c>
      <c r="P3" s="2">
        <v>2037</v>
      </c>
      <c r="Q3" s="2">
        <v>2038</v>
      </c>
      <c r="R3" s="2">
        <v>2039</v>
      </c>
      <c r="S3" s="2">
        <v>2040</v>
      </c>
      <c r="T3" s="2">
        <v>2041</v>
      </c>
      <c r="U3" s="2">
        <v>2042</v>
      </c>
      <c r="V3" s="2">
        <v>2043</v>
      </c>
      <c r="W3" s="2">
        <v>2044</v>
      </c>
      <c r="X3" s="2">
        <v>2045</v>
      </c>
    </row>
    <row r="4" spans="1:24" ht="15.95">
      <c r="A4" s="2" t="s">
        <v>50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</row>
    <row r="5" spans="1:24" ht="15.95">
      <c r="A5" s="2" t="s">
        <v>51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</row>
    <row r="6" spans="1:24">
      <c r="A6" s="13" t="s">
        <v>52</v>
      </c>
      <c r="B6" s="14">
        <v>-2429093.7084840001</v>
      </c>
      <c r="C6" s="14">
        <v>-1528735.2389829999</v>
      </c>
      <c r="D6" s="14">
        <v>-1160145.037363</v>
      </c>
      <c r="E6" s="14">
        <v>-729074.65425699996</v>
      </c>
      <c r="F6" s="14">
        <v>-867293.21530799998</v>
      </c>
      <c r="G6" s="14">
        <v>-733499.87838899996</v>
      </c>
      <c r="H6" s="14">
        <v>-464033.28239700012</v>
      </c>
      <c r="I6" s="14">
        <v>-473669.52587800001</v>
      </c>
      <c r="J6" s="14">
        <v>-491690.99763499998</v>
      </c>
      <c r="K6" s="14">
        <v>-737454.73702600005</v>
      </c>
      <c r="L6" s="14">
        <v>-910701.19072499999</v>
      </c>
      <c r="M6" s="14">
        <v>-1255055.2944799999</v>
      </c>
      <c r="N6" s="14">
        <v>-1376535.9449819999</v>
      </c>
      <c r="O6" s="14">
        <v>-1691406.8856639999</v>
      </c>
      <c r="P6" s="14">
        <v>-1960386.6770220001</v>
      </c>
      <c r="Q6" s="14">
        <v>-2004145.4633780001</v>
      </c>
      <c r="R6" s="14">
        <v>-2087974.100969</v>
      </c>
      <c r="S6" s="14">
        <v>-1927811.1777860001</v>
      </c>
      <c r="T6" s="14">
        <v>-1465753.4586509999</v>
      </c>
      <c r="U6" s="14">
        <v>-1335415.555834</v>
      </c>
      <c r="V6" s="14">
        <v>-1234224.6067929999</v>
      </c>
      <c r="W6" s="14">
        <v>-1110462.557785</v>
      </c>
      <c r="X6" s="14">
        <v>-938466.369098</v>
      </c>
    </row>
    <row r="7" spans="1:24">
      <c r="A7" s="13" t="s">
        <v>53</v>
      </c>
      <c r="B7" s="14">
        <v>10466631.35235</v>
      </c>
      <c r="C7" s="14">
        <v>9700520.3816839997</v>
      </c>
      <c r="D7" s="14">
        <v>10836429.576363999</v>
      </c>
      <c r="E7" s="14">
        <v>11929493.318573</v>
      </c>
      <c r="F7" s="14">
        <v>10058843.376538999</v>
      </c>
      <c r="G7" s="14">
        <v>8216202.2053889995</v>
      </c>
      <c r="H7" s="14">
        <v>5076451.5326959994</v>
      </c>
      <c r="I7" s="14">
        <v>5060048.0407800004</v>
      </c>
      <c r="J7" s="14">
        <v>3652291.4685749998</v>
      </c>
      <c r="K7" s="14">
        <v>5363732.097658</v>
      </c>
      <c r="L7" s="14">
        <v>6435651.9330559997</v>
      </c>
      <c r="M7" s="14">
        <v>7860931.9661129992</v>
      </c>
      <c r="N7" s="14">
        <v>7967741.6483960003</v>
      </c>
      <c r="O7" s="14">
        <v>7997302.5808140002</v>
      </c>
      <c r="P7" s="14">
        <v>9016656.540564999</v>
      </c>
      <c r="Q7" s="14">
        <v>9359737.5364009999</v>
      </c>
      <c r="R7" s="14">
        <v>8870943.1682210006</v>
      </c>
      <c r="S7" s="14">
        <v>9064825.1544070002</v>
      </c>
      <c r="T7" s="14">
        <v>8745514.2507419996</v>
      </c>
      <c r="U7" s="14">
        <v>9499865.8413360007</v>
      </c>
      <c r="V7" s="14">
        <v>8909526.9076710008</v>
      </c>
      <c r="W7" s="14">
        <v>9557498.7726189997</v>
      </c>
      <c r="X7" s="14">
        <v>9531024.3753819987</v>
      </c>
    </row>
    <row r="8" spans="1:24">
      <c r="A8" s="13" t="s">
        <v>54</v>
      </c>
      <c r="B8" s="14">
        <v>2622448.3173600012</v>
      </c>
      <c r="C8" s="14">
        <v>3320493.4221600001</v>
      </c>
      <c r="D8" s="14">
        <v>3733605.1654559998</v>
      </c>
      <c r="E8" s="14">
        <v>3571178.5363799999</v>
      </c>
      <c r="F8" s="14">
        <v>4830677.5100519992</v>
      </c>
      <c r="G8" s="14">
        <v>4866080.5824720012</v>
      </c>
      <c r="H8" s="14">
        <v>4804224.132708</v>
      </c>
      <c r="I8" s="14">
        <v>4853306.032523999</v>
      </c>
      <c r="J8" s="14">
        <v>5027379.5586839998</v>
      </c>
      <c r="K8" s="14">
        <v>4671791.0905680005</v>
      </c>
      <c r="L8" s="14">
        <v>4457767.6332360003</v>
      </c>
      <c r="M8" s="14">
        <v>4443594.1615800001</v>
      </c>
      <c r="N8" s="14">
        <v>4062549.705168</v>
      </c>
      <c r="O8" s="14">
        <v>4610119.0078559993</v>
      </c>
      <c r="P8" s="14">
        <v>3809973.3846359989</v>
      </c>
      <c r="Q8" s="14">
        <v>3856852.1947079999</v>
      </c>
      <c r="R8" s="14">
        <v>3846952.4094600012</v>
      </c>
      <c r="S8" s="14">
        <v>3797555.1370080002</v>
      </c>
      <c r="T8" s="14">
        <v>3695742.8887200002</v>
      </c>
      <c r="U8" s="14">
        <v>3676359.7533120001</v>
      </c>
      <c r="V8" s="14">
        <v>4014216.9051600001</v>
      </c>
      <c r="W8" s="14">
        <v>2895954.1483200002</v>
      </c>
      <c r="X8" s="14">
        <v>2772649.1304839998</v>
      </c>
    </row>
    <row r="9" spans="1:24">
      <c r="A9" s="13" t="s">
        <v>55</v>
      </c>
      <c r="B9" s="14">
        <v>1946065.3542599999</v>
      </c>
      <c r="C9" s="14">
        <v>1091520.43566</v>
      </c>
      <c r="D9" s="14">
        <v>233032.10809200001</v>
      </c>
      <c r="E9" s="14">
        <v>171104.55460800001</v>
      </c>
      <c r="F9" s="14">
        <v>247663.07247599991</v>
      </c>
      <c r="G9" s="14">
        <v>163635.741072</v>
      </c>
      <c r="H9" s="14">
        <v>167258.59537200001</v>
      </c>
      <c r="I9" s="14">
        <v>81676.086851999993</v>
      </c>
      <c r="J9" s="14">
        <v>141164.03177999999</v>
      </c>
      <c r="K9" s="14">
        <v>112519.7337</v>
      </c>
      <c r="L9" s="14">
        <v>84963.105431999982</v>
      </c>
      <c r="M9" s="14">
        <v>203697.24307200001</v>
      </c>
      <c r="N9" s="14">
        <v>181825.50150000001</v>
      </c>
      <c r="O9" s="14">
        <v>922936.22433599981</v>
      </c>
      <c r="P9" s="14">
        <v>878762.90661599999</v>
      </c>
      <c r="Q9" s="14">
        <v>855016.76707199984</v>
      </c>
      <c r="R9" s="14">
        <v>1386316.765044</v>
      </c>
      <c r="S9" s="14">
        <v>1283547.0026400001</v>
      </c>
      <c r="T9" s="14">
        <v>1826648.082036</v>
      </c>
      <c r="U9" s="14">
        <v>1103833.9059240001</v>
      </c>
      <c r="V9" s="14">
        <v>983573.40961200022</v>
      </c>
      <c r="W9" s="14">
        <v>1501922.6480640001</v>
      </c>
      <c r="X9" s="14">
        <v>1402425.2785799999</v>
      </c>
    </row>
    <row r="10" spans="1:24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3" t="s">
        <v>57</v>
      </c>
      <c r="B11" s="14">
        <v>874244.17077600001</v>
      </c>
      <c r="C11" s="14">
        <v>208157.69942399999</v>
      </c>
      <c r="D11" s="14">
        <v>4789.7999759999993</v>
      </c>
      <c r="E11" s="14">
        <v>165434.21541599999</v>
      </c>
      <c r="F11" s="14">
        <v>12108.8874</v>
      </c>
      <c r="G11" s="14">
        <v>65624.615099999995</v>
      </c>
      <c r="H11" s="14">
        <v>1286464.6262159999</v>
      </c>
      <c r="I11" s="14">
        <v>1232625.5105880001</v>
      </c>
      <c r="J11" s="14">
        <v>1984957.937316</v>
      </c>
      <c r="K11" s="14">
        <v>1738837.497192</v>
      </c>
      <c r="L11" s="14">
        <v>1214143.683432</v>
      </c>
      <c r="M11" s="14">
        <v>25245.982332000011</v>
      </c>
      <c r="N11" s="14">
        <v>1188253.82766</v>
      </c>
      <c r="O11" s="14">
        <v>1140050.0073599999</v>
      </c>
      <c r="P11" s="14">
        <v>260046.69098399999</v>
      </c>
      <c r="Q11" s="14">
        <v>495124.49807999999</v>
      </c>
      <c r="R11" s="14">
        <v>246883.30954799999</v>
      </c>
      <c r="S11" s="14">
        <v>572193.27277199994</v>
      </c>
      <c r="T11" s="14">
        <v>398337.06562800001</v>
      </c>
      <c r="U11" s="14">
        <v>3455.260452</v>
      </c>
      <c r="V11" s="14">
        <v>860459.00001600012</v>
      </c>
      <c r="W11" s="14">
        <v>241634.04897599999</v>
      </c>
      <c r="X11" s="14">
        <v>587410.6625160001</v>
      </c>
    </row>
    <row r="12" spans="1:24">
      <c r="A12" s="13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3" t="s">
        <v>59</v>
      </c>
      <c r="B13" s="14">
        <v>-120216.24354</v>
      </c>
      <c r="C13" s="14">
        <v>335543.283734</v>
      </c>
      <c r="D13" s="14">
        <v>908557.79801499972</v>
      </c>
      <c r="E13" s="14">
        <v>770642.23050299985</v>
      </c>
      <c r="F13" s="14">
        <v>927725.144875</v>
      </c>
      <c r="G13" s="14">
        <v>1150976.2831629999</v>
      </c>
      <c r="H13" s="14">
        <v>1301334.3641909999</v>
      </c>
      <c r="I13" s="14">
        <v>1347681.2677790001</v>
      </c>
      <c r="J13" s="14">
        <v>1351443.4568630001</v>
      </c>
      <c r="K13" s="14">
        <v>1328222.1760450001</v>
      </c>
      <c r="L13" s="14">
        <v>1184319.9384310001</v>
      </c>
      <c r="M13" s="14">
        <v>940948.84186600021</v>
      </c>
      <c r="N13" s="14">
        <v>1042512.3882329999</v>
      </c>
      <c r="O13" s="14">
        <v>732094.79030599992</v>
      </c>
      <c r="P13" s="14">
        <v>510333.86203000002</v>
      </c>
      <c r="Q13" s="14">
        <v>521035.92065500002</v>
      </c>
      <c r="R13" s="14">
        <v>141892.73940399999</v>
      </c>
      <c r="S13" s="14">
        <v>245041.19956400001</v>
      </c>
      <c r="T13" s="14">
        <v>287641.94665200001</v>
      </c>
      <c r="U13" s="14">
        <v>470390.07256100001</v>
      </c>
      <c r="V13" s="14">
        <v>645565.89340400009</v>
      </c>
      <c r="W13" s="14">
        <v>279280.37469899998</v>
      </c>
      <c r="X13" s="14">
        <v>328579.24075</v>
      </c>
    </row>
    <row r="14" spans="1:24">
      <c r="A14" s="13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3" t="s">
        <v>62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7831460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7381400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7014330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6890380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6655560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6485500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6199050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5864320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5688500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5374800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5379500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5398400.0000000009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5294700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5243000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5327040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5385680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5333720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5350380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5357469.9999999991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5484140</v>
      </c>
      <c r="V16" s="14">
        <f t="array" ref="V16">V4*1000*VLOOKUP(V3,Capacity!$B$5:$I$35,2,0)*(IF(MIN(IF(VALUE(LEFT(Capacity!$D$5:$I$5,2))&gt;=V5,VALUE(LEFT(Capacity!$D$5:$I$5,2)),MAX(VALUE(LEFT(Capacity!$D$5:$I$5,2)))))&gt;MAX(IF(VALUE(LEFT(Capacity!$D$5:$I$5,2))&lt;V5,VALUE(LEFT(Capacity!$D$5:$I$5,2)),0)),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0)+(VLOOKUP(V3, Capacity!$B$5:$I$35, MATCH(CONCATENATE(MIN(IF(VALUE(LEFT(Capacity!$D$5:$I$5,2))&gt;=V5,VALUE(LEFT(Capacity!$D$5:$I$5,2)),MAX(VALUE(LEFT(Capacity!$D$5:$I$5,2))))), " HR Capacity Credit (%)"), Capacity!$B$5:$I$5, 0),0)-IF(MAX(IF(VALUE(LEFT(Capacity!$D$5:$I$5,2))&lt;V5,VALUE(LEFT(Capacity!$D$5:$I$5,2)),0))&gt;0,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)*((V5-MAX(IF(VALUE(LEFT(Capacity!$D$5:$I$5,2))&lt;V5,VALUE(LEFT(Capacity!$D$5:$I$5,2)),0)))/(MIN(IF(VALUE(LEFT(Capacity!$D$5:$I$5,2))&gt;=V5,VALUE(LEFT(Capacity!$D$5:$I$5,2)),MAX(VALUE(LEFT(Capacity!$D$5:$I$5,2)))))-MAX(IF(VALUE(LEFT(Capacity!$D$5:$I$5,2))&lt;V5,VALUE(LEFT(Capacity!$D$5:$I$5,2)),0)))),VLOOKUP(V3, Capacity!$B$5:$I$35, MATCH(CONCATENATE(MIN(IF(VALUE(LEFT(Capacity!$D$5:$I$5,2))&gt;=V5,VALUE(LEFT(Capacity!$D$5:$I$5,2)),MAX(VALUE(LEFT(Capacity!$D$5:$I$5,2))))), " HR Capacity Credit (%)"), Capacity!$B$5:$I$5, 0),0))/100)</f>
        <v>5513760</v>
      </c>
      <c r="W16" s="14">
        <f t="array" ref="W16">W4*1000*VLOOKUP(W3,Capacity!$B$5:$I$35,2,0)*(IF(MIN(IF(VALUE(LEFT(Capacity!$D$5:$I$5,2))&gt;=W5,VALUE(LEFT(Capacity!$D$5:$I$5,2)),MAX(VALUE(LEFT(Capacity!$D$5:$I$5,2)))))&gt;MAX(IF(VALUE(LEFT(Capacity!$D$5:$I$5,2))&lt;W5,VALUE(LEFT(Capacity!$D$5:$I$5,2)),0)),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0)+(VLOOKUP(W3, Capacity!$B$5:$I$35, MATCH(CONCATENATE(MIN(IF(VALUE(LEFT(Capacity!$D$5:$I$5,2))&gt;=W5,VALUE(LEFT(Capacity!$D$5:$I$5,2)),MAX(VALUE(LEFT(Capacity!$D$5:$I$5,2))))), " HR Capacity Credit (%)"), Capacity!$B$5:$I$5, 0),0)-IF(MAX(IF(VALUE(LEFT(Capacity!$D$5:$I$5,2))&lt;W5,VALUE(LEFT(Capacity!$D$5:$I$5,2)),0))&gt;0,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)*((W5-MAX(IF(VALUE(LEFT(Capacity!$D$5:$I$5,2))&lt;W5,VALUE(LEFT(Capacity!$D$5:$I$5,2)),0)))/(MIN(IF(VALUE(LEFT(Capacity!$D$5:$I$5,2))&gt;=W5,VALUE(LEFT(Capacity!$D$5:$I$5,2)),MAX(VALUE(LEFT(Capacity!$D$5:$I$5,2)))))-MAX(IF(VALUE(LEFT(Capacity!$D$5:$I$5,2))&lt;W5,VALUE(LEFT(Capacity!$D$5:$I$5,2)),0)))),VLOOKUP(W3, Capacity!$B$5:$I$35, MATCH(CONCATENATE(MIN(IF(VALUE(LEFT(Capacity!$D$5:$I$5,2))&gt;=W5,VALUE(LEFT(Capacity!$D$5:$I$5,2)),MAX(VALUE(LEFT(Capacity!$D$5:$I$5,2))))), " HR Capacity Credit (%)"), Capacity!$B$5:$I$5, 0),0))/100)</f>
        <v>5713920</v>
      </c>
      <c r="X16" s="14">
        <f t="array" ref="X16">X4*1000*VLOOKUP(X3,Capacity!$B$5:$I$35,2,0)*(IF(MIN(IF(VALUE(LEFT(Capacity!$D$5:$I$5,2))&gt;=X5,VALUE(LEFT(Capacity!$D$5:$I$5,2)),MAX(VALUE(LEFT(Capacity!$D$5:$I$5,2)))))&gt;MAX(IF(VALUE(LEFT(Capacity!$D$5:$I$5,2))&lt;X5,VALUE(LEFT(Capacity!$D$5:$I$5,2)),0)),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0)+(VLOOKUP(X3, Capacity!$B$5:$I$35, MATCH(CONCATENATE(MIN(IF(VALUE(LEFT(Capacity!$D$5:$I$5,2))&gt;=X5,VALUE(LEFT(Capacity!$D$5:$I$5,2)),MAX(VALUE(LEFT(Capacity!$D$5:$I$5,2))))), " HR Capacity Credit (%)"), Capacity!$B$5:$I$5, 0),0)-IF(MAX(IF(VALUE(LEFT(Capacity!$D$5:$I$5,2))&lt;X5,VALUE(LEFT(Capacity!$D$5:$I$5,2)),0))&gt;0,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)*((X5-MAX(IF(VALUE(LEFT(Capacity!$D$5:$I$5,2))&lt;X5,VALUE(LEFT(Capacity!$D$5:$I$5,2)),0)))/(MIN(IF(VALUE(LEFT(Capacity!$D$5:$I$5,2))&gt;=X5,VALUE(LEFT(Capacity!$D$5:$I$5,2)),MAX(VALUE(LEFT(Capacity!$D$5:$I$5,2)))))-MAX(IF(VALUE(LEFT(Capacity!$D$5:$I$5,2))&lt;X5,VALUE(LEFT(Capacity!$D$5:$I$5,2)),0)))),VLOOKUP(X3, Capacity!$B$5:$I$35, MATCH(CONCATENATE(MIN(IF(VALUE(LEFT(Capacity!$D$5:$I$5,2))&gt;=X5,VALUE(LEFT(Capacity!$D$5:$I$5,2)),MAX(VALUE(LEFT(Capacity!$D$5:$I$5,2))))), " HR Capacity Credit (%)"), Capacity!$B$5:$I$5, 0),0))/100)</f>
        <v>5740350</v>
      </c>
    </row>
    <row r="17" spans="1:24">
      <c r="A17" s="13" t="s">
        <v>63</v>
      </c>
      <c r="B17" s="14">
        <v>1717950.7017161669</v>
      </c>
      <c r="C17" s="14">
        <v>1991597.466544661</v>
      </c>
      <c r="D17" s="14">
        <v>2313710.87665356</v>
      </c>
      <c r="E17" s="14">
        <v>2809744.5853108261</v>
      </c>
      <c r="F17" s="14">
        <v>2402286.049509414</v>
      </c>
      <c r="G17" s="14">
        <v>2009274.1690234081</v>
      </c>
      <c r="H17" s="14">
        <v>1608589.554590022</v>
      </c>
      <c r="I17" s="14">
        <v>1518225.844026912</v>
      </c>
      <c r="J17" s="14">
        <v>1404548.2035123289</v>
      </c>
      <c r="K17" s="14">
        <v>1498663.557383768</v>
      </c>
      <c r="L17" s="14">
        <v>1558521.124711137</v>
      </c>
      <c r="M17" s="14">
        <v>1570501.764455233</v>
      </c>
      <c r="N17" s="14">
        <v>1644568.4004835491</v>
      </c>
      <c r="O17" s="14">
        <v>1677861.2234631809</v>
      </c>
      <c r="P17" s="14">
        <v>1739940.7291364369</v>
      </c>
      <c r="Q17" s="14">
        <v>1783040.6695353719</v>
      </c>
      <c r="R17" s="14">
        <v>1810685.6920722851</v>
      </c>
      <c r="S17" s="14">
        <v>1896578.866013682</v>
      </c>
      <c r="T17" s="14">
        <v>2003619.84487604</v>
      </c>
      <c r="U17" s="14">
        <v>2200874.944241575</v>
      </c>
      <c r="V17" s="14">
        <v>2246762.5902598379</v>
      </c>
      <c r="W17" s="14">
        <v>2245728.7264132178</v>
      </c>
      <c r="X17" s="14">
        <v>2343580.3737969049</v>
      </c>
    </row>
    <row r="18" spans="1:24">
      <c r="A18" s="13" t="s">
        <v>0</v>
      </c>
      <c r="B18" s="14">
        <f t="shared" ref="B18:X18" si="0">SUM(B6:B17)</f>
        <v>22909489.944438167</v>
      </c>
      <c r="C18" s="14">
        <f t="shared" si="0"/>
        <v>22500497.450223662</v>
      </c>
      <c r="D18" s="14">
        <f t="shared" si="0"/>
        <v>23884310.287193559</v>
      </c>
      <c r="E18" s="14">
        <f t="shared" si="0"/>
        <v>25578902.786533825</v>
      </c>
      <c r="F18" s="14">
        <f t="shared" si="0"/>
        <v>24267570.825543411</v>
      </c>
      <c r="G18" s="14">
        <f t="shared" si="0"/>
        <v>22223793.717830408</v>
      </c>
      <c r="H18" s="14">
        <f t="shared" si="0"/>
        <v>19979339.523376022</v>
      </c>
      <c r="I18" s="14">
        <f t="shared" si="0"/>
        <v>19484213.256671909</v>
      </c>
      <c r="J18" s="14">
        <f t="shared" si="0"/>
        <v>18758593.659095328</v>
      </c>
      <c r="K18" s="14">
        <f t="shared" si="0"/>
        <v>19351111.415520769</v>
      </c>
      <c r="L18" s="14">
        <f t="shared" si="0"/>
        <v>19404166.227573138</v>
      </c>
      <c r="M18" s="14">
        <f t="shared" si="0"/>
        <v>19188264.664938234</v>
      </c>
      <c r="N18" s="14">
        <f t="shared" si="0"/>
        <v>20005615.526458547</v>
      </c>
      <c r="O18" s="14">
        <f t="shared" si="0"/>
        <v>20631956.948471181</v>
      </c>
      <c r="P18" s="14">
        <f t="shared" si="0"/>
        <v>19582367.436945435</v>
      </c>
      <c r="Q18" s="14">
        <f t="shared" si="0"/>
        <v>20252342.123073373</v>
      </c>
      <c r="R18" s="14">
        <f t="shared" si="0"/>
        <v>19549419.982780285</v>
      </c>
      <c r="S18" s="14">
        <f t="shared" si="0"/>
        <v>20282309.454618685</v>
      </c>
      <c r="T18" s="14">
        <f t="shared" si="0"/>
        <v>20849220.620003037</v>
      </c>
      <c r="U18" s="14">
        <f t="shared" si="0"/>
        <v>21103504.221992575</v>
      </c>
      <c r="V18" s="14">
        <f t="shared" si="0"/>
        <v>21939640.09932984</v>
      </c>
      <c r="W18" s="14">
        <f t="shared" si="0"/>
        <v>21325476.161306217</v>
      </c>
      <c r="X18" s="14">
        <f t="shared" si="0"/>
        <v>21767552.692410905</v>
      </c>
    </row>
    <row r="19" spans="1:24">
      <c r="A19" s="13" t="s">
        <v>6</v>
      </c>
      <c r="B19" s="14">
        <f t="shared" ref="B19:X19" si="1">B18/B4/1000</f>
        <v>229.09489944438167</v>
      </c>
      <c r="C19" s="14">
        <f t="shared" si="1"/>
        <v>225.00497450223662</v>
      </c>
      <c r="D19" s="14">
        <f t="shared" si="1"/>
        <v>238.84310287193557</v>
      </c>
      <c r="E19" s="14">
        <f t="shared" si="1"/>
        <v>255.78902786533826</v>
      </c>
      <c r="F19" s="14">
        <f t="shared" si="1"/>
        <v>242.67570825543413</v>
      </c>
      <c r="G19" s="14">
        <f t="shared" si="1"/>
        <v>222.23793717830407</v>
      </c>
      <c r="H19" s="14">
        <f t="shared" si="1"/>
        <v>199.79339523376021</v>
      </c>
      <c r="I19" s="14">
        <f t="shared" si="1"/>
        <v>194.84213256671907</v>
      </c>
      <c r="J19" s="14">
        <f t="shared" si="1"/>
        <v>187.58593659095328</v>
      </c>
      <c r="K19" s="14">
        <f t="shared" si="1"/>
        <v>193.51111415520768</v>
      </c>
      <c r="L19" s="14">
        <f t="shared" si="1"/>
        <v>194.0416622757314</v>
      </c>
      <c r="M19" s="14">
        <f t="shared" si="1"/>
        <v>191.88264664938234</v>
      </c>
      <c r="N19" s="14">
        <f t="shared" si="1"/>
        <v>200.05615526458544</v>
      </c>
      <c r="O19" s="14">
        <f t="shared" si="1"/>
        <v>206.31956948471179</v>
      </c>
      <c r="P19" s="14">
        <f t="shared" si="1"/>
        <v>195.82367436945435</v>
      </c>
      <c r="Q19" s="14">
        <f t="shared" si="1"/>
        <v>202.52342123073373</v>
      </c>
      <c r="R19" s="14">
        <f t="shared" si="1"/>
        <v>195.49419982780287</v>
      </c>
      <c r="S19" s="14">
        <f t="shared" si="1"/>
        <v>202.82309454618687</v>
      </c>
      <c r="T19" s="14">
        <f t="shared" si="1"/>
        <v>208.49220620003038</v>
      </c>
      <c r="U19" s="14">
        <f t="shared" si="1"/>
        <v>211.03504221992577</v>
      </c>
      <c r="V19" s="14">
        <f t="shared" si="1"/>
        <v>219.39640099329839</v>
      </c>
      <c r="W19" s="14">
        <f t="shared" si="1"/>
        <v>213.25476161306219</v>
      </c>
      <c r="X19" s="14">
        <f t="shared" si="1"/>
        <v>217.67552692410905</v>
      </c>
    </row>
    <row r="20" spans="1:24">
      <c r="A20" s="13" t="s">
        <v>7</v>
      </c>
      <c r="B20" s="14">
        <f>B19/B5</f>
        <v>57.273724861095417</v>
      </c>
      <c r="C20" s="14">
        <f>C19/B5</f>
        <v>56.251243625559155</v>
      </c>
      <c r="D20" s="14">
        <f>D19/B5</f>
        <v>59.710775717983893</v>
      </c>
      <c r="E20" s="14">
        <f>E19/B5</f>
        <v>63.947256966334564</v>
      </c>
      <c r="F20" s="14">
        <f>F19/B5</f>
        <v>60.668927063858533</v>
      </c>
      <c r="G20" s="14">
        <f>G19/B5</f>
        <v>55.559484294576016</v>
      </c>
      <c r="H20" s="14">
        <f>H19/B5</f>
        <v>49.948348808440052</v>
      </c>
      <c r="I20" s="14">
        <f>I19/B5</f>
        <v>48.710533141679768</v>
      </c>
      <c r="J20" s="14">
        <f>J19/B5</f>
        <v>46.89648414773832</v>
      </c>
      <c r="K20" s="14">
        <f>K19/B5</f>
        <v>48.37777853880192</v>
      </c>
      <c r="L20" s="14">
        <f>L19/B5</f>
        <v>48.510415568932849</v>
      </c>
      <c r="M20" s="14">
        <f>M19/B5</f>
        <v>47.970661662345584</v>
      </c>
      <c r="N20" s="14">
        <f>N19/B5</f>
        <v>50.01403881614636</v>
      </c>
      <c r="O20" s="14">
        <f>O19/B5</f>
        <v>51.579892371177948</v>
      </c>
      <c r="P20" s="14">
        <f>P19/B5</f>
        <v>48.955918592363588</v>
      </c>
      <c r="Q20" s="14">
        <f>Q19/B5</f>
        <v>50.630855307683433</v>
      </c>
      <c r="R20" s="14">
        <f>R19/B5</f>
        <v>48.873549956950718</v>
      </c>
      <c r="S20" s="14">
        <f>S19/B5</f>
        <v>50.705773636546716</v>
      </c>
      <c r="T20" s="14">
        <f>T19/B5</f>
        <v>52.123051550007595</v>
      </c>
      <c r="U20" s="14">
        <f>U19/B5</f>
        <v>52.758760554981443</v>
      </c>
      <c r="V20" s="14">
        <f>V19/B5</f>
        <v>54.849100248324596</v>
      </c>
      <c r="W20" s="14">
        <f>W19/B5</f>
        <v>53.313690403265547</v>
      </c>
      <c r="X20" s="14">
        <f>X19/B5</f>
        <v>54.418881731027263</v>
      </c>
    </row>
    <row r="21" spans="1:24">
      <c r="A21" s="13" t="s">
        <v>8</v>
      </c>
      <c r="B21" s="15">
        <v>254.38125151849999</v>
      </c>
      <c r="C21" s="15">
        <v>223.0153789104584</v>
      </c>
      <c r="D21" s="15">
        <v>232.92869236850001</v>
      </c>
      <c r="E21" s="15">
        <v>210.704266819</v>
      </c>
      <c r="F21" s="15">
        <v>216.13408562058339</v>
      </c>
      <c r="G21" s="15">
        <v>210.19799170741669</v>
      </c>
      <c r="H21" s="15">
        <v>182.9206896884584</v>
      </c>
      <c r="I21" s="15">
        <v>183.37795062879169</v>
      </c>
      <c r="J21" s="15">
        <v>165.35132895325</v>
      </c>
      <c r="K21" s="15">
        <v>192.58791876170841</v>
      </c>
      <c r="L21" s="15">
        <v>203.14963060658329</v>
      </c>
      <c r="M21" s="15">
        <v>226.68649203016659</v>
      </c>
      <c r="N21" s="15">
        <v>228.3966868383333</v>
      </c>
      <c r="O21" s="15">
        <v>233.73883738129169</v>
      </c>
      <c r="P21" s="15">
        <v>238.34186418133339</v>
      </c>
      <c r="Q21" s="15">
        <v>235.33872271383339</v>
      </c>
      <c r="R21" s="15">
        <v>219.72951177220841</v>
      </c>
      <c r="S21" s="15">
        <v>218.3098386435833</v>
      </c>
      <c r="T21" s="15">
        <v>210.00456592316661</v>
      </c>
      <c r="U21" s="15">
        <v>197.8950636098333</v>
      </c>
      <c r="V21" s="15">
        <v>193.0408772436667</v>
      </c>
      <c r="W21" s="15">
        <v>189.11737496962499</v>
      </c>
      <c r="X21" s="15">
        <v>183.3112008262917</v>
      </c>
    </row>
    <row r="22" spans="1:24">
      <c r="A22" s="13" t="s">
        <v>64</v>
      </c>
      <c r="B22" s="16">
        <v>32.037659238244089</v>
      </c>
      <c r="C22" s="16">
        <v>23.621197310025391</v>
      </c>
      <c r="D22" s="16">
        <v>13.6655701700747</v>
      </c>
      <c r="E22" s="16">
        <v>9.5581938712802099</v>
      </c>
      <c r="F22" s="16">
        <v>11.246434636975</v>
      </c>
      <c r="G22" s="16">
        <v>9.6565386679903842</v>
      </c>
      <c r="H22" s="16">
        <v>7.8160057227190496</v>
      </c>
      <c r="I22" s="16">
        <v>7.4197970100786357</v>
      </c>
      <c r="J22" s="16">
        <v>9.4403177005874888</v>
      </c>
      <c r="K22" s="16">
        <v>10.79141719743275</v>
      </c>
      <c r="L22" s="16">
        <v>12.068813199946341</v>
      </c>
      <c r="M22" s="16">
        <v>15.347199472946119</v>
      </c>
      <c r="N22" s="16">
        <v>16.256900469051171</v>
      </c>
      <c r="O22" s="16">
        <v>22.179916279565241</v>
      </c>
      <c r="P22" s="16">
        <v>25.155998915818639</v>
      </c>
      <c r="Q22" s="16">
        <v>26.111355176686171</v>
      </c>
      <c r="R22" s="16">
        <v>33.863303274984297</v>
      </c>
      <c r="S22" s="16">
        <v>31.276961590605602</v>
      </c>
      <c r="T22" s="16">
        <v>26.551414112416829</v>
      </c>
      <c r="U22" s="16">
        <v>23.99811676650743</v>
      </c>
      <c r="V22" s="16">
        <v>22.591729533781582</v>
      </c>
      <c r="W22" s="16">
        <v>23.354227350136661</v>
      </c>
      <c r="X22" s="16">
        <v>20.319064821913081</v>
      </c>
    </row>
    <row r="23" spans="1:24">
      <c r="A23" s="13" t="s">
        <v>65</v>
      </c>
      <c r="B23" s="16">
        <v>147.99705827397389</v>
      </c>
      <c r="C23" s="16">
        <v>176.328674536812</v>
      </c>
      <c r="D23" s="16">
        <v>179.02941618506401</v>
      </c>
      <c r="E23" s="16">
        <v>220.58039614094639</v>
      </c>
      <c r="F23" s="16">
        <v>190.80393878576169</v>
      </c>
      <c r="G23" s="16">
        <v>171.89315806492999</v>
      </c>
      <c r="H23" s="16">
        <v>151.73235718048619</v>
      </c>
      <c r="I23" s="16">
        <v>145.26232195664551</v>
      </c>
      <c r="J23" s="16">
        <v>142.99803949965971</v>
      </c>
      <c r="K23" s="16">
        <v>138.3172627452154</v>
      </c>
      <c r="L23" s="16">
        <v>142.85219277636261</v>
      </c>
      <c r="M23" s="16">
        <v>139.82609509705119</v>
      </c>
      <c r="N23" s="16">
        <v>138.52830137570271</v>
      </c>
      <c r="O23" s="16">
        <v>140.93267157383539</v>
      </c>
      <c r="P23" s="16">
        <v>144.18984387994581</v>
      </c>
      <c r="Q23" s="16">
        <v>150.81302592244981</v>
      </c>
      <c r="R23" s="16">
        <v>154.57763531810761</v>
      </c>
      <c r="S23" s="16">
        <v>164.0164349922733</v>
      </c>
      <c r="T23" s="16">
        <v>185.43355796990639</v>
      </c>
      <c r="U23" s="16">
        <v>225.66505092041859</v>
      </c>
      <c r="V23" s="16">
        <v>237.71803171043399</v>
      </c>
      <c r="W23" s="16">
        <v>252.15864089134541</v>
      </c>
      <c r="X23" s="16">
        <v>273.04218505597203</v>
      </c>
    </row>
    <row r="24" spans="1:24">
      <c r="A24" s="13" t="s">
        <v>66</v>
      </c>
      <c r="B24" s="16">
        <v>8.4511650961878537</v>
      </c>
      <c r="C24" s="16">
        <v>9.7112329167998848</v>
      </c>
      <c r="D24" s="16">
        <v>11.43779121535357</v>
      </c>
      <c r="E24" s="16">
        <v>11.825323531552121</v>
      </c>
      <c r="F24" s="16">
        <v>14.31930549385145</v>
      </c>
      <c r="G24" s="16">
        <v>13.412242179740749</v>
      </c>
      <c r="H24" s="16">
        <v>12.097767773746529</v>
      </c>
      <c r="I24" s="16">
        <v>12.600322578333911</v>
      </c>
      <c r="J24" s="16">
        <v>12.38280537049803</v>
      </c>
      <c r="K24" s="16">
        <v>12.211695303121161</v>
      </c>
      <c r="L24" s="16">
        <v>12.31130702676178</v>
      </c>
      <c r="M24" s="16">
        <v>12.896712042433981</v>
      </c>
      <c r="N24" s="16">
        <v>12.004600331458921</v>
      </c>
      <c r="O24" s="16">
        <v>12.54454815460471</v>
      </c>
      <c r="P24" s="16">
        <v>11.61452728907763</v>
      </c>
      <c r="Q24" s="16">
        <v>12.024996270536761</v>
      </c>
      <c r="R24" s="16">
        <v>12.61149740515825</v>
      </c>
      <c r="S24" s="16">
        <v>11.84657280099848</v>
      </c>
      <c r="T24" s="16">
        <v>10.03206479723468</v>
      </c>
      <c r="U24" s="16">
        <v>9.9197988602513689</v>
      </c>
      <c r="V24" s="16">
        <v>10.101972701330769</v>
      </c>
      <c r="W24" s="16">
        <v>7.6725747866921497</v>
      </c>
      <c r="X24" s="16">
        <v>7.2171143564520026</v>
      </c>
    </row>
    <row r="25" spans="1:24">
      <c r="A25" s="13" t="s">
        <v>67</v>
      </c>
      <c r="B25" s="16">
        <v>4.5210279719244371</v>
      </c>
      <c r="C25" s="16">
        <v>2.7660513883644811</v>
      </c>
      <c r="D25" s="16">
        <v>0.97398238296066597</v>
      </c>
      <c r="E25" s="16">
        <v>0.77308181658005293</v>
      </c>
      <c r="F25" s="16">
        <v>1.039067997302844</v>
      </c>
      <c r="G25" s="16">
        <v>0.73615683490599804</v>
      </c>
      <c r="H25" s="16">
        <v>0.64232477683922551</v>
      </c>
      <c r="I25" s="16">
        <v>0.37479069415073529</v>
      </c>
      <c r="J25" s="16">
        <v>0.56223904983116613</v>
      </c>
      <c r="K25" s="16">
        <v>0.52078745503690693</v>
      </c>
      <c r="L25" s="16">
        <v>0.43748929071823001</v>
      </c>
      <c r="M25" s="16">
        <v>0.8441968176722825</v>
      </c>
      <c r="N25" s="16">
        <v>0.82552270973306696</v>
      </c>
      <c r="O25" s="16">
        <v>2.801703515425408</v>
      </c>
      <c r="P25" s="16">
        <v>2.6283324489168458</v>
      </c>
      <c r="Q25" s="16">
        <v>2.5756872637826591</v>
      </c>
      <c r="R25" s="16">
        <v>3.383188231311967</v>
      </c>
      <c r="S25" s="16">
        <v>3.1793337096195202</v>
      </c>
      <c r="T25" s="16">
        <v>4.2600742430222747</v>
      </c>
      <c r="U25" s="16">
        <v>3.0030589275558701</v>
      </c>
      <c r="V25" s="16">
        <v>2.7699146531449168</v>
      </c>
      <c r="W25" s="16">
        <v>3.685216841034066</v>
      </c>
      <c r="X25" s="16">
        <v>3.5595206110031259</v>
      </c>
    </row>
    <row r="26" spans="1:24">
      <c r="A26" s="13" t="s">
        <v>68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3" t="s">
        <v>69</v>
      </c>
      <c r="B27" s="16">
        <v>66.496335058484377</v>
      </c>
      <c r="C27" s="16">
        <v>13.03468551719302</v>
      </c>
      <c r="D27" s="16">
        <v>0.65078804021739134</v>
      </c>
      <c r="E27" s="16">
        <v>13.95706288474512</v>
      </c>
      <c r="F27" s="16">
        <v>1.208055678253007</v>
      </c>
      <c r="G27" s="16">
        <v>5.9572621545605866</v>
      </c>
      <c r="H27" s="16">
        <v>93.154848512265318</v>
      </c>
      <c r="I27" s="16">
        <v>58.940142650682994</v>
      </c>
      <c r="J27" s="16">
        <v>75.017998382710701</v>
      </c>
      <c r="K27" s="16">
        <v>60.383848939586677</v>
      </c>
      <c r="L27" s="16">
        <v>45.011470935705759</v>
      </c>
      <c r="M27" s="16">
        <v>1.475199977414174</v>
      </c>
      <c r="N27" s="16">
        <v>49.664355167043126</v>
      </c>
      <c r="O27" s="16">
        <v>110.08221370803069</v>
      </c>
      <c r="P27" s="16">
        <v>30.747446680206171</v>
      </c>
      <c r="Q27" s="16">
        <v>27.281509153179449</v>
      </c>
      <c r="R27" s="16">
        <v>31.52454764361762</v>
      </c>
      <c r="S27" s="16">
        <v>43.579270952533101</v>
      </c>
      <c r="T27" s="16">
        <v>43.201936935596393</v>
      </c>
      <c r="U27" s="16">
        <v>0.87139837017662514</v>
      </c>
      <c r="V27" s="16">
        <v>84.524459726522608</v>
      </c>
      <c r="W27" s="16">
        <v>29.926184013974169</v>
      </c>
      <c r="X27" s="16">
        <v>89.596434491603588</v>
      </c>
    </row>
    <row r="28" spans="1:24">
      <c r="A28" s="13" t="s">
        <v>70</v>
      </c>
      <c r="B28" s="15">
        <v>101752.5006074</v>
      </c>
      <c r="C28" s="15">
        <v>89206.151564183325</v>
      </c>
      <c r="D28" s="15">
        <v>93171.476947400006</v>
      </c>
      <c r="E28" s="15">
        <v>84281.706727600002</v>
      </c>
      <c r="F28" s="15">
        <v>86453.634248233342</v>
      </c>
      <c r="G28" s="15">
        <v>84079.196682966664</v>
      </c>
      <c r="H28" s="15">
        <v>73168.275875383348</v>
      </c>
      <c r="I28" s="15">
        <v>73351.180251516664</v>
      </c>
      <c r="J28" s="15">
        <v>66140.53158130002</v>
      </c>
      <c r="K28" s="15">
        <v>77035.167504683341</v>
      </c>
      <c r="L28" s="15">
        <v>81259.852242633322</v>
      </c>
      <c r="M28" s="15">
        <v>90674.596812066666</v>
      </c>
      <c r="N28" s="15">
        <v>91358.674735333334</v>
      </c>
      <c r="O28" s="15">
        <v>93495.534952516668</v>
      </c>
      <c r="P28" s="15">
        <v>95336.745672533347</v>
      </c>
      <c r="Q28" s="15">
        <v>94135.489085533351</v>
      </c>
      <c r="R28" s="15">
        <v>87891.804708883341</v>
      </c>
      <c r="S28" s="15">
        <v>87323.935457433341</v>
      </c>
      <c r="T28" s="15">
        <v>84001.826369266666</v>
      </c>
      <c r="U28" s="15">
        <v>79158.025443933337</v>
      </c>
      <c r="V28" s="15">
        <v>77216.350897466677</v>
      </c>
      <c r="W28" s="15">
        <v>75646.949987850006</v>
      </c>
      <c r="X28" s="15">
        <v>73324.480330516672</v>
      </c>
    </row>
    <row r="29" spans="1:24">
      <c r="A29" s="13" t="s">
        <v>71</v>
      </c>
      <c r="B29" s="15">
        <v>31030.612791399999</v>
      </c>
      <c r="C29" s="15">
        <v>34192.295155599997</v>
      </c>
      <c r="D29" s="15">
        <v>32642.711299400002</v>
      </c>
      <c r="E29" s="15">
        <v>30199.415067599999</v>
      </c>
      <c r="F29" s="15">
        <v>33735.417629900003</v>
      </c>
      <c r="G29" s="15">
        <v>36280.888141300013</v>
      </c>
      <c r="H29" s="15">
        <v>39711.657741800009</v>
      </c>
      <c r="I29" s="15">
        <v>38517.315746100001</v>
      </c>
      <c r="J29" s="15">
        <v>40599.681641300012</v>
      </c>
      <c r="K29" s="15">
        <v>38256.695525100011</v>
      </c>
      <c r="L29" s="15">
        <v>36208.7276643</v>
      </c>
      <c r="M29" s="15">
        <v>34455.248337400008</v>
      </c>
      <c r="N29" s="15">
        <v>33841.607325500001</v>
      </c>
      <c r="O29" s="15">
        <v>36749.980557600007</v>
      </c>
      <c r="P29" s="15">
        <v>32803.516577199996</v>
      </c>
      <c r="Q29" s="15">
        <v>32073.624872200009</v>
      </c>
      <c r="R29" s="15">
        <v>30503.534083800008</v>
      </c>
      <c r="S29" s="15">
        <v>32056.149916099999</v>
      </c>
      <c r="T29" s="15">
        <v>36839.3044046</v>
      </c>
      <c r="U29" s="15">
        <v>37060.829610600013</v>
      </c>
      <c r="V29" s="15">
        <v>39736.960530800003</v>
      </c>
      <c r="W29" s="15">
        <v>37744.228356599997</v>
      </c>
      <c r="X29" s="15">
        <v>38417.697067599998</v>
      </c>
    </row>
    <row r="30" spans="1:24">
      <c r="A30" s="13" t="s">
        <v>72</v>
      </c>
      <c r="B30" s="15">
        <v>70721.887816000002</v>
      </c>
      <c r="C30" s="15">
        <v>55013.856408583328</v>
      </c>
      <c r="D30" s="15">
        <v>60528.765648000001</v>
      </c>
      <c r="E30" s="15">
        <v>54082.291660000003</v>
      </c>
      <c r="F30" s="15">
        <v>52718.216618333332</v>
      </c>
      <c r="G30" s="15">
        <v>47798.308541666658</v>
      </c>
      <c r="H30" s="15">
        <v>33456.618133583332</v>
      </c>
      <c r="I30" s="15">
        <v>34833.864505416663</v>
      </c>
      <c r="J30" s="15">
        <v>25540.84994</v>
      </c>
      <c r="K30" s="15">
        <v>38778.47197958333</v>
      </c>
      <c r="L30" s="15">
        <v>45051.124578333322</v>
      </c>
      <c r="M30" s="15">
        <v>56219.348474666658</v>
      </c>
      <c r="N30" s="15">
        <v>57517.067409833333</v>
      </c>
      <c r="O30" s="15">
        <v>56745.554394916668</v>
      </c>
      <c r="P30" s="15">
        <v>62533.229095333343</v>
      </c>
      <c r="Q30" s="15">
        <v>62061.864213333341</v>
      </c>
      <c r="R30" s="15">
        <v>57388.270625083343</v>
      </c>
      <c r="S30" s="15">
        <v>55267.785541333338</v>
      </c>
      <c r="T30" s="15">
        <v>47162.521964666666</v>
      </c>
      <c r="U30" s="15">
        <v>42097.195833333331</v>
      </c>
      <c r="V30" s="15">
        <v>37479.390366666667</v>
      </c>
      <c r="W30" s="15">
        <v>37902.721631250002</v>
      </c>
      <c r="X30" s="15">
        <v>34906.783262916673</v>
      </c>
    </row>
    <row r="31" spans="1:24">
      <c r="A31" s="13" t="s">
        <v>73</v>
      </c>
      <c r="B31" s="15">
        <v>75819.949591833327</v>
      </c>
      <c r="C31" s="15">
        <v>64718.787067333331</v>
      </c>
      <c r="D31" s="15">
        <v>84895.472557999994</v>
      </c>
      <c r="E31" s="15">
        <v>76277.449911083342</v>
      </c>
      <c r="F31" s="15">
        <v>77117.170312499991</v>
      </c>
      <c r="G31" s="15">
        <v>75958.881707833323</v>
      </c>
      <c r="H31" s="15">
        <v>59369.619068750013</v>
      </c>
      <c r="I31" s="15">
        <v>63838.609767166658</v>
      </c>
      <c r="J31" s="15">
        <v>52084.157888499998</v>
      </c>
      <c r="K31" s="15">
        <v>68337.153826416659</v>
      </c>
      <c r="L31" s="15">
        <v>75459.050996749997</v>
      </c>
      <c r="M31" s="15">
        <v>81777.479773583327</v>
      </c>
      <c r="N31" s="15">
        <v>84673.948001500001</v>
      </c>
      <c r="O31" s="15">
        <v>76258.488280333331</v>
      </c>
      <c r="P31" s="15">
        <v>77929.192300499999</v>
      </c>
      <c r="Q31" s="15">
        <v>76753.78967566666</v>
      </c>
      <c r="R31" s="15">
        <v>61658.902086833339</v>
      </c>
      <c r="S31" s="15">
        <v>61636.779269666673</v>
      </c>
      <c r="T31" s="15">
        <v>55204.346271166673</v>
      </c>
      <c r="U31" s="15">
        <v>55646.681313666668</v>
      </c>
      <c r="V31" s="15">
        <v>54631.700726916657</v>
      </c>
      <c r="W31" s="15">
        <v>47548.674641916667</v>
      </c>
      <c r="X31" s="15">
        <v>46186.494177916669</v>
      </c>
    </row>
    <row r="32" spans="1:24">
      <c r="A32" s="13" t="s">
        <v>74</v>
      </c>
      <c r="B32" s="14">
        <v>8037537.6438660007</v>
      </c>
      <c r="C32" s="14">
        <v>8171785.1427010009</v>
      </c>
      <c r="D32" s="14">
        <v>9676284.5390009992</v>
      </c>
      <c r="E32" s="14">
        <v>11200418.664316</v>
      </c>
      <c r="F32" s="14">
        <v>9191550.161231</v>
      </c>
      <c r="G32" s="14">
        <v>7482702.3270000014</v>
      </c>
      <c r="H32" s="14">
        <v>4612418.2502990011</v>
      </c>
      <c r="I32" s="14">
        <v>4586378.5149019994</v>
      </c>
      <c r="J32" s="14">
        <v>3160600.4709399999</v>
      </c>
      <c r="K32" s="14">
        <v>4626277.3606319996</v>
      </c>
      <c r="L32" s="14">
        <v>5524950.742331</v>
      </c>
      <c r="M32" s="14">
        <v>6605876.6716329996</v>
      </c>
      <c r="N32" s="14">
        <v>6591205.7034140006</v>
      </c>
      <c r="O32" s="14">
        <v>6305895.69515</v>
      </c>
      <c r="P32" s="14">
        <v>7056269.863543001</v>
      </c>
      <c r="Q32" s="14">
        <v>7355592.0730229989</v>
      </c>
      <c r="R32" s="14">
        <v>6782969.0672520008</v>
      </c>
      <c r="S32" s="14">
        <v>7137013.9766209982</v>
      </c>
      <c r="T32" s="14">
        <v>7279760.7920910008</v>
      </c>
      <c r="U32" s="14">
        <v>8164450.2855020016</v>
      </c>
      <c r="V32" s="14">
        <v>7675302.3008780004</v>
      </c>
      <c r="W32" s="14">
        <v>8447036.2148339991</v>
      </c>
      <c r="X32" s="14">
        <v>8592558.0062840004</v>
      </c>
    </row>
    <row r="33" spans="1:24">
      <c r="A33" s="13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3" t="s">
        <v>76</v>
      </c>
      <c r="B34" s="15">
        <v>1477.5</v>
      </c>
      <c r="C34" s="15">
        <v>1209.166666666667</v>
      </c>
      <c r="D34" s="15">
        <v>1466.583333333333</v>
      </c>
      <c r="E34" s="15">
        <v>1317.833333333333</v>
      </c>
      <c r="F34" s="15">
        <v>1310.666666666667</v>
      </c>
      <c r="G34" s="15">
        <v>1245.666666666667</v>
      </c>
      <c r="H34" s="15">
        <v>934.5</v>
      </c>
      <c r="I34" s="15">
        <v>994.5</v>
      </c>
      <c r="J34" s="15">
        <v>784</v>
      </c>
      <c r="K34" s="15">
        <v>1080.333333333333</v>
      </c>
      <c r="L34" s="15">
        <v>1213.75</v>
      </c>
      <c r="M34" s="15">
        <v>1390.416666666667</v>
      </c>
      <c r="N34" s="15">
        <v>1434</v>
      </c>
      <c r="O34" s="15">
        <v>1341.083333333333</v>
      </c>
      <c r="P34" s="15">
        <v>1417.5</v>
      </c>
      <c r="Q34" s="15">
        <v>1400.416666666667</v>
      </c>
      <c r="R34" s="15">
        <v>1202.833333333333</v>
      </c>
      <c r="S34" s="15">
        <v>1180.666666666667</v>
      </c>
      <c r="T34" s="15">
        <v>1035.25</v>
      </c>
      <c r="U34" s="15">
        <v>989.25</v>
      </c>
      <c r="V34" s="15">
        <v>931.75</v>
      </c>
      <c r="W34" s="15">
        <v>864</v>
      </c>
      <c r="X34" s="15">
        <v>821.08333333333337</v>
      </c>
    </row>
    <row r="35" spans="1:24">
      <c r="A35" s="13" t="s">
        <v>77</v>
      </c>
      <c r="B35" s="15">
        <v>5128</v>
      </c>
      <c r="C35" s="15">
        <v>5246</v>
      </c>
      <c r="D35" s="15">
        <v>4815</v>
      </c>
      <c r="E35" s="15">
        <v>4574</v>
      </c>
      <c r="F35" s="15">
        <v>4926</v>
      </c>
      <c r="G35" s="15">
        <v>5218</v>
      </c>
      <c r="H35" s="15">
        <v>5901</v>
      </c>
      <c r="I35" s="15">
        <v>5737</v>
      </c>
      <c r="J35" s="15">
        <v>6206</v>
      </c>
      <c r="K35" s="15">
        <v>5732</v>
      </c>
      <c r="L35" s="15">
        <v>5335</v>
      </c>
      <c r="M35" s="15">
        <v>5052</v>
      </c>
      <c r="N35" s="15">
        <v>4983</v>
      </c>
      <c r="O35" s="15">
        <v>5124</v>
      </c>
      <c r="P35" s="15">
        <v>4795</v>
      </c>
      <c r="Q35" s="15">
        <v>4739</v>
      </c>
      <c r="R35" s="15">
        <v>4847</v>
      </c>
      <c r="S35" s="15">
        <v>4932</v>
      </c>
      <c r="T35" s="15">
        <v>5199</v>
      </c>
      <c r="U35" s="15">
        <v>4828</v>
      </c>
      <c r="V35" s="15">
        <v>5024</v>
      </c>
      <c r="W35" s="15">
        <v>5026</v>
      </c>
      <c r="X35" s="15">
        <v>4949</v>
      </c>
    </row>
    <row r="36" spans="1:24">
      <c r="A36" s="13" t="s">
        <v>78</v>
      </c>
      <c r="B36" s="15">
        <v>2154.5</v>
      </c>
      <c r="C36" s="15">
        <v>2328.833333333333</v>
      </c>
      <c r="D36" s="15">
        <v>2478.416666666667</v>
      </c>
      <c r="E36" s="15">
        <v>2868.166666666667</v>
      </c>
      <c r="F36" s="15">
        <v>2523.333333333333</v>
      </c>
      <c r="G36" s="15">
        <v>2320.333333333333</v>
      </c>
      <c r="H36" s="15">
        <v>1924.5</v>
      </c>
      <c r="I36" s="15">
        <v>2028.5</v>
      </c>
      <c r="J36" s="15">
        <v>1770</v>
      </c>
      <c r="K36" s="15">
        <v>1971.666666666667</v>
      </c>
      <c r="L36" s="15">
        <v>2211.25</v>
      </c>
      <c r="M36" s="15">
        <v>2317.583333333333</v>
      </c>
      <c r="N36" s="15">
        <v>2343</v>
      </c>
      <c r="O36" s="15">
        <v>2318.916666666667</v>
      </c>
      <c r="P36" s="15">
        <v>2547.5</v>
      </c>
      <c r="Q36" s="15">
        <v>2620.583333333333</v>
      </c>
      <c r="R36" s="15">
        <v>2710.166666666667</v>
      </c>
      <c r="S36" s="15">
        <v>2671.333333333333</v>
      </c>
      <c r="T36" s="15">
        <v>2525.75</v>
      </c>
      <c r="U36" s="15">
        <v>2942.75</v>
      </c>
      <c r="V36" s="15">
        <v>2804.25</v>
      </c>
      <c r="W36" s="15">
        <v>2894</v>
      </c>
      <c r="X36" s="15">
        <v>2989.916666666667</v>
      </c>
    </row>
    <row r="37" spans="1:24">
      <c r="A37" s="13" t="s">
        <v>79</v>
      </c>
      <c r="B37" s="15">
        <v>141.0386125023592</v>
      </c>
      <c r="C37" s="15">
        <v>139.61083760699381</v>
      </c>
      <c r="D37" s="15">
        <v>154.285177568769</v>
      </c>
      <c r="E37" s="15">
        <v>150.73580586448821</v>
      </c>
      <c r="F37" s="15">
        <v>153.55682026552509</v>
      </c>
      <c r="G37" s="15">
        <v>151.8494389133368</v>
      </c>
      <c r="H37" s="15">
        <v>152.25759070668761</v>
      </c>
      <c r="I37" s="15">
        <v>142.6431834325152</v>
      </c>
      <c r="J37" s="15">
        <v>149.98345097188931</v>
      </c>
      <c r="K37" s="15">
        <v>148.39025818131449</v>
      </c>
      <c r="L37" s="15">
        <v>151.36696516917809</v>
      </c>
      <c r="M37" s="15">
        <v>146.7021115501046</v>
      </c>
      <c r="N37" s="15">
        <v>140.90292578849881</v>
      </c>
      <c r="O37" s="15">
        <v>133.2631395502523</v>
      </c>
      <c r="P37" s="15">
        <v>128.96559104167619</v>
      </c>
      <c r="Q37" s="15">
        <v>129.74837178124051</v>
      </c>
      <c r="R37" s="15">
        <v>122.2973578710331</v>
      </c>
      <c r="S37" s="15">
        <v>129.03386647782901</v>
      </c>
      <c r="T37" s="15">
        <v>130.66491769920091</v>
      </c>
      <c r="U37" s="15">
        <v>135.0887944366248</v>
      </c>
      <c r="V37" s="15">
        <v>136.4604637222983</v>
      </c>
      <c r="W37" s="15">
        <v>126.8994926018329</v>
      </c>
      <c r="X37" s="15">
        <v>127.36702457158481</v>
      </c>
    </row>
    <row r="38" spans="1:24">
      <c r="A38" s="13" t="s">
        <v>80</v>
      </c>
      <c r="B38" s="17">
        <v>0.63157856000802703</v>
      </c>
      <c r="C38" s="17">
        <v>0.55724540621461915</v>
      </c>
      <c r="D38" s="17">
        <v>0.65907199674961703</v>
      </c>
      <c r="E38" s="17">
        <v>0.60035569832383107</v>
      </c>
      <c r="F38" s="17">
        <v>0.60679121648205381</v>
      </c>
      <c r="G38" s="17">
        <v>0.58045913982342057</v>
      </c>
      <c r="H38" s="17">
        <v>0.48288282212870182</v>
      </c>
      <c r="I38" s="17">
        <v>0.50777304853407002</v>
      </c>
      <c r="J38" s="17">
        <v>0.4495894501291271</v>
      </c>
      <c r="K38" s="17">
        <v>0.56589543722468283</v>
      </c>
      <c r="L38" s="17">
        <v>0.60473368676034478</v>
      </c>
      <c r="M38" s="17">
        <v>0.66064197575948114</v>
      </c>
      <c r="N38" s="17">
        <v>0.66859431189873941</v>
      </c>
      <c r="O38" s="17">
        <v>0.63073525018616083</v>
      </c>
      <c r="P38" s="17">
        <v>0.65277268798015764</v>
      </c>
      <c r="Q38" s="17">
        <v>0.64343279869569603</v>
      </c>
      <c r="R38" s="17">
        <v>0.58969990325456334</v>
      </c>
      <c r="S38" s="17">
        <v>0.57769762532811819</v>
      </c>
      <c r="T38" s="17">
        <v>0.49699783836081701</v>
      </c>
      <c r="U38" s="17">
        <v>0.43327489419088161</v>
      </c>
      <c r="V38" s="17">
        <v>0.42007526866365769</v>
      </c>
      <c r="W38" s="17">
        <v>0.38783375923533281</v>
      </c>
      <c r="X38" s="17">
        <v>0.35739461125297328</v>
      </c>
    </row>
    <row r="39" spans="1:24">
      <c r="A39" s="13" t="s">
        <v>81</v>
      </c>
      <c r="B39" s="17">
        <v>6.4383561643835616E-2</v>
      </c>
      <c r="C39" s="17">
        <v>5.229204614450516E-2</v>
      </c>
      <c r="D39" s="17">
        <v>6.8436073059360725E-2</v>
      </c>
      <c r="E39" s="17">
        <v>5.4185692541856928E-2</v>
      </c>
      <c r="F39" s="17">
        <v>6.1891171993911719E-2</v>
      </c>
      <c r="G39" s="17">
        <v>4.4645567698846388E-2</v>
      </c>
      <c r="H39" s="17">
        <v>5.2996575342465747E-2</v>
      </c>
      <c r="I39" s="17">
        <v>2.9023972602739721E-2</v>
      </c>
      <c r="J39" s="17">
        <v>5.7952815829528159E-2</v>
      </c>
      <c r="K39" s="17">
        <v>5.9691863995142681E-2</v>
      </c>
      <c r="L39" s="17">
        <v>6.5724885844748865E-2</v>
      </c>
      <c r="M39" s="17">
        <v>7.7245053272450528E-2</v>
      </c>
      <c r="N39" s="17">
        <v>6.403158295281583E-2</v>
      </c>
      <c r="O39" s="17">
        <v>6.8381906496660594E-2</v>
      </c>
      <c r="P39" s="17">
        <v>7.4933409436834089E-2</v>
      </c>
      <c r="Q39" s="17">
        <v>7.0823820395738202E-2</v>
      </c>
      <c r="R39" s="17">
        <v>6.8112633181126328E-2</v>
      </c>
      <c r="S39" s="17">
        <v>6.6427595628415298E-2</v>
      </c>
      <c r="T39" s="17">
        <v>5.6430745814307459E-2</v>
      </c>
      <c r="U39" s="17">
        <v>4.5110350076103499E-2</v>
      </c>
      <c r="V39" s="17">
        <v>4.0972222222222222E-2</v>
      </c>
      <c r="W39" s="17">
        <v>3.4712735276259857E-2</v>
      </c>
      <c r="X39" s="17">
        <v>2.8139269406392699E-2</v>
      </c>
    </row>
    <row r="40" spans="1:24">
      <c r="A40" s="13" t="s">
        <v>82</v>
      </c>
      <c r="B40" s="15">
        <v>712.16666666666663</v>
      </c>
      <c r="C40" s="15">
        <v>555.5</v>
      </c>
      <c r="D40" s="15">
        <v>610.91666666666663</v>
      </c>
      <c r="E40" s="15">
        <v>545.5</v>
      </c>
      <c r="F40" s="15">
        <v>531.5</v>
      </c>
      <c r="G40" s="15">
        <v>481.58333333333331</v>
      </c>
      <c r="H40" s="15">
        <v>337.41666666666669</v>
      </c>
      <c r="I40" s="15">
        <v>352.25</v>
      </c>
      <c r="J40" s="15">
        <v>258.16666666666669</v>
      </c>
      <c r="K40" s="15">
        <v>390.91666666666669</v>
      </c>
      <c r="L40" s="15">
        <v>453.25</v>
      </c>
      <c r="M40" s="15">
        <v>566.75</v>
      </c>
      <c r="N40" s="15">
        <v>580.25</v>
      </c>
      <c r="O40" s="15">
        <v>571.58333333333337</v>
      </c>
      <c r="P40" s="15">
        <v>629.66666666666663</v>
      </c>
      <c r="Q40" s="15">
        <v>625.58333333333337</v>
      </c>
      <c r="R40" s="15">
        <v>577.91666666666663</v>
      </c>
      <c r="S40" s="15">
        <v>556.83333333333337</v>
      </c>
      <c r="T40" s="15">
        <v>475.16666666666669</v>
      </c>
      <c r="U40" s="15">
        <v>423.58333333333331</v>
      </c>
      <c r="V40" s="15">
        <v>377</v>
      </c>
      <c r="W40" s="15">
        <v>381.83333333333331</v>
      </c>
      <c r="X40" s="15">
        <v>351.41666666666669</v>
      </c>
    </row>
    <row r="41" spans="1:24">
      <c r="A41" s="13" t="s">
        <v>83</v>
      </c>
      <c r="B41" s="15">
        <v>765.33333333333337</v>
      </c>
      <c r="C41" s="15">
        <v>653.66666666666663</v>
      </c>
      <c r="D41" s="15">
        <v>855.66666666666663</v>
      </c>
      <c r="E41" s="15">
        <v>772.33333333333337</v>
      </c>
      <c r="F41" s="15">
        <v>779.16666666666663</v>
      </c>
      <c r="G41" s="15">
        <v>764.08333333333337</v>
      </c>
      <c r="H41" s="15">
        <v>597.08333333333337</v>
      </c>
      <c r="I41" s="15">
        <v>642.25</v>
      </c>
      <c r="J41" s="15">
        <v>525.83333333333337</v>
      </c>
      <c r="K41" s="15">
        <v>689.41666666666663</v>
      </c>
      <c r="L41" s="15">
        <v>760.5</v>
      </c>
      <c r="M41" s="15">
        <v>823.66666666666663</v>
      </c>
      <c r="N41" s="15">
        <v>853.75</v>
      </c>
      <c r="O41" s="15">
        <v>769.5</v>
      </c>
      <c r="P41" s="15">
        <v>787.83333333333337</v>
      </c>
      <c r="Q41" s="15">
        <v>774.83333333333337</v>
      </c>
      <c r="R41" s="15">
        <v>624.91666666666663</v>
      </c>
      <c r="S41" s="15">
        <v>623.83333333333337</v>
      </c>
      <c r="T41" s="15">
        <v>560.08333333333337</v>
      </c>
      <c r="U41" s="15">
        <v>565.66666666666663</v>
      </c>
      <c r="V41" s="15">
        <v>554.75</v>
      </c>
      <c r="W41" s="15">
        <v>482.16666666666669</v>
      </c>
      <c r="X41" s="15">
        <v>469.66666666666669</v>
      </c>
    </row>
    <row r="42" spans="1:24">
      <c r="A42" s="13" t="s">
        <v>84</v>
      </c>
      <c r="B42" s="15">
        <v>3195</v>
      </c>
      <c r="C42" s="15">
        <v>3454</v>
      </c>
      <c r="D42" s="15">
        <v>3298</v>
      </c>
      <c r="E42" s="15">
        <v>3046</v>
      </c>
      <c r="F42" s="15">
        <v>3409</v>
      </c>
      <c r="G42" s="15">
        <v>3655</v>
      </c>
      <c r="H42" s="15">
        <v>4007</v>
      </c>
      <c r="I42" s="15">
        <v>3880</v>
      </c>
      <c r="J42" s="15">
        <v>4100</v>
      </c>
      <c r="K42" s="15">
        <v>3860</v>
      </c>
      <c r="L42" s="15">
        <v>3655</v>
      </c>
      <c r="M42" s="15">
        <v>3476</v>
      </c>
      <c r="N42" s="15">
        <v>3421</v>
      </c>
      <c r="O42" s="15">
        <v>3713</v>
      </c>
      <c r="P42" s="15">
        <v>3326</v>
      </c>
      <c r="Q42" s="15">
        <v>3242</v>
      </c>
      <c r="R42" s="15">
        <v>3087</v>
      </c>
      <c r="S42" s="15">
        <v>3234</v>
      </c>
      <c r="T42" s="15">
        <v>3716</v>
      </c>
      <c r="U42" s="15">
        <v>3726</v>
      </c>
      <c r="V42" s="15">
        <v>3994</v>
      </c>
      <c r="W42" s="15">
        <v>3814</v>
      </c>
      <c r="X42" s="15">
        <v>3878</v>
      </c>
    </row>
    <row r="43" spans="1:24">
      <c r="A43" s="13" t="s">
        <v>85</v>
      </c>
      <c r="B43" s="15">
        <v>4314</v>
      </c>
      <c r="C43" s="15">
        <v>3967</v>
      </c>
      <c r="D43" s="15">
        <v>2414</v>
      </c>
      <c r="E43" s="15">
        <v>2242</v>
      </c>
      <c r="F43" s="15">
        <v>2409</v>
      </c>
      <c r="G43" s="15">
        <v>2249</v>
      </c>
      <c r="H43" s="15">
        <v>2627</v>
      </c>
      <c r="I43" s="15">
        <v>2198</v>
      </c>
      <c r="J43" s="15">
        <v>2535</v>
      </c>
      <c r="K43" s="15">
        <v>2177</v>
      </c>
      <c r="L43" s="15">
        <v>1959</v>
      </c>
      <c r="M43" s="15">
        <v>2438</v>
      </c>
      <c r="N43" s="15">
        <v>2223</v>
      </c>
      <c r="O43" s="15">
        <v>3318</v>
      </c>
      <c r="P43" s="15">
        <v>3374</v>
      </c>
      <c r="Q43" s="15">
        <v>3336</v>
      </c>
      <c r="R43" s="15">
        <v>4117</v>
      </c>
      <c r="S43" s="15">
        <v>4053</v>
      </c>
      <c r="T43" s="15">
        <v>4310</v>
      </c>
      <c r="U43" s="15">
        <v>3696</v>
      </c>
      <c r="V43" s="15">
        <v>3569</v>
      </c>
      <c r="W43" s="15">
        <v>4093</v>
      </c>
      <c r="X43" s="15">
        <v>3960</v>
      </c>
    </row>
    <row r="44" spans="1:24">
      <c r="A44" s="13" t="s">
        <v>86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13" t="s">
        <v>87</v>
      </c>
      <c r="B45" s="15">
        <v>139</v>
      </c>
      <c r="C45" s="15">
        <v>162</v>
      </c>
      <c r="D45" s="15">
        <v>74</v>
      </c>
      <c r="E45" s="15">
        <v>124</v>
      </c>
      <c r="F45" s="15">
        <v>101</v>
      </c>
      <c r="G45" s="15">
        <v>114</v>
      </c>
      <c r="H45" s="15">
        <v>139</v>
      </c>
      <c r="I45" s="15">
        <v>218</v>
      </c>
      <c r="J45" s="15">
        <v>272</v>
      </c>
      <c r="K45" s="15">
        <v>290</v>
      </c>
      <c r="L45" s="15">
        <v>276</v>
      </c>
      <c r="M45" s="15">
        <v>174</v>
      </c>
      <c r="N45" s="15">
        <v>242</v>
      </c>
      <c r="O45" s="15">
        <v>104</v>
      </c>
      <c r="P45" s="15">
        <v>87</v>
      </c>
      <c r="Q45" s="15">
        <v>183</v>
      </c>
      <c r="R45" s="15">
        <v>79</v>
      </c>
      <c r="S45" s="15">
        <v>134</v>
      </c>
      <c r="T45" s="15">
        <v>93</v>
      </c>
      <c r="U45" s="15">
        <v>40</v>
      </c>
      <c r="V45" s="15">
        <v>102</v>
      </c>
      <c r="W45" s="15">
        <v>81</v>
      </c>
      <c r="X45" s="15">
        <v>66</v>
      </c>
    </row>
    <row r="46" spans="1:24">
      <c r="A46" s="13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13" t="s">
        <v>89</v>
      </c>
      <c r="B47" s="16">
        <v>11.39600342465754</v>
      </c>
      <c r="C47" s="16">
        <v>10.55770719489982</v>
      </c>
      <c r="D47" s="16">
        <v>11.62491438356164</v>
      </c>
      <c r="E47" s="16">
        <v>11.244091324200911</v>
      </c>
      <c r="F47" s="16">
        <v>12.00748173515982</v>
      </c>
      <c r="G47" s="16">
        <v>11.292472677595629</v>
      </c>
      <c r="H47" s="16">
        <v>10.647168949771689</v>
      </c>
      <c r="I47" s="16">
        <v>10.430333333333341</v>
      </c>
      <c r="J47" s="16">
        <v>10.806025114155251</v>
      </c>
      <c r="K47" s="16">
        <v>11.01562613843352</v>
      </c>
      <c r="L47" s="16">
        <v>11.431591324200911</v>
      </c>
      <c r="M47" s="16">
        <v>11.08475456621005</v>
      </c>
      <c r="N47" s="16">
        <v>11.835165525114149</v>
      </c>
      <c r="O47" s="16">
        <v>12.272585382513659</v>
      </c>
      <c r="P47" s="16">
        <v>11.880852739726031</v>
      </c>
      <c r="Q47" s="16">
        <v>11.66264497716895</v>
      </c>
      <c r="R47" s="16">
        <v>11.56765525114155</v>
      </c>
      <c r="S47" s="16">
        <v>11.24325819672131</v>
      </c>
      <c r="T47" s="16">
        <v>10.137829908675799</v>
      </c>
      <c r="U47" s="16">
        <v>9.4366712328767122</v>
      </c>
      <c r="V47" s="16">
        <v>10.27496347031963</v>
      </c>
      <c r="W47" s="16">
        <v>8.1258003187613852</v>
      </c>
      <c r="X47" s="16">
        <v>8.0821084474885829</v>
      </c>
    </row>
    <row r="48" spans="1:24">
      <c r="A48" s="13" t="s">
        <v>90</v>
      </c>
      <c r="B48" s="16">
        <v>4.3009828767123279</v>
      </c>
      <c r="C48" s="16">
        <v>2.3179713114754099</v>
      </c>
      <c r="D48" s="16">
        <v>0.94201141552511392</v>
      </c>
      <c r="E48" s="16">
        <v>0.7993276255707763</v>
      </c>
      <c r="F48" s="16">
        <v>0.93696232876712315</v>
      </c>
      <c r="G48" s="16">
        <v>0.72788820582877967</v>
      </c>
      <c r="H48" s="16">
        <v>0.64258219178082188</v>
      </c>
      <c r="I48" s="16">
        <v>0.45526940639269398</v>
      </c>
      <c r="J48" s="16">
        <v>0.59642009132420093</v>
      </c>
      <c r="K48" s="16">
        <v>0.53766621129326053</v>
      </c>
      <c r="L48" s="16">
        <v>0.45009018264840189</v>
      </c>
      <c r="M48" s="16">
        <v>0.71632876712328764</v>
      </c>
      <c r="N48" s="16">
        <v>0.6934840182648403</v>
      </c>
      <c r="O48" s="16">
        <v>2.1178426684881599</v>
      </c>
      <c r="P48" s="16">
        <v>2.0182237442922371</v>
      </c>
      <c r="Q48" s="16">
        <v>1.933583333333333</v>
      </c>
      <c r="R48" s="16">
        <v>2.8349349315068499</v>
      </c>
      <c r="S48" s="16">
        <v>2.5399032331511839</v>
      </c>
      <c r="T48" s="16">
        <v>3.4502146118721462</v>
      </c>
      <c r="U48" s="16">
        <v>2.3485410958904112</v>
      </c>
      <c r="V48" s="16">
        <v>2.0628025114155251</v>
      </c>
      <c r="W48" s="16">
        <v>3.0457024134790531</v>
      </c>
      <c r="X48" s="16">
        <v>2.8716107305936069</v>
      </c>
    </row>
    <row r="49" spans="1:24">
      <c r="A49" s="13" t="s">
        <v>91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13" t="s">
        <v>92</v>
      </c>
      <c r="B50" s="16">
        <v>10.618170091324201</v>
      </c>
      <c r="C50" s="16">
        <v>8.4874715391621134</v>
      </c>
      <c r="D50" s="16">
        <v>8.7180901826484014</v>
      </c>
      <c r="E50" s="16">
        <v>8.8113047945205487</v>
      </c>
      <c r="F50" s="16">
        <v>9.2582134703196353</v>
      </c>
      <c r="G50" s="16">
        <v>8.8417201730418942</v>
      </c>
      <c r="H50" s="16">
        <v>8.8269942922374423</v>
      </c>
      <c r="I50" s="16">
        <v>8.7978710045662112</v>
      </c>
      <c r="J50" s="16">
        <v>9.3938436073059375</v>
      </c>
      <c r="K50" s="16">
        <v>9.4404667577413477</v>
      </c>
      <c r="L50" s="16">
        <v>9.6816164383561656</v>
      </c>
      <c r="M50" s="16">
        <v>8.8038755707762562</v>
      </c>
      <c r="N50" s="16">
        <v>9.9780308219178089</v>
      </c>
      <c r="O50" s="16">
        <v>10.25493624772313</v>
      </c>
      <c r="P50" s="16">
        <v>9.6732043378995414</v>
      </c>
      <c r="Q50" s="16">
        <v>9.9619360730593609</v>
      </c>
      <c r="R50" s="16">
        <v>9.3119657534246567</v>
      </c>
      <c r="S50" s="16">
        <v>9.2858777322404382</v>
      </c>
      <c r="T50" s="16">
        <v>8.3588436073059356</v>
      </c>
      <c r="U50" s="16">
        <v>7.1117454337899551</v>
      </c>
      <c r="V50" s="16">
        <v>8.2991438356164373</v>
      </c>
      <c r="W50" s="16">
        <v>6.9496174863387967</v>
      </c>
      <c r="X50" s="16">
        <v>6.772202054794521</v>
      </c>
    </row>
    <row r="51" spans="1:24">
      <c r="A51" s="13" t="s">
        <v>93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3" t="s">
        <v>94</v>
      </c>
      <c r="B52" s="16">
        <v>57.294513222983262</v>
      </c>
      <c r="C52" s="16">
        <v>53.214313334851241</v>
      </c>
      <c r="D52" s="16">
        <v>51.05767941400304</v>
      </c>
      <c r="E52" s="16">
        <v>48.769185597412473</v>
      </c>
      <c r="F52" s="16">
        <v>48.03912566590563</v>
      </c>
      <c r="G52" s="16">
        <v>45.965377580449307</v>
      </c>
      <c r="H52" s="16">
        <v>44.206332382039569</v>
      </c>
      <c r="I52" s="16">
        <v>43.621513793759497</v>
      </c>
      <c r="J52" s="16">
        <v>43.772472127092847</v>
      </c>
      <c r="K52" s="16">
        <v>45.917423724954453</v>
      </c>
      <c r="L52" s="16">
        <v>45.836812404870628</v>
      </c>
      <c r="M52" s="16">
        <v>48.004934265601207</v>
      </c>
      <c r="N52" s="16">
        <v>50.378535863774729</v>
      </c>
      <c r="O52" s="16">
        <v>54.052670954766228</v>
      </c>
      <c r="P52" s="16">
        <v>57.219080289193307</v>
      </c>
      <c r="Q52" s="16">
        <v>58.625757610350071</v>
      </c>
      <c r="R52" s="16">
        <v>59.51385464231354</v>
      </c>
      <c r="S52" s="16">
        <v>58.801806219641762</v>
      </c>
      <c r="T52" s="16">
        <v>54.545404965753427</v>
      </c>
      <c r="U52" s="16">
        <v>53.750941971080671</v>
      </c>
      <c r="V52" s="16">
        <v>51.788506183409432</v>
      </c>
      <c r="W52" s="16">
        <v>50.645980096387369</v>
      </c>
      <c r="X52" s="16">
        <v>48.361431126331823</v>
      </c>
    </row>
    <row r="53" spans="1:24">
      <c r="A53" s="13" t="s">
        <v>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3" t="s">
        <v>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3" t="s">
        <v>97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3" t="s">
        <v>98</v>
      </c>
      <c r="B56" s="16">
        <v>54.809666017340987</v>
      </c>
      <c r="C56" s="16">
        <v>82.628177685754096</v>
      </c>
      <c r="D56" s="16">
        <v>90.992130443388888</v>
      </c>
      <c r="E56" s="16">
        <v>105.2016031144165</v>
      </c>
      <c r="F56" s="16">
        <v>92.385311434296298</v>
      </c>
      <c r="G56" s="16">
        <v>84.161145411035591</v>
      </c>
      <c r="H56" s="16">
        <v>65.748369005458841</v>
      </c>
      <c r="I56" s="16">
        <v>66.315644041472027</v>
      </c>
      <c r="J56" s="16">
        <v>56.133439500760048</v>
      </c>
      <c r="K56" s="16">
        <v>58.124706953200437</v>
      </c>
      <c r="L56" s="16">
        <v>60.451476095775632</v>
      </c>
      <c r="M56" s="16">
        <v>58.588703551912872</v>
      </c>
      <c r="N56" s="16">
        <v>56.388454622606368</v>
      </c>
      <c r="O56" s="16">
        <v>57.922861138924951</v>
      </c>
      <c r="P56" s="16">
        <v>54.381225323961267</v>
      </c>
      <c r="Q56" s="16">
        <v>63.204082340917971</v>
      </c>
      <c r="R56" s="16">
        <v>63.818185294457507</v>
      </c>
      <c r="S56" s="16">
        <v>73.23237207202709</v>
      </c>
      <c r="T56" s="16">
        <v>80.904571858902145</v>
      </c>
      <c r="U56" s="16">
        <v>92.821660487517804</v>
      </c>
      <c r="V56" s="16">
        <v>94.758369939886478</v>
      </c>
      <c r="W56" s="16">
        <v>97.94269825689949</v>
      </c>
      <c r="X56" s="16">
        <v>100.3481568245993</v>
      </c>
    </row>
    <row r="57" spans="1:24">
      <c r="A57" s="13" t="s">
        <v>99</v>
      </c>
      <c r="B57" s="14">
        <v>156463.19</v>
      </c>
      <c r="C57" s="14">
        <v>131419.76250000001</v>
      </c>
      <c r="D57" s="14">
        <v>137458.19</v>
      </c>
      <c r="E57" s="14">
        <v>142220.60916666669</v>
      </c>
      <c r="F57" s="14">
        <v>130694.1725</v>
      </c>
      <c r="G57" s="14">
        <v>111251.2033333334</v>
      </c>
      <c r="H57" s="14">
        <v>96365.075000000012</v>
      </c>
      <c r="I57" s="14">
        <v>91657.030833333352</v>
      </c>
      <c r="J57" s="14">
        <v>92791.455833333326</v>
      </c>
      <c r="K57" s="14">
        <v>100359.88</v>
      </c>
      <c r="L57" s="14">
        <v>104687.27250000001</v>
      </c>
      <c r="M57" s="14">
        <v>111669.67166666671</v>
      </c>
      <c r="N57" s="14">
        <v>121559.8391666667</v>
      </c>
      <c r="O57" s="14">
        <v>138065.0008333333</v>
      </c>
      <c r="P57" s="14">
        <v>155506.46833333329</v>
      </c>
      <c r="Q57" s="14">
        <v>162767.48666666669</v>
      </c>
      <c r="R57" s="14">
        <v>171509.2508333333</v>
      </c>
      <c r="S57" s="14">
        <v>168157.53</v>
      </c>
      <c r="T57" s="14">
        <v>140954.00083333341</v>
      </c>
      <c r="U57" s="14">
        <v>139511.29416666669</v>
      </c>
      <c r="V57" s="14">
        <v>132160.77333333329</v>
      </c>
      <c r="W57" s="14">
        <v>125623.89166666671</v>
      </c>
      <c r="X57" s="14">
        <v>123356.7375</v>
      </c>
    </row>
    <row r="58" spans="1:24">
      <c r="A58" s="13" t="s">
        <v>100</v>
      </c>
      <c r="B58" s="15">
        <v>4684</v>
      </c>
      <c r="C58" s="15">
        <v>5316</v>
      </c>
      <c r="D58" s="15">
        <v>7599</v>
      </c>
      <c r="E58" s="15">
        <v>8358</v>
      </c>
      <c r="F58" s="15">
        <v>8655</v>
      </c>
      <c r="G58" s="15">
        <v>9372</v>
      </c>
      <c r="H58" s="15">
        <v>10014</v>
      </c>
      <c r="I58" s="15">
        <v>10273</v>
      </c>
      <c r="J58" s="15">
        <v>10424</v>
      </c>
      <c r="K58" s="15">
        <v>9944</v>
      </c>
      <c r="L58" s="15">
        <v>9644</v>
      </c>
      <c r="M58" s="15">
        <v>9496</v>
      </c>
      <c r="N58" s="15">
        <v>9372</v>
      </c>
      <c r="O58" s="15">
        <v>9136</v>
      </c>
      <c r="P58" s="15">
        <v>9055</v>
      </c>
      <c r="Q58" s="15">
        <v>9129</v>
      </c>
      <c r="R58" s="15">
        <v>9089</v>
      </c>
      <c r="S58" s="15">
        <v>9503</v>
      </c>
      <c r="T58" s="15">
        <v>10057</v>
      </c>
      <c r="U58" s="15">
        <v>9163</v>
      </c>
      <c r="V58" s="15">
        <v>9487</v>
      </c>
      <c r="W58" s="15">
        <v>9415</v>
      </c>
      <c r="X58" s="15">
        <v>9813</v>
      </c>
    </row>
    <row r="59" spans="1:24">
      <c r="A59" s="13" t="s">
        <v>101</v>
      </c>
      <c r="B59" s="15">
        <v>13426</v>
      </c>
      <c r="C59" s="15">
        <v>9090</v>
      </c>
      <c r="D59" s="15">
        <v>8815</v>
      </c>
      <c r="E59" s="15">
        <v>7330</v>
      </c>
      <c r="F59" s="15">
        <v>7755</v>
      </c>
      <c r="G59" s="15">
        <v>7041</v>
      </c>
      <c r="H59" s="15">
        <v>7091</v>
      </c>
      <c r="I59" s="15">
        <v>6687</v>
      </c>
      <c r="J59" s="15">
        <v>7515</v>
      </c>
      <c r="K59" s="15">
        <v>8112</v>
      </c>
      <c r="L59" s="15">
        <v>8275</v>
      </c>
      <c r="M59" s="15">
        <v>9098</v>
      </c>
      <c r="N59" s="15">
        <v>10151</v>
      </c>
      <c r="O59" s="15">
        <v>11788</v>
      </c>
      <c r="P59" s="15">
        <v>13601</v>
      </c>
      <c r="Q59" s="15">
        <v>13845</v>
      </c>
      <c r="R59" s="15">
        <v>14755</v>
      </c>
      <c r="S59" s="15">
        <v>13825</v>
      </c>
      <c r="T59" s="15">
        <v>10094</v>
      </c>
      <c r="U59" s="15">
        <v>8759</v>
      </c>
      <c r="V59" s="15">
        <v>7704</v>
      </c>
      <c r="W59" s="15">
        <v>6754</v>
      </c>
      <c r="X59" s="15">
        <v>5991</v>
      </c>
    </row>
    <row r="60" spans="1:24">
      <c r="A60" s="13" t="s">
        <v>102</v>
      </c>
      <c r="B60" s="15">
        <v>511</v>
      </c>
      <c r="C60" s="15">
        <v>707</v>
      </c>
      <c r="D60" s="15">
        <v>823</v>
      </c>
      <c r="E60" s="15">
        <v>1189</v>
      </c>
      <c r="F60" s="15">
        <v>928</v>
      </c>
      <c r="G60" s="15">
        <v>691</v>
      </c>
      <c r="H60" s="15">
        <v>451</v>
      </c>
      <c r="I60" s="15">
        <v>414</v>
      </c>
      <c r="J60" s="15">
        <v>336</v>
      </c>
      <c r="K60" s="15">
        <v>361</v>
      </c>
      <c r="L60" s="15">
        <v>422</v>
      </c>
      <c r="M60" s="15">
        <v>380</v>
      </c>
      <c r="N60" s="15">
        <v>390</v>
      </c>
      <c r="O60" s="15">
        <v>437</v>
      </c>
      <c r="P60" s="15">
        <v>423</v>
      </c>
      <c r="Q60" s="15">
        <v>518</v>
      </c>
      <c r="R60" s="15">
        <v>485</v>
      </c>
      <c r="S60" s="15">
        <v>551</v>
      </c>
      <c r="T60" s="15">
        <v>755</v>
      </c>
      <c r="U60" s="15">
        <v>877</v>
      </c>
      <c r="V60" s="15">
        <v>913</v>
      </c>
      <c r="W60" s="15">
        <v>929</v>
      </c>
      <c r="X60" s="15">
        <v>1074</v>
      </c>
    </row>
    <row r="61" spans="1:24">
      <c r="A61" s="13" t="s">
        <v>103</v>
      </c>
      <c r="B61" s="15">
        <v>97</v>
      </c>
      <c r="C61" s="15">
        <v>344</v>
      </c>
      <c r="D61" s="15">
        <v>434</v>
      </c>
      <c r="E61" s="15">
        <v>583</v>
      </c>
      <c r="F61" s="15">
        <v>485</v>
      </c>
      <c r="G61" s="15">
        <v>322</v>
      </c>
      <c r="H61" s="15">
        <v>219</v>
      </c>
      <c r="I61" s="15">
        <v>196</v>
      </c>
      <c r="J61" s="15">
        <v>120</v>
      </c>
      <c r="K61" s="15">
        <v>133</v>
      </c>
      <c r="L61" s="15">
        <v>157</v>
      </c>
      <c r="M61" s="15">
        <v>137</v>
      </c>
      <c r="N61" s="15">
        <v>126</v>
      </c>
      <c r="O61" s="15">
        <v>124</v>
      </c>
      <c r="P61" s="15">
        <v>106</v>
      </c>
      <c r="Q61" s="15">
        <v>141</v>
      </c>
      <c r="R61" s="15">
        <v>157</v>
      </c>
      <c r="S61" s="15">
        <v>234</v>
      </c>
      <c r="T61" s="15">
        <v>345</v>
      </c>
      <c r="U61" s="15">
        <v>438</v>
      </c>
      <c r="V61" s="15">
        <v>510</v>
      </c>
      <c r="W61" s="15">
        <v>508</v>
      </c>
      <c r="X61" s="15">
        <v>568</v>
      </c>
    </row>
  </sheetData>
  <conditionalFormatting sqref="A1">
    <cfRule type="expression" dxfId="83" priority="2">
      <formula>TRUE</formula>
    </cfRule>
  </conditionalFormatting>
  <conditionalFormatting sqref="A15:X15">
    <cfRule type="expression" dxfId="82" priority="10">
      <formula>TRUE</formula>
    </cfRule>
  </conditionalFormatting>
  <conditionalFormatting sqref="A17:X17">
    <cfRule type="expression" dxfId="81" priority="13">
      <formula>TRUE</formula>
    </cfRule>
  </conditionalFormatting>
  <conditionalFormatting sqref="A18:X21">
    <cfRule type="notContainsBlanks" dxfId="80" priority="1">
      <formula>LEN(TRIM(A18))&gt;0</formula>
    </cfRule>
  </conditionalFormatting>
  <conditionalFormatting sqref="A1:X1">
    <cfRule type="expression" dxfId="79" priority="7">
      <formula>TRUE</formula>
    </cfRule>
  </conditionalFormatting>
  <conditionalFormatting sqref="A21:X21">
    <cfRule type="expression" dxfId="78" priority="16">
      <formula>TRUE</formula>
    </cfRule>
  </conditionalFormatting>
  <conditionalFormatting sqref="A27:X27">
    <cfRule type="expression" dxfId="77" priority="19">
      <formula>TRUE</formula>
    </cfRule>
  </conditionalFormatting>
  <conditionalFormatting sqref="A31:X31">
    <cfRule type="expression" dxfId="76" priority="22">
      <formula>TRUE</formula>
    </cfRule>
  </conditionalFormatting>
  <conditionalFormatting sqref="A33:X33">
    <cfRule type="expression" dxfId="75" priority="25">
      <formula>TRUE</formula>
    </cfRule>
  </conditionalFormatting>
  <conditionalFormatting sqref="A36:X36">
    <cfRule type="expression" dxfId="74" priority="28">
      <formula>TRUE</formula>
    </cfRule>
  </conditionalFormatting>
  <conditionalFormatting sqref="A39:X39">
    <cfRule type="expression" dxfId="73" priority="31">
      <formula>TRUE</formula>
    </cfRule>
  </conditionalFormatting>
  <conditionalFormatting sqref="A46:X46">
    <cfRule type="expression" dxfId="72" priority="34">
      <formula>TRUE</formula>
    </cfRule>
  </conditionalFormatting>
  <conditionalFormatting sqref="A56:X56">
    <cfRule type="expression" dxfId="71" priority="37">
      <formula>TRUE</formula>
    </cfRule>
  </conditionalFormatting>
  <conditionalFormatting sqref="A61:X61">
    <cfRule type="expression" dxfId="70" priority="40">
      <formula>TRUE</formula>
    </cfRule>
  </conditionalFormatting>
  <conditionalFormatting sqref="B1">
    <cfRule type="expression" dxfId="69" priority="5">
      <formula>TRUE</formula>
    </cfRule>
  </conditionalFormatting>
  <conditionalFormatting sqref="B15">
    <cfRule type="expression" dxfId="68" priority="8">
      <formula>TRUE</formula>
    </cfRule>
  </conditionalFormatting>
  <conditionalFormatting sqref="B17">
    <cfRule type="expression" dxfId="67" priority="11">
      <formula>TRUE</formula>
    </cfRule>
  </conditionalFormatting>
  <conditionalFormatting sqref="B2">
    <cfRule type="expression" dxfId="66" priority="3">
      <formula>TRUE</formula>
    </cfRule>
  </conditionalFormatting>
  <conditionalFormatting sqref="B21">
    <cfRule type="expression" dxfId="65" priority="14">
      <formula>TRUE</formula>
    </cfRule>
  </conditionalFormatting>
  <conditionalFormatting sqref="B27">
    <cfRule type="expression" dxfId="64" priority="17">
      <formula>TRUE</formula>
    </cfRule>
  </conditionalFormatting>
  <conditionalFormatting sqref="B2:B61">
    <cfRule type="expression" dxfId="63" priority="42">
      <formula>TRUE</formula>
    </cfRule>
  </conditionalFormatting>
  <conditionalFormatting sqref="B31">
    <cfRule type="expression" dxfId="62" priority="20">
      <formula>TRUE</formula>
    </cfRule>
  </conditionalFormatting>
  <conditionalFormatting sqref="B33">
    <cfRule type="expression" dxfId="61" priority="23">
      <formula>TRUE</formula>
    </cfRule>
  </conditionalFormatting>
  <conditionalFormatting sqref="B36">
    <cfRule type="expression" dxfId="60" priority="26">
      <formula>TRUE</formula>
    </cfRule>
  </conditionalFormatting>
  <conditionalFormatting sqref="B39">
    <cfRule type="expression" dxfId="59" priority="29">
      <formula>TRUE</formula>
    </cfRule>
  </conditionalFormatting>
  <conditionalFormatting sqref="B46">
    <cfRule type="expression" dxfId="58" priority="32">
      <formula>TRUE</formula>
    </cfRule>
  </conditionalFormatting>
  <conditionalFormatting sqref="B56">
    <cfRule type="expression" dxfId="57" priority="35">
      <formula>TRUE</formula>
    </cfRule>
  </conditionalFormatting>
  <conditionalFormatting sqref="B61">
    <cfRule type="expression" dxfId="56" priority="38">
      <formula>TRUE</formula>
    </cfRule>
  </conditionalFormatting>
  <conditionalFormatting sqref="X1">
    <cfRule type="expression" dxfId="55" priority="6">
      <formula>TRUE</formula>
    </cfRule>
  </conditionalFormatting>
  <conditionalFormatting sqref="X15">
    <cfRule type="expression" dxfId="54" priority="9">
      <formula>TRUE</formula>
    </cfRule>
  </conditionalFormatting>
  <conditionalFormatting sqref="X17">
    <cfRule type="expression" dxfId="53" priority="12">
      <formula>TRUE</formula>
    </cfRule>
  </conditionalFormatting>
  <conditionalFormatting sqref="X2">
    <cfRule type="expression" dxfId="52" priority="4">
      <formula>TRUE</formula>
    </cfRule>
  </conditionalFormatting>
  <conditionalFormatting sqref="X21">
    <cfRule type="expression" dxfId="51" priority="15">
      <formula>TRUE</formula>
    </cfRule>
  </conditionalFormatting>
  <conditionalFormatting sqref="X27">
    <cfRule type="expression" dxfId="50" priority="18">
      <formula>TRUE</formula>
    </cfRule>
  </conditionalFormatting>
  <conditionalFormatting sqref="X2:X61">
    <cfRule type="expression" dxfId="49" priority="41">
      <formula>TRUE</formula>
    </cfRule>
  </conditionalFormatting>
  <conditionalFormatting sqref="X31">
    <cfRule type="expression" dxfId="48" priority="21">
      <formula>TRUE</formula>
    </cfRule>
  </conditionalFormatting>
  <conditionalFormatting sqref="X33">
    <cfRule type="expression" dxfId="47" priority="24">
      <formula>TRUE</formula>
    </cfRule>
  </conditionalFormatting>
  <conditionalFormatting sqref="X36">
    <cfRule type="expression" dxfId="46" priority="27">
      <formula>TRUE</formula>
    </cfRule>
  </conditionalFormatting>
  <conditionalFormatting sqref="X39">
    <cfRule type="expression" dxfId="45" priority="30">
      <formula>TRUE</formula>
    </cfRule>
  </conditionalFormatting>
  <conditionalFormatting sqref="X46">
    <cfRule type="expression" dxfId="44" priority="33">
      <formula>TRUE</formula>
    </cfRule>
  </conditionalFormatting>
  <conditionalFormatting sqref="X56">
    <cfRule type="expression" dxfId="43" priority="36">
      <formula>TRUE</formula>
    </cfRule>
  </conditionalFormatting>
  <conditionalFormatting sqref="X61">
    <cfRule type="expression" dxfId="42" priority="39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1"/>
  <sheetViews>
    <sheetView workbookViewId="0"/>
  </sheetViews>
  <sheetFormatPr defaultColWidth="8.85546875" defaultRowHeight="15"/>
  <cols>
    <col min="1" max="1" width="45.7109375" customWidth="1"/>
    <col min="2" max="24" width="13.7109375" customWidth="1"/>
  </cols>
  <sheetData>
    <row r="1" spans="1:24" ht="15.95">
      <c r="A1" s="2" t="s">
        <v>5</v>
      </c>
      <c r="B1" s="2" t="s">
        <v>105</v>
      </c>
      <c r="C1" s="2" t="s">
        <v>105</v>
      </c>
      <c r="D1" s="2" t="s">
        <v>105</v>
      </c>
      <c r="E1" s="2" t="s">
        <v>105</v>
      </c>
      <c r="F1" s="2" t="s">
        <v>105</v>
      </c>
      <c r="G1" s="2" t="s">
        <v>105</v>
      </c>
      <c r="H1" s="2" t="s">
        <v>105</v>
      </c>
      <c r="I1" s="2" t="s">
        <v>105</v>
      </c>
      <c r="J1" s="2" t="s">
        <v>105</v>
      </c>
      <c r="K1" s="2" t="s">
        <v>105</v>
      </c>
      <c r="L1" s="2" t="s">
        <v>105</v>
      </c>
      <c r="M1" s="2" t="s">
        <v>105</v>
      </c>
      <c r="N1" s="2" t="s">
        <v>105</v>
      </c>
      <c r="O1" s="2" t="s">
        <v>105</v>
      </c>
      <c r="P1" s="2" t="s">
        <v>105</v>
      </c>
      <c r="Q1" s="2" t="s">
        <v>105</v>
      </c>
      <c r="R1" s="2" t="s">
        <v>105</v>
      </c>
      <c r="S1" s="2" t="s">
        <v>105</v>
      </c>
      <c r="T1" s="2" t="s">
        <v>105</v>
      </c>
      <c r="U1" s="2" t="s">
        <v>105</v>
      </c>
      <c r="V1" s="2" t="s">
        <v>105</v>
      </c>
      <c r="W1" s="2" t="s">
        <v>105</v>
      </c>
      <c r="X1" s="2" t="s">
        <v>105</v>
      </c>
    </row>
    <row r="2" spans="1:24" ht="32.1">
      <c r="A2" s="2" t="s">
        <v>49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 ht="15.95">
      <c r="A3" s="2" t="s">
        <v>40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2">
        <v>2031</v>
      </c>
      <c r="K3" s="2">
        <v>2032</v>
      </c>
      <c r="L3" s="2">
        <v>2033</v>
      </c>
      <c r="M3" s="2">
        <v>2034</v>
      </c>
      <c r="N3" s="2">
        <v>2035</v>
      </c>
      <c r="O3" s="2">
        <v>2036</v>
      </c>
      <c r="P3" s="2">
        <v>2037</v>
      </c>
      <c r="Q3" s="2">
        <v>2038</v>
      </c>
      <c r="R3" s="2">
        <v>2039</v>
      </c>
      <c r="S3" s="2">
        <v>2040</v>
      </c>
      <c r="T3" s="2">
        <v>2041</v>
      </c>
      <c r="U3" s="2">
        <v>2042</v>
      </c>
      <c r="V3" s="2">
        <v>2043</v>
      </c>
      <c r="W3" s="2">
        <v>2044</v>
      </c>
      <c r="X3" s="2">
        <v>2045</v>
      </c>
    </row>
    <row r="4" spans="1:24" ht="15.95">
      <c r="A4" s="2" t="s">
        <v>50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</row>
    <row r="5" spans="1:24" ht="15.95">
      <c r="A5" s="2" t="s">
        <v>51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8</v>
      </c>
      <c r="W5" s="2">
        <v>8</v>
      </c>
      <c r="X5" s="2">
        <v>8</v>
      </c>
    </row>
    <row r="6" spans="1:24">
      <c r="A6" s="13" t="s">
        <v>52</v>
      </c>
      <c r="B6" s="14">
        <v>-3675827.195477</v>
      </c>
      <c r="C6" s="14">
        <v>-2648221.7971100002</v>
      </c>
      <c r="D6" s="14">
        <v>-2179946.5167160002</v>
      </c>
      <c r="E6" s="14">
        <v>-1564138.996725</v>
      </c>
      <c r="F6" s="14">
        <v>-1736014.880722</v>
      </c>
      <c r="G6" s="14">
        <v>-1506035.326659</v>
      </c>
      <c r="H6" s="14">
        <v>-1077781.477919</v>
      </c>
      <c r="I6" s="14">
        <v>-1222806.755112</v>
      </c>
      <c r="J6" s="14">
        <v>-1291455.4970450001</v>
      </c>
      <c r="K6" s="14">
        <v>-1486447.9725200001</v>
      </c>
      <c r="L6" s="14">
        <v>-1874795.1585250001</v>
      </c>
      <c r="M6" s="14">
        <v>-2255845.6684690001</v>
      </c>
      <c r="N6" s="14">
        <v>-2424521.7719709999</v>
      </c>
      <c r="O6" s="14">
        <v>-3040726.178361</v>
      </c>
      <c r="P6" s="14">
        <v>-3762757.001749001</v>
      </c>
      <c r="Q6" s="14">
        <v>-3871859.2669250001</v>
      </c>
      <c r="R6" s="14">
        <v>-4146758.1426900001</v>
      </c>
      <c r="S6" s="14">
        <v>-3819828.2117599999</v>
      </c>
      <c r="T6" s="14">
        <v>-2869852.9163370002</v>
      </c>
      <c r="U6" s="14">
        <v>-2611451.4541580002</v>
      </c>
      <c r="V6" s="14">
        <v>-2326744.2487570001</v>
      </c>
      <c r="W6" s="14">
        <v>-2147566.9873899999</v>
      </c>
      <c r="X6" s="14">
        <v>-1731051.5370120001</v>
      </c>
    </row>
    <row r="7" spans="1:24">
      <c r="A7" s="13" t="s">
        <v>53</v>
      </c>
      <c r="B7" s="14">
        <v>13273333.646353999</v>
      </c>
      <c r="C7" s="14">
        <v>12391453.27097</v>
      </c>
      <c r="D7" s="14">
        <v>13659907.99436</v>
      </c>
      <c r="E7" s="14">
        <v>14464264.239546999</v>
      </c>
      <c r="F7" s="14">
        <v>12656043.034688</v>
      </c>
      <c r="G7" s="14">
        <v>10431286.691545</v>
      </c>
      <c r="H7" s="14">
        <v>6832742.344002001</v>
      </c>
      <c r="I7" s="14">
        <v>7038604.1118109999</v>
      </c>
      <c r="J7" s="14">
        <v>5575785.3947729999</v>
      </c>
      <c r="K7" s="14">
        <v>7317294.6751039997</v>
      </c>
      <c r="L7" s="14">
        <v>8689805.2140450012</v>
      </c>
      <c r="M7" s="14">
        <v>10425308.403739</v>
      </c>
      <c r="N7" s="14">
        <v>10555165.608259</v>
      </c>
      <c r="O7" s="14">
        <v>10957869.920894001</v>
      </c>
      <c r="P7" s="14">
        <v>12798721.168076999</v>
      </c>
      <c r="Q7" s="14">
        <v>13126515.828977</v>
      </c>
      <c r="R7" s="14">
        <v>12809231.330611</v>
      </c>
      <c r="S7" s="14">
        <v>12690484.576663001</v>
      </c>
      <c r="T7" s="14">
        <v>11548733.161611</v>
      </c>
      <c r="U7" s="14">
        <v>11915668.31783</v>
      </c>
      <c r="V7" s="14">
        <v>11050903.273925999</v>
      </c>
      <c r="W7" s="14">
        <v>11650742.862504</v>
      </c>
      <c r="X7" s="14">
        <v>11202811.319418</v>
      </c>
    </row>
    <row r="8" spans="1:24">
      <c r="A8" s="13" t="s">
        <v>54</v>
      </c>
      <c r="B8" s="14">
        <v>2553071.0985119999</v>
      </c>
      <c r="C8" s="14">
        <v>3283419.9912720001</v>
      </c>
      <c r="D8" s="14">
        <v>3704322.7168919998</v>
      </c>
      <c r="E8" s="14">
        <v>3488797.009728</v>
      </c>
      <c r="F8" s="14">
        <v>4800103.9283039998</v>
      </c>
      <c r="G8" s="14">
        <v>4828835.2152839992</v>
      </c>
      <c r="H8" s="14">
        <v>4754024.6225399999</v>
      </c>
      <c r="I8" s="14">
        <v>4769637.5390879996</v>
      </c>
      <c r="J8" s="14">
        <v>4931693.4004920004</v>
      </c>
      <c r="K8" s="14">
        <v>4594627.2137399996</v>
      </c>
      <c r="L8" s="14">
        <v>4388430.5154960006</v>
      </c>
      <c r="M8" s="14">
        <v>4408110.3992280001</v>
      </c>
      <c r="N8" s="14">
        <v>3986568.201816</v>
      </c>
      <c r="O8" s="14">
        <v>4569185.5899719996</v>
      </c>
      <c r="P8" s="14">
        <v>3768209.918172</v>
      </c>
      <c r="Q8" s="14">
        <v>3802397.9945760001</v>
      </c>
      <c r="R8" s="14">
        <v>3798594.3035639999</v>
      </c>
      <c r="S8" s="14">
        <v>3732373.9996680012</v>
      </c>
      <c r="T8" s="14">
        <v>3655836.7610760001</v>
      </c>
      <c r="U8" s="14">
        <v>3653744.320212</v>
      </c>
      <c r="V8" s="14">
        <v>3967593.3599760002</v>
      </c>
      <c r="W8" s="14">
        <v>2859324.1618320001</v>
      </c>
      <c r="X8" s="14">
        <v>2730776.540496001</v>
      </c>
    </row>
    <row r="9" spans="1:24">
      <c r="A9" s="13" t="s">
        <v>55</v>
      </c>
      <c r="B9" s="14">
        <v>1976779.5066480001</v>
      </c>
      <c r="C9" s="14">
        <v>1152642.1114439999</v>
      </c>
      <c r="D9" s="14">
        <v>306542.82482400001</v>
      </c>
      <c r="E9" s="14">
        <v>230125.912488</v>
      </c>
      <c r="F9" s="14">
        <v>313871.685528</v>
      </c>
      <c r="G9" s="14">
        <v>214360.80361199999</v>
      </c>
      <c r="H9" s="14">
        <v>208192.90201200001</v>
      </c>
      <c r="I9" s="14">
        <v>114536.670552</v>
      </c>
      <c r="J9" s="14">
        <v>171566.88357599991</v>
      </c>
      <c r="K9" s="14">
        <v>139913.73403199989</v>
      </c>
      <c r="L9" s="14">
        <v>106437.84183600001</v>
      </c>
      <c r="M9" s="14">
        <v>244977.84244800001</v>
      </c>
      <c r="N9" s="14">
        <v>216230.58832800001</v>
      </c>
      <c r="O9" s="14">
        <v>977725.81615199998</v>
      </c>
      <c r="P9" s="14">
        <v>931151.02734000003</v>
      </c>
      <c r="Q9" s="14">
        <v>902121.7391280001</v>
      </c>
      <c r="R9" s="14">
        <v>1425079.996356</v>
      </c>
      <c r="S9" s="14">
        <v>1326826.1046480001</v>
      </c>
      <c r="T9" s="14">
        <v>1871181.605856</v>
      </c>
      <c r="U9" s="14">
        <v>1138817.1152639999</v>
      </c>
      <c r="V9" s="14">
        <v>1017942.541344</v>
      </c>
      <c r="W9" s="14">
        <v>1539515.8860599999</v>
      </c>
      <c r="X9" s="14">
        <v>1433591.0562839999</v>
      </c>
    </row>
    <row r="10" spans="1:24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3" t="s">
        <v>57</v>
      </c>
      <c r="B11" s="14">
        <v>877520.91639599996</v>
      </c>
      <c r="C11" s="14">
        <v>208715.37226800001</v>
      </c>
      <c r="D11" s="14">
        <v>8721.9999959999986</v>
      </c>
      <c r="E11" s="14">
        <v>217705.74898800001</v>
      </c>
      <c r="F11" s="14">
        <v>18101.763491999998</v>
      </c>
      <c r="G11" s="14">
        <v>74706.312792000012</v>
      </c>
      <c r="H11" s="14">
        <v>1316554.2369959999</v>
      </c>
      <c r="I11" s="14">
        <v>1289410.5871919999</v>
      </c>
      <c r="J11" s="14">
        <v>2065810.5863999999</v>
      </c>
      <c r="K11" s="14">
        <v>1796606.2189799999</v>
      </c>
      <c r="L11" s="14">
        <v>1266212.1982559999</v>
      </c>
      <c r="M11" s="14">
        <v>33365.184791999993</v>
      </c>
      <c r="N11" s="14">
        <v>1234921.562772</v>
      </c>
      <c r="O11" s="14">
        <v>1146900.1813439999</v>
      </c>
      <c r="P11" s="14">
        <v>269063.11813199997</v>
      </c>
      <c r="Q11" s="14">
        <v>514312.11715200008</v>
      </c>
      <c r="R11" s="14">
        <v>252765.999996</v>
      </c>
      <c r="S11" s="14">
        <v>590748.89343599998</v>
      </c>
      <c r="T11" s="14">
        <v>404364.063348</v>
      </c>
      <c r="U11" s="14">
        <v>3203.000016</v>
      </c>
      <c r="V11" s="14">
        <v>882387.10240800004</v>
      </c>
      <c r="W11" s="14">
        <v>251049.10870800001</v>
      </c>
      <c r="X11" s="14">
        <v>611107.27365600003</v>
      </c>
    </row>
    <row r="12" spans="1:24">
      <c r="A12" s="13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3" t="s">
        <v>59</v>
      </c>
      <c r="B13" s="14">
        <v>-386513.72223399999</v>
      </c>
      <c r="C13" s="14">
        <v>25707.748904000011</v>
      </c>
      <c r="D13" s="14">
        <v>599259.7950080001</v>
      </c>
      <c r="E13" s="14">
        <v>515480.78364199999</v>
      </c>
      <c r="F13" s="14">
        <v>662385.78207199997</v>
      </c>
      <c r="G13" s="14">
        <v>903154.59032000008</v>
      </c>
      <c r="H13" s="14">
        <v>1070310.6126339999</v>
      </c>
      <c r="I13" s="14">
        <v>1153218.605586</v>
      </c>
      <c r="J13" s="14">
        <v>1138922.7921190001</v>
      </c>
      <c r="K13" s="14">
        <v>1135232.7447609999</v>
      </c>
      <c r="L13" s="14">
        <v>1016219.087432</v>
      </c>
      <c r="M13" s="14">
        <v>685262.88434099988</v>
      </c>
      <c r="N13" s="14">
        <v>784543.06675400003</v>
      </c>
      <c r="O13" s="14">
        <v>488505.76897899993</v>
      </c>
      <c r="P13" s="14">
        <v>244102.42890100001</v>
      </c>
      <c r="Q13" s="14">
        <v>292343.31049599999</v>
      </c>
      <c r="R13" s="14">
        <v>-58631.985869000011</v>
      </c>
      <c r="S13" s="14">
        <v>39821.514582999982</v>
      </c>
      <c r="T13" s="14">
        <v>88680.650825999997</v>
      </c>
      <c r="U13" s="14">
        <v>349696.29662899999</v>
      </c>
      <c r="V13" s="14">
        <v>519871.37220099999</v>
      </c>
      <c r="W13" s="14">
        <v>137621.22172500001</v>
      </c>
      <c r="X13" s="14">
        <v>214026.65889300001</v>
      </c>
    </row>
    <row r="14" spans="1:24">
      <c r="A14" s="13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3" t="s">
        <v>62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8606000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8684000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8451000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8722000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8994000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9265000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9537000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9163000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9175000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8958000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9275000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9640000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9990000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10486000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10654080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10654280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10791480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10828150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10845609.999999998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10968280</v>
      </c>
      <c r="V16" s="14">
        <f t="array" ref="V16">V4*1000*VLOOKUP(V3,Capacity!$B$5:$I$35,2,0)*(IF(MIN(IF(VALUE(LEFT(Capacity!$D$5:$I$5,2))&gt;=V5,VALUE(LEFT(Capacity!$D$5:$I$5,2)),MAX(VALUE(LEFT(Capacity!$D$5:$I$5,2)))))&gt;MAX(IF(VALUE(LEFT(Capacity!$D$5:$I$5,2))&lt;V5,VALUE(LEFT(Capacity!$D$5:$I$5,2)),0)),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0)+(VLOOKUP(V3, Capacity!$B$5:$I$35, MATCH(CONCATENATE(MIN(IF(VALUE(LEFT(Capacity!$D$5:$I$5,2))&gt;=V5,VALUE(LEFT(Capacity!$D$5:$I$5,2)),MAX(VALUE(LEFT(Capacity!$D$5:$I$5,2))))), " HR Capacity Credit (%)"), Capacity!$B$5:$I$5, 0),0)-IF(MAX(IF(VALUE(LEFT(Capacity!$D$5:$I$5,2))&lt;V5,VALUE(LEFT(Capacity!$D$5:$I$5,2)),0))&gt;0,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)*((V5-MAX(IF(VALUE(LEFT(Capacity!$D$5:$I$5,2))&lt;V5,VALUE(LEFT(Capacity!$D$5:$I$5,2)),0)))/(MIN(IF(VALUE(LEFT(Capacity!$D$5:$I$5,2))&gt;=V5,VALUE(LEFT(Capacity!$D$5:$I$5,2)),MAX(VALUE(LEFT(Capacity!$D$5:$I$5,2)))))-MAX(IF(VALUE(LEFT(Capacity!$D$5:$I$5,2))&lt;V5,VALUE(LEFT(Capacity!$D$5:$I$5,2)),0)))),VLOOKUP(V3, Capacity!$B$5:$I$35, MATCH(CONCATENATE(MIN(IF(VALUE(LEFT(Capacity!$D$5:$I$5,2))&gt;=V5,VALUE(LEFT(Capacity!$D$5:$I$5,2)),MAX(VALUE(LEFT(Capacity!$D$5:$I$5,2))))), " HR Capacity Credit (%)"), Capacity!$B$5:$I$5, 0),0))/100)</f>
        <v>11180680</v>
      </c>
      <c r="W16" s="14">
        <f t="array" ref="W16">W4*1000*VLOOKUP(W3,Capacity!$B$5:$I$35,2,0)*(IF(MIN(IF(VALUE(LEFT(Capacity!$D$5:$I$5,2))&gt;=W5,VALUE(LEFT(Capacity!$D$5:$I$5,2)),MAX(VALUE(LEFT(Capacity!$D$5:$I$5,2)))))&gt;MAX(IF(VALUE(LEFT(Capacity!$D$5:$I$5,2))&lt;W5,VALUE(LEFT(Capacity!$D$5:$I$5,2)),0)),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0)+(VLOOKUP(W3, Capacity!$B$5:$I$35, MATCH(CONCATENATE(MIN(IF(VALUE(LEFT(Capacity!$D$5:$I$5,2))&gt;=W5,VALUE(LEFT(Capacity!$D$5:$I$5,2)),MAX(VALUE(LEFT(Capacity!$D$5:$I$5,2))))), " HR Capacity Credit (%)"), Capacity!$B$5:$I$5, 0),0)-IF(MAX(IF(VALUE(LEFT(Capacity!$D$5:$I$5,2))&lt;W5,VALUE(LEFT(Capacity!$D$5:$I$5,2)),0))&gt;0,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)*((W5-MAX(IF(VALUE(LEFT(Capacity!$D$5:$I$5,2))&lt;W5,VALUE(LEFT(Capacity!$D$5:$I$5,2)),0)))/(MIN(IF(VALUE(LEFT(Capacity!$D$5:$I$5,2))&gt;=W5,VALUE(LEFT(Capacity!$D$5:$I$5,2)),MAX(VALUE(LEFT(Capacity!$D$5:$I$5,2)))))-MAX(IF(VALUE(LEFT(Capacity!$D$5:$I$5,2))&lt;W5,VALUE(LEFT(Capacity!$D$5:$I$5,2)),0)))),VLOOKUP(W3, Capacity!$B$5:$I$35, MATCH(CONCATENATE(MIN(IF(VALUE(LEFT(Capacity!$D$5:$I$5,2))&gt;=W5,VALUE(LEFT(Capacity!$D$5:$I$5,2)),MAX(VALUE(LEFT(Capacity!$D$5:$I$5,2))))), " HR Capacity Credit (%)"), Capacity!$B$5:$I$5, 0),0))/100)</f>
        <v>11269120</v>
      </c>
      <c r="X16" s="14">
        <f t="array" ref="X16">X4*1000*VLOOKUP(X3,Capacity!$B$5:$I$35,2,0)*(IF(MIN(IF(VALUE(LEFT(Capacity!$D$5:$I$5,2))&gt;=X5,VALUE(LEFT(Capacity!$D$5:$I$5,2)),MAX(VALUE(LEFT(Capacity!$D$5:$I$5,2)))))&gt;MAX(IF(VALUE(LEFT(Capacity!$D$5:$I$5,2))&lt;X5,VALUE(LEFT(Capacity!$D$5:$I$5,2)),0)),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0)+(VLOOKUP(X3, Capacity!$B$5:$I$35, MATCH(CONCATENATE(MIN(IF(VALUE(LEFT(Capacity!$D$5:$I$5,2))&gt;=X5,VALUE(LEFT(Capacity!$D$5:$I$5,2)),MAX(VALUE(LEFT(Capacity!$D$5:$I$5,2))))), " HR Capacity Credit (%)"), Capacity!$B$5:$I$5, 0),0)-IF(MAX(IF(VALUE(LEFT(Capacity!$D$5:$I$5,2))&lt;X5,VALUE(LEFT(Capacity!$D$5:$I$5,2)),0))&gt;0,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)*((X5-MAX(IF(VALUE(LEFT(Capacity!$D$5:$I$5,2))&lt;X5,VALUE(LEFT(Capacity!$D$5:$I$5,2)),0)))/(MIN(IF(VALUE(LEFT(Capacity!$D$5:$I$5,2))&gt;=X5,VALUE(LEFT(Capacity!$D$5:$I$5,2)),MAX(VALUE(LEFT(Capacity!$D$5:$I$5,2)))))-MAX(IF(VALUE(LEFT(Capacity!$D$5:$I$5,2))&lt;X5,VALUE(LEFT(Capacity!$D$5:$I$5,2)),0)))),VLOOKUP(X3, Capacity!$B$5:$I$35, MATCH(CONCATENATE(MIN(IF(VALUE(LEFT(Capacity!$D$5:$I$5,2))&gt;=X5,VALUE(LEFT(Capacity!$D$5:$I$5,2)),MAX(VALUE(LEFT(Capacity!$D$5:$I$5,2))))), " HR Capacity Credit (%)"), Capacity!$B$5:$I$5, 0),0))/100)</f>
        <v>11480700</v>
      </c>
    </row>
    <row r="17" spans="1:24">
      <c r="A17" s="13" t="s">
        <v>63</v>
      </c>
      <c r="B17" s="14">
        <v>1717950.7017161669</v>
      </c>
      <c r="C17" s="14">
        <v>1991597.466544661</v>
      </c>
      <c r="D17" s="14">
        <v>2313710.87665356</v>
      </c>
      <c r="E17" s="14">
        <v>2809744.5853108261</v>
      </c>
      <c r="F17" s="14">
        <v>2402286.049509414</v>
      </c>
      <c r="G17" s="14">
        <v>2009274.1690234081</v>
      </c>
      <c r="H17" s="14">
        <v>1608589.554590022</v>
      </c>
      <c r="I17" s="14">
        <v>1518225.844026912</v>
      </c>
      <c r="J17" s="14">
        <v>1404548.2035123289</v>
      </c>
      <c r="K17" s="14">
        <v>1498663.557383768</v>
      </c>
      <c r="L17" s="14">
        <v>1558521.124711137</v>
      </c>
      <c r="M17" s="14">
        <v>1570501.764455233</v>
      </c>
      <c r="N17" s="14">
        <v>1644568.4004835491</v>
      </c>
      <c r="O17" s="14">
        <v>1677861.2234631809</v>
      </c>
      <c r="P17" s="14">
        <v>1739940.7291364369</v>
      </c>
      <c r="Q17" s="14">
        <v>1783040.6695353719</v>
      </c>
      <c r="R17" s="14">
        <v>1810685.6920722851</v>
      </c>
      <c r="S17" s="14">
        <v>1896578.866013682</v>
      </c>
      <c r="T17" s="14">
        <v>2003619.84487604</v>
      </c>
      <c r="U17" s="14">
        <v>2200874.944241575</v>
      </c>
      <c r="V17" s="14">
        <v>2246762.5902598379</v>
      </c>
      <c r="W17" s="14">
        <v>2245728.7264132178</v>
      </c>
      <c r="X17" s="14">
        <v>2343580.3737969049</v>
      </c>
    </row>
    <row r="18" spans="1:24">
      <c r="A18" s="13" t="s">
        <v>0</v>
      </c>
      <c r="B18" s="14">
        <f t="shared" ref="B18:X18" si="0">SUM(B6:B17)</f>
        <v>24942314.951915164</v>
      </c>
      <c r="C18" s="14">
        <f t="shared" si="0"/>
        <v>25089314.16429266</v>
      </c>
      <c r="D18" s="14">
        <f t="shared" si="0"/>
        <v>26863519.691017561</v>
      </c>
      <c r="E18" s="14">
        <f t="shared" si="0"/>
        <v>28883979.282978825</v>
      </c>
      <c r="F18" s="14">
        <f t="shared" si="0"/>
        <v>28110777.362871416</v>
      </c>
      <c r="G18" s="14">
        <f t="shared" si="0"/>
        <v>26220582.455917411</v>
      </c>
      <c r="H18" s="14">
        <f t="shared" si="0"/>
        <v>24249632.794855021</v>
      </c>
      <c r="I18" s="14">
        <f t="shared" si="0"/>
        <v>23823826.603143912</v>
      </c>
      <c r="J18" s="14">
        <f t="shared" si="0"/>
        <v>23171871.763827331</v>
      </c>
      <c r="K18" s="14">
        <f t="shared" si="0"/>
        <v>23953890.171480767</v>
      </c>
      <c r="L18" s="14">
        <f t="shared" si="0"/>
        <v>24425830.823251139</v>
      </c>
      <c r="M18" s="14">
        <f t="shared" si="0"/>
        <v>24751680.810534235</v>
      </c>
      <c r="N18" s="14">
        <f t="shared" si="0"/>
        <v>25987475.656441547</v>
      </c>
      <c r="O18" s="14">
        <f t="shared" si="0"/>
        <v>27263322.322443184</v>
      </c>
      <c r="P18" s="14">
        <f t="shared" si="0"/>
        <v>26642511.388009436</v>
      </c>
      <c r="Q18" s="14">
        <f t="shared" si="0"/>
        <v>27203152.392939374</v>
      </c>
      <c r="R18" s="14">
        <f t="shared" si="0"/>
        <v>26682447.194040284</v>
      </c>
      <c r="S18" s="14">
        <f t="shared" si="0"/>
        <v>27285155.743251685</v>
      </c>
      <c r="T18" s="14">
        <f t="shared" si="0"/>
        <v>27548173.171256039</v>
      </c>
      <c r="U18" s="14">
        <f t="shared" si="0"/>
        <v>27618832.540034577</v>
      </c>
      <c r="V18" s="14">
        <f t="shared" si="0"/>
        <v>28539395.991357837</v>
      </c>
      <c r="W18" s="14">
        <f t="shared" si="0"/>
        <v>27805534.979852214</v>
      </c>
      <c r="X18" s="14">
        <f t="shared" si="0"/>
        <v>28285541.685531907</v>
      </c>
    </row>
    <row r="19" spans="1:24">
      <c r="A19" s="13" t="s">
        <v>6</v>
      </c>
      <c r="B19" s="14">
        <f t="shared" ref="B19:X19" si="1">B18/B4/1000</f>
        <v>249.42314951915162</v>
      </c>
      <c r="C19" s="14">
        <f t="shared" si="1"/>
        <v>250.89314164292662</v>
      </c>
      <c r="D19" s="14">
        <f t="shared" si="1"/>
        <v>268.63519691017564</v>
      </c>
      <c r="E19" s="14">
        <f t="shared" si="1"/>
        <v>288.83979282978822</v>
      </c>
      <c r="F19" s="14">
        <f t="shared" si="1"/>
        <v>281.10777362871414</v>
      </c>
      <c r="G19" s="14">
        <f t="shared" si="1"/>
        <v>262.20582455917412</v>
      </c>
      <c r="H19" s="14">
        <f t="shared" si="1"/>
        <v>242.4963279485502</v>
      </c>
      <c r="I19" s="14">
        <f t="shared" si="1"/>
        <v>238.23826603143914</v>
      </c>
      <c r="J19" s="14">
        <f t="shared" si="1"/>
        <v>231.71871763827332</v>
      </c>
      <c r="K19" s="14">
        <f t="shared" si="1"/>
        <v>239.53890171480768</v>
      </c>
      <c r="L19" s="14">
        <f t="shared" si="1"/>
        <v>244.25830823251138</v>
      </c>
      <c r="M19" s="14">
        <f t="shared" si="1"/>
        <v>247.51680810534236</v>
      </c>
      <c r="N19" s="14">
        <f t="shared" si="1"/>
        <v>259.87475656441546</v>
      </c>
      <c r="O19" s="14">
        <f t="shared" si="1"/>
        <v>272.63322322443184</v>
      </c>
      <c r="P19" s="14">
        <f t="shared" si="1"/>
        <v>266.42511388009439</v>
      </c>
      <c r="Q19" s="14">
        <f t="shared" si="1"/>
        <v>272.03152392939376</v>
      </c>
      <c r="R19" s="14">
        <f t="shared" si="1"/>
        <v>266.82447194040282</v>
      </c>
      <c r="S19" s="14">
        <f t="shared" si="1"/>
        <v>272.85155743251681</v>
      </c>
      <c r="T19" s="14">
        <f t="shared" si="1"/>
        <v>275.48173171256042</v>
      </c>
      <c r="U19" s="14">
        <f t="shared" si="1"/>
        <v>276.18832540034578</v>
      </c>
      <c r="V19" s="14">
        <f t="shared" si="1"/>
        <v>285.39395991357833</v>
      </c>
      <c r="W19" s="14">
        <f t="shared" si="1"/>
        <v>278.05534979852212</v>
      </c>
      <c r="X19" s="14">
        <f t="shared" si="1"/>
        <v>282.85541685531905</v>
      </c>
    </row>
    <row r="20" spans="1:24">
      <c r="A20" s="13" t="s">
        <v>7</v>
      </c>
      <c r="B20" s="14">
        <f>B19/B5</f>
        <v>31.177893689893953</v>
      </c>
      <c r="C20" s="14">
        <f>C19/B5</f>
        <v>31.361642705365828</v>
      </c>
      <c r="D20" s="14">
        <f>D19/B5</f>
        <v>33.579399613771955</v>
      </c>
      <c r="E20" s="14">
        <f>E19/B5</f>
        <v>36.104974103723528</v>
      </c>
      <c r="F20" s="14">
        <f>F19/B5</f>
        <v>35.138471703589268</v>
      </c>
      <c r="G20" s="14">
        <f>G19/B5</f>
        <v>32.775728069896765</v>
      </c>
      <c r="H20" s="14">
        <f>H19/B5</f>
        <v>30.312040993568775</v>
      </c>
      <c r="I20" s="14">
        <f>I19/B5</f>
        <v>29.779783253929892</v>
      </c>
      <c r="J20" s="14">
        <f>J19/B5</f>
        <v>28.964839704784165</v>
      </c>
      <c r="K20" s="14">
        <f>K19/B5</f>
        <v>29.94236271435096</v>
      </c>
      <c r="L20" s="14">
        <f>L19/B5</f>
        <v>30.532288529063923</v>
      </c>
      <c r="M20" s="14">
        <f>M19/B5</f>
        <v>30.939601013167795</v>
      </c>
      <c r="N20" s="14">
        <f>N19/B5</f>
        <v>32.484344570551933</v>
      </c>
      <c r="O20" s="14">
        <f>O19/B5</f>
        <v>34.079152903053981</v>
      </c>
      <c r="P20" s="14">
        <f>P19/B5</f>
        <v>33.303139235011798</v>
      </c>
      <c r="Q20" s="14">
        <f>Q19/B5</f>
        <v>34.00394049117422</v>
      </c>
      <c r="R20" s="14">
        <f>R19/B5</f>
        <v>33.353058992550352</v>
      </c>
      <c r="S20" s="14">
        <f>S19/B5</f>
        <v>34.106444679064602</v>
      </c>
      <c r="T20" s="14">
        <f>T19/B5</f>
        <v>34.435216464070052</v>
      </c>
      <c r="U20" s="14">
        <f>U19/B5</f>
        <v>34.523540675043222</v>
      </c>
      <c r="V20" s="14">
        <f>V19/B5</f>
        <v>35.674244989197291</v>
      </c>
      <c r="W20" s="14">
        <f>W19/B5</f>
        <v>34.756918724815264</v>
      </c>
      <c r="X20" s="14">
        <f>X19/B5</f>
        <v>35.356927106914881</v>
      </c>
    </row>
    <row r="21" spans="1:24">
      <c r="A21" s="13" t="s">
        <v>8</v>
      </c>
      <c r="B21" s="15">
        <v>158.503863475375</v>
      </c>
      <c r="C21" s="15">
        <v>147.2308202919792</v>
      </c>
      <c r="D21" s="15">
        <v>160.23671260391669</v>
      </c>
      <c r="E21" s="15">
        <v>149.43081691772909</v>
      </c>
      <c r="F21" s="15">
        <v>151.0643378116458</v>
      </c>
      <c r="G21" s="15">
        <v>142.7529307085417</v>
      </c>
      <c r="H21" s="15">
        <v>120.0224598407917</v>
      </c>
      <c r="I21" s="15">
        <v>122.2468818299167</v>
      </c>
      <c r="J21" s="15">
        <v>110.1682023665</v>
      </c>
      <c r="K21" s="15">
        <v>125.19007450852089</v>
      </c>
      <c r="L21" s="15">
        <v>134.76610915208329</v>
      </c>
      <c r="M21" s="15">
        <v>150.9385541872291</v>
      </c>
      <c r="N21" s="15">
        <v>149.9572407430625</v>
      </c>
      <c r="O21" s="15">
        <v>154.74345377750001</v>
      </c>
      <c r="P21" s="15">
        <v>164.4524766679375</v>
      </c>
      <c r="Q21" s="15">
        <v>162.6965537032292</v>
      </c>
      <c r="R21" s="15">
        <v>155.515558362375</v>
      </c>
      <c r="S21" s="15">
        <v>152.23893453695831</v>
      </c>
      <c r="T21" s="15">
        <v>139.85436158854171</v>
      </c>
      <c r="U21" s="15">
        <v>130.91320378983329</v>
      </c>
      <c r="V21" s="15">
        <v>125.68783317210411</v>
      </c>
      <c r="W21" s="15">
        <v>123.0374094053125</v>
      </c>
      <c r="X21" s="15">
        <v>115.57041505550001</v>
      </c>
    </row>
    <row r="22" spans="1:24">
      <c r="A22" s="13" t="s">
        <v>64</v>
      </c>
      <c r="B22" s="16">
        <v>35.696221632127397</v>
      </c>
      <c r="C22" s="16">
        <v>28.316148162437681</v>
      </c>
      <c r="D22" s="16">
        <v>18.353605577982819</v>
      </c>
      <c r="E22" s="16">
        <v>14.15370816495146</v>
      </c>
      <c r="F22" s="16">
        <v>15.75885220134427</v>
      </c>
      <c r="G22" s="16">
        <v>14.45394358021051</v>
      </c>
      <c r="H22" s="16">
        <v>13.42259797405486</v>
      </c>
      <c r="I22" s="16">
        <v>14.066356713423341</v>
      </c>
      <c r="J22" s="16">
        <v>17.488075382437209</v>
      </c>
      <c r="K22" s="16">
        <v>16.41834558054418</v>
      </c>
      <c r="L22" s="16">
        <v>18.350920576881531</v>
      </c>
      <c r="M22" s="16">
        <v>20.285718462211172</v>
      </c>
      <c r="N22" s="16">
        <v>21.506600212195671</v>
      </c>
      <c r="O22" s="16">
        <v>28.27469410400694</v>
      </c>
      <c r="P22" s="16">
        <v>32.401175330439877</v>
      </c>
      <c r="Q22" s="16">
        <v>33.484693825796697</v>
      </c>
      <c r="R22" s="16">
        <v>40.632266464176283</v>
      </c>
      <c r="S22" s="16">
        <v>38.400372396167498</v>
      </c>
      <c r="T22" s="16">
        <v>33.678196155540853</v>
      </c>
      <c r="U22" s="16">
        <v>31.243065424768329</v>
      </c>
      <c r="V22" s="16">
        <v>29.14611945622871</v>
      </c>
      <c r="W22" s="16">
        <v>29.84361353871618</v>
      </c>
      <c r="X22" s="16">
        <v>26.052291219504639</v>
      </c>
    </row>
    <row r="23" spans="1:24">
      <c r="A23" s="13" t="s">
        <v>65</v>
      </c>
      <c r="B23" s="16">
        <v>131.97315976835151</v>
      </c>
      <c r="C23" s="16">
        <v>142.37655892606909</v>
      </c>
      <c r="D23" s="16">
        <v>138.292029778433</v>
      </c>
      <c r="E23" s="16">
        <v>156.1285874465305</v>
      </c>
      <c r="F23" s="16">
        <v>140.33512526250189</v>
      </c>
      <c r="G23" s="16">
        <v>129.34092204429339</v>
      </c>
      <c r="H23" s="16">
        <v>115.7365698945548</v>
      </c>
      <c r="I23" s="16">
        <v>111.64813917601001</v>
      </c>
      <c r="J23" s="16">
        <v>112.5773026733619</v>
      </c>
      <c r="K23" s="16">
        <v>113.452136085989</v>
      </c>
      <c r="L23" s="16">
        <v>117.623773294983</v>
      </c>
      <c r="M23" s="16">
        <v>117.6692064373016</v>
      </c>
      <c r="N23" s="16">
        <v>118.2531312067518</v>
      </c>
      <c r="O23" s="16">
        <v>122.6757970058772</v>
      </c>
      <c r="P23" s="16">
        <v>126.47619042554651</v>
      </c>
      <c r="Q23" s="16">
        <v>130.9285586192031</v>
      </c>
      <c r="R23" s="16">
        <v>133.46349398812129</v>
      </c>
      <c r="S23" s="16">
        <v>138.39881104632121</v>
      </c>
      <c r="T23" s="16">
        <v>149.51749563717249</v>
      </c>
      <c r="U23" s="16">
        <v>173.47762257532989</v>
      </c>
      <c r="V23" s="16">
        <v>178.10696456638021</v>
      </c>
      <c r="W23" s="16">
        <v>186.1147939385518</v>
      </c>
      <c r="X23" s="16">
        <v>201.4689512649644</v>
      </c>
    </row>
    <row r="24" spans="1:24">
      <c r="A24" s="13" t="s">
        <v>66</v>
      </c>
      <c r="B24" s="16">
        <v>9.7344839083544041</v>
      </c>
      <c r="C24" s="16">
        <v>10.67719940097955</v>
      </c>
      <c r="D24" s="16">
        <v>12.59393074857663</v>
      </c>
      <c r="E24" s="16">
        <v>12.968842785857349</v>
      </c>
      <c r="F24" s="16">
        <v>15.652321237405561</v>
      </c>
      <c r="G24" s="16">
        <v>14.391751140191699</v>
      </c>
      <c r="H24" s="16">
        <v>12.85533515310844</v>
      </c>
      <c r="I24" s="16">
        <v>13.7236918839594</v>
      </c>
      <c r="J24" s="16">
        <v>12.774402981922121</v>
      </c>
      <c r="K24" s="16">
        <v>12.88623760447976</v>
      </c>
      <c r="L24" s="16">
        <v>12.93190154351721</v>
      </c>
      <c r="M24" s="16">
        <v>13.71005045697469</v>
      </c>
      <c r="N24" s="16">
        <v>12.98272516256287</v>
      </c>
      <c r="O24" s="16">
        <v>13.25517734241947</v>
      </c>
      <c r="P24" s="16">
        <v>12.408785884476639</v>
      </c>
      <c r="Q24" s="16">
        <v>12.71698360991245</v>
      </c>
      <c r="R24" s="16">
        <v>13.357974445573159</v>
      </c>
      <c r="S24" s="16">
        <v>12.401517501867019</v>
      </c>
      <c r="T24" s="16">
        <v>10.55274196522228</v>
      </c>
      <c r="U24" s="16">
        <v>10.13704072654135</v>
      </c>
      <c r="V24" s="16">
        <v>10.304413412483759</v>
      </c>
      <c r="W24" s="16">
        <v>7.980216036771921</v>
      </c>
      <c r="X24" s="16">
        <v>7.4103819587064317</v>
      </c>
    </row>
    <row r="25" spans="1:24">
      <c r="A25" s="13" t="s">
        <v>67</v>
      </c>
      <c r="B25" s="16">
        <v>4.3959257100036977</v>
      </c>
      <c r="C25" s="16">
        <v>2.6277015408785451</v>
      </c>
      <c r="D25" s="16">
        <v>0.99554776256767696</v>
      </c>
      <c r="E25" s="16">
        <v>0.79525338482970376</v>
      </c>
      <c r="F25" s="16">
        <v>1.0188376706147879</v>
      </c>
      <c r="G25" s="16">
        <v>0.73917094940413219</v>
      </c>
      <c r="H25" s="16">
        <v>0.65849707658887457</v>
      </c>
      <c r="I25" s="16">
        <v>0.42320826611441981</v>
      </c>
      <c r="J25" s="16">
        <v>0.59493737899053822</v>
      </c>
      <c r="K25" s="16">
        <v>0.53371202863160194</v>
      </c>
      <c r="L25" s="16">
        <v>0.45189277730921001</v>
      </c>
      <c r="M25" s="16">
        <v>0.82605296924869331</v>
      </c>
      <c r="N25" s="16">
        <v>0.7947494740978529</v>
      </c>
      <c r="O25" s="16">
        <v>2.6510723101631162</v>
      </c>
      <c r="P25" s="16">
        <v>2.4908213558536429</v>
      </c>
      <c r="Q25" s="16">
        <v>2.4893868732727338</v>
      </c>
      <c r="R25" s="16">
        <v>3.307976821810489</v>
      </c>
      <c r="S25" s="16">
        <v>3.1115928673882718</v>
      </c>
      <c r="T25" s="16">
        <v>4.1344875177363516</v>
      </c>
      <c r="U25" s="16">
        <v>2.95681503694209</v>
      </c>
      <c r="V25" s="16">
        <v>2.723446947714077</v>
      </c>
      <c r="W25" s="16">
        <v>3.5999469967064051</v>
      </c>
      <c r="X25" s="16">
        <v>3.4721054991278808</v>
      </c>
    </row>
    <row r="26" spans="1:24">
      <c r="A26" s="13" t="s">
        <v>68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3" t="s">
        <v>69</v>
      </c>
      <c r="B27" s="16">
        <v>60.782754356083608</v>
      </c>
      <c r="C27" s="16">
        <v>15.137623446894141</v>
      </c>
      <c r="D27" s="16">
        <v>0.91425576477987425</v>
      </c>
      <c r="E27" s="16">
        <v>18.766945233425862</v>
      </c>
      <c r="F27" s="16">
        <v>1.5859944017102421</v>
      </c>
      <c r="G27" s="16">
        <v>5.5195255463722139</v>
      </c>
      <c r="H27" s="16">
        <v>58.401198922066087</v>
      </c>
      <c r="I27" s="16">
        <v>36.809554262119782</v>
      </c>
      <c r="J27" s="16">
        <v>64.069914724542613</v>
      </c>
      <c r="K27" s="16">
        <v>54.742845738053809</v>
      </c>
      <c r="L27" s="16">
        <v>38.193217509115179</v>
      </c>
      <c r="M27" s="16">
        <v>1.824563939672228</v>
      </c>
      <c r="N27" s="16">
        <v>40.82852810836129</v>
      </c>
      <c r="O27" s="16">
        <v>108.37206294736789</v>
      </c>
      <c r="P27" s="16">
        <v>23.826293126542279</v>
      </c>
      <c r="Q27" s="16">
        <v>27.09266458907447</v>
      </c>
      <c r="R27" s="16">
        <v>31.20567901185186</v>
      </c>
      <c r="S27" s="16">
        <v>46.526328984724692</v>
      </c>
      <c r="T27" s="16">
        <v>50.15065509198616</v>
      </c>
      <c r="U27" s="16">
        <v>0.94205882823529441</v>
      </c>
      <c r="V27" s="16">
        <v>88.292392015145211</v>
      </c>
      <c r="W27" s="16">
        <v>33.304288040543582</v>
      </c>
      <c r="X27" s="16">
        <v>92.049023260370319</v>
      </c>
    </row>
    <row r="28" spans="1:24">
      <c r="A28" s="13" t="s">
        <v>70</v>
      </c>
      <c r="B28" s="15">
        <v>126803.0907803</v>
      </c>
      <c r="C28" s="15">
        <v>117784.6562335833</v>
      </c>
      <c r="D28" s="15">
        <v>128189.3700831333</v>
      </c>
      <c r="E28" s="15">
        <v>119544.6535341834</v>
      </c>
      <c r="F28" s="15">
        <v>120851.4702493167</v>
      </c>
      <c r="G28" s="15">
        <v>114202.3445668333</v>
      </c>
      <c r="H28" s="15">
        <v>96017.967872633337</v>
      </c>
      <c r="I28" s="15">
        <v>97797.505463933339</v>
      </c>
      <c r="J28" s="15">
        <v>88134.561893199992</v>
      </c>
      <c r="K28" s="15">
        <v>100152.05960681671</v>
      </c>
      <c r="L28" s="15">
        <v>107812.8873216667</v>
      </c>
      <c r="M28" s="15">
        <v>120750.8433497833</v>
      </c>
      <c r="N28" s="15">
        <v>119965.79259445</v>
      </c>
      <c r="O28" s="15">
        <v>123794.763022</v>
      </c>
      <c r="P28" s="15">
        <v>131561.98133435001</v>
      </c>
      <c r="Q28" s="15">
        <v>130157.2429625833</v>
      </c>
      <c r="R28" s="15">
        <v>124412.4466899</v>
      </c>
      <c r="S28" s="15">
        <v>121791.14762956669</v>
      </c>
      <c r="T28" s="15">
        <v>111883.48927083331</v>
      </c>
      <c r="U28" s="15">
        <v>104730.5630318667</v>
      </c>
      <c r="V28" s="15">
        <v>100550.2665376833</v>
      </c>
      <c r="W28" s="15">
        <v>98429.927524250001</v>
      </c>
      <c r="X28" s="15">
        <v>92456.332044400013</v>
      </c>
    </row>
    <row r="29" spans="1:24">
      <c r="A29" s="13" t="s">
        <v>71</v>
      </c>
      <c r="B29" s="15">
        <v>26227.08222180001</v>
      </c>
      <c r="C29" s="15">
        <v>30751.696844499991</v>
      </c>
      <c r="D29" s="15">
        <v>29413.554757800001</v>
      </c>
      <c r="E29" s="15">
        <v>26901.3748361</v>
      </c>
      <c r="F29" s="15">
        <v>30667.042002900002</v>
      </c>
      <c r="G29" s="15">
        <v>33552.798184500003</v>
      </c>
      <c r="H29" s="15">
        <v>36980.946555800001</v>
      </c>
      <c r="I29" s="15">
        <v>34754.7699221</v>
      </c>
      <c r="J29" s="15">
        <v>38606.057813200001</v>
      </c>
      <c r="K29" s="15">
        <v>35655.304168400013</v>
      </c>
      <c r="L29" s="15">
        <v>33934.920558500002</v>
      </c>
      <c r="M29" s="15">
        <v>32152.400992700001</v>
      </c>
      <c r="N29" s="15">
        <v>30706.713358699999</v>
      </c>
      <c r="O29" s="15">
        <v>34470.950270499998</v>
      </c>
      <c r="P29" s="15">
        <v>30367.273263100011</v>
      </c>
      <c r="Q29" s="15">
        <v>29900.156446000012</v>
      </c>
      <c r="R29" s="15">
        <v>28436.903506900009</v>
      </c>
      <c r="S29" s="15">
        <v>30096.107182899999</v>
      </c>
      <c r="T29" s="15">
        <v>34643.477241499997</v>
      </c>
      <c r="U29" s="15">
        <v>36043.500453199988</v>
      </c>
      <c r="V29" s="15">
        <v>38503.825508099988</v>
      </c>
      <c r="W29" s="15">
        <v>35830.159843499998</v>
      </c>
      <c r="X29" s="15">
        <v>36850.685372400003</v>
      </c>
    </row>
    <row r="30" spans="1:24">
      <c r="A30" s="13" t="s">
        <v>72</v>
      </c>
      <c r="B30" s="15">
        <v>100576.00855850001</v>
      </c>
      <c r="C30" s="15">
        <v>87032.959389083335</v>
      </c>
      <c r="D30" s="15">
        <v>98775.815325333329</v>
      </c>
      <c r="E30" s="15">
        <v>92643.278698083348</v>
      </c>
      <c r="F30" s="15">
        <v>90184.428246416661</v>
      </c>
      <c r="G30" s="15">
        <v>80649.546382333327</v>
      </c>
      <c r="H30" s="15">
        <v>59037.021316833343</v>
      </c>
      <c r="I30" s="15">
        <v>63042.735541833332</v>
      </c>
      <c r="J30" s="15">
        <v>49528.504079999992</v>
      </c>
      <c r="K30" s="15">
        <v>64496.755438416672</v>
      </c>
      <c r="L30" s="15">
        <v>73877.966763166667</v>
      </c>
      <c r="M30" s="15">
        <v>88598.442357083317</v>
      </c>
      <c r="N30" s="15">
        <v>89259.079235750003</v>
      </c>
      <c r="O30" s="15">
        <v>89323.812751499994</v>
      </c>
      <c r="P30" s="15">
        <v>101194.70807125</v>
      </c>
      <c r="Q30" s="15">
        <v>100257.08651658329</v>
      </c>
      <c r="R30" s="15">
        <v>95975.543183000002</v>
      </c>
      <c r="S30" s="15">
        <v>91695.040446666666</v>
      </c>
      <c r="T30" s="15">
        <v>77240.012029333331</v>
      </c>
      <c r="U30" s="15">
        <v>68687.062578666664</v>
      </c>
      <c r="V30" s="15">
        <v>62046.441029583337</v>
      </c>
      <c r="W30" s="15">
        <v>62599.767680750003</v>
      </c>
      <c r="X30" s="15">
        <v>55605.646672000003</v>
      </c>
    </row>
    <row r="31" spans="1:24">
      <c r="A31" s="13" t="s">
        <v>73</v>
      </c>
      <c r="B31" s="15">
        <v>102975.24576575001</v>
      </c>
      <c r="C31" s="15">
        <v>93523.376905583325</v>
      </c>
      <c r="D31" s="15">
        <v>118774.8373175833</v>
      </c>
      <c r="E31" s="15">
        <v>110510.8978153333</v>
      </c>
      <c r="F31" s="15">
        <v>110161.2515011667</v>
      </c>
      <c r="G31" s="15">
        <v>104195.46183375</v>
      </c>
      <c r="H31" s="15">
        <v>80296.041049749998</v>
      </c>
      <c r="I31" s="15">
        <v>86931.305669583337</v>
      </c>
      <c r="J31" s="15">
        <v>73847.777345583323</v>
      </c>
      <c r="K31" s="15">
        <v>90535.79517058334</v>
      </c>
      <c r="L31" s="15">
        <v>102163.5481811667</v>
      </c>
      <c r="M31" s="15">
        <v>111203.63681825</v>
      </c>
      <c r="N31" s="15">
        <v>112733.8467284167</v>
      </c>
      <c r="O31" s="15">
        <v>107542.319191</v>
      </c>
      <c r="P31" s="15">
        <v>116130.2626640833</v>
      </c>
      <c r="Q31" s="15">
        <v>115630.72032458329</v>
      </c>
      <c r="R31" s="15">
        <v>102055.79219525</v>
      </c>
      <c r="S31" s="15">
        <v>99473.728336583343</v>
      </c>
      <c r="T31" s="15">
        <v>85213.973547833331</v>
      </c>
      <c r="U31" s="15">
        <v>83584.994578916667</v>
      </c>
      <c r="V31" s="15">
        <v>79830.327061249991</v>
      </c>
      <c r="W31" s="15">
        <v>71960.688828916667</v>
      </c>
      <c r="X31" s="15">
        <v>66445.270491833333</v>
      </c>
    </row>
    <row r="32" spans="1:24">
      <c r="A32" s="13" t="s">
        <v>74</v>
      </c>
      <c r="B32" s="14">
        <v>9597506.4508769996</v>
      </c>
      <c r="C32" s="14">
        <v>9743231.4738599993</v>
      </c>
      <c r="D32" s="14">
        <v>11479961.477644</v>
      </c>
      <c r="E32" s="14">
        <v>12900125.242822001</v>
      </c>
      <c r="F32" s="14">
        <v>10920028.153966</v>
      </c>
      <c r="G32" s="14">
        <v>8925251.3648860008</v>
      </c>
      <c r="H32" s="14">
        <v>5754960.8660829989</v>
      </c>
      <c r="I32" s="14">
        <v>5815797.3566990001</v>
      </c>
      <c r="J32" s="14">
        <v>4284329.8977280008</v>
      </c>
      <c r="K32" s="14">
        <v>5830846.7025839994</v>
      </c>
      <c r="L32" s="14">
        <v>6815010.0555199999</v>
      </c>
      <c r="M32" s="14">
        <v>8169462.735270001</v>
      </c>
      <c r="N32" s="14">
        <v>8130643.8362880005</v>
      </c>
      <c r="O32" s="14">
        <v>7917143.7425330002</v>
      </c>
      <c r="P32" s="14">
        <v>9035964.1663279999</v>
      </c>
      <c r="Q32" s="14">
        <v>9254656.5620520003</v>
      </c>
      <c r="R32" s="14">
        <v>8662473.1879210006</v>
      </c>
      <c r="S32" s="14">
        <v>8870656.3649029993</v>
      </c>
      <c r="T32" s="14">
        <v>8678880.2452739999</v>
      </c>
      <c r="U32" s="14">
        <v>9304216.8636719994</v>
      </c>
      <c r="V32" s="14">
        <v>8724159.0251690019</v>
      </c>
      <c r="W32" s="14">
        <v>9503175.8751139976</v>
      </c>
      <c r="X32" s="14">
        <v>9471759.7824060004</v>
      </c>
    </row>
    <row r="33" spans="1:24">
      <c r="A33" s="13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3" t="s">
        <v>76</v>
      </c>
      <c r="B34" s="15">
        <v>2047.083333333333</v>
      </c>
      <c r="C34" s="15">
        <v>1816.583333333333</v>
      </c>
      <c r="D34" s="15">
        <v>2185.833333333333</v>
      </c>
      <c r="E34" s="15">
        <v>2041.25</v>
      </c>
      <c r="F34" s="15">
        <v>2014.25</v>
      </c>
      <c r="G34" s="15">
        <v>1857.916666666667</v>
      </c>
      <c r="H34" s="15">
        <v>1405.166666666667</v>
      </c>
      <c r="I34" s="15">
        <v>1509.833333333333</v>
      </c>
      <c r="J34" s="15">
        <v>1242.166666666667</v>
      </c>
      <c r="K34" s="15">
        <v>1559.083333333333</v>
      </c>
      <c r="L34" s="15">
        <v>1769.583333333333</v>
      </c>
      <c r="M34" s="15">
        <v>2007.166666666667</v>
      </c>
      <c r="N34" s="15">
        <v>2029.75</v>
      </c>
      <c r="O34" s="15">
        <v>1979.083333333333</v>
      </c>
      <c r="P34" s="15">
        <v>2185.916666666667</v>
      </c>
      <c r="Q34" s="15">
        <v>2170.25</v>
      </c>
      <c r="R34" s="15">
        <v>1993.75</v>
      </c>
      <c r="S34" s="15">
        <v>1923.25</v>
      </c>
      <c r="T34" s="15">
        <v>1634.166666666667</v>
      </c>
      <c r="U34" s="15">
        <v>1533.833333333333</v>
      </c>
      <c r="V34" s="15">
        <v>1429.75</v>
      </c>
      <c r="W34" s="15">
        <v>1355.666666666667</v>
      </c>
      <c r="X34" s="15">
        <v>1231.583333333333</v>
      </c>
    </row>
    <row r="35" spans="1:24">
      <c r="A35" s="13" t="s">
        <v>77</v>
      </c>
      <c r="B35" s="15">
        <v>5138</v>
      </c>
      <c r="C35" s="15">
        <v>5248</v>
      </c>
      <c r="D35" s="15">
        <v>4818</v>
      </c>
      <c r="E35" s="15">
        <v>4566</v>
      </c>
      <c r="F35" s="15">
        <v>4927</v>
      </c>
      <c r="G35" s="15">
        <v>5220</v>
      </c>
      <c r="H35" s="15">
        <v>5902</v>
      </c>
      <c r="I35" s="15">
        <v>5741</v>
      </c>
      <c r="J35" s="15">
        <v>6205</v>
      </c>
      <c r="K35" s="15">
        <v>5732</v>
      </c>
      <c r="L35" s="15">
        <v>5339</v>
      </c>
      <c r="M35" s="15">
        <v>5054</v>
      </c>
      <c r="N35" s="15">
        <v>4989</v>
      </c>
      <c r="O35" s="15">
        <v>5123</v>
      </c>
      <c r="P35" s="15">
        <v>4796</v>
      </c>
      <c r="Q35" s="15">
        <v>4740</v>
      </c>
      <c r="R35" s="15">
        <v>4850</v>
      </c>
      <c r="S35" s="15">
        <v>4936</v>
      </c>
      <c r="T35" s="15">
        <v>5200</v>
      </c>
      <c r="U35" s="15">
        <v>4828</v>
      </c>
      <c r="V35" s="15">
        <v>5023</v>
      </c>
      <c r="W35" s="15">
        <v>5030</v>
      </c>
      <c r="X35" s="15">
        <v>4951</v>
      </c>
    </row>
    <row r="36" spans="1:24">
      <c r="A36" s="13" t="s">
        <v>78</v>
      </c>
      <c r="B36" s="15">
        <v>1574.916666666667</v>
      </c>
      <c r="C36" s="15">
        <v>1719.416666666667</v>
      </c>
      <c r="D36" s="15">
        <v>1756.166666666667</v>
      </c>
      <c r="E36" s="15">
        <v>2152.75</v>
      </c>
      <c r="F36" s="15">
        <v>1818.75</v>
      </c>
      <c r="G36" s="15">
        <v>1706.083333333333</v>
      </c>
      <c r="H36" s="15">
        <v>1452.833333333333</v>
      </c>
      <c r="I36" s="15">
        <v>1509.166666666667</v>
      </c>
      <c r="J36" s="15">
        <v>1312.833333333333</v>
      </c>
      <c r="K36" s="15">
        <v>1492.916666666667</v>
      </c>
      <c r="L36" s="15">
        <v>1651.416666666667</v>
      </c>
      <c r="M36" s="15">
        <v>1698.833333333333</v>
      </c>
      <c r="N36" s="15">
        <v>1741.25</v>
      </c>
      <c r="O36" s="15">
        <v>1681.916666666667</v>
      </c>
      <c r="P36" s="15">
        <v>1778.083333333333</v>
      </c>
      <c r="Q36" s="15">
        <v>1849.75</v>
      </c>
      <c r="R36" s="15">
        <v>1916.25</v>
      </c>
      <c r="S36" s="15">
        <v>1924.75</v>
      </c>
      <c r="T36" s="15">
        <v>1925.833333333333</v>
      </c>
      <c r="U36" s="15">
        <v>2398.166666666667</v>
      </c>
      <c r="V36" s="15">
        <v>2307.25</v>
      </c>
      <c r="W36" s="15">
        <v>2398.333333333333</v>
      </c>
      <c r="X36" s="15">
        <v>2577.416666666667</v>
      </c>
    </row>
    <row r="37" spans="1:24">
      <c r="A37" s="13" t="s">
        <v>79</v>
      </c>
      <c r="B37" s="15">
        <v>210.85257069343609</v>
      </c>
      <c r="C37" s="15">
        <v>186.91901918788901</v>
      </c>
      <c r="D37" s="15">
        <v>207.90105578051751</v>
      </c>
      <c r="E37" s="15">
        <v>208.7864198589707</v>
      </c>
      <c r="F37" s="15">
        <v>206.3774030126998</v>
      </c>
      <c r="G37" s="15">
        <v>193.78949239859409</v>
      </c>
      <c r="H37" s="15">
        <v>168.0626644833429</v>
      </c>
      <c r="I37" s="15">
        <v>178.79828962464799</v>
      </c>
      <c r="J37" s="15">
        <v>193.77259873064119</v>
      </c>
      <c r="K37" s="15">
        <v>181.60877707600949</v>
      </c>
      <c r="L37" s="15">
        <v>186.25199730243531</v>
      </c>
      <c r="M37" s="15">
        <v>183.61595292244101</v>
      </c>
      <c r="N37" s="15">
        <v>185.34826333950721</v>
      </c>
      <c r="O37" s="15">
        <v>189.63818581551689</v>
      </c>
      <c r="P37" s="15">
        <v>190.98038035997911</v>
      </c>
      <c r="Q37" s="15">
        <v>192.44708265407149</v>
      </c>
      <c r="R37" s="15">
        <v>185.28559290233059</v>
      </c>
      <c r="S37" s="15">
        <v>193.70490918449269</v>
      </c>
      <c r="T37" s="15">
        <v>180.52647075975079</v>
      </c>
      <c r="U37" s="15">
        <v>186.62817490515599</v>
      </c>
      <c r="V37" s="15">
        <v>186.55653995371961</v>
      </c>
      <c r="W37" s="15">
        <v>175.13420407507019</v>
      </c>
      <c r="X37" s="15">
        <v>170.7750499539859</v>
      </c>
    </row>
    <row r="38" spans="1:24">
      <c r="A38" s="13" t="s">
        <v>80</v>
      </c>
      <c r="B38" s="17">
        <v>0.42108807488676708</v>
      </c>
      <c r="C38" s="17">
        <v>0.40552003128897701</v>
      </c>
      <c r="D38" s="17">
        <v>0.45589345103382561</v>
      </c>
      <c r="E38" s="17">
        <v>0.4233714992583385</v>
      </c>
      <c r="F38" s="17">
        <v>0.43221201283031607</v>
      </c>
      <c r="G38" s="17">
        <v>0.38857149642383959</v>
      </c>
      <c r="H38" s="17">
        <v>0.31580036159456282</v>
      </c>
      <c r="I38" s="17">
        <v>0.3307034366985353</v>
      </c>
      <c r="J38" s="17">
        <v>0.31328242156898889</v>
      </c>
      <c r="K38" s="17">
        <v>0.3695411089706383</v>
      </c>
      <c r="L38" s="17">
        <v>0.40980180926988918</v>
      </c>
      <c r="M38" s="17">
        <v>0.45755387670082431</v>
      </c>
      <c r="N38" s="17">
        <v>0.46138961842332049</v>
      </c>
      <c r="O38" s="17">
        <v>0.47678733772484039</v>
      </c>
      <c r="P38" s="17">
        <v>0.5236676116781479</v>
      </c>
      <c r="Q38" s="17">
        <v>0.52655958955083249</v>
      </c>
      <c r="R38" s="17">
        <v>0.52259310610520793</v>
      </c>
      <c r="S38" s="17">
        <v>0.49954652745170042</v>
      </c>
      <c r="T38" s="17">
        <v>0.42120564776146691</v>
      </c>
      <c r="U38" s="17">
        <v>0.35792079847593289</v>
      </c>
      <c r="V38" s="17">
        <v>0.33690485685821392</v>
      </c>
      <c r="W38" s="17">
        <v>0.31734731116541731</v>
      </c>
      <c r="X38" s="17">
        <v>0.28115968283945569</v>
      </c>
    </row>
    <row r="39" spans="1:24">
      <c r="A39" s="13" t="s">
        <v>81</v>
      </c>
      <c r="B39" s="17">
        <v>9.7888127853881287E-3</v>
      </c>
      <c r="C39" s="17">
        <v>8.7374772313296902E-3</v>
      </c>
      <c r="D39" s="17">
        <v>4.6898782343987823E-3</v>
      </c>
      <c r="E39" s="17">
        <v>3.3390410958904111E-3</v>
      </c>
      <c r="F39" s="17">
        <v>6.0692541856925417E-3</v>
      </c>
      <c r="G39" s="17">
        <v>5.0660291438979956E-3</v>
      </c>
      <c r="H39" s="17">
        <v>3.2629375951293759E-3</v>
      </c>
      <c r="I39" s="17">
        <v>3.5578386605783861E-3</v>
      </c>
      <c r="J39" s="17">
        <v>1.612442922374429E-2</v>
      </c>
      <c r="K39" s="17">
        <v>7.893139040680024E-3</v>
      </c>
      <c r="L39" s="17">
        <v>6.2785388127853878E-3</v>
      </c>
      <c r="M39" s="17">
        <v>9.8744292237442927E-3</v>
      </c>
      <c r="N39" s="17">
        <v>1.306126331811263E-2</v>
      </c>
      <c r="O39" s="17">
        <v>1.5160139647844569E-2</v>
      </c>
      <c r="P39" s="17">
        <v>1.9843987823439879E-2</v>
      </c>
      <c r="Q39" s="17">
        <v>2.2184170471841701E-2</v>
      </c>
      <c r="R39" s="17">
        <v>2.8462709284627088E-2</v>
      </c>
      <c r="S39" s="17">
        <v>2.96182452944748E-2</v>
      </c>
      <c r="T39" s="17">
        <v>1.677130898021309E-2</v>
      </c>
      <c r="U39" s="17">
        <v>1.7132800608828009E-2</v>
      </c>
      <c r="V39" s="17">
        <v>1.295662100456621E-2</v>
      </c>
      <c r="W39" s="17">
        <v>1.237097753491196E-2</v>
      </c>
      <c r="X39" s="17">
        <v>8.5711567732115676E-3</v>
      </c>
    </row>
    <row r="40" spans="1:24">
      <c r="A40" s="13" t="s">
        <v>82</v>
      </c>
      <c r="B40" s="15">
        <v>1011.083333333333</v>
      </c>
      <c r="C40" s="15">
        <v>874.25</v>
      </c>
      <c r="D40" s="15">
        <v>993.41666666666663</v>
      </c>
      <c r="E40" s="15">
        <v>931.08333333333337</v>
      </c>
      <c r="F40" s="15">
        <v>906.66666666666663</v>
      </c>
      <c r="G40" s="15">
        <v>811.58333333333337</v>
      </c>
      <c r="H40" s="15">
        <v>596.58333333333337</v>
      </c>
      <c r="I40" s="15">
        <v>634.91666666666663</v>
      </c>
      <c r="J40" s="15">
        <v>498.41666666666669</v>
      </c>
      <c r="K40" s="15">
        <v>648.66666666666663</v>
      </c>
      <c r="L40" s="15">
        <v>743.08333333333337</v>
      </c>
      <c r="M40" s="15">
        <v>890.5</v>
      </c>
      <c r="N40" s="15">
        <v>897.5</v>
      </c>
      <c r="O40" s="15">
        <v>897.08333333333337</v>
      </c>
      <c r="P40" s="15">
        <v>1016.916666666667</v>
      </c>
      <c r="Q40" s="15">
        <v>1007.166666666667</v>
      </c>
      <c r="R40" s="15">
        <v>965.58333333333337</v>
      </c>
      <c r="S40" s="15">
        <v>922.5</v>
      </c>
      <c r="T40" s="15">
        <v>776.16666666666663</v>
      </c>
      <c r="U40" s="15">
        <v>690.5</v>
      </c>
      <c r="V40" s="15">
        <v>623.83333333333337</v>
      </c>
      <c r="W40" s="15">
        <v>629.66666666666663</v>
      </c>
      <c r="X40" s="15">
        <v>558.58333333333337</v>
      </c>
    </row>
    <row r="41" spans="1:24">
      <c r="A41" s="13" t="s">
        <v>83</v>
      </c>
      <c r="B41" s="15">
        <v>1036</v>
      </c>
      <c r="C41" s="15">
        <v>942.33333333333337</v>
      </c>
      <c r="D41" s="15">
        <v>1192.416666666667</v>
      </c>
      <c r="E41" s="15">
        <v>1110.166666666667</v>
      </c>
      <c r="F41" s="15">
        <v>1107.583333333333</v>
      </c>
      <c r="G41" s="15">
        <v>1046.333333333333</v>
      </c>
      <c r="H41" s="15">
        <v>808.58333333333337</v>
      </c>
      <c r="I41" s="15">
        <v>874.91666666666663</v>
      </c>
      <c r="J41" s="15">
        <v>743.75</v>
      </c>
      <c r="K41" s="15">
        <v>910.41666666666663</v>
      </c>
      <c r="L41" s="15">
        <v>1026.5</v>
      </c>
      <c r="M41" s="15">
        <v>1116.666666666667</v>
      </c>
      <c r="N41" s="15">
        <v>1132.25</v>
      </c>
      <c r="O41" s="15">
        <v>1082</v>
      </c>
      <c r="P41" s="15">
        <v>1169</v>
      </c>
      <c r="Q41" s="15">
        <v>1163.083333333333</v>
      </c>
      <c r="R41" s="15">
        <v>1028.166666666667</v>
      </c>
      <c r="S41" s="15">
        <v>1000.75</v>
      </c>
      <c r="T41" s="15">
        <v>858</v>
      </c>
      <c r="U41" s="15">
        <v>843.33333333333337</v>
      </c>
      <c r="V41" s="15">
        <v>805.91666666666663</v>
      </c>
      <c r="W41" s="15">
        <v>726</v>
      </c>
      <c r="X41" s="15">
        <v>673</v>
      </c>
    </row>
    <row r="42" spans="1:24">
      <c r="A42" s="13" t="s">
        <v>84</v>
      </c>
      <c r="B42" s="15">
        <v>2669</v>
      </c>
      <c r="C42" s="15">
        <v>3100</v>
      </c>
      <c r="D42" s="15">
        <v>2959</v>
      </c>
      <c r="E42" s="15">
        <v>2706</v>
      </c>
      <c r="F42" s="15">
        <v>3083</v>
      </c>
      <c r="G42" s="15">
        <v>3379</v>
      </c>
      <c r="H42" s="15">
        <v>3725</v>
      </c>
      <c r="I42" s="15">
        <v>3497</v>
      </c>
      <c r="J42" s="15">
        <v>3890</v>
      </c>
      <c r="K42" s="15">
        <v>3598</v>
      </c>
      <c r="L42" s="15">
        <v>3422</v>
      </c>
      <c r="M42" s="15">
        <v>3242</v>
      </c>
      <c r="N42" s="15">
        <v>3090</v>
      </c>
      <c r="O42" s="15">
        <v>3470</v>
      </c>
      <c r="P42" s="15">
        <v>3059</v>
      </c>
      <c r="Q42" s="15">
        <v>3005</v>
      </c>
      <c r="R42" s="15">
        <v>2867</v>
      </c>
      <c r="S42" s="15">
        <v>3029</v>
      </c>
      <c r="T42" s="15">
        <v>3480</v>
      </c>
      <c r="U42" s="15">
        <v>3620</v>
      </c>
      <c r="V42" s="15">
        <v>3876</v>
      </c>
      <c r="W42" s="15">
        <v>3612</v>
      </c>
      <c r="X42" s="15">
        <v>3713</v>
      </c>
    </row>
    <row r="43" spans="1:24">
      <c r="A43" s="13" t="s">
        <v>85</v>
      </c>
      <c r="B43" s="15">
        <v>4504</v>
      </c>
      <c r="C43" s="15">
        <v>4398</v>
      </c>
      <c r="D43" s="15">
        <v>3095</v>
      </c>
      <c r="E43" s="15">
        <v>2904</v>
      </c>
      <c r="F43" s="15">
        <v>3092</v>
      </c>
      <c r="G43" s="15">
        <v>2914</v>
      </c>
      <c r="H43" s="15">
        <v>3184</v>
      </c>
      <c r="I43" s="15">
        <v>2716</v>
      </c>
      <c r="J43" s="15">
        <v>2904</v>
      </c>
      <c r="K43" s="15">
        <v>2640</v>
      </c>
      <c r="L43" s="15">
        <v>2370</v>
      </c>
      <c r="M43" s="15">
        <v>2990</v>
      </c>
      <c r="N43" s="15">
        <v>2736</v>
      </c>
      <c r="O43" s="15">
        <v>3713</v>
      </c>
      <c r="P43" s="15">
        <v>3753</v>
      </c>
      <c r="Q43" s="15">
        <v>3637</v>
      </c>
      <c r="R43" s="15">
        <v>4317</v>
      </c>
      <c r="S43" s="15">
        <v>4273</v>
      </c>
      <c r="T43" s="15">
        <v>4536</v>
      </c>
      <c r="U43" s="15">
        <v>3866</v>
      </c>
      <c r="V43" s="15">
        <v>3753</v>
      </c>
      <c r="W43" s="15">
        <v>4288</v>
      </c>
      <c r="X43" s="15">
        <v>4143</v>
      </c>
    </row>
    <row r="44" spans="1:24">
      <c r="A44" s="13" t="s">
        <v>86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13" t="s">
        <v>87</v>
      </c>
      <c r="B45" s="15">
        <v>146</v>
      </c>
      <c r="C45" s="15">
        <v>141</v>
      </c>
      <c r="D45" s="15">
        <v>96</v>
      </c>
      <c r="E45" s="15">
        <v>118</v>
      </c>
      <c r="F45" s="15">
        <v>115</v>
      </c>
      <c r="G45" s="15">
        <v>138</v>
      </c>
      <c r="H45" s="15">
        <v>227</v>
      </c>
      <c r="I45" s="15">
        <v>354</v>
      </c>
      <c r="J45" s="15">
        <v>327</v>
      </c>
      <c r="K45" s="15">
        <v>332</v>
      </c>
      <c r="L45" s="15">
        <v>337</v>
      </c>
      <c r="M45" s="15">
        <v>184</v>
      </c>
      <c r="N45" s="15">
        <v>305</v>
      </c>
      <c r="O45" s="15">
        <v>106</v>
      </c>
      <c r="P45" s="15">
        <v>114</v>
      </c>
      <c r="Q45" s="15">
        <v>190</v>
      </c>
      <c r="R45" s="15">
        <v>81</v>
      </c>
      <c r="S45" s="15">
        <v>127</v>
      </c>
      <c r="T45" s="15">
        <v>81</v>
      </c>
      <c r="U45" s="15">
        <v>34</v>
      </c>
      <c r="V45" s="15">
        <v>100</v>
      </c>
      <c r="W45" s="15">
        <v>76</v>
      </c>
      <c r="X45" s="15">
        <v>67</v>
      </c>
    </row>
    <row r="46" spans="1:24">
      <c r="A46" s="13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13" t="s">
        <v>89</v>
      </c>
      <c r="B47" s="16">
        <v>11.39600342465754</v>
      </c>
      <c r="C47" s="16">
        <v>10.55770719489982</v>
      </c>
      <c r="D47" s="16">
        <v>11.62491438356164</v>
      </c>
      <c r="E47" s="16">
        <v>11.244091324200911</v>
      </c>
      <c r="F47" s="16">
        <v>12.00748173515982</v>
      </c>
      <c r="G47" s="16">
        <v>11.292472677595629</v>
      </c>
      <c r="H47" s="16">
        <v>10.647168949771689</v>
      </c>
      <c r="I47" s="16">
        <v>10.430333333333341</v>
      </c>
      <c r="J47" s="16">
        <v>10.806025114155251</v>
      </c>
      <c r="K47" s="16">
        <v>11.01562613843352</v>
      </c>
      <c r="L47" s="16">
        <v>11.431591324200911</v>
      </c>
      <c r="M47" s="16">
        <v>11.08475456621005</v>
      </c>
      <c r="N47" s="16">
        <v>11.835165525114149</v>
      </c>
      <c r="O47" s="16">
        <v>12.272585382513659</v>
      </c>
      <c r="P47" s="16">
        <v>11.880852739726031</v>
      </c>
      <c r="Q47" s="16">
        <v>11.66264497716895</v>
      </c>
      <c r="R47" s="16">
        <v>11.56765525114155</v>
      </c>
      <c r="S47" s="16">
        <v>11.24325819672131</v>
      </c>
      <c r="T47" s="16">
        <v>10.137829908675799</v>
      </c>
      <c r="U47" s="16">
        <v>9.4366712328767122</v>
      </c>
      <c r="V47" s="16">
        <v>10.27496347031963</v>
      </c>
      <c r="W47" s="16">
        <v>8.1258003187613852</v>
      </c>
      <c r="X47" s="16">
        <v>8.0821084474885829</v>
      </c>
    </row>
    <row r="48" spans="1:24">
      <c r="A48" s="13" t="s">
        <v>90</v>
      </c>
      <c r="B48" s="16">
        <v>4.3009828767123279</v>
      </c>
      <c r="C48" s="16">
        <v>2.3179713114754099</v>
      </c>
      <c r="D48" s="16">
        <v>0.94201141552511392</v>
      </c>
      <c r="E48" s="16">
        <v>0.7993276255707763</v>
      </c>
      <c r="F48" s="16">
        <v>0.93696232876712315</v>
      </c>
      <c r="G48" s="16">
        <v>0.72788820582877967</v>
      </c>
      <c r="H48" s="16">
        <v>0.64258219178082188</v>
      </c>
      <c r="I48" s="16">
        <v>0.45526940639269398</v>
      </c>
      <c r="J48" s="16">
        <v>0.59642009132420093</v>
      </c>
      <c r="K48" s="16">
        <v>0.53766621129326053</v>
      </c>
      <c r="L48" s="16">
        <v>0.45009018264840189</v>
      </c>
      <c r="M48" s="16">
        <v>0.71632876712328764</v>
      </c>
      <c r="N48" s="16">
        <v>0.6934840182648403</v>
      </c>
      <c r="O48" s="16">
        <v>2.1178426684881599</v>
      </c>
      <c r="P48" s="16">
        <v>2.0182237442922371</v>
      </c>
      <c r="Q48" s="16">
        <v>1.933583333333333</v>
      </c>
      <c r="R48" s="16">
        <v>2.8349349315068499</v>
      </c>
      <c r="S48" s="16">
        <v>2.5399032331511839</v>
      </c>
      <c r="T48" s="16">
        <v>3.4502146118721462</v>
      </c>
      <c r="U48" s="16">
        <v>2.3485410958904112</v>
      </c>
      <c r="V48" s="16">
        <v>2.0628025114155251</v>
      </c>
      <c r="W48" s="16">
        <v>3.0457024134790531</v>
      </c>
      <c r="X48" s="16">
        <v>2.8716107305936069</v>
      </c>
    </row>
    <row r="49" spans="1:24">
      <c r="A49" s="13" t="s">
        <v>91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13" t="s">
        <v>92</v>
      </c>
      <c r="B50" s="16">
        <v>10.618170091324201</v>
      </c>
      <c r="C50" s="16">
        <v>8.4874715391621134</v>
      </c>
      <c r="D50" s="16">
        <v>8.7180901826484014</v>
      </c>
      <c r="E50" s="16">
        <v>8.8113047945205487</v>
      </c>
      <c r="F50" s="16">
        <v>9.2582134703196353</v>
      </c>
      <c r="G50" s="16">
        <v>8.8417201730418942</v>
      </c>
      <c r="H50" s="16">
        <v>8.8269942922374423</v>
      </c>
      <c r="I50" s="16">
        <v>8.7978710045662112</v>
      </c>
      <c r="J50" s="16">
        <v>9.3938436073059375</v>
      </c>
      <c r="K50" s="16">
        <v>9.4404667577413477</v>
      </c>
      <c r="L50" s="16">
        <v>9.6816164383561656</v>
      </c>
      <c r="M50" s="16">
        <v>8.8038755707762562</v>
      </c>
      <c r="N50" s="16">
        <v>9.9780308219178089</v>
      </c>
      <c r="O50" s="16">
        <v>10.25493624772313</v>
      </c>
      <c r="P50" s="16">
        <v>9.6732043378995414</v>
      </c>
      <c r="Q50" s="16">
        <v>9.9619360730593609</v>
      </c>
      <c r="R50" s="16">
        <v>9.3119657534246567</v>
      </c>
      <c r="S50" s="16">
        <v>9.2858777322404382</v>
      </c>
      <c r="T50" s="16">
        <v>8.3588436073059356</v>
      </c>
      <c r="U50" s="16">
        <v>7.1117454337899551</v>
      </c>
      <c r="V50" s="16">
        <v>8.2991438356164373</v>
      </c>
      <c r="W50" s="16">
        <v>6.9496174863387967</v>
      </c>
      <c r="X50" s="16">
        <v>6.772202054794521</v>
      </c>
    </row>
    <row r="51" spans="1:24">
      <c r="A51" s="13" t="s">
        <v>93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3" t="s">
        <v>94</v>
      </c>
      <c r="B52" s="16">
        <v>57.294513222983262</v>
      </c>
      <c r="C52" s="16">
        <v>53.214313334851241</v>
      </c>
      <c r="D52" s="16">
        <v>51.05767941400304</v>
      </c>
      <c r="E52" s="16">
        <v>48.769185597412473</v>
      </c>
      <c r="F52" s="16">
        <v>48.03912566590563</v>
      </c>
      <c r="G52" s="16">
        <v>45.965377580449307</v>
      </c>
      <c r="H52" s="16">
        <v>44.206332382039569</v>
      </c>
      <c r="I52" s="16">
        <v>43.621513793759497</v>
      </c>
      <c r="J52" s="16">
        <v>43.772472127092847</v>
      </c>
      <c r="K52" s="16">
        <v>45.917423724954453</v>
      </c>
      <c r="L52" s="16">
        <v>45.836812404870628</v>
      </c>
      <c r="M52" s="16">
        <v>48.004934265601207</v>
      </c>
      <c r="N52" s="16">
        <v>50.378535863774729</v>
      </c>
      <c r="O52" s="16">
        <v>54.052670954766228</v>
      </c>
      <c r="P52" s="16">
        <v>57.219080289193307</v>
      </c>
      <c r="Q52" s="16">
        <v>58.625757610350071</v>
      </c>
      <c r="R52" s="16">
        <v>59.51385464231354</v>
      </c>
      <c r="S52" s="16">
        <v>58.801806219641762</v>
      </c>
      <c r="T52" s="16">
        <v>54.545404965753427</v>
      </c>
      <c r="U52" s="16">
        <v>53.750941971080671</v>
      </c>
      <c r="V52" s="16">
        <v>51.788506183409432</v>
      </c>
      <c r="W52" s="16">
        <v>50.645980096387369</v>
      </c>
      <c r="X52" s="16">
        <v>48.361431126331823</v>
      </c>
    </row>
    <row r="53" spans="1:24">
      <c r="A53" s="13" t="s">
        <v>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3" t="s">
        <v>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3" t="s">
        <v>97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3" t="s">
        <v>98</v>
      </c>
      <c r="B56" s="16">
        <v>54.809666017340987</v>
      </c>
      <c r="C56" s="16">
        <v>82.628177685754096</v>
      </c>
      <c r="D56" s="16">
        <v>90.992130443388888</v>
      </c>
      <c r="E56" s="16">
        <v>105.2016031144165</v>
      </c>
      <c r="F56" s="16">
        <v>92.385311434296298</v>
      </c>
      <c r="G56" s="16">
        <v>84.161145411035591</v>
      </c>
      <c r="H56" s="16">
        <v>65.748369005458841</v>
      </c>
      <c r="I56" s="16">
        <v>66.315644041472027</v>
      </c>
      <c r="J56" s="16">
        <v>56.133439500760048</v>
      </c>
      <c r="K56" s="16">
        <v>58.124706953200437</v>
      </c>
      <c r="L56" s="16">
        <v>60.451476095775632</v>
      </c>
      <c r="M56" s="16">
        <v>58.588703551912872</v>
      </c>
      <c r="N56" s="16">
        <v>56.388454622606368</v>
      </c>
      <c r="O56" s="16">
        <v>57.922861138924951</v>
      </c>
      <c r="P56" s="16">
        <v>54.381225323961267</v>
      </c>
      <c r="Q56" s="16">
        <v>63.204082340917971</v>
      </c>
      <c r="R56" s="16">
        <v>63.818185294457507</v>
      </c>
      <c r="S56" s="16">
        <v>73.23237207202709</v>
      </c>
      <c r="T56" s="16">
        <v>80.904571858902145</v>
      </c>
      <c r="U56" s="16">
        <v>92.821660487517804</v>
      </c>
      <c r="V56" s="16">
        <v>94.758369939886478</v>
      </c>
      <c r="W56" s="16">
        <v>97.94269825689949</v>
      </c>
      <c r="X56" s="16">
        <v>100.3481568245993</v>
      </c>
    </row>
    <row r="57" spans="1:24">
      <c r="A57" s="13" t="s">
        <v>99</v>
      </c>
      <c r="B57" s="14">
        <v>156463.19</v>
      </c>
      <c r="C57" s="14">
        <v>131419.76250000001</v>
      </c>
      <c r="D57" s="14">
        <v>137458.19</v>
      </c>
      <c r="E57" s="14">
        <v>142220.60916666669</v>
      </c>
      <c r="F57" s="14">
        <v>130694.1725</v>
      </c>
      <c r="G57" s="14">
        <v>111251.2033333334</v>
      </c>
      <c r="H57" s="14">
        <v>96365.075000000012</v>
      </c>
      <c r="I57" s="14">
        <v>91657.030833333352</v>
      </c>
      <c r="J57" s="14">
        <v>92791.455833333326</v>
      </c>
      <c r="K57" s="14">
        <v>100359.88</v>
      </c>
      <c r="L57" s="14">
        <v>104687.27250000001</v>
      </c>
      <c r="M57" s="14">
        <v>111669.67166666671</v>
      </c>
      <c r="N57" s="14">
        <v>121559.8391666667</v>
      </c>
      <c r="O57" s="14">
        <v>138065.0008333333</v>
      </c>
      <c r="P57" s="14">
        <v>155506.46833333329</v>
      </c>
      <c r="Q57" s="14">
        <v>162767.48666666669</v>
      </c>
      <c r="R57" s="14">
        <v>171509.2508333333</v>
      </c>
      <c r="S57" s="14">
        <v>168157.53</v>
      </c>
      <c r="T57" s="14">
        <v>140954.00083333341</v>
      </c>
      <c r="U57" s="14">
        <v>139511.29416666669</v>
      </c>
      <c r="V57" s="14">
        <v>132160.77333333329</v>
      </c>
      <c r="W57" s="14">
        <v>125623.89166666671</v>
      </c>
      <c r="X57" s="14">
        <v>123356.7375</v>
      </c>
    </row>
    <row r="58" spans="1:24">
      <c r="A58" s="13" t="s">
        <v>100</v>
      </c>
      <c r="B58" s="15">
        <v>4684</v>
      </c>
      <c r="C58" s="15">
        <v>5316</v>
      </c>
      <c r="D58" s="15">
        <v>7599</v>
      </c>
      <c r="E58" s="15">
        <v>8358</v>
      </c>
      <c r="F58" s="15">
        <v>8655</v>
      </c>
      <c r="G58" s="15">
        <v>9372</v>
      </c>
      <c r="H58" s="15">
        <v>10014</v>
      </c>
      <c r="I58" s="15">
        <v>10273</v>
      </c>
      <c r="J58" s="15">
        <v>10424</v>
      </c>
      <c r="K58" s="15">
        <v>9944</v>
      </c>
      <c r="L58" s="15">
        <v>9644</v>
      </c>
      <c r="M58" s="15">
        <v>9496</v>
      </c>
      <c r="N58" s="15">
        <v>9372</v>
      </c>
      <c r="O58" s="15">
        <v>9136</v>
      </c>
      <c r="P58" s="15">
        <v>9055</v>
      </c>
      <c r="Q58" s="15">
        <v>9129</v>
      </c>
      <c r="R58" s="15">
        <v>9089</v>
      </c>
      <c r="S58" s="15">
        <v>9503</v>
      </c>
      <c r="T58" s="15">
        <v>10057</v>
      </c>
      <c r="U58" s="15">
        <v>9163</v>
      </c>
      <c r="V58" s="15">
        <v>9487</v>
      </c>
      <c r="W58" s="15">
        <v>9415</v>
      </c>
      <c r="X58" s="15">
        <v>9813</v>
      </c>
    </row>
    <row r="59" spans="1:24">
      <c r="A59" s="13" t="s">
        <v>101</v>
      </c>
      <c r="B59" s="15">
        <v>13426</v>
      </c>
      <c r="C59" s="15">
        <v>9090</v>
      </c>
      <c r="D59" s="15">
        <v>8815</v>
      </c>
      <c r="E59" s="15">
        <v>7330</v>
      </c>
      <c r="F59" s="15">
        <v>7755</v>
      </c>
      <c r="G59" s="15">
        <v>7041</v>
      </c>
      <c r="H59" s="15">
        <v>7091</v>
      </c>
      <c r="I59" s="15">
        <v>6687</v>
      </c>
      <c r="J59" s="15">
        <v>7515</v>
      </c>
      <c r="K59" s="15">
        <v>8112</v>
      </c>
      <c r="L59" s="15">
        <v>8275</v>
      </c>
      <c r="M59" s="15">
        <v>9098</v>
      </c>
      <c r="N59" s="15">
        <v>10151</v>
      </c>
      <c r="O59" s="15">
        <v>11788</v>
      </c>
      <c r="P59" s="15">
        <v>13601</v>
      </c>
      <c r="Q59" s="15">
        <v>13845</v>
      </c>
      <c r="R59" s="15">
        <v>14755</v>
      </c>
      <c r="S59" s="15">
        <v>13825</v>
      </c>
      <c r="T59" s="15">
        <v>10094</v>
      </c>
      <c r="U59" s="15">
        <v>8759</v>
      </c>
      <c r="V59" s="15">
        <v>7704</v>
      </c>
      <c r="W59" s="15">
        <v>6754</v>
      </c>
      <c r="X59" s="15">
        <v>5991</v>
      </c>
    </row>
    <row r="60" spans="1:24">
      <c r="A60" s="13" t="s">
        <v>102</v>
      </c>
      <c r="B60" s="15">
        <v>511</v>
      </c>
      <c r="C60" s="15">
        <v>707</v>
      </c>
      <c r="D60" s="15">
        <v>823</v>
      </c>
      <c r="E60" s="15">
        <v>1189</v>
      </c>
      <c r="F60" s="15">
        <v>928</v>
      </c>
      <c r="G60" s="15">
        <v>691</v>
      </c>
      <c r="H60" s="15">
        <v>451</v>
      </c>
      <c r="I60" s="15">
        <v>414</v>
      </c>
      <c r="J60" s="15">
        <v>336</v>
      </c>
      <c r="K60" s="15">
        <v>361</v>
      </c>
      <c r="L60" s="15">
        <v>422</v>
      </c>
      <c r="M60" s="15">
        <v>380</v>
      </c>
      <c r="N60" s="15">
        <v>390</v>
      </c>
      <c r="O60" s="15">
        <v>437</v>
      </c>
      <c r="P60" s="15">
        <v>423</v>
      </c>
      <c r="Q60" s="15">
        <v>518</v>
      </c>
      <c r="R60" s="15">
        <v>485</v>
      </c>
      <c r="S60" s="15">
        <v>551</v>
      </c>
      <c r="T60" s="15">
        <v>755</v>
      </c>
      <c r="U60" s="15">
        <v>877</v>
      </c>
      <c r="V60" s="15">
        <v>913</v>
      </c>
      <c r="W60" s="15">
        <v>929</v>
      </c>
      <c r="X60" s="15">
        <v>1074</v>
      </c>
    </row>
    <row r="61" spans="1:24">
      <c r="A61" s="13" t="s">
        <v>103</v>
      </c>
      <c r="B61" s="15">
        <v>97</v>
      </c>
      <c r="C61" s="15">
        <v>344</v>
      </c>
      <c r="D61" s="15">
        <v>434</v>
      </c>
      <c r="E61" s="15">
        <v>583</v>
      </c>
      <c r="F61" s="15">
        <v>485</v>
      </c>
      <c r="G61" s="15">
        <v>322</v>
      </c>
      <c r="H61" s="15">
        <v>219</v>
      </c>
      <c r="I61" s="15">
        <v>196</v>
      </c>
      <c r="J61" s="15">
        <v>120</v>
      </c>
      <c r="K61" s="15">
        <v>133</v>
      </c>
      <c r="L61" s="15">
        <v>157</v>
      </c>
      <c r="M61" s="15">
        <v>137</v>
      </c>
      <c r="N61" s="15">
        <v>126</v>
      </c>
      <c r="O61" s="15">
        <v>124</v>
      </c>
      <c r="P61" s="15">
        <v>106</v>
      </c>
      <c r="Q61" s="15">
        <v>141</v>
      </c>
      <c r="R61" s="15">
        <v>157</v>
      </c>
      <c r="S61" s="15">
        <v>234</v>
      </c>
      <c r="T61" s="15">
        <v>345</v>
      </c>
      <c r="U61" s="15">
        <v>438</v>
      </c>
      <c r="V61" s="15">
        <v>510</v>
      </c>
      <c r="W61" s="15">
        <v>508</v>
      </c>
      <c r="X61" s="15">
        <v>568</v>
      </c>
    </row>
  </sheetData>
  <conditionalFormatting sqref="A1">
    <cfRule type="expression" dxfId="41" priority="2">
      <formula>TRUE</formula>
    </cfRule>
  </conditionalFormatting>
  <conditionalFormatting sqref="A15:X15">
    <cfRule type="expression" dxfId="40" priority="10">
      <formula>TRUE</formula>
    </cfRule>
  </conditionalFormatting>
  <conditionalFormatting sqref="A17:X17">
    <cfRule type="expression" dxfId="39" priority="13">
      <formula>TRUE</formula>
    </cfRule>
  </conditionalFormatting>
  <conditionalFormatting sqref="A18:X21">
    <cfRule type="notContainsBlanks" dxfId="38" priority="1">
      <formula>LEN(TRIM(A18))&gt;0</formula>
    </cfRule>
  </conditionalFormatting>
  <conditionalFormatting sqref="A1:X1">
    <cfRule type="expression" dxfId="37" priority="7">
      <formula>TRUE</formula>
    </cfRule>
  </conditionalFormatting>
  <conditionalFormatting sqref="A21:X21">
    <cfRule type="expression" dxfId="36" priority="16">
      <formula>TRUE</formula>
    </cfRule>
  </conditionalFormatting>
  <conditionalFormatting sqref="A27:X27">
    <cfRule type="expression" dxfId="35" priority="19">
      <formula>TRUE</formula>
    </cfRule>
  </conditionalFormatting>
  <conditionalFormatting sqref="A31:X31">
    <cfRule type="expression" dxfId="34" priority="22">
      <formula>TRUE</formula>
    </cfRule>
  </conditionalFormatting>
  <conditionalFormatting sqref="A33:X33">
    <cfRule type="expression" dxfId="33" priority="25">
      <formula>TRUE</formula>
    </cfRule>
  </conditionalFormatting>
  <conditionalFormatting sqref="A36:X36">
    <cfRule type="expression" dxfId="32" priority="28">
      <formula>TRUE</formula>
    </cfRule>
  </conditionalFormatting>
  <conditionalFormatting sqref="A39:X39">
    <cfRule type="expression" dxfId="31" priority="31">
      <formula>TRUE</formula>
    </cfRule>
  </conditionalFormatting>
  <conditionalFormatting sqref="A46:X46">
    <cfRule type="expression" dxfId="30" priority="34">
      <formula>TRUE</formula>
    </cfRule>
  </conditionalFormatting>
  <conditionalFormatting sqref="A56:X56">
    <cfRule type="expression" dxfId="29" priority="37">
      <formula>TRUE</formula>
    </cfRule>
  </conditionalFormatting>
  <conditionalFormatting sqref="A61:X61">
    <cfRule type="expression" dxfId="28" priority="40">
      <formula>TRUE</formula>
    </cfRule>
  </conditionalFormatting>
  <conditionalFormatting sqref="B1">
    <cfRule type="expression" dxfId="27" priority="5">
      <formula>TRUE</formula>
    </cfRule>
  </conditionalFormatting>
  <conditionalFormatting sqref="B15">
    <cfRule type="expression" dxfId="26" priority="8">
      <formula>TRUE</formula>
    </cfRule>
  </conditionalFormatting>
  <conditionalFormatting sqref="B17">
    <cfRule type="expression" dxfId="25" priority="11">
      <formula>TRUE</formula>
    </cfRule>
  </conditionalFormatting>
  <conditionalFormatting sqref="B2">
    <cfRule type="expression" dxfId="24" priority="3">
      <formula>TRUE</formula>
    </cfRule>
  </conditionalFormatting>
  <conditionalFormatting sqref="B21">
    <cfRule type="expression" dxfId="23" priority="14">
      <formula>TRUE</formula>
    </cfRule>
  </conditionalFormatting>
  <conditionalFormatting sqref="B27">
    <cfRule type="expression" dxfId="22" priority="17">
      <formula>TRUE</formula>
    </cfRule>
  </conditionalFormatting>
  <conditionalFormatting sqref="B2:B61">
    <cfRule type="expression" dxfId="21" priority="42">
      <formula>TRUE</formula>
    </cfRule>
  </conditionalFormatting>
  <conditionalFormatting sqref="B31">
    <cfRule type="expression" dxfId="20" priority="20">
      <formula>TRUE</formula>
    </cfRule>
  </conditionalFormatting>
  <conditionalFormatting sqref="B33">
    <cfRule type="expression" dxfId="19" priority="23">
      <formula>TRUE</formula>
    </cfRule>
  </conditionalFormatting>
  <conditionalFormatting sqref="B36">
    <cfRule type="expression" dxfId="18" priority="26">
      <formula>TRUE</formula>
    </cfRule>
  </conditionalFormatting>
  <conditionalFormatting sqref="B39">
    <cfRule type="expression" dxfId="17" priority="29">
      <formula>TRUE</formula>
    </cfRule>
  </conditionalFormatting>
  <conditionalFormatting sqref="B46">
    <cfRule type="expression" dxfId="16" priority="32">
      <formula>TRUE</formula>
    </cfRule>
  </conditionalFormatting>
  <conditionalFormatting sqref="B56">
    <cfRule type="expression" dxfId="15" priority="35">
      <formula>TRUE</formula>
    </cfRule>
  </conditionalFormatting>
  <conditionalFormatting sqref="B61">
    <cfRule type="expression" dxfId="14" priority="38">
      <formula>TRUE</formula>
    </cfRule>
  </conditionalFormatting>
  <conditionalFormatting sqref="X1">
    <cfRule type="expression" dxfId="13" priority="6">
      <formula>TRUE</formula>
    </cfRule>
  </conditionalFormatting>
  <conditionalFormatting sqref="X15">
    <cfRule type="expression" dxfId="12" priority="9">
      <formula>TRUE</formula>
    </cfRule>
  </conditionalFormatting>
  <conditionalFormatting sqref="X17">
    <cfRule type="expression" dxfId="11" priority="12">
      <formula>TRUE</formula>
    </cfRule>
  </conditionalFormatting>
  <conditionalFormatting sqref="X2">
    <cfRule type="expression" dxfId="10" priority="4">
      <formula>TRUE</formula>
    </cfRule>
  </conditionalFormatting>
  <conditionalFormatting sqref="X21">
    <cfRule type="expression" dxfId="9" priority="15">
      <formula>TRUE</formula>
    </cfRule>
  </conditionalFormatting>
  <conditionalFormatting sqref="X27">
    <cfRule type="expression" dxfId="8" priority="18">
      <formula>TRUE</formula>
    </cfRule>
  </conditionalFormatting>
  <conditionalFormatting sqref="X2:X61">
    <cfRule type="expression" dxfId="7" priority="41">
      <formula>TRUE</formula>
    </cfRule>
  </conditionalFormatting>
  <conditionalFormatting sqref="X31">
    <cfRule type="expression" dxfId="6" priority="21">
      <formula>TRUE</formula>
    </cfRule>
  </conditionalFormatting>
  <conditionalFormatting sqref="X33">
    <cfRule type="expression" dxfId="5" priority="24">
      <formula>TRUE</formula>
    </cfRule>
  </conditionalFormatting>
  <conditionalFormatting sqref="X36">
    <cfRule type="expression" dxfId="4" priority="27">
      <formula>TRUE</formula>
    </cfRule>
  </conditionalFormatting>
  <conditionalFormatting sqref="X39">
    <cfRule type="expression" dxfId="3" priority="30">
      <formula>TRUE</formula>
    </cfRule>
  </conditionalFormatting>
  <conditionalFormatting sqref="X46">
    <cfRule type="expression" dxfId="2" priority="33">
      <formula>TRUE</formula>
    </cfRule>
  </conditionalFormatting>
  <conditionalFormatting sqref="X56">
    <cfRule type="expression" dxfId="1" priority="36">
      <formula>TRUE</formula>
    </cfRule>
  </conditionalFormatting>
  <conditionalFormatting sqref="X61">
    <cfRule type="expression" dxfId="0" priority="39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Jane Yang</cp:lastModifiedBy>
  <cp:revision/>
  <dcterms:created xsi:type="dcterms:W3CDTF">2022-06-27T01:11:46Z</dcterms:created>
  <dcterms:modified xsi:type="dcterms:W3CDTF">2022-06-29T07:16:07Z</dcterms:modified>
  <cp:category/>
  <cp:contentStatus/>
</cp:coreProperties>
</file>