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zhengjie/Box/System Integration/02. Projects/22_June_NYISO/03. Revenue Forecasting/"/>
    </mc:Choice>
  </mc:AlternateContent>
  <xr:revisionPtr revIDLastSave="0" documentId="13_ncr:1_{F4878B74-987D-D349-AE21-727B062C379E}" xr6:coauthVersionLast="47" xr6:coauthVersionMax="47" xr10:uidLastSave="{00000000-0000-0000-0000-000000000000}"/>
  <bookViews>
    <workbookView xWindow="2880" yWindow="2620" windowWidth="25820" windowHeight="15460" firstSheet="4" activeTab="4" xr2:uid="{00000000-000D-0000-FFFF-FFFF00000000}"/>
  </bookViews>
  <sheets>
    <sheet name="Summary" sheetId="1" r:id="rId1"/>
    <sheet name="Assumptions &amp; Inputs" sheetId="2" r:id="rId2"/>
    <sheet name="Capacity" sheetId="13" r:id="rId3"/>
    <sheet name="Base_4hour" sheetId="5" r:id="rId4"/>
    <sheet name="Base_8hour" sheetId="6" r:id="rId5"/>
    <sheet name="Low_4hour" sheetId="8" r:id="rId6"/>
    <sheet name="High_4hour" sheetId="11" r:id="rId7"/>
    <sheet name="Low_8hour" sheetId="9" r:id="rId8"/>
    <sheet name="High_8hour" sheetId="12" r:id="rId9"/>
    <sheet name="Base_2hour" sheetId="4" r:id="rId10"/>
    <sheet name="Low_2hour" sheetId="7" r:id="rId11"/>
    <sheet name="High_2hour" sheetId="10" r:id="rId12"/>
  </sheets>
  <externalReferences>
    <externalReference r:id="rId13"/>
    <externalReference r:id="rId14"/>
    <externalReference r:id="rId15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61" i="12" l="1"/>
  <c r="W61" i="12"/>
  <c r="Y60" i="12"/>
  <c r="W60" i="12"/>
  <c r="Y59" i="12"/>
  <c r="W59" i="12"/>
  <c r="Y58" i="12"/>
  <c r="W58" i="12"/>
  <c r="Y57" i="12"/>
  <c r="W57" i="12"/>
  <c r="Y56" i="12"/>
  <c r="W56" i="12"/>
  <c r="Y55" i="12"/>
  <c r="W55" i="12"/>
  <c r="Y54" i="12"/>
  <c r="W54" i="12"/>
  <c r="Y53" i="12"/>
  <c r="W53" i="12"/>
  <c r="Y52" i="12"/>
  <c r="W52" i="12"/>
  <c r="Y51" i="12"/>
  <c r="W51" i="12"/>
  <c r="Y50" i="12"/>
  <c r="W50" i="12"/>
  <c r="Y49" i="12"/>
  <c r="W49" i="12"/>
  <c r="Y48" i="12"/>
  <c r="W48" i="12"/>
  <c r="Y47" i="12"/>
  <c r="W47" i="12"/>
  <c r="Y46" i="12"/>
  <c r="W46" i="12"/>
  <c r="Y45" i="12"/>
  <c r="W45" i="12"/>
  <c r="Y44" i="12"/>
  <c r="W44" i="12"/>
  <c r="Y43" i="12"/>
  <c r="W43" i="12"/>
  <c r="Y42" i="12"/>
  <c r="W42" i="12"/>
  <c r="Y41" i="12"/>
  <c r="W41" i="12"/>
  <c r="Y40" i="12"/>
  <c r="W40" i="12"/>
  <c r="Y39" i="12"/>
  <c r="W39" i="12"/>
  <c r="Y38" i="12"/>
  <c r="W38" i="12"/>
  <c r="Y37" i="12"/>
  <c r="W37" i="12"/>
  <c r="Y36" i="12"/>
  <c r="W36" i="12"/>
  <c r="Y35" i="12"/>
  <c r="W35" i="12"/>
  <c r="Y34" i="12"/>
  <c r="W34" i="12"/>
  <c r="Y33" i="12"/>
  <c r="W33" i="12"/>
  <c r="Y32" i="12"/>
  <c r="W32" i="12"/>
  <c r="Y31" i="12"/>
  <c r="W31" i="12"/>
  <c r="Y30" i="12"/>
  <c r="W30" i="12"/>
  <c r="Y29" i="12"/>
  <c r="W29" i="12"/>
  <c r="Y28" i="12"/>
  <c r="W28" i="12"/>
  <c r="Y27" i="12"/>
  <c r="W27" i="12"/>
  <c r="Y26" i="12"/>
  <c r="W26" i="12"/>
  <c r="Y25" i="12"/>
  <c r="W25" i="12"/>
  <c r="Y24" i="12"/>
  <c r="W24" i="12"/>
  <c r="Y23" i="12"/>
  <c r="W23" i="12"/>
  <c r="Y22" i="12"/>
  <c r="W22" i="12"/>
  <c r="Y21" i="12"/>
  <c r="W21" i="12"/>
  <c r="Z18" i="12"/>
  <c r="Z19" i="12" s="1"/>
  <c r="Z20" i="12" s="1"/>
  <c r="X18" i="12"/>
  <c r="V18" i="12"/>
  <c r="Y10" i="12"/>
  <c r="W10" i="12"/>
  <c r="Y7" i="12"/>
  <c r="W7" i="12"/>
  <c r="Y6" i="12"/>
  <c r="W6" i="12"/>
  <c r="Y5" i="12"/>
  <c r="W5" i="12"/>
  <c r="Y61" i="9"/>
  <c r="W61" i="9"/>
  <c r="Y60" i="9"/>
  <c r="W60" i="9"/>
  <c r="Y59" i="9"/>
  <c r="W59" i="9"/>
  <c r="Y58" i="9"/>
  <c r="W58" i="9"/>
  <c r="Y57" i="9"/>
  <c r="W57" i="9"/>
  <c r="Y56" i="9"/>
  <c r="W56" i="9"/>
  <c r="Y55" i="9"/>
  <c r="W55" i="9"/>
  <c r="Y54" i="9"/>
  <c r="W54" i="9"/>
  <c r="Y53" i="9"/>
  <c r="W53" i="9"/>
  <c r="Y52" i="9"/>
  <c r="W52" i="9"/>
  <c r="Y51" i="9"/>
  <c r="W51" i="9"/>
  <c r="Y50" i="9"/>
  <c r="W50" i="9"/>
  <c r="Y49" i="9"/>
  <c r="W49" i="9"/>
  <c r="Y48" i="9"/>
  <c r="W48" i="9"/>
  <c r="Y47" i="9"/>
  <c r="W47" i="9"/>
  <c r="Y46" i="9"/>
  <c r="W46" i="9"/>
  <c r="Y45" i="9"/>
  <c r="W45" i="9"/>
  <c r="Y44" i="9"/>
  <c r="W44" i="9"/>
  <c r="Y43" i="9"/>
  <c r="W43" i="9"/>
  <c r="Y42" i="9"/>
  <c r="W42" i="9"/>
  <c r="Y41" i="9"/>
  <c r="W41" i="9"/>
  <c r="Y40" i="9"/>
  <c r="W40" i="9"/>
  <c r="Y39" i="9"/>
  <c r="W39" i="9"/>
  <c r="Y38" i="9"/>
  <c r="W38" i="9"/>
  <c r="Y37" i="9"/>
  <c r="W37" i="9"/>
  <c r="Y36" i="9"/>
  <c r="W36" i="9"/>
  <c r="Y35" i="9"/>
  <c r="W35" i="9"/>
  <c r="Y34" i="9"/>
  <c r="W34" i="9"/>
  <c r="Y33" i="9"/>
  <c r="W33" i="9"/>
  <c r="Y32" i="9"/>
  <c r="W32" i="9"/>
  <c r="Y31" i="9"/>
  <c r="W31" i="9"/>
  <c r="Y30" i="9"/>
  <c r="W30" i="9"/>
  <c r="Y29" i="9"/>
  <c r="W29" i="9"/>
  <c r="Y28" i="9"/>
  <c r="W28" i="9"/>
  <c r="Y27" i="9"/>
  <c r="W27" i="9"/>
  <c r="Y26" i="9"/>
  <c r="W26" i="9"/>
  <c r="Y25" i="9"/>
  <c r="W25" i="9"/>
  <c r="Y24" i="9"/>
  <c r="W24" i="9"/>
  <c r="Y23" i="9"/>
  <c r="W23" i="9"/>
  <c r="Y22" i="9"/>
  <c r="W22" i="9"/>
  <c r="Y21" i="9"/>
  <c r="W21" i="9"/>
  <c r="Z18" i="9"/>
  <c r="Z19" i="9" s="1"/>
  <c r="Z20" i="9" s="1"/>
  <c r="X18" i="9"/>
  <c r="V18" i="9"/>
  <c r="Y7" i="9"/>
  <c r="W7" i="9"/>
  <c r="Y6" i="9"/>
  <c r="W6" i="9"/>
  <c r="Y5" i="9"/>
  <c r="W5" i="9"/>
  <c r="Y61" i="11"/>
  <c r="W61" i="11"/>
  <c r="Y60" i="11"/>
  <c r="W60" i="11"/>
  <c r="Y59" i="11"/>
  <c r="W59" i="11"/>
  <c r="Y58" i="11"/>
  <c r="W58" i="11"/>
  <c r="Y57" i="11"/>
  <c r="W57" i="11"/>
  <c r="Y56" i="11"/>
  <c r="W56" i="11"/>
  <c r="Y55" i="11"/>
  <c r="W55" i="11"/>
  <c r="Y54" i="11"/>
  <c r="W54" i="11"/>
  <c r="Y53" i="11"/>
  <c r="W53" i="11"/>
  <c r="Y52" i="11"/>
  <c r="W52" i="11"/>
  <c r="Y51" i="11"/>
  <c r="W51" i="11"/>
  <c r="Y50" i="11"/>
  <c r="W50" i="11"/>
  <c r="Y49" i="11"/>
  <c r="W49" i="11"/>
  <c r="Y48" i="11"/>
  <c r="W48" i="11"/>
  <c r="Y47" i="11"/>
  <c r="W47" i="11"/>
  <c r="Y46" i="11"/>
  <c r="W46" i="11"/>
  <c r="Y45" i="11"/>
  <c r="W45" i="11"/>
  <c r="Y44" i="11"/>
  <c r="W44" i="11"/>
  <c r="Y43" i="11"/>
  <c r="W43" i="11"/>
  <c r="Y42" i="11"/>
  <c r="W42" i="11"/>
  <c r="Y41" i="11"/>
  <c r="W41" i="11"/>
  <c r="Y40" i="11"/>
  <c r="W40" i="11"/>
  <c r="Y39" i="11"/>
  <c r="W39" i="11"/>
  <c r="Y38" i="11"/>
  <c r="W38" i="11"/>
  <c r="Y37" i="11"/>
  <c r="W37" i="11"/>
  <c r="Y36" i="11"/>
  <c r="W36" i="11"/>
  <c r="Y35" i="11"/>
  <c r="W35" i="11"/>
  <c r="Y34" i="11"/>
  <c r="W34" i="11"/>
  <c r="Y33" i="11"/>
  <c r="W33" i="11"/>
  <c r="Y32" i="11"/>
  <c r="W32" i="11"/>
  <c r="Y31" i="11"/>
  <c r="W31" i="11"/>
  <c r="Y30" i="11"/>
  <c r="W30" i="11"/>
  <c r="Y29" i="11"/>
  <c r="W29" i="11"/>
  <c r="Y28" i="11"/>
  <c r="W28" i="11"/>
  <c r="Y27" i="11"/>
  <c r="W27" i="11"/>
  <c r="Y26" i="11"/>
  <c r="W26" i="11"/>
  <c r="Y25" i="11"/>
  <c r="W25" i="11"/>
  <c r="Y24" i="11"/>
  <c r="W24" i="11"/>
  <c r="Y23" i="11"/>
  <c r="W23" i="11"/>
  <c r="Y22" i="11"/>
  <c r="W22" i="11"/>
  <c r="Y21" i="11"/>
  <c r="W21" i="11"/>
  <c r="Z18" i="11"/>
  <c r="Z19" i="11" s="1"/>
  <c r="Z20" i="11" s="1"/>
  <c r="X18" i="11"/>
  <c r="V18" i="11"/>
  <c r="Y10" i="11"/>
  <c r="W10" i="11"/>
  <c r="Y7" i="11"/>
  <c r="W7" i="11"/>
  <c r="Y6" i="11"/>
  <c r="W6" i="11"/>
  <c r="V18" i="8"/>
  <c r="Y61" i="8"/>
  <c r="W61" i="8"/>
  <c r="Y60" i="8"/>
  <c r="W60" i="8"/>
  <c r="Y59" i="8"/>
  <c r="W59" i="8"/>
  <c r="Y58" i="8"/>
  <c r="W58" i="8"/>
  <c r="Y57" i="8"/>
  <c r="W57" i="8"/>
  <c r="Y56" i="8"/>
  <c r="W56" i="8"/>
  <c r="Y55" i="8"/>
  <c r="W55" i="8"/>
  <c r="Y54" i="8"/>
  <c r="W54" i="8"/>
  <c r="Y53" i="8"/>
  <c r="W53" i="8"/>
  <c r="Y52" i="8"/>
  <c r="W52" i="8"/>
  <c r="Y51" i="8"/>
  <c r="W51" i="8"/>
  <c r="Y50" i="8"/>
  <c r="W50" i="8"/>
  <c r="Y49" i="8"/>
  <c r="W49" i="8"/>
  <c r="Y48" i="8"/>
  <c r="W48" i="8"/>
  <c r="Y47" i="8"/>
  <c r="W47" i="8"/>
  <c r="Y46" i="8"/>
  <c r="W46" i="8"/>
  <c r="Y45" i="8"/>
  <c r="W45" i="8"/>
  <c r="Y44" i="8"/>
  <c r="W44" i="8"/>
  <c r="Y43" i="8"/>
  <c r="W43" i="8"/>
  <c r="Y42" i="8"/>
  <c r="W42" i="8"/>
  <c r="Y41" i="8"/>
  <c r="W41" i="8"/>
  <c r="Y40" i="8"/>
  <c r="W40" i="8"/>
  <c r="Y39" i="8"/>
  <c r="W39" i="8"/>
  <c r="Y38" i="8"/>
  <c r="W38" i="8"/>
  <c r="Y37" i="8"/>
  <c r="W37" i="8"/>
  <c r="Y36" i="8"/>
  <c r="W36" i="8"/>
  <c r="Y35" i="8"/>
  <c r="W35" i="8"/>
  <c r="Y34" i="8"/>
  <c r="W34" i="8"/>
  <c r="Y33" i="8"/>
  <c r="W33" i="8"/>
  <c r="Y32" i="8"/>
  <c r="W32" i="8"/>
  <c r="Y31" i="8"/>
  <c r="W31" i="8"/>
  <c r="Y30" i="8"/>
  <c r="W30" i="8"/>
  <c r="Y29" i="8"/>
  <c r="W29" i="8"/>
  <c r="Y28" i="8"/>
  <c r="W28" i="8"/>
  <c r="Y27" i="8"/>
  <c r="W27" i="8"/>
  <c r="Y26" i="8"/>
  <c r="W26" i="8"/>
  <c r="Y25" i="8"/>
  <c r="W25" i="8"/>
  <c r="Y24" i="8"/>
  <c r="W24" i="8"/>
  <c r="Y23" i="8"/>
  <c r="W23" i="8"/>
  <c r="Y22" i="8"/>
  <c r="W22" i="8"/>
  <c r="Y21" i="8"/>
  <c r="W21" i="8"/>
  <c r="Z18" i="8"/>
  <c r="Z19" i="8" s="1"/>
  <c r="Z20" i="8" s="1"/>
  <c r="X18" i="8"/>
  <c r="Y7" i="8"/>
  <c r="W7" i="8"/>
  <c r="Y6" i="8"/>
  <c r="W6" i="8"/>
  <c r="U16" i="12" a="1"/>
  <c r="U16" i="12" s="1"/>
  <c r="T16" i="12" a="1"/>
  <c r="T16" i="12" s="1"/>
  <c r="S16" i="12" a="1"/>
  <c r="S16" i="12" s="1"/>
  <c r="R16" i="12" a="1"/>
  <c r="R16" i="12" s="1"/>
  <c r="Q16" i="12" a="1"/>
  <c r="Q16" i="12" s="1"/>
  <c r="P16" i="12" a="1"/>
  <c r="P16" i="12" s="1"/>
  <c r="O16" i="12" a="1"/>
  <c r="O16" i="12" s="1"/>
  <c r="N16" i="12" a="1"/>
  <c r="N16" i="12" s="1"/>
  <c r="M16" i="12" a="1"/>
  <c r="M16" i="12" s="1"/>
  <c r="L16" i="12" a="1"/>
  <c r="L16" i="12" s="1"/>
  <c r="K16" i="12" a="1"/>
  <c r="K16" i="12" s="1"/>
  <c r="J16" i="12" a="1"/>
  <c r="J16" i="12" s="1"/>
  <c r="I16" i="12" a="1"/>
  <c r="I16" i="12" s="1"/>
  <c r="H16" i="12" a="1"/>
  <c r="H16" i="12" s="1"/>
  <c r="G16" i="12" a="1"/>
  <c r="G16" i="12" s="1"/>
  <c r="F16" i="12" a="1"/>
  <c r="F16" i="12" s="1"/>
  <c r="E16" i="12" a="1"/>
  <c r="E16" i="12" s="1"/>
  <c r="D16" i="12" a="1"/>
  <c r="D16" i="12" s="1"/>
  <c r="C16" i="12" a="1"/>
  <c r="C16" i="12" s="1"/>
  <c r="B16" i="12" a="1"/>
  <c r="B16" i="12" s="1"/>
  <c r="U16" i="9" a="1"/>
  <c r="U16" i="9" s="1"/>
  <c r="T16" i="9" a="1"/>
  <c r="T16" i="9" s="1"/>
  <c r="S16" i="9" a="1"/>
  <c r="S16" i="9" s="1"/>
  <c r="R16" i="9" a="1"/>
  <c r="R16" i="9" s="1"/>
  <c r="Q16" i="9" a="1"/>
  <c r="Q16" i="9" s="1"/>
  <c r="P16" i="9" a="1"/>
  <c r="P16" i="9" s="1"/>
  <c r="O16" i="9" a="1"/>
  <c r="O16" i="9" s="1"/>
  <c r="N16" i="9" a="1"/>
  <c r="N16" i="9" s="1"/>
  <c r="M16" i="9" a="1"/>
  <c r="M16" i="9" s="1"/>
  <c r="L16" i="9" a="1"/>
  <c r="L16" i="9" s="1"/>
  <c r="K16" i="9" a="1"/>
  <c r="K16" i="9" s="1"/>
  <c r="J16" i="9" a="1"/>
  <c r="J16" i="9" s="1"/>
  <c r="I16" i="9" a="1"/>
  <c r="I16" i="9" s="1"/>
  <c r="H16" i="9" a="1"/>
  <c r="H16" i="9" s="1"/>
  <c r="G16" i="9" a="1"/>
  <c r="G16" i="9" s="1"/>
  <c r="F16" i="9" a="1"/>
  <c r="F16" i="9" s="1"/>
  <c r="E16" i="9" a="1"/>
  <c r="E16" i="9" s="1"/>
  <c r="D16" i="9" a="1"/>
  <c r="D16" i="9" s="1"/>
  <c r="C16" i="9" a="1"/>
  <c r="C16" i="9" s="1"/>
  <c r="B16" i="9" a="1"/>
  <c r="B16" i="9" s="1"/>
  <c r="U16" i="6" a="1"/>
  <c r="U16" i="6" s="1"/>
  <c r="T16" i="6" a="1"/>
  <c r="T16" i="6" s="1"/>
  <c r="S16" i="6" a="1"/>
  <c r="S16" i="6" s="1"/>
  <c r="R16" i="6" a="1"/>
  <c r="R16" i="6" s="1"/>
  <c r="Q16" i="6" a="1"/>
  <c r="Q16" i="6" s="1"/>
  <c r="P16" i="6" a="1"/>
  <c r="P16" i="6" s="1"/>
  <c r="O16" i="6" a="1"/>
  <c r="O16" i="6" s="1"/>
  <c r="N16" i="6" a="1"/>
  <c r="N16" i="6" s="1"/>
  <c r="M16" i="6" a="1"/>
  <c r="M16" i="6" s="1"/>
  <c r="L16" i="6" a="1"/>
  <c r="L16" i="6" s="1"/>
  <c r="K16" i="6" a="1"/>
  <c r="K16" i="6" s="1"/>
  <c r="J16" i="6" a="1"/>
  <c r="J16" i="6" s="1"/>
  <c r="I16" i="6" a="1"/>
  <c r="I16" i="6" s="1"/>
  <c r="H16" i="6" a="1"/>
  <c r="H16" i="6" s="1"/>
  <c r="G16" i="6" a="1"/>
  <c r="G16" i="6" s="1"/>
  <c r="F16" i="6" a="1"/>
  <c r="F16" i="6" s="1"/>
  <c r="E16" i="6" a="1"/>
  <c r="E16" i="6" s="1"/>
  <c r="D16" i="6" a="1"/>
  <c r="D16" i="6" s="1"/>
  <c r="C16" i="6" a="1"/>
  <c r="C16" i="6" s="1"/>
  <c r="B16" i="6" a="1"/>
  <c r="B16" i="6" s="1"/>
  <c r="B18" i="5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B16" i="5" a="1"/>
  <c r="B16" i="5" s="1"/>
  <c r="Y61" i="6"/>
  <c r="W61" i="6"/>
  <c r="Y60" i="6"/>
  <c r="W60" i="6"/>
  <c r="Y59" i="6"/>
  <c r="W59" i="6"/>
  <c r="Y58" i="6"/>
  <c r="W58" i="6"/>
  <c r="Y57" i="6"/>
  <c r="W57" i="6"/>
  <c r="Y56" i="6"/>
  <c r="W56" i="6"/>
  <c r="Y55" i="6"/>
  <c r="W55" i="6"/>
  <c r="Y54" i="6"/>
  <c r="W54" i="6"/>
  <c r="Y53" i="6"/>
  <c r="W53" i="6"/>
  <c r="Y52" i="6"/>
  <c r="W52" i="6"/>
  <c r="Y51" i="6"/>
  <c r="W51" i="6"/>
  <c r="Y50" i="6"/>
  <c r="W50" i="6"/>
  <c r="Y49" i="6"/>
  <c r="W49" i="6"/>
  <c r="Y48" i="6"/>
  <c r="W48" i="6"/>
  <c r="Y47" i="6"/>
  <c r="W47" i="6"/>
  <c r="Y46" i="6"/>
  <c r="W46" i="6"/>
  <c r="Y45" i="6"/>
  <c r="W45" i="6"/>
  <c r="Y44" i="6"/>
  <c r="W44" i="6"/>
  <c r="Y43" i="6"/>
  <c r="W43" i="6"/>
  <c r="Y42" i="6"/>
  <c r="W42" i="6"/>
  <c r="Y41" i="6"/>
  <c r="W41" i="6"/>
  <c r="Y40" i="6"/>
  <c r="W40" i="6"/>
  <c r="Y39" i="6"/>
  <c r="W39" i="6"/>
  <c r="Y38" i="6"/>
  <c r="W38" i="6"/>
  <c r="Y37" i="6"/>
  <c r="W37" i="6"/>
  <c r="Y36" i="6"/>
  <c r="W36" i="6"/>
  <c r="Y35" i="6"/>
  <c r="W35" i="6"/>
  <c r="Y34" i="6"/>
  <c r="W34" i="6"/>
  <c r="Y33" i="6"/>
  <c r="W33" i="6"/>
  <c r="Y32" i="6"/>
  <c r="W32" i="6"/>
  <c r="Y31" i="6"/>
  <c r="W31" i="6"/>
  <c r="Y30" i="6"/>
  <c r="W30" i="6"/>
  <c r="Y29" i="6"/>
  <c r="W29" i="6"/>
  <c r="Y28" i="6"/>
  <c r="W28" i="6"/>
  <c r="Y27" i="6"/>
  <c r="W27" i="6"/>
  <c r="Y26" i="6"/>
  <c r="W26" i="6"/>
  <c r="Y25" i="6"/>
  <c r="W25" i="6"/>
  <c r="Y24" i="6"/>
  <c r="W24" i="6"/>
  <c r="Y23" i="6"/>
  <c r="W23" i="6"/>
  <c r="Y22" i="6"/>
  <c r="W22" i="6"/>
  <c r="Y21" i="6"/>
  <c r="W21" i="6"/>
  <c r="Z18" i="6"/>
  <c r="Z19" i="6" s="1"/>
  <c r="Z20" i="6" s="1"/>
  <c r="X18" i="6"/>
  <c r="V18" i="6"/>
  <c r="Y15" i="6"/>
  <c r="W15" i="6"/>
  <c r="Y14" i="6"/>
  <c r="W14" i="6"/>
  <c r="Y13" i="6"/>
  <c r="W13" i="6"/>
  <c r="Y12" i="6"/>
  <c r="W12" i="6"/>
  <c r="Y11" i="6"/>
  <c r="W11" i="6"/>
  <c r="Y10" i="6"/>
  <c r="W10" i="6"/>
  <c r="Y9" i="6"/>
  <c r="W9" i="6"/>
  <c r="Y8" i="6"/>
  <c r="W8" i="6"/>
  <c r="Y7" i="6"/>
  <c r="W7" i="6"/>
  <c r="Y6" i="6"/>
  <c r="W6" i="6"/>
  <c r="Y5" i="6"/>
  <c r="W5" i="6"/>
  <c r="Y61" i="5"/>
  <c r="W61" i="5"/>
  <c r="Y60" i="5"/>
  <c r="W60" i="5"/>
  <c r="Y59" i="5"/>
  <c r="W59" i="5"/>
  <c r="Y58" i="5"/>
  <c r="W58" i="5"/>
  <c r="Y57" i="5"/>
  <c r="W57" i="5"/>
  <c r="Y56" i="5"/>
  <c r="W56" i="5"/>
  <c r="Y55" i="5"/>
  <c r="W55" i="5"/>
  <c r="Y54" i="5"/>
  <c r="W54" i="5"/>
  <c r="Y53" i="5"/>
  <c r="W53" i="5"/>
  <c r="Y52" i="5"/>
  <c r="W52" i="5"/>
  <c r="Y51" i="5"/>
  <c r="W51" i="5"/>
  <c r="Y50" i="5"/>
  <c r="W50" i="5"/>
  <c r="Y49" i="5"/>
  <c r="W49" i="5"/>
  <c r="Y48" i="5"/>
  <c r="W48" i="5"/>
  <c r="Y47" i="5"/>
  <c r="W47" i="5"/>
  <c r="Y46" i="5"/>
  <c r="W46" i="5"/>
  <c r="Y45" i="5"/>
  <c r="W45" i="5"/>
  <c r="Y44" i="5"/>
  <c r="W44" i="5"/>
  <c r="Y43" i="5"/>
  <c r="W43" i="5"/>
  <c r="Y42" i="5"/>
  <c r="W42" i="5"/>
  <c r="Y41" i="5"/>
  <c r="W41" i="5"/>
  <c r="Y40" i="5"/>
  <c r="W40" i="5"/>
  <c r="Y39" i="5"/>
  <c r="W39" i="5"/>
  <c r="Y38" i="5"/>
  <c r="W38" i="5"/>
  <c r="Y37" i="5"/>
  <c r="W37" i="5"/>
  <c r="Y36" i="5"/>
  <c r="W36" i="5"/>
  <c r="Y35" i="5"/>
  <c r="W35" i="5"/>
  <c r="Y34" i="5"/>
  <c r="W34" i="5"/>
  <c r="Y33" i="5"/>
  <c r="W33" i="5"/>
  <c r="Y32" i="5"/>
  <c r="W32" i="5"/>
  <c r="Y31" i="5"/>
  <c r="W31" i="5"/>
  <c r="Y30" i="5"/>
  <c r="W30" i="5"/>
  <c r="Y29" i="5"/>
  <c r="W29" i="5"/>
  <c r="Y28" i="5"/>
  <c r="W28" i="5"/>
  <c r="Y27" i="5"/>
  <c r="W27" i="5"/>
  <c r="Y26" i="5"/>
  <c r="W26" i="5"/>
  <c r="Y25" i="5"/>
  <c r="W25" i="5"/>
  <c r="Y24" i="5"/>
  <c r="W24" i="5"/>
  <c r="Y23" i="5"/>
  <c r="W23" i="5"/>
  <c r="Y22" i="5"/>
  <c r="W22" i="5"/>
  <c r="Y21" i="5"/>
  <c r="W21" i="5"/>
  <c r="Z18" i="5"/>
  <c r="Z19" i="5" s="1"/>
  <c r="Z20" i="5" s="1"/>
  <c r="X18" i="5"/>
  <c r="X19" i="5" s="1"/>
  <c r="V18" i="5"/>
  <c r="Y10" i="5"/>
  <c r="W10" i="5"/>
  <c r="Y7" i="5"/>
  <c r="W7" i="5"/>
  <c r="Y6" i="5"/>
  <c r="W6" i="5"/>
  <c r="V19" i="12" l="1"/>
  <c r="W18" i="12"/>
  <c r="X19" i="12"/>
  <c r="Y18" i="12"/>
  <c r="V19" i="9"/>
  <c r="W18" i="9"/>
  <c r="X19" i="9"/>
  <c r="Y18" i="9"/>
  <c r="V19" i="6"/>
  <c r="W18" i="6"/>
  <c r="X19" i="6"/>
  <c r="Y18" i="6"/>
  <c r="V19" i="11"/>
  <c r="W18" i="11"/>
  <c r="X19" i="11"/>
  <c r="Y18" i="11"/>
  <c r="V19" i="8"/>
  <c r="W18" i="8"/>
  <c r="X19" i="8"/>
  <c r="Y18" i="8"/>
  <c r="V19" i="5"/>
  <c r="W18" i="5"/>
  <c r="W19" i="6"/>
  <c r="V20" i="6"/>
  <c r="Y19" i="6"/>
  <c r="X20" i="6"/>
  <c r="Y20" i="6" s="1"/>
  <c r="W19" i="5"/>
  <c r="V20" i="5"/>
  <c r="Y19" i="5"/>
  <c r="X20" i="5"/>
  <c r="Y20" i="5" s="1"/>
  <c r="Y18" i="5"/>
  <c r="X20" i="12" l="1"/>
  <c r="Y20" i="12" s="1"/>
  <c r="Y19" i="12"/>
  <c r="V20" i="12"/>
  <c r="W20" i="12" s="1"/>
  <c r="W19" i="12"/>
  <c r="X20" i="9"/>
  <c r="Y20" i="9" s="1"/>
  <c r="Y19" i="9"/>
  <c r="V20" i="9"/>
  <c r="W20" i="9" s="1"/>
  <c r="W19" i="9"/>
  <c r="X20" i="11"/>
  <c r="Y20" i="11" s="1"/>
  <c r="Y19" i="11"/>
  <c r="V20" i="11"/>
  <c r="W20" i="11" s="1"/>
  <c r="W19" i="11"/>
  <c r="X20" i="8"/>
  <c r="Y20" i="8" s="1"/>
  <c r="Y19" i="8"/>
  <c r="V20" i="8"/>
  <c r="W20" i="8" s="1"/>
  <c r="W19" i="8"/>
  <c r="W20" i="6"/>
  <c r="W20" i="5"/>
  <c r="B18" i="12" l="1"/>
  <c r="B19" i="12" s="1"/>
  <c r="B20" i="12" s="1"/>
  <c r="C18" i="12"/>
  <c r="C19" i="12" s="1"/>
  <c r="C20" i="12" s="1"/>
  <c r="D18" i="12"/>
  <c r="D19" i="12" s="1"/>
  <c r="D20" i="12" s="1"/>
  <c r="E18" i="12"/>
  <c r="E19" i="12" s="1"/>
  <c r="E20" i="12" s="1"/>
  <c r="F18" i="12"/>
  <c r="F19" i="12" s="1"/>
  <c r="F20" i="12" s="1"/>
  <c r="G18" i="12"/>
  <c r="G19" i="12" s="1"/>
  <c r="G20" i="12" s="1"/>
  <c r="H18" i="12"/>
  <c r="H19" i="12" s="1"/>
  <c r="H20" i="12" s="1"/>
  <c r="I18" i="12"/>
  <c r="I19" i="12" s="1"/>
  <c r="I20" i="12" s="1"/>
  <c r="J18" i="12"/>
  <c r="J19" i="12" s="1"/>
  <c r="J20" i="12" s="1"/>
  <c r="K18" i="12"/>
  <c r="K19" i="12" s="1"/>
  <c r="K20" i="12" s="1"/>
  <c r="L18" i="12"/>
  <c r="L19" i="12" s="1"/>
  <c r="L20" i="12" s="1"/>
  <c r="M18" i="12"/>
  <c r="M19" i="12" s="1"/>
  <c r="M20" i="12" s="1"/>
  <c r="N18" i="12"/>
  <c r="N19" i="12" s="1"/>
  <c r="N20" i="12" s="1"/>
  <c r="O18" i="12"/>
  <c r="O19" i="12" s="1"/>
  <c r="O20" i="12" s="1"/>
  <c r="P18" i="12"/>
  <c r="P19" i="12" s="1"/>
  <c r="P20" i="12" s="1"/>
  <c r="Q18" i="12"/>
  <c r="Q19" i="12" s="1"/>
  <c r="Q20" i="12" s="1"/>
  <c r="R18" i="12"/>
  <c r="R19" i="12" s="1"/>
  <c r="R20" i="12" s="1"/>
  <c r="S18" i="12"/>
  <c r="S19" i="12" s="1"/>
  <c r="S20" i="12" s="1"/>
  <c r="T18" i="12"/>
  <c r="T19" i="12" s="1"/>
  <c r="T20" i="12" s="1"/>
  <c r="U18" i="12"/>
  <c r="U19" i="12" s="1"/>
  <c r="U20" i="12" s="1"/>
  <c r="B18" i="11"/>
  <c r="B19" i="11" s="1"/>
  <c r="B20" i="11" s="1"/>
  <c r="C18" i="11"/>
  <c r="C19" i="11" s="1"/>
  <c r="C20" i="11" s="1"/>
  <c r="D18" i="11"/>
  <c r="D19" i="11" s="1"/>
  <c r="D20" i="11" s="1"/>
  <c r="E18" i="11"/>
  <c r="E19" i="11" s="1"/>
  <c r="E20" i="11" s="1"/>
  <c r="F18" i="11"/>
  <c r="F19" i="11" s="1"/>
  <c r="F20" i="11" s="1"/>
  <c r="G18" i="11"/>
  <c r="G19" i="11" s="1"/>
  <c r="G20" i="11" s="1"/>
  <c r="H18" i="11"/>
  <c r="H19" i="11" s="1"/>
  <c r="H20" i="11" s="1"/>
  <c r="I18" i="11"/>
  <c r="I19" i="11" s="1"/>
  <c r="I20" i="11" s="1"/>
  <c r="J18" i="11"/>
  <c r="J19" i="11" s="1"/>
  <c r="J20" i="11" s="1"/>
  <c r="K18" i="11"/>
  <c r="K19" i="11" s="1"/>
  <c r="K20" i="11" s="1"/>
  <c r="L18" i="11"/>
  <c r="L19" i="11" s="1"/>
  <c r="L20" i="11" s="1"/>
  <c r="M18" i="11"/>
  <c r="M19" i="11" s="1"/>
  <c r="M20" i="11" s="1"/>
  <c r="N18" i="11"/>
  <c r="N19" i="11" s="1"/>
  <c r="N20" i="11" s="1"/>
  <c r="O18" i="11"/>
  <c r="O19" i="11" s="1"/>
  <c r="O20" i="11" s="1"/>
  <c r="P18" i="11"/>
  <c r="P19" i="11" s="1"/>
  <c r="P20" i="11" s="1"/>
  <c r="Q18" i="11"/>
  <c r="Q19" i="11" s="1"/>
  <c r="Q20" i="11" s="1"/>
  <c r="R18" i="11"/>
  <c r="R19" i="11" s="1"/>
  <c r="R20" i="11" s="1"/>
  <c r="S18" i="11"/>
  <c r="S19" i="11" s="1"/>
  <c r="S20" i="11" s="1"/>
  <c r="T18" i="11"/>
  <c r="T19" i="11" s="1"/>
  <c r="T20" i="11" s="1"/>
  <c r="U18" i="11"/>
  <c r="U19" i="11" s="1"/>
  <c r="U20" i="11" s="1"/>
  <c r="B16" i="10" a="1"/>
  <c r="B16" i="10" s="1"/>
  <c r="B18" i="10" s="1"/>
  <c r="B19" i="10" s="1"/>
  <c r="B20" i="10" s="1"/>
  <c r="C16" i="10" a="1"/>
  <c r="C16" i="10" s="1"/>
  <c r="C18" i="10" s="1"/>
  <c r="C19" i="10" s="1"/>
  <c r="C20" i="10" s="1"/>
  <c r="D16" i="10" a="1"/>
  <c r="D16" i="10" s="1"/>
  <c r="D18" i="10" s="1"/>
  <c r="D19" i="10" s="1"/>
  <c r="D20" i="10" s="1"/>
  <c r="E16" i="10" a="1"/>
  <c r="E16" i="10" s="1"/>
  <c r="E18" i="10" s="1"/>
  <c r="E19" i="10" s="1"/>
  <c r="E20" i="10" s="1"/>
  <c r="F16" i="10" a="1"/>
  <c r="F16" i="10" s="1"/>
  <c r="F18" i="10" s="1"/>
  <c r="F19" i="10" s="1"/>
  <c r="F20" i="10" s="1"/>
  <c r="G16" i="10" a="1"/>
  <c r="G16" i="10" s="1"/>
  <c r="G18" i="10" s="1"/>
  <c r="G19" i="10" s="1"/>
  <c r="G20" i="10" s="1"/>
  <c r="H16" i="10" a="1"/>
  <c r="H16" i="10" s="1"/>
  <c r="H18" i="10" s="1"/>
  <c r="H19" i="10" s="1"/>
  <c r="H20" i="10" s="1"/>
  <c r="I16" i="10" a="1"/>
  <c r="I16" i="10" s="1"/>
  <c r="I18" i="10" s="1"/>
  <c r="I19" i="10" s="1"/>
  <c r="I20" i="10" s="1"/>
  <c r="J16" i="10" a="1"/>
  <c r="J16" i="10" s="1"/>
  <c r="J18" i="10" s="1"/>
  <c r="J19" i="10" s="1"/>
  <c r="J20" i="10" s="1"/>
  <c r="K16" i="10" a="1"/>
  <c r="K16" i="10" s="1"/>
  <c r="K18" i="10" s="1"/>
  <c r="K19" i="10" s="1"/>
  <c r="K20" i="10" s="1"/>
  <c r="L16" i="10" a="1"/>
  <c r="L16" i="10" s="1"/>
  <c r="L18" i="10" s="1"/>
  <c r="L19" i="10" s="1"/>
  <c r="L20" i="10" s="1"/>
  <c r="M16" i="10" a="1"/>
  <c r="M16" i="10" s="1"/>
  <c r="M18" i="10" s="1"/>
  <c r="M19" i="10" s="1"/>
  <c r="M20" i="10" s="1"/>
  <c r="N16" i="10" a="1"/>
  <c r="N16" i="10" s="1"/>
  <c r="N18" i="10" s="1"/>
  <c r="N19" i="10" s="1"/>
  <c r="N20" i="10" s="1"/>
  <c r="O16" i="10" a="1"/>
  <c r="O16" i="10" s="1"/>
  <c r="O18" i="10" s="1"/>
  <c r="O19" i="10" s="1"/>
  <c r="O20" i="10" s="1"/>
  <c r="P16" i="10" a="1"/>
  <c r="P16" i="10" s="1"/>
  <c r="P18" i="10" s="1"/>
  <c r="P19" i="10" s="1"/>
  <c r="P20" i="10" s="1"/>
  <c r="Q16" i="10" a="1"/>
  <c r="Q16" i="10" s="1"/>
  <c r="Q18" i="10" s="1"/>
  <c r="Q19" i="10" s="1"/>
  <c r="Q20" i="10" s="1"/>
  <c r="R16" i="10" a="1"/>
  <c r="R16" i="10" s="1"/>
  <c r="R18" i="10" s="1"/>
  <c r="R19" i="10" s="1"/>
  <c r="R20" i="10" s="1"/>
  <c r="S16" i="10" a="1"/>
  <c r="S16" i="10" s="1"/>
  <c r="S18" i="10" s="1"/>
  <c r="S19" i="10" s="1"/>
  <c r="S20" i="10" s="1"/>
  <c r="T16" i="10" a="1"/>
  <c r="T16" i="10" s="1"/>
  <c r="T18" i="10" s="1"/>
  <c r="T19" i="10" s="1"/>
  <c r="T20" i="10" s="1"/>
  <c r="U16" i="10" a="1"/>
  <c r="U16" i="10" s="1"/>
  <c r="U18" i="10" s="1"/>
  <c r="U19" i="10" s="1"/>
  <c r="U20" i="10" s="1"/>
  <c r="V16" i="10" a="1"/>
  <c r="V16" i="10" s="1"/>
  <c r="V18" i="10" s="1"/>
  <c r="V19" i="10" s="1"/>
  <c r="V20" i="10" s="1"/>
  <c r="W18" i="10"/>
  <c r="X18" i="10"/>
  <c r="X19" i="10" s="1"/>
  <c r="X20" i="10" s="1"/>
  <c r="Y18" i="10"/>
  <c r="Z18" i="10"/>
  <c r="Z19" i="10" s="1"/>
  <c r="Z20" i="10" s="1"/>
  <c r="W19" i="10"/>
  <c r="W20" i="10" s="1"/>
  <c r="Y19" i="10"/>
  <c r="Y20" i="10" s="1"/>
  <c r="B18" i="9"/>
  <c r="B19" i="9" s="1"/>
  <c r="B20" i="9" s="1"/>
  <c r="C18" i="9"/>
  <c r="C19" i="9" s="1"/>
  <c r="C20" i="9" s="1"/>
  <c r="D18" i="9"/>
  <c r="D19" i="9" s="1"/>
  <c r="D20" i="9" s="1"/>
  <c r="E18" i="9"/>
  <c r="E19" i="9" s="1"/>
  <c r="E20" i="9" s="1"/>
  <c r="F18" i="9"/>
  <c r="F19" i="9" s="1"/>
  <c r="F20" i="9" s="1"/>
  <c r="G18" i="9"/>
  <c r="G19" i="9" s="1"/>
  <c r="G20" i="9" s="1"/>
  <c r="H18" i="9"/>
  <c r="H19" i="9" s="1"/>
  <c r="H20" i="9" s="1"/>
  <c r="I18" i="9"/>
  <c r="I19" i="9" s="1"/>
  <c r="I20" i="9" s="1"/>
  <c r="J18" i="9"/>
  <c r="J19" i="9" s="1"/>
  <c r="J20" i="9" s="1"/>
  <c r="K18" i="9"/>
  <c r="K19" i="9" s="1"/>
  <c r="K20" i="9" s="1"/>
  <c r="L18" i="9"/>
  <c r="L19" i="9" s="1"/>
  <c r="L20" i="9" s="1"/>
  <c r="M18" i="9"/>
  <c r="M19" i="9" s="1"/>
  <c r="M20" i="9" s="1"/>
  <c r="N18" i="9"/>
  <c r="N19" i="9" s="1"/>
  <c r="N20" i="9" s="1"/>
  <c r="O18" i="9"/>
  <c r="O19" i="9" s="1"/>
  <c r="O20" i="9" s="1"/>
  <c r="P18" i="9"/>
  <c r="P19" i="9" s="1"/>
  <c r="P20" i="9" s="1"/>
  <c r="Q18" i="9"/>
  <c r="Q19" i="9" s="1"/>
  <c r="Q20" i="9" s="1"/>
  <c r="R18" i="9"/>
  <c r="R19" i="9" s="1"/>
  <c r="R20" i="9" s="1"/>
  <c r="S18" i="9"/>
  <c r="S19" i="9" s="1"/>
  <c r="S20" i="9" s="1"/>
  <c r="T18" i="9"/>
  <c r="T19" i="9" s="1"/>
  <c r="T20" i="9" s="1"/>
  <c r="U18" i="9"/>
  <c r="U19" i="9" s="1"/>
  <c r="U20" i="9" s="1"/>
  <c r="B18" i="8"/>
  <c r="B19" i="8" s="1"/>
  <c r="B20" i="8" s="1"/>
  <c r="C18" i="8"/>
  <c r="C19" i="8" s="1"/>
  <c r="C20" i="8" s="1"/>
  <c r="D18" i="8"/>
  <c r="D19" i="8" s="1"/>
  <c r="D20" i="8" s="1"/>
  <c r="E18" i="8"/>
  <c r="E19" i="8" s="1"/>
  <c r="E20" i="8" s="1"/>
  <c r="F18" i="8"/>
  <c r="F19" i="8" s="1"/>
  <c r="F20" i="8" s="1"/>
  <c r="G18" i="8"/>
  <c r="G19" i="8" s="1"/>
  <c r="G20" i="8" s="1"/>
  <c r="H18" i="8"/>
  <c r="H19" i="8" s="1"/>
  <c r="H20" i="8" s="1"/>
  <c r="I18" i="8"/>
  <c r="I19" i="8" s="1"/>
  <c r="I20" i="8" s="1"/>
  <c r="J18" i="8"/>
  <c r="J19" i="8" s="1"/>
  <c r="J20" i="8" s="1"/>
  <c r="K18" i="8"/>
  <c r="K19" i="8" s="1"/>
  <c r="K20" i="8" s="1"/>
  <c r="L18" i="8"/>
  <c r="L19" i="8" s="1"/>
  <c r="L20" i="8" s="1"/>
  <c r="M18" i="8"/>
  <c r="M19" i="8" s="1"/>
  <c r="M20" i="8" s="1"/>
  <c r="N18" i="8"/>
  <c r="N19" i="8" s="1"/>
  <c r="N20" i="8" s="1"/>
  <c r="O18" i="8"/>
  <c r="O19" i="8" s="1"/>
  <c r="O20" i="8" s="1"/>
  <c r="P18" i="8"/>
  <c r="P19" i="8" s="1"/>
  <c r="P20" i="8" s="1"/>
  <c r="Q18" i="8"/>
  <c r="Q19" i="8" s="1"/>
  <c r="Q20" i="8" s="1"/>
  <c r="R18" i="8"/>
  <c r="R19" i="8" s="1"/>
  <c r="R20" i="8" s="1"/>
  <c r="S18" i="8"/>
  <c r="S19" i="8" s="1"/>
  <c r="S20" i="8" s="1"/>
  <c r="T18" i="8"/>
  <c r="T19" i="8" s="1"/>
  <c r="T20" i="8" s="1"/>
  <c r="U18" i="8"/>
  <c r="U19" i="8" s="1"/>
  <c r="U20" i="8" s="1"/>
  <c r="B16" i="7" a="1"/>
  <c r="B16" i="7" s="1"/>
  <c r="B18" i="7" s="1"/>
  <c r="B19" i="7" s="1"/>
  <c r="B20" i="7" s="1"/>
  <c r="C16" i="7" a="1"/>
  <c r="C16" i="7" s="1"/>
  <c r="C18" i="7" s="1"/>
  <c r="C19" i="7" s="1"/>
  <c r="C20" i="7" s="1"/>
  <c r="D16" i="7" a="1"/>
  <c r="D16" i="7" s="1"/>
  <c r="D18" i="7" s="1"/>
  <c r="D19" i="7" s="1"/>
  <c r="D20" i="7" s="1"/>
  <c r="E16" i="7" a="1"/>
  <c r="E16" i="7" s="1"/>
  <c r="E18" i="7" s="1"/>
  <c r="E19" i="7" s="1"/>
  <c r="E20" i="7" s="1"/>
  <c r="F16" i="7" a="1"/>
  <c r="F16" i="7" s="1"/>
  <c r="F18" i="7" s="1"/>
  <c r="F19" i="7" s="1"/>
  <c r="F20" i="7" s="1"/>
  <c r="G16" i="7" a="1"/>
  <c r="G16" i="7" s="1"/>
  <c r="G18" i="7" s="1"/>
  <c r="G19" i="7" s="1"/>
  <c r="G20" i="7" s="1"/>
  <c r="H16" i="7" a="1"/>
  <c r="H16" i="7" s="1"/>
  <c r="H18" i="7" s="1"/>
  <c r="H19" i="7" s="1"/>
  <c r="H20" i="7" s="1"/>
  <c r="I16" i="7" a="1"/>
  <c r="I16" i="7" s="1"/>
  <c r="I18" i="7" s="1"/>
  <c r="I19" i="7" s="1"/>
  <c r="I20" i="7" s="1"/>
  <c r="J16" i="7" a="1"/>
  <c r="J16" i="7" s="1"/>
  <c r="J18" i="7" s="1"/>
  <c r="J19" i="7" s="1"/>
  <c r="J20" i="7" s="1"/>
  <c r="K16" i="7" a="1"/>
  <c r="K16" i="7" s="1"/>
  <c r="K18" i="7" s="1"/>
  <c r="K19" i="7" s="1"/>
  <c r="K20" i="7" s="1"/>
  <c r="L16" i="7" a="1"/>
  <c r="L16" i="7" s="1"/>
  <c r="L18" i="7" s="1"/>
  <c r="L19" i="7" s="1"/>
  <c r="L20" i="7" s="1"/>
  <c r="M16" i="7" a="1"/>
  <c r="M16" i="7" s="1"/>
  <c r="M18" i="7" s="1"/>
  <c r="M19" i="7" s="1"/>
  <c r="M20" i="7" s="1"/>
  <c r="N16" i="7" a="1"/>
  <c r="N16" i="7" s="1"/>
  <c r="N18" i="7" s="1"/>
  <c r="N19" i="7" s="1"/>
  <c r="N20" i="7" s="1"/>
  <c r="O16" i="7" a="1"/>
  <c r="O16" i="7" s="1"/>
  <c r="O18" i="7" s="1"/>
  <c r="O19" i="7" s="1"/>
  <c r="O20" i="7" s="1"/>
  <c r="P16" i="7" a="1"/>
  <c r="P16" i="7" s="1"/>
  <c r="P18" i="7" s="1"/>
  <c r="P19" i="7" s="1"/>
  <c r="P20" i="7" s="1"/>
  <c r="Q16" i="7" a="1"/>
  <c r="Q16" i="7" s="1"/>
  <c r="Q18" i="7" s="1"/>
  <c r="Q19" i="7" s="1"/>
  <c r="Q20" i="7" s="1"/>
  <c r="R16" i="7" a="1"/>
  <c r="R16" i="7" s="1"/>
  <c r="R18" i="7" s="1"/>
  <c r="R19" i="7" s="1"/>
  <c r="R20" i="7" s="1"/>
  <c r="S16" i="7" a="1"/>
  <c r="S16" i="7" s="1"/>
  <c r="S18" i="7" s="1"/>
  <c r="S19" i="7" s="1"/>
  <c r="S20" i="7" s="1"/>
  <c r="T16" i="7" a="1"/>
  <c r="T16" i="7" s="1"/>
  <c r="T18" i="7" s="1"/>
  <c r="T19" i="7" s="1"/>
  <c r="T20" i="7" s="1"/>
  <c r="U16" i="7" a="1"/>
  <c r="U16" i="7" s="1"/>
  <c r="U18" i="7" s="1"/>
  <c r="U19" i="7" s="1"/>
  <c r="U20" i="7" s="1"/>
  <c r="V16" i="7" a="1"/>
  <c r="V16" i="7" s="1"/>
  <c r="V18" i="7" s="1"/>
  <c r="V19" i="7" s="1"/>
  <c r="V20" i="7" s="1"/>
  <c r="W18" i="7"/>
  <c r="X18" i="7"/>
  <c r="X19" i="7" s="1"/>
  <c r="X20" i="7" s="1"/>
  <c r="Y18" i="7"/>
  <c r="Z18" i="7"/>
  <c r="Z19" i="7" s="1"/>
  <c r="Z20" i="7" s="1"/>
  <c r="W19" i="7"/>
  <c r="W20" i="7" s="1"/>
  <c r="Y19" i="7"/>
  <c r="Y20" i="7" s="1"/>
  <c r="U18" i="6"/>
  <c r="U19" i="6" s="1"/>
  <c r="U20" i="6" s="1"/>
  <c r="T18" i="6"/>
  <c r="T19" i="6" s="1"/>
  <c r="T20" i="6" s="1"/>
  <c r="S18" i="6"/>
  <c r="S19" i="6" s="1"/>
  <c r="S20" i="6" s="1"/>
  <c r="R18" i="6"/>
  <c r="R19" i="6" s="1"/>
  <c r="R20" i="6" s="1"/>
  <c r="Q18" i="6"/>
  <c r="Q19" i="6" s="1"/>
  <c r="Q20" i="6" s="1"/>
  <c r="P18" i="6"/>
  <c r="P19" i="6" s="1"/>
  <c r="P20" i="6" s="1"/>
  <c r="O18" i="6"/>
  <c r="O19" i="6" s="1"/>
  <c r="O20" i="6" s="1"/>
  <c r="N18" i="6"/>
  <c r="N19" i="6" s="1"/>
  <c r="N20" i="6" s="1"/>
  <c r="M18" i="6"/>
  <c r="M19" i="6" s="1"/>
  <c r="M20" i="6" s="1"/>
  <c r="L18" i="6"/>
  <c r="L19" i="6" s="1"/>
  <c r="L20" i="6" s="1"/>
  <c r="K18" i="6"/>
  <c r="K19" i="6" s="1"/>
  <c r="K20" i="6" s="1"/>
  <c r="J18" i="6"/>
  <c r="J19" i="6" s="1"/>
  <c r="J20" i="6" s="1"/>
  <c r="I18" i="6"/>
  <c r="I19" i="6" s="1"/>
  <c r="I20" i="6" s="1"/>
  <c r="H18" i="6"/>
  <c r="H19" i="6" s="1"/>
  <c r="H20" i="6" s="1"/>
  <c r="G18" i="6"/>
  <c r="G19" i="6" s="1"/>
  <c r="G20" i="6" s="1"/>
  <c r="F18" i="6"/>
  <c r="F19" i="6" s="1"/>
  <c r="F20" i="6" s="1"/>
  <c r="E18" i="6"/>
  <c r="E19" i="6" s="1"/>
  <c r="E20" i="6" s="1"/>
  <c r="D18" i="6"/>
  <c r="D19" i="6" s="1"/>
  <c r="D20" i="6" s="1"/>
  <c r="C18" i="6"/>
  <c r="C19" i="6" s="1"/>
  <c r="C20" i="6" s="1"/>
  <c r="B18" i="6"/>
  <c r="B19" i="6" s="1"/>
  <c r="B20" i="6" s="1"/>
  <c r="P18" i="5"/>
  <c r="P19" i="5" s="1"/>
  <c r="P20" i="5" s="1"/>
  <c r="N18" i="5"/>
  <c r="N19" i="5" s="1"/>
  <c r="N20" i="5" s="1"/>
  <c r="H18" i="5"/>
  <c r="H19" i="5" s="1"/>
  <c r="H20" i="5" s="1"/>
  <c r="F18" i="5"/>
  <c r="F19" i="5" s="1"/>
  <c r="F20" i="5" s="1"/>
  <c r="U18" i="5"/>
  <c r="U19" i="5" s="1"/>
  <c r="U20" i="5" s="1"/>
  <c r="T18" i="5"/>
  <c r="T19" i="5" s="1"/>
  <c r="T20" i="5" s="1"/>
  <c r="S18" i="5"/>
  <c r="S19" i="5" s="1"/>
  <c r="S20" i="5" s="1"/>
  <c r="R18" i="5"/>
  <c r="R19" i="5" s="1"/>
  <c r="R20" i="5" s="1"/>
  <c r="Q18" i="5"/>
  <c r="Q19" i="5" s="1"/>
  <c r="Q20" i="5" s="1"/>
  <c r="O18" i="5"/>
  <c r="O19" i="5" s="1"/>
  <c r="O20" i="5" s="1"/>
  <c r="M18" i="5"/>
  <c r="M19" i="5" s="1"/>
  <c r="M20" i="5" s="1"/>
  <c r="L18" i="5"/>
  <c r="L19" i="5" s="1"/>
  <c r="L20" i="5" s="1"/>
  <c r="K18" i="5"/>
  <c r="K19" i="5" s="1"/>
  <c r="K20" i="5" s="1"/>
  <c r="J18" i="5"/>
  <c r="J19" i="5" s="1"/>
  <c r="J20" i="5" s="1"/>
  <c r="I18" i="5"/>
  <c r="I19" i="5" s="1"/>
  <c r="I20" i="5" s="1"/>
  <c r="G18" i="5"/>
  <c r="G19" i="5" s="1"/>
  <c r="G20" i="5" s="1"/>
  <c r="E18" i="5"/>
  <c r="E19" i="5" s="1"/>
  <c r="E20" i="5" s="1"/>
  <c r="D18" i="5"/>
  <c r="D19" i="5" s="1"/>
  <c r="D20" i="5" s="1"/>
  <c r="C18" i="5"/>
  <c r="C19" i="5" s="1"/>
  <c r="C20" i="5" s="1"/>
  <c r="B19" i="5"/>
  <c r="B20" i="5" s="1"/>
  <c r="Z19" i="4"/>
  <c r="Z20" i="4" s="1"/>
  <c r="X19" i="4"/>
  <c r="X20" i="4" s="1"/>
  <c r="Z18" i="4"/>
  <c r="Y18" i="4"/>
  <c r="Y19" i="4" s="1"/>
  <c r="Y20" i="4" s="1"/>
  <c r="X18" i="4"/>
  <c r="W18" i="4"/>
  <c r="W19" i="4" s="1"/>
  <c r="W20" i="4" s="1"/>
  <c r="V16" i="4" a="1"/>
  <c r="V16" i="4" s="1"/>
  <c r="V18" i="4" s="1"/>
  <c r="V19" i="4" s="1"/>
  <c r="V20" i="4" s="1"/>
  <c r="U16" i="4" a="1"/>
  <c r="U16" i="4" s="1"/>
  <c r="U18" i="4" s="1"/>
  <c r="U19" i="4" s="1"/>
  <c r="U20" i="4" s="1"/>
  <c r="T16" i="4" a="1"/>
  <c r="T16" i="4" s="1"/>
  <c r="T18" i="4" s="1"/>
  <c r="T19" i="4" s="1"/>
  <c r="T20" i="4" s="1"/>
  <c r="S16" i="4" a="1"/>
  <c r="S16" i="4" s="1"/>
  <c r="S18" i="4" s="1"/>
  <c r="S19" i="4" s="1"/>
  <c r="S20" i="4" s="1"/>
  <c r="R16" i="4" a="1"/>
  <c r="R16" i="4" s="1"/>
  <c r="R18" i="4" s="1"/>
  <c r="R19" i="4" s="1"/>
  <c r="R20" i="4" s="1"/>
  <c r="Q16" i="4" a="1"/>
  <c r="Q16" i="4"/>
  <c r="Q18" i="4" s="1"/>
  <c r="Q19" i="4" s="1"/>
  <c r="Q20" i="4" s="1"/>
  <c r="P16" i="4" a="1"/>
  <c r="P16" i="4" s="1"/>
  <c r="P18" i="4" s="1"/>
  <c r="P19" i="4" s="1"/>
  <c r="P20" i="4" s="1"/>
  <c r="O16" i="4" a="1"/>
  <c r="O16" i="4" s="1"/>
  <c r="O18" i="4" s="1"/>
  <c r="O19" i="4" s="1"/>
  <c r="O20" i="4" s="1"/>
  <c r="N16" i="4" a="1"/>
  <c r="N16" i="4" s="1"/>
  <c r="N18" i="4" s="1"/>
  <c r="N19" i="4" s="1"/>
  <c r="N20" i="4" s="1"/>
  <c r="M16" i="4" a="1"/>
  <c r="M16" i="4"/>
  <c r="M18" i="4" s="1"/>
  <c r="M19" i="4" s="1"/>
  <c r="M20" i="4" s="1"/>
  <c r="L16" i="4" a="1"/>
  <c r="L16" i="4" s="1"/>
  <c r="L18" i="4" s="1"/>
  <c r="L19" i="4" s="1"/>
  <c r="L20" i="4" s="1"/>
  <c r="K16" i="4" a="1"/>
  <c r="K16" i="4" s="1"/>
  <c r="K18" i="4" s="1"/>
  <c r="K19" i="4" s="1"/>
  <c r="K20" i="4" s="1"/>
  <c r="J16" i="4" a="1"/>
  <c r="J16" i="4" s="1"/>
  <c r="J18" i="4" s="1"/>
  <c r="J19" i="4" s="1"/>
  <c r="J20" i="4" s="1"/>
  <c r="I16" i="4" a="1"/>
  <c r="I16" i="4" s="1"/>
  <c r="I18" i="4" s="1"/>
  <c r="I19" i="4" s="1"/>
  <c r="I20" i="4" s="1"/>
  <c r="H16" i="4" a="1"/>
  <c r="H16" i="4" s="1"/>
  <c r="H18" i="4" s="1"/>
  <c r="H19" i="4" s="1"/>
  <c r="H20" i="4" s="1"/>
  <c r="G16" i="4" a="1"/>
  <c r="G16" i="4" s="1"/>
  <c r="G18" i="4" s="1"/>
  <c r="G19" i="4" s="1"/>
  <c r="G20" i="4" s="1"/>
  <c r="F16" i="4" a="1"/>
  <c r="F16" i="4" s="1"/>
  <c r="F18" i="4" s="1"/>
  <c r="F19" i="4" s="1"/>
  <c r="F20" i="4" s="1"/>
  <c r="E16" i="4" a="1"/>
  <c r="E16" i="4" s="1"/>
  <c r="E18" i="4" s="1"/>
  <c r="E19" i="4" s="1"/>
  <c r="E20" i="4" s="1"/>
  <c r="D16" i="4" a="1"/>
  <c r="D16" i="4" s="1"/>
  <c r="D18" i="4" s="1"/>
  <c r="D19" i="4" s="1"/>
  <c r="D20" i="4" s="1"/>
  <c r="C16" i="4" a="1"/>
  <c r="C16" i="4" s="1"/>
  <c r="C18" i="4" s="1"/>
  <c r="C19" i="4" s="1"/>
  <c r="C20" i="4" s="1"/>
  <c r="B16" i="4" a="1"/>
  <c r="B16" i="4" s="1"/>
  <c r="B18" i="4" s="1"/>
  <c r="B19" i="4" s="1"/>
  <c r="B20" i="4" s="1"/>
  <c r="AC35" i="1"/>
  <c r="AC25" i="1"/>
  <c r="AC15" i="1"/>
  <c r="AC5" i="1"/>
  <c r="S9" i="1"/>
  <c r="N5" i="1"/>
  <c r="G20" i="1"/>
  <c r="C8" i="1"/>
  <c r="Q18" i="1"/>
  <c r="P10" i="1"/>
  <c r="N16" i="1"/>
  <c r="X30" i="1"/>
  <c r="Q17" i="1"/>
  <c r="K19" i="1"/>
  <c r="G40" i="1"/>
  <c r="T26" i="1"/>
  <c r="W25" i="1"/>
  <c r="N35" i="1"/>
  <c r="O37" i="1"/>
  <c r="U38" i="1"/>
  <c r="T36" i="1"/>
  <c r="C36" i="1"/>
  <c r="E7" i="1"/>
  <c r="U20" i="1"/>
  <c r="S10" i="1"/>
  <c r="J26" i="1"/>
  <c r="W16" i="1"/>
  <c r="AA38" i="1"/>
  <c r="F37" i="1"/>
  <c r="E35" i="1"/>
  <c r="AA27" i="1"/>
  <c r="E40" i="1"/>
  <c r="P38" i="1"/>
  <c r="O30" i="1"/>
  <c r="F40" i="1"/>
  <c r="G38" i="1"/>
  <c r="O25" i="1"/>
  <c r="Z30" i="1"/>
  <c r="T10" i="1"/>
  <c r="P17" i="1"/>
  <c r="AA36" i="1"/>
  <c r="Z7" i="1"/>
  <c r="U19" i="1"/>
  <c r="Q26" i="1"/>
  <c r="I19" i="1"/>
  <c r="N36" i="1"/>
  <c r="C29" i="1"/>
  <c r="J17" i="1"/>
  <c r="S40" i="1"/>
  <c r="I36" i="1"/>
  <c r="K17" i="1"/>
  <c r="E9" i="1"/>
  <c r="AA39" i="1"/>
  <c r="X39" i="1"/>
  <c r="G36" i="1"/>
  <c r="T37" i="1"/>
  <c r="D37" i="1"/>
  <c r="G19" i="1"/>
  <c r="U30" i="1"/>
  <c r="P35" i="1"/>
  <c r="D27" i="1"/>
  <c r="Z36" i="1"/>
  <c r="R10" i="1"/>
  <c r="I26" i="1"/>
  <c r="O29" i="1"/>
  <c r="AA37" i="1"/>
  <c r="S37" i="1"/>
  <c r="L37" i="1"/>
  <c r="U40" i="1"/>
  <c r="AA18" i="1"/>
  <c r="G39" i="1"/>
  <c r="X38" i="1"/>
  <c r="M30" i="1"/>
  <c r="Z10" i="1"/>
  <c r="V26" i="1"/>
  <c r="C37" i="1"/>
  <c r="Q27" i="1"/>
  <c r="J36" i="1"/>
  <c r="C7" i="1"/>
  <c r="V39" i="1"/>
  <c r="V35" i="1"/>
  <c r="C38" i="1"/>
  <c r="U17" i="1"/>
  <c r="L15" i="1"/>
  <c r="I16" i="1"/>
  <c r="X26" i="1"/>
  <c r="Q5" i="1"/>
  <c r="AA7" i="1"/>
  <c r="K27" i="1"/>
  <c r="O39" i="1"/>
  <c r="F9" i="1"/>
  <c r="P36" i="1"/>
  <c r="U27" i="1"/>
  <c r="N18" i="1"/>
  <c r="M20" i="1"/>
  <c r="Y30" i="1"/>
  <c r="J37" i="1"/>
  <c r="V19" i="1"/>
  <c r="E38" i="1"/>
  <c r="M35" i="1"/>
  <c r="G25" i="1"/>
  <c r="U6" i="1"/>
  <c r="AA16" i="1"/>
  <c r="S39" i="1"/>
  <c r="E17" i="1"/>
  <c r="N38" i="1"/>
  <c r="Q36" i="1"/>
  <c r="K26" i="1"/>
  <c r="L38" i="1"/>
  <c r="E29" i="1"/>
  <c r="I38" i="1"/>
  <c r="R16" i="1"/>
  <c r="R25" i="1"/>
  <c r="AA8" i="1"/>
  <c r="K29" i="1"/>
  <c r="I37" i="1"/>
  <c r="T28" i="1"/>
  <c r="Y27" i="1"/>
  <c r="Z20" i="1"/>
  <c r="J40" i="1"/>
  <c r="D8" i="1"/>
  <c r="N29" i="1"/>
  <c r="O35" i="1"/>
  <c r="S6" i="1"/>
  <c r="Y10" i="1"/>
  <c r="G35" i="1"/>
  <c r="F28" i="1"/>
  <c r="C16" i="1"/>
  <c r="T5" i="1"/>
  <c r="D18" i="1"/>
  <c r="I17" i="1"/>
  <c r="K36" i="1"/>
  <c r="G18" i="1"/>
  <c r="M25" i="1"/>
  <c r="N37" i="1"/>
  <c r="Z8" i="1"/>
  <c r="W17" i="1"/>
  <c r="J28" i="1"/>
  <c r="Y40" i="1"/>
  <c r="F18" i="1"/>
  <c r="U10" i="1"/>
  <c r="W18" i="1"/>
  <c r="N39" i="1"/>
  <c r="T9" i="1"/>
  <c r="T30" i="1"/>
  <c r="Z27" i="1"/>
  <c r="H15" i="1"/>
  <c r="S30" i="1"/>
  <c r="M7" i="1"/>
  <c r="E18" i="1"/>
  <c r="T20" i="1"/>
  <c r="V28" i="1"/>
  <c r="Q40" i="1"/>
  <c r="D19" i="1"/>
  <c r="Y9" i="1"/>
  <c r="AA19" i="1"/>
  <c r="J16" i="1"/>
  <c r="W15" i="1"/>
  <c r="Z19" i="1"/>
  <c r="Q37" i="1"/>
  <c r="R28" i="1"/>
  <c r="U36" i="1"/>
  <c r="Q39" i="1"/>
  <c r="Z35" i="1"/>
  <c r="M8" i="1"/>
  <c r="Q38" i="1"/>
  <c r="D30" i="1"/>
  <c r="AA29" i="1"/>
  <c r="I7" i="1"/>
  <c r="R38" i="1"/>
  <c r="Q20" i="1"/>
  <c r="X15" i="1"/>
  <c r="Q28" i="1"/>
  <c r="Z5" i="1"/>
  <c r="M9" i="1"/>
  <c r="N26" i="1"/>
  <c r="V36" i="1"/>
  <c r="U39" i="1"/>
  <c r="X28" i="1"/>
  <c r="R18" i="1"/>
  <c r="H35" i="1"/>
  <c r="Q19" i="1"/>
  <c r="S16" i="1"/>
  <c r="K16" i="1"/>
  <c r="D17" i="1"/>
  <c r="W36" i="1"/>
  <c r="F35" i="1"/>
  <c r="J20" i="1"/>
  <c r="E16" i="1"/>
  <c r="U35" i="1"/>
  <c r="J15" i="1"/>
  <c r="Y5" i="1"/>
  <c r="F29" i="1"/>
  <c r="E20" i="1"/>
  <c r="P15" i="1"/>
  <c r="M10" i="1"/>
  <c r="P16" i="1"/>
  <c r="T27" i="1"/>
  <c r="Q9" i="1"/>
  <c r="T39" i="1"/>
  <c r="AA20" i="1"/>
  <c r="AA15" i="1"/>
  <c r="R40" i="1"/>
  <c r="Z17" i="1"/>
  <c r="L20" i="1"/>
  <c r="G29" i="1"/>
  <c r="I28" i="1"/>
  <c r="C9" i="1"/>
  <c r="M39" i="1"/>
  <c r="S35" i="1"/>
  <c r="H17" i="1"/>
  <c r="L5" i="1"/>
  <c r="P6" i="1"/>
  <c r="F7" i="1"/>
  <c r="N17" i="1"/>
  <c r="C35" i="1"/>
  <c r="I5" i="1"/>
  <c r="E36" i="1"/>
  <c r="H29" i="1"/>
  <c r="X35" i="1"/>
  <c r="J6" i="1"/>
  <c r="H26" i="1"/>
  <c r="T40" i="1"/>
  <c r="F27" i="1"/>
  <c r="V17" i="1"/>
  <c r="X19" i="1"/>
  <c r="M26" i="1"/>
  <c r="Y8" i="1"/>
  <c r="Y25" i="1"/>
  <c r="W10" i="1"/>
  <c r="H16" i="1"/>
  <c r="E6" i="1"/>
  <c r="T15" i="1"/>
  <c r="T6" i="1"/>
  <c r="W19" i="1"/>
  <c r="P7" i="1"/>
  <c r="S28" i="1"/>
  <c r="C28" i="1"/>
  <c r="I40" i="1"/>
  <c r="G16" i="1"/>
  <c r="E8" i="1"/>
  <c r="N8" i="1"/>
  <c r="O7" i="1"/>
  <c r="D7" i="1"/>
  <c r="H19" i="1"/>
  <c r="P27" i="1"/>
  <c r="T7" i="1"/>
  <c r="S20" i="1"/>
  <c r="N28" i="1"/>
  <c r="L36" i="1"/>
  <c r="V10" i="1"/>
  <c r="O19" i="1"/>
  <c r="K15" i="1"/>
  <c r="E28" i="1"/>
  <c r="S38" i="1"/>
  <c r="G27" i="1"/>
  <c r="Y15" i="1"/>
  <c r="C20" i="1"/>
  <c r="P28" i="1"/>
  <c r="L9" i="1"/>
  <c r="J8" i="1"/>
  <c r="R27" i="1"/>
  <c r="N7" i="1"/>
  <c r="F8" i="1"/>
  <c r="L35" i="1"/>
  <c r="K7" i="1"/>
  <c r="V7" i="1"/>
  <c r="F17" i="1"/>
  <c r="Y16" i="1"/>
  <c r="S29" i="1"/>
  <c r="R9" i="1"/>
  <c r="S8" i="1"/>
  <c r="O20" i="1"/>
  <c r="P18" i="1"/>
  <c r="Y19" i="1"/>
  <c r="I15" i="1"/>
  <c r="W7" i="1"/>
  <c r="G15" i="1"/>
  <c r="G26" i="1"/>
  <c r="AA5" i="1"/>
  <c r="J27" i="1"/>
  <c r="K40" i="1"/>
  <c r="X29" i="1"/>
  <c r="O40" i="1"/>
  <c r="L40" i="1"/>
  <c r="I39" i="1"/>
  <c r="R17" i="1"/>
  <c r="I29" i="1"/>
  <c r="K35" i="1"/>
  <c r="N30" i="1"/>
  <c r="K28" i="1"/>
  <c r="AA25" i="1"/>
  <c r="H9" i="1"/>
  <c r="W35" i="1"/>
  <c r="U37" i="1"/>
  <c r="K39" i="1"/>
  <c r="U7" i="1"/>
  <c r="O27" i="1"/>
  <c r="M27" i="1"/>
  <c r="W37" i="1"/>
  <c r="V9" i="1"/>
  <c r="U26" i="1"/>
  <c r="K37" i="1"/>
  <c r="L16" i="1"/>
  <c r="AA10" i="1"/>
  <c r="L10" i="1"/>
  <c r="D35" i="1"/>
  <c r="Z40" i="1"/>
  <c r="V8" i="1"/>
  <c r="U16" i="1"/>
  <c r="C30" i="1"/>
  <c r="R29" i="1"/>
  <c r="H39" i="1"/>
  <c r="V18" i="1"/>
  <c r="Q6" i="1"/>
  <c r="P9" i="1"/>
  <c r="D16" i="1"/>
  <c r="V27" i="1"/>
  <c r="S5" i="1"/>
  <c r="U18" i="1"/>
  <c r="R7" i="1"/>
  <c r="J7" i="1"/>
  <c r="I35" i="1"/>
  <c r="W8" i="1"/>
  <c r="Z16" i="1"/>
  <c r="N10" i="1"/>
  <c r="M28" i="1"/>
  <c r="S15" i="1"/>
  <c r="N15" i="1"/>
  <c r="R5" i="1"/>
  <c r="L18" i="1"/>
  <c r="V40" i="1"/>
  <c r="L26" i="1"/>
  <c r="Q15" i="1"/>
  <c r="F10" i="1"/>
  <c r="D9" i="1"/>
  <c r="K30" i="1"/>
  <c r="X18" i="1"/>
  <c r="N27" i="1"/>
  <c r="I30" i="1"/>
  <c r="L19" i="1"/>
  <c r="Y20" i="1"/>
  <c r="C5" i="1"/>
  <c r="L28" i="1"/>
  <c r="D28" i="1"/>
  <c r="V38" i="1"/>
  <c r="G6" i="1"/>
  <c r="J19" i="1"/>
  <c r="X9" i="1"/>
  <c r="AA6" i="1"/>
  <c r="D36" i="1"/>
  <c r="V25" i="1"/>
  <c r="I18" i="1"/>
  <c r="Y7" i="1"/>
  <c r="Q10" i="1"/>
  <c r="M29" i="1"/>
  <c r="L7" i="1"/>
  <c r="Y38" i="1"/>
  <c r="W38" i="1"/>
  <c r="I27" i="1"/>
  <c r="Z15" i="1"/>
  <c r="X25" i="1"/>
  <c r="V20" i="1"/>
  <c r="E10" i="1"/>
  <c r="O17" i="1"/>
  <c r="D20" i="1"/>
  <c r="L29" i="1"/>
  <c r="K25" i="1"/>
  <c r="AA17" i="1"/>
  <c r="P40" i="1"/>
  <c r="E37" i="1"/>
  <c r="W6" i="1"/>
  <c r="Y6" i="1"/>
  <c r="R35" i="1"/>
  <c r="U9" i="1"/>
  <c r="H27" i="1"/>
  <c r="V37" i="1"/>
  <c r="R39" i="1"/>
  <c r="J25" i="1"/>
  <c r="O36" i="1"/>
  <c r="I9" i="1"/>
  <c r="I10" i="1"/>
  <c r="X40" i="1"/>
  <c r="Z39" i="1"/>
  <c r="L27" i="1"/>
  <c r="F30" i="1"/>
  <c r="E27" i="1"/>
  <c r="L39" i="1"/>
  <c r="F36" i="1"/>
  <c r="Q16" i="1"/>
  <c r="S17" i="1"/>
  <c r="R8" i="1"/>
  <c r="Z29" i="1"/>
  <c r="J30" i="1"/>
  <c r="R26" i="1"/>
  <c r="C15" i="1"/>
  <c r="L30" i="1"/>
  <c r="Q30" i="1"/>
  <c r="H10" i="1"/>
  <c r="W40" i="1"/>
  <c r="V16" i="1"/>
  <c r="R15" i="1"/>
  <c r="G30" i="1"/>
  <c r="W29" i="1"/>
  <c r="X8" i="1"/>
  <c r="N20" i="1"/>
  <c r="W26" i="1"/>
  <c r="L17" i="1"/>
  <c r="P5" i="1"/>
  <c r="J35" i="1"/>
  <c r="Q8" i="1"/>
  <c r="W30" i="1"/>
  <c r="H30" i="1"/>
  <c r="U8" i="1"/>
  <c r="J38" i="1"/>
  <c r="F39" i="1"/>
  <c r="X7" i="1"/>
  <c r="AA30" i="1"/>
  <c r="G37" i="1"/>
  <c r="N19" i="1"/>
  <c r="G17" i="1"/>
  <c r="R6" i="1"/>
  <c r="F5" i="1"/>
  <c r="X6" i="1"/>
  <c r="X27" i="1"/>
  <c r="P26" i="1"/>
  <c r="D39" i="1"/>
  <c r="J18" i="1"/>
  <c r="Z28" i="1"/>
  <c r="F6" i="1"/>
  <c r="F16" i="1"/>
  <c r="O8" i="1"/>
  <c r="U28" i="1"/>
  <c r="E39" i="1"/>
  <c r="Q7" i="1"/>
  <c r="V15" i="1"/>
  <c r="S25" i="1"/>
  <c r="M6" i="1"/>
  <c r="V6" i="1"/>
  <c r="P29" i="1"/>
  <c r="J5" i="1"/>
  <c r="Q35" i="1"/>
  <c r="E15" i="1"/>
  <c r="C6" i="1"/>
  <c r="D40" i="1"/>
  <c r="M38" i="1"/>
  <c r="K5" i="1"/>
  <c r="X20" i="1"/>
  <c r="I6" i="1"/>
  <c r="Y39" i="1"/>
  <c r="S27" i="1"/>
  <c r="C39" i="1"/>
  <c r="F20" i="1"/>
  <c r="D15" i="1"/>
  <c r="L6" i="1"/>
  <c r="G8" i="1"/>
  <c r="Y29" i="1"/>
  <c r="G7" i="1"/>
  <c r="C17" i="1"/>
  <c r="AA28" i="1"/>
  <c r="R30" i="1"/>
  <c r="N9" i="1"/>
  <c r="O18" i="1"/>
  <c r="D29" i="1"/>
  <c r="N25" i="1"/>
  <c r="K20" i="1"/>
  <c r="D10" i="1"/>
  <c r="V29" i="1"/>
  <c r="Z6" i="1"/>
  <c r="T35" i="1"/>
  <c r="P8" i="1"/>
  <c r="D25" i="1"/>
  <c r="P39" i="1"/>
  <c r="K8" i="1"/>
  <c r="H5" i="1"/>
  <c r="R37" i="1"/>
  <c r="J29" i="1"/>
  <c r="U29" i="1"/>
  <c r="D38" i="1"/>
  <c r="W28" i="1"/>
  <c r="Y18" i="1"/>
  <c r="Z18" i="1"/>
  <c r="S18" i="1"/>
  <c r="X36" i="1"/>
  <c r="J39" i="1"/>
  <c r="U15" i="1"/>
  <c r="D26" i="1"/>
  <c r="K9" i="1"/>
  <c r="P25" i="1"/>
  <c r="T17" i="1"/>
  <c r="M37" i="1"/>
  <c r="M5" i="1"/>
  <c r="AA40" i="1"/>
  <c r="W20" i="1"/>
  <c r="M19" i="1"/>
  <c r="F26" i="1"/>
  <c r="T25" i="1"/>
  <c r="O9" i="1"/>
  <c r="L8" i="1"/>
  <c r="I8" i="1"/>
  <c r="P37" i="1"/>
  <c r="M15" i="1"/>
  <c r="S7" i="1"/>
  <c r="I20" i="1"/>
  <c r="T38" i="1"/>
  <c r="R20" i="1"/>
  <c r="T19" i="1"/>
  <c r="H7" i="1"/>
  <c r="N40" i="1"/>
  <c r="S19" i="1"/>
  <c r="H37" i="1"/>
  <c r="T8" i="1"/>
  <c r="E19" i="1"/>
  <c r="Q25" i="1"/>
  <c r="M17" i="1"/>
  <c r="K38" i="1"/>
  <c r="R36" i="1"/>
  <c r="X10" i="1"/>
  <c r="Y37" i="1"/>
  <c r="X37" i="1"/>
  <c r="Y35" i="1"/>
  <c r="C25" i="1"/>
  <c r="D6" i="1"/>
  <c r="F25" i="1"/>
  <c r="E5" i="1"/>
  <c r="F19" i="1"/>
  <c r="F38" i="1"/>
  <c r="H40" i="1"/>
  <c r="X16" i="1"/>
  <c r="N6" i="1"/>
  <c r="P20" i="1"/>
  <c r="M16" i="1"/>
  <c r="G10" i="1"/>
  <c r="C19" i="1"/>
  <c r="C27" i="1"/>
  <c r="Z38" i="1"/>
  <c r="E30" i="1"/>
  <c r="T16" i="1"/>
  <c r="O38" i="1"/>
  <c r="V5" i="1"/>
  <c r="H8" i="1"/>
  <c r="F15" i="1"/>
  <c r="AA9" i="1"/>
  <c r="O16" i="1"/>
  <c r="H6" i="1"/>
  <c r="H20" i="1"/>
  <c r="Y17" i="1"/>
  <c r="I25" i="1"/>
  <c r="O15" i="1"/>
  <c r="J9" i="1"/>
  <c r="Z25" i="1"/>
  <c r="H25" i="1"/>
  <c r="G9" i="1"/>
  <c r="V30" i="1"/>
  <c r="G5" i="1"/>
  <c r="K6" i="1"/>
  <c r="L25" i="1"/>
  <c r="Q29" i="1"/>
  <c r="W27" i="1"/>
  <c r="Z26" i="1"/>
  <c r="W39" i="1"/>
  <c r="H18" i="1"/>
  <c r="E25" i="1"/>
  <c r="U25" i="1"/>
  <c r="S26" i="1"/>
  <c r="S36" i="1"/>
  <c r="C10" i="1"/>
  <c r="P30" i="1"/>
  <c r="Y28" i="1"/>
  <c r="H36" i="1"/>
  <c r="P19" i="1"/>
  <c r="Y26" i="1"/>
  <c r="O26" i="1"/>
  <c r="D5" i="1"/>
  <c r="G28" i="1"/>
  <c r="H28" i="1"/>
  <c r="O28" i="1"/>
  <c r="C18" i="1"/>
  <c r="O6" i="1"/>
  <c r="T29" i="1"/>
  <c r="W9" i="1"/>
  <c r="Z9" i="1"/>
  <c r="X5" i="1"/>
  <c r="C26" i="1"/>
  <c r="K10" i="1"/>
  <c r="J10" i="1"/>
  <c r="Z37" i="1"/>
  <c r="O10" i="1"/>
  <c r="AA35" i="1"/>
  <c r="M36" i="1"/>
  <c r="H38" i="1"/>
  <c r="C40" i="1"/>
  <c r="U5" i="1"/>
  <c r="R19" i="1"/>
  <c r="Y36" i="1"/>
  <c r="X17" i="1"/>
  <c r="K18" i="1"/>
  <c r="AA26" i="1"/>
  <c r="O5" i="1"/>
  <c r="M18" i="1"/>
  <c r="W5" i="1"/>
  <c r="T18" i="1"/>
  <c r="E26" i="1"/>
  <c r="M40" i="1"/>
  <c r="AE9" i="1" l="1"/>
  <c r="AD9" i="1"/>
  <c r="AG9" i="1"/>
  <c r="AF9" i="1"/>
  <c r="AG5" i="1"/>
  <c r="AF5" i="1"/>
  <c r="AE5" i="1"/>
  <c r="AD5" i="1"/>
</calcChain>
</file>

<file path=xl/sharedStrings.xml><?xml version="1.0" encoding="utf-8"?>
<sst xmlns="http://schemas.openxmlformats.org/spreadsheetml/2006/main" count="1074" uniqueCount="122">
  <si>
    <t>Total Gross Margin ($)</t>
  </si>
  <si>
    <t>Case</t>
  </si>
  <si>
    <t>Row Number</t>
  </si>
  <si>
    <t>Base_4hour</t>
  </si>
  <si>
    <t>Low_4hour</t>
  </si>
  <si>
    <t>High_4hour</t>
  </si>
  <si>
    <t>Base_8hour</t>
  </si>
  <si>
    <t>Low_8hour</t>
  </si>
  <si>
    <t>High_8hour</t>
  </si>
  <si>
    <t>Value Added per Installed kW ($)</t>
  </si>
  <si>
    <t>Value Added per Installed kWh ($)</t>
  </si>
  <si>
    <t>Cycles</t>
  </si>
  <si>
    <t>Assumptions/Inputs</t>
  </si>
  <si>
    <t>Parameter</t>
  </si>
  <si>
    <t>Value</t>
  </si>
  <si>
    <t>ISO</t>
  </si>
  <si>
    <t>NYISO</t>
  </si>
  <si>
    <t>Node Name</t>
  </si>
  <si>
    <t>N/A - Manual Price Input</t>
  </si>
  <si>
    <t>Start Year</t>
  </si>
  <si>
    <t>2025</t>
  </si>
  <si>
    <t>Power (MW)</t>
  </si>
  <si>
    <t>45 MW</t>
  </si>
  <si>
    <t>BESS Duration (Hr)</t>
  </si>
  <si>
    <t>2.0 Hr, 4.0 Hr, 8.0 Hr</t>
  </si>
  <si>
    <t>Storage Degradation Rate (%)</t>
  </si>
  <si>
    <t>0%</t>
  </si>
  <si>
    <t>Costless Adder ($/MWh)</t>
  </si>
  <si>
    <t>$150, $50, $25</t>
  </si>
  <si>
    <t>VOM ($/MWh)</t>
  </si>
  <si>
    <t>$0</t>
  </si>
  <si>
    <t>Charge Loss (%)</t>
  </si>
  <si>
    <t>11%</t>
  </si>
  <si>
    <t>Discharge Loss (%)</t>
  </si>
  <si>
    <t>4%</t>
  </si>
  <si>
    <t>Regulation Throughput (%)</t>
  </si>
  <si>
    <t>10%</t>
  </si>
  <si>
    <t>Zone</t>
  </si>
  <si>
    <t>Forecast Iteration</t>
  </si>
  <si>
    <t>NYC</t>
  </si>
  <si>
    <t>Forecast v3.1</t>
  </si>
  <si>
    <t>Year</t>
  </si>
  <si>
    <t>Full Capacity Price ($/KW-YR)</t>
  </si>
  <si>
    <t>1 HR Capacity Credit (%)</t>
  </si>
  <si>
    <t>2 HR Capacity Credit (%)</t>
  </si>
  <si>
    <t>4 HR Capacity Credit (%)</t>
  </si>
  <si>
    <t>6 HR Capacity Credit (%)</t>
  </si>
  <si>
    <t>8 HR Capacity Credit (%)</t>
  </si>
  <si>
    <t>10 HR Capacity Credit (%)</t>
  </si>
  <si>
    <t>Resource2_Base_4hour_25_years</t>
  </si>
  <si>
    <t>_Resource_2</t>
  </si>
  <si>
    <t>_Resource_1</t>
  </si>
  <si>
    <t>_Resource_3</t>
  </si>
  <si>
    <t>Name</t>
  </si>
  <si>
    <t>Resource1_Daphne 1.07h</t>
  </si>
  <si>
    <t>Resource2_Daphne 0.85h</t>
  </si>
  <si>
    <t>Resource3_Daphne 0.83 h</t>
  </si>
  <si>
    <t>Maximum Discharge Power (MW)</t>
  </si>
  <si>
    <t>Duration (hours)</t>
  </si>
  <si>
    <t>Energy Purchases ($)</t>
  </si>
  <si>
    <t>Energy Sales ($)</t>
  </si>
  <si>
    <t>Regulation Up Revenue ($)</t>
  </si>
  <si>
    <t>Regulation Down Revenue ($)</t>
  </si>
  <si>
    <t>Balanced Regulation Revenue ($)</t>
  </si>
  <si>
    <t>Spin Revenue ($)</t>
  </si>
  <si>
    <t>Nonspin Revenue ($)</t>
  </si>
  <si>
    <t>Ancillary Energy Settlement ($)</t>
  </si>
  <si>
    <t>Energy VOM Cost ($)</t>
  </si>
  <si>
    <t>Ancillary VOM Cost ($)</t>
  </si>
  <si>
    <t>Capacity Revenue ($)</t>
  </si>
  <si>
    <t>Estimated DA-RT Virtual Trading Revenue ($)</t>
  </si>
  <si>
    <t>Avg Energy Purchase Price ($)</t>
  </si>
  <si>
    <t>Avg Energy Sale Price ($)</t>
  </si>
  <si>
    <t>Avg Reg Up Price ($)</t>
  </si>
  <si>
    <t>Avg Reg Down Price ($)</t>
  </si>
  <si>
    <t>Avg Reg Price ($)</t>
  </si>
  <si>
    <t>Avg Spin Price ($)</t>
  </si>
  <si>
    <t>Total Throughput (MWh)</t>
  </si>
  <si>
    <t>Regulation Throughput (MWh)</t>
  </si>
  <si>
    <t>Energy Sales (MWh)</t>
  </si>
  <si>
    <t>Energy Purchases (MWh)</t>
  </si>
  <si>
    <t>RT Energy Gross Margin ($)</t>
  </si>
  <si>
    <t>DA Energy Gross Margin ($)</t>
  </si>
  <si>
    <t>Total Energy Hours</t>
  </si>
  <si>
    <t>Total Ancillary Services Hours</t>
  </si>
  <si>
    <t>Idle (hours)</t>
  </si>
  <si>
    <t>Mean State of Charge (MWh)</t>
  </si>
  <si>
    <t>Weighted Average Depth of Discharge (%)</t>
  </si>
  <si>
    <t>Percent of Time with &gt;80% SoC (%)</t>
  </si>
  <si>
    <t>Energy Sale (hours)</t>
  </si>
  <si>
    <t>Energy Purchase (hours)</t>
  </si>
  <si>
    <t>Regulation Up (hours)</t>
  </si>
  <si>
    <t>Regulation Down (hours)</t>
  </si>
  <si>
    <t>Balanced Regulation (hours)</t>
  </si>
  <si>
    <t>Spin (hours)</t>
  </si>
  <si>
    <t>Nonspin (hours)</t>
  </si>
  <si>
    <t>Avg Market DA Reg Up Price ($)</t>
  </si>
  <si>
    <t>Avg Market DA Reg Down Price ($)</t>
  </si>
  <si>
    <t>Avg Market DA Reg Price ($)</t>
  </si>
  <si>
    <t>Avg Market DA Spin Price ($)</t>
  </si>
  <si>
    <t>Avg Market DA Energy Price ($)</t>
  </si>
  <si>
    <t>Avg Market RT Energy Price ($)</t>
  </si>
  <si>
    <t>Avg Market RT Reg Price ($)</t>
  </si>
  <si>
    <t>Avg Market RT Spin Price ($)</t>
  </si>
  <si>
    <t>Std Market DA Energy Price ($)</t>
  </si>
  <si>
    <t>Std Market RT Energy Price ($)</t>
  </si>
  <si>
    <t>Congestion Persistence ($)</t>
  </si>
  <si>
    <t>Spike Count below $0</t>
  </si>
  <si>
    <t>Spike Count above $100</t>
  </si>
  <si>
    <t>Spike Count above $200</t>
  </si>
  <si>
    <t>Spike Count above $500</t>
  </si>
  <si>
    <t>Resource3_Base_8hour_25_years</t>
  </si>
  <si>
    <t>Resource1_Daphne 1.86h</t>
  </si>
  <si>
    <t>Resource2_Daphne 1.81h</t>
  </si>
  <si>
    <t>Resource3_Daphne 1.75h</t>
  </si>
  <si>
    <t>Resource2_Low_4hour_25_years</t>
  </si>
  <si>
    <t>Resource2_High_4hour_25_years</t>
  </si>
  <si>
    <t>Resource3_Low_8hour_25_years</t>
  </si>
  <si>
    <t>Resource3_High_8hour_25_years</t>
  </si>
  <si>
    <t>Resource1_Base_2hour_25_years</t>
  </si>
  <si>
    <t>Resource1_Low_2hour_25_years</t>
  </si>
  <si>
    <t>Resource1_High_2hour_25_years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</si>
</sst>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1" fillId="2" borderId="0" xfId="0" applyFont="1" applyFill="1" applyAlignment="1">
      <alignment horizontal="center" wrapText="1"/>
    </xf>
    <xf numFmtId="0" fontId="0" fillId="0" borderId="3" xfId="0" applyBorder="1"/>
    <xf numFmtId="6" fontId="2" fillId="0" borderId="0" xfId="0" applyNumberFormat="1" applyFont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3" fontId="2" fillId="0" borderId="0" xfId="0" applyNumberFormat="1" applyFont="1" applyAlignment="1">
      <alignment horizont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4" xfId="0" applyBorder="1"/>
    <xf numFmtId="0" fontId="1" fillId="2" borderId="7" xfId="0" applyFont="1" applyFill="1" applyBorder="1" applyAlignment="1">
      <alignment horizontal="center" wrapText="1"/>
    </xf>
    <xf numFmtId="1" fontId="2" fillId="0" borderId="7" xfId="0" applyNumberFormat="1" applyFont="1" applyBorder="1" applyAlignment="1">
      <alignment horizontal="center" wrapText="1"/>
    </xf>
    <xf numFmtId="0" fontId="2" fillId="0" borderId="0" xfId="0" applyFont="1"/>
    <xf numFmtId="6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8" fontId="2" fillId="0" borderId="0" xfId="0" applyNumberFormat="1" applyFont="1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6" fontId="0" fillId="0" borderId="0" xfId="0" applyNumberFormat="1"/>
    <xf numFmtId="3" fontId="0" fillId="0" borderId="0" xfId="0" applyNumberFormat="1"/>
    <xf numFmtId="6" fontId="3" fillId="0" borderId="3" xfId="0" applyNumberFormat="1" applyFont="1" applyBorder="1" applyAlignment="1">
      <alignment horizontal="right" wrapText="1"/>
    </xf>
    <xf numFmtId="6" fontId="3" fillId="0" borderId="0" xfId="0" applyNumberFormat="1" applyFont="1" applyAlignment="1">
      <alignment horizontal="right" wrapText="1"/>
    </xf>
    <xf numFmtId="0" fontId="4" fillId="0" borderId="2" xfId="0" applyFont="1" applyBorder="1"/>
    <xf numFmtId="0" fontId="1" fillId="2" borderId="1" xfId="0" applyFont="1" applyFill="1" applyBorder="1" applyAlignment="1">
      <alignment horizontal="center" wrapText="1"/>
    </xf>
    <xf numFmtId="3" fontId="2" fillId="3" borderId="0" xfId="0" applyNumberFormat="1" applyFont="1" applyFill="1" applyAlignment="1">
      <alignment horizontal="right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376"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 style="medium">
          <color auto="1"/>
        </top>
        <bottom/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 style="medium">
          <color auto="1"/>
        </top>
        <bottom/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fill>
        <patternFill>
          <bgColor rgb="FF99CCFF"/>
        </patternFill>
      </fill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/>
        <top/>
        <bottom style="medium">
          <color auto="1"/>
        </bottom>
        <vertical/>
        <horizontal/>
      </border>
    </dxf>
    <dxf>
      <border>
        <left/>
        <right style="medium">
          <color auto="1"/>
        </right>
        <top/>
        <bottom style="medium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Gross Margin ($MM)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Summary!$B$4</c:f>
              <c:strCache>
                <c:ptCount val="1"/>
                <c:pt idx="0">
                  <c:v>Case</c:v>
                </c:pt>
              </c:strCache>
            </c:strRef>
          </c:tx>
          <c:marker>
            <c:symbol val="none"/>
          </c:marker>
          <c:val>
            <c:numRef>
              <c:f>Summary!$C$4:$AA$4</c:f>
              <c:numCache>
                <c:formatCode>General</c:formatCode>
                <c:ptCount val="2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B2-8143-865D-E5FCC117AFE5}"/>
            </c:ext>
          </c:extLst>
        </c:ser>
        <c:ser>
          <c:idx val="1"/>
          <c:order val="1"/>
          <c:tx>
            <c:strRef>
              <c:f>Summary!$B$5</c:f>
              <c:strCache>
                <c:ptCount val="1"/>
                <c:pt idx="0">
                  <c:v>Base_4hour</c:v>
                </c:pt>
              </c:strCache>
            </c:strRef>
          </c:tx>
          <c:marker>
            <c:symbol val="none"/>
          </c:marker>
          <c:val>
            <c:numRef>
              <c:f>Summary!$C$5:$AA$5</c:f>
              <c:numCache>
                <c:formatCode>"$"#,##0_);[Red]\("$"#,##0\)</c:formatCode>
                <c:ptCount val="25"/>
                <c:pt idx="0">
                  <c:v>12690897.770883717</c:v>
                </c:pt>
                <c:pt idx="1">
                  <c:v>13933753.059942845</c:v>
                </c:pt>
                <c:pt idx="2">
                  <c:v>14470641.05377684</c:v>
                </c:pt>
                <c:pt idx="3">
                  <c:v>13692032.695334991</c:v>
                </c:pt>
                <c:pt idx="4">
                  <c:v>12866365.410175797</c:v>
                </c:pt>
                <c:pt idx="5">
                  <c:v>12037027.340416333</c:v>
                </c:pt>
                <c:pt idx="6">
                  <c:v>12024196.463681323</c:v>
                </c:pt>
                <c:pt idx="7">
                  <c:v>11672956.426066572</c:v>
                </c:pt>
                <c:pt idx="8">
                  <c:v>11611108.7850141</c:v>
                </c:pt>
                <c:pt idx="9">
                  <c:v>13013875.849605385</c:v>
                </c:pt>
                <c:pt idx="10">
                  <c:v>13343872.101376805</c:v>
                </c:pt>
                <c:pt idx="11">
                  <c:v>13680555.266224049</c:v>
                </c:pt>
                <c:pt idx="12">
                  <c:v>14084897.721826775</c:v>
                </c:pt>
                <c:pt idx="13">
                  <c:v>13869429.701972093</c:v>
                </c:pt>
                <c:pt idx="14">
                  <c:v>13657826.08518946</c:v>
                </c:pt>
                <c:pt idx="15">
                  <c:v>13941615.279083302</c:v>
                </c:pt>
                <c:pt idx="16">
                  <c:v>13832362.494769096</c:v>
                </c:pt>
                <c:pt idx="17">
                  <c:v>14081530.591690551</c:v>
                </c:pt>
                <c:pt idx="18">
                  <c:v>14862293.319923107</c:v>
                </c:pt>
                <c:pt idx="19">
                  <c:v>14774357.328862444</c:v>
                </c:pt>
                <c:pt idx="20">
                  <c:v>3913330.575867</c:v>
                </c:pt>
                <c:pt idx="21">
                  <c:v>3903770.4076340003</c:v>
                </c:pt>
                <c:pt idx="22">
                  <c:v>3894210.2394010006</c:v>
                </c:pt>
                <c:pt idx="23">
                  <c:v>3892186.8330035</c:v>
                </c:pt>
                <c:pt idx="24">
                  <c:v>3890163.4266059995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B2-8143-865D-E5FCC117AFE5}"/>
            </c:ext>
          </c:extLst>
        </c:ser>
        <c:ser>
          <c:idx val="2"/>
          <c:order val="2"/>
          <c:tx>
            <c:strRef>
              <c:f>Summary!$B$6</c:f>
              <c:strCache>
                <c:ptCount val="1"/>
                <c:pt idx="0">
                  <c:v>Low_4hour</c:v>
                </c:pt>
              </c:strCache>
            </c:strRef>
          </c:tx>
          <c:marker>
            <c:symbol val="none"/>
          </c:marker>
          <c:val>
            <c:numRef>
              <c:f>Summary!$C$6:$AA$6</c:f>
              <c:numCache>
                <c:formatCode>"$"#,##0_);[Red]\("$"#,##0\)</c:formatCode>
                <c:ptCount val="25"/>
                <c:pt idx="0">
                  <c:v>12408772.627290716</c:v>
                </c:pt>
                <c:pt idx="1">
                  <c:v>13730318.079204846</c:v>
                </c:pt>
                <c:pt idx="2">
                  <c:v>14357059.410561839</c:v>
                </c:pt>
                <c:pt idx="3">
                  <c:v>13362553.042234993</c:v>
                </c:pt>
                <c:pt idx="4">
                  <c:v>12687414.074996796</c:v>
                </c:pt>
                <c:pt idx="5">
                  <c:v>11658592.014646333</c:v>
                </c:pt>
                <c:pt idx="6">
                  <c:v>11834003.916351322</c:v>
                </c:pt>
                <c:pt idx="7">
                  <c:v>11527512.574574571</c:v>
                </c:pt>
                <c:pt idx="8">
                  <c:v>11312984.594828103</c:v>
                </c:pt>
                <c:pt idx="9">
                  <c:v>12767811.204395387</c:v>
                </c:pt>
                <c:pt idx="10">
                  <c:v>13227478.554288805</c:v>
                </c:pt>
                <c:pt idx="11">
                  <c:v>13172682.277480047</c:v>
                </c:pt>
                <c:pt idx="12">
                  <c:v>13479502.840088775</c:v>
                </c:pt>
                <c:pt idx="13">
                  <c:v>13458209.375087094</c:v>
                </c:pt>
                <c:pt idx="14">
                  <c:v>13435819.614437455</c:v>
                </c:pt>
                <c:pt idx="15">
                  <c:v>13606725.371200303</c:v>
                </c:pt>
                <c:pt idx="16">
                  <c:v>13265693.350853095</c:v>
                </c:pt>
                <c:pt idx="17">
                  <c:v>13643446.643923551</c:v>
                </c:pt>
                <c:pt idx="18">
                  <c:v>14159643.715058107</c:v>
                </c:pt>
                <c:pt idx="19">
                  <c:v>14449808.376222447</c:v>
                </c:pt>
                <c:pt idx="20">
                  <c:v>3760285.531587</c:v>
                </c:pt>
                <c:pt idx="21">
                  <c:v>3755361.3306240002</c:v>
                </c:pt>
                <c:pt idx="22">
                  <c:v>3750437.1296610003</c:v>
                </c:pt>
                <c:pt idx="23">
                  <c:v>3749146.6884035002</c:v>
                </c:pt>
                <c:pt idx="24">
                  <c:v>3747856.2471459997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B2-8143-865D-E5FCC117AFE5}"/>
            </c:ext>
          </c:extLst>
        </c:ser>
        <c:ser>
          <c:idx val="3"/>
          <c:order val="3"/>
          <c:tx>
            <c:strRef>
              <c:f>Summary!$B$7</c:f>
              <c:strCache>
                <c:ptCount val="1"/>
                <c:pt idx="0">
                  <c:v>High_4hour</c:v>
                </c:pt>
              </c:strCache>
            </c:strRef>
          </c:tx>
          <c:marker>
            <c:symbol val="none"/>
          </c:marker>
          <c:val>
            <c:numRef>
              <c:f>Summary!$C$7:$AA$7</c:f>
              <c:numCache>
                <c:formatCode>"$"#,##0_);[Red]\("$"#,##0\)</c:formatCode>
                <c:ptCount val="25"/>
                <c:pt idx="0">
                  <c:v>13372367.365453715</c:v>
                </c:pt>
                <c:pt idx="1">
                  <c:v>14510731.962780848</c:v>
                </c:pt>
                <c:pt idx="2">
                  <c:v>14991947.271371838</c:v>
                </c:pt>
                <c:pt idx="3">
                  <c:v>14252887.252275992</c:v>
                </c:pt>
                <c:pt idx="4">
                  <c:v>13323014.447268795</c:v>
                </c:pt>
                <c:pt idx="5">
                  <c:v>12530577.783704333</c:v>
                </c:pt>
                <c:pt idx="6">
                  <c:v>12453932.174882321</c:v>
                </c:pt>
                <c:pt idx="7">
                  <c:v>12214774.915632572</c:v>
                </c:pt>
                <c:pt idx="8">
                  <c:v>12280673.818971101</c:v>
                </c:pt>
                <c:pt idx="9">
                  <c:v>13507373.568867385</c:v>
                </c:pt>
                <c:pt idx="10">
                  <c:v>13784519.632377807</c:v>
                </c:pt>
                <c:pt idx="11">
                  <c:v>14222250.293444049</c:v>
                </c:pt>
                <c:pt idx="12">
                  <c:v>14654851.388116775</c:v>
                </c:pt>
                <c:pt idx="13">
                  <c:v>14413468.325926093</c:v>
                </c:pt>
                <c:pt idx="14">
                  <c:v>14240406.563015455</c:v>
                </c:pt>
                <c:pt idx="15">
                  <c:v>14511338.468615303</c:v>
                </c:pt>
                <c:pt idx="16">
                  <c:v>14426393.906460097</c:v>
                </c:pt>
                <c:pt idx="17">
                  <c:v>14693027.09997955</c:v>
                </c:pt>
                <c:pt idx="18">
                  <c:v>15448975.590064108</c:v>
                </c:pt>
                <c:pt idx="19">
                  <c:v>15329837.582760446</c:v>
                </c:pt>
                <c:pt idx="20">
                  <c:v>3913330.575867</c:v>
                </c:pt>
                <c:pt idx="21">
                  <c:v>3903770.4076340003</c:v>
                </c:pt>
                <c:pt idx="22">
                  <c:v>3894210.2394010006</c:v>
                </c:pt>
                <c:pt idx="23">
                  <c:v>3892186.8330035</c:v>
                </c:pt>
                <c:pt idx="24">
                  <c:v>3890163.4266059995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5-3C4E-B606-0092793AD90B}"/>
            </c:ext>
          </c:extLst>
        </c:ser>
        <c:ser>
          <c:idx val="4"/>
          <c:order val="4"/>
          <c:tx>
            <c:strRef>
              <c:f>Summary!$B$8</c:f>
              <c:strCache>
                <c:ptCount val="1"/>
                <c:pt idx="0">
                  <c:v>Base_8hour</c:v>
                </c:pt>
              </c:strCache>
            </c:strRef>
          </c:tx>
          <c:marker>
            <c:symbol val="none"/>
          </c:marker>
          <c:val>
            <c:numRef>
              <c:f>Summary!$C$8:$AA$8</c:f>
              <c:numCache>
                <c:formatCode>"$"#,##0_);[Red]\("$"#,##0\)</c:formatCode>
                <c:ptCount val="25"/>
                <c:pt idx="0">
                  <c:v>15848882.453262717</c:v>
                </c:pt>
                <c:pt idx="1">
                  <c:v>17020416.538956847</c:v>
                </c:pt>
                <c:pt idx="2">
                  <c:v>17513853.447707839</c:v>
                </c:pt>
                <c:pt idx="3">
                  <c:v>16651537.261242993</c:v>
                </c:pt>
                <c:pt idx="4">
                  <c:v>15689957.099096797</c:v>
                </c:pt>
                <c:pt idx="5">
                  <c:v>14730178.329569334</c:v>
                </c:pt>
                <c:pt idx="6">
                  <c:v>14808106.035048323</c:v>
                </c:pt>
                <c:pt idx="7">
                  <c:v>14607090.282187572</c:v>
                </c:pt>
                <c:pt idx="8">
                  <c:v>14669193.115062103</c:v>
                </c:pt>
                <c:pt idx="9">
                  <c:v>16972715.946746387</c:v>
                </c:pt>
                <c:pt idx="10">
                  <c:v>18181195.437826805</c:v>
                </c:pt>
                <c:pt idx="11">
                  <c:v>18705104.515454046</c:v>
                </c:pt>
                <c:pt idx="12">
                  <c:v>19305939.294114776</c:v>
                </c:pt>
                <c:pt idx="13">
                  <c:v>19262990.843174096</c:v>
                </c:pt>
                <c:pt idx="14">
                  <c:v>19224187.63443746</c:v>
                </c:pt>
                <c:pt idx="15">
                  <c:v>19696966.793109298</c:v>
                </c:pt>
                <c:pt idx="16">
                  <c:v>19653774.968046095</c:v>
                </c:pt>
                <c:pt idx="17">
                  <c:v>20182948.67386755</c:v>
                </c:pt>
                <c:pt idx="18">
                  <c:v>21490359.871301107</c:v>
                </c:pt>
                <c:pt idx="19">
                  <c:v>21670527.542850446</c:v>
                </c:pt>
                <c:pt idx="20">
                  <c:v>3929229.3466370003</c:v>
                </c:pt>
                <c:pt idx="21">
                  <c:v>3928917.1282355003</c:v>
                </c:pt>
                <c:pt idx="22">
                  <c:v>3928604.9098339998</c:v>
                </c:pt>
                <c:pt idx="23">
                  <c:v>3928227.9933265001</c:v>
                </c:pt>
                <c:pt idx="24">
                  <c:v>3927851.0768190003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5-3C4E-B606-0092793AD90B}"/>
            </c:ext>
          </c:extLst>
        </c:ser>
        <c:ser>
          <c:idx val="5"/>
          <c:order val="5"/>
          <c:tx>
            <c:strRef>
              <c:f>Summary!$B$9</c:f>
              <c:strCache>
                <c:ptCount val="1"/>
                <c:pt idx="0">
                  <c:v>Low_8hour</c:v>
                </c:pt>
              </c:strCache>
            </c:strRef>
          </c:tx>
          <c:marker>
            <c:symbol val="none"/>
          </c:marker>
          <c:val>
            <c:numRef>
              <c:f>Summary!$C$9:$AA$9</c:f>
              <c:numCache>
                <c:formatCode>"$"#,##0_);[Red]\("$"#,##0\)</c:formatCode>
                <c:ptCount val="25"/>
                <c:pt idx="0">
                  <c:v>15604743.175855717</c:v>
                </c:pt>
                <c:pt idx="1">
                  <c:v>16831937.830528848</c:v>
                </c:pt>
                <c:pt idx="2">
                  <c:v>17403429.561656836</c:v>
                </c:pt>
                <c:pt idx="3">
                  <c:v>16342061.775870992</c:v>
                </c:pt>
                <c:pt idx="4">
                  <c:v>15522751.325735796</c:v>
                </c:pt>
                <c:pt idx="5">
                  <c:v>14360718.837737333</c:v>
                </c:pt>
                <c:pt idx="6">
                  <c:v>14626672.458450323</c:v>
                </c:pt>
                <c:pt idx="7">
                  <c:v>14473719.762668572</c:v>
                </c:pt>
                <c:pt idx="8">
                  <c:v>14414612.656442102</c:v>
                </c:pt>
                <c:pt idx="9">
                  <c:v>16732209.436543386</c:v>
                </c:pt>
                <c:pt idx="10">
                  <c:v>18064937.694780804</c:v>
                </c:pt>
                <c:pt idx="11">
                  <c:v>18228073.51878605</c:v>
                </c:pt>
                <c:pt idx="12">
                  <c:v>18761814.445776775</c:v>
                </c:pt>
                <c:pt idx="13">
                  <c:v>18882422.718133096</c:v>
                </c:pt>
                <c:pt idx="14">
                  <c:v>19028733.802927461</c:v>
                </c:pt>
                <c:pt idx="15">
                  <c:v>19375421.498076297</c:v>
                </c:pt>
                <c:pt idx="16">
                  <c:v>19157114.951216094</c:v>
                </c:pt>
                <c:pt idx="17">
                  <c:v>19784268.19511655</c:v>
                </c:pt>
                <c:pt idx="18">
                  <c:v>20865408.293454107</c:v>
                </c:pt>
                <c:pt idx="19">
                  <c:v>21364376.689062443</c:v>
                </c:pt>
                <c:pt idx="20">
                  <c:v>3768196.0584570002</c:v>
                </c:pt>
                <c:pt idx="21">
                  <c:v>3767937.3685154999</c:v>
                </c:pt>
                <c:pt idx="22">
                  <c:v>3767678.678574</c:v>
                </c:pt>
                <c:pt idx="23">
                  <c:v>3767364.2034065002</c:v>
                </c:pt>
                <c:pt idx="24">
                  <c:v>3767049.7282390003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95-3C4E-B606-0092793AD90B}"/>
            </c:ext>
          </c:extLst>
        </c:ser>
        <c:ser>
          <c:idx val="6"/>
          <c:order val="6"/>
          <c:tx>
            <c:strRef>
              <c:f>Summary!$B$10</c:f>
              <c:strCache>
                <c:ptCount val="1"/>
                <c:pt idx="0">
                  <c:v>High_8hour</c:v>
                </c:pt>
              </c:strCache>
            </c:strRef>
          </c:tx>
          <c:marker>
            <c:symbol val="none"/>
          </c:marker>
          <c:val>
            <c:numRef>
              <c:f>Summary!$C$10:$AA$10</c:f>
              <c:numCache>
                <c:formatCode>"$"#,##0_);[Red]\("$"#,##0\)</c:formatCode>
                <c:ptCount val="25"/>
                <c:pt idx="0">
                  <c:v>15912257.079197718</c:v>
                </c:pt>
                <c:pt idx="1">
                  <c:v>17035806.939731847</c:v>
                </c:pt>
                <c:pt idx="2">
                  <c:v>17507033.906224836</c:v>
                </c:pt>
                <c:pt idx="3">
                  <c:v>16709583.153412994</c:v>
                </c:pt>
                <c:pt idx="4">
                  <c:v>15746935.693618797</c:v>
                </c:pt>
                <c:pt idx="5">
                  <c:v>14939990.063554334</c:v>
                </c:pt>
                <c:pt idx="6">
                  <c:v>14917225.455368321</c:v>
                </c:pt>
                <c:pt idx="7">
                  <c:v>14733280.185179573</c:v>
                </c:pt>
                <c:pt idx="8">
                  <c:v>14863778.651888102</c:v>
                </c:pt>
                <c:pt idx="9">
                  <c:v>17027792.230690386</c:v>
                </c:pt>
                <c:pt idx="10">
                  <c:v>18172670.815961804</c:v>
                </c:pt>
                <c:pt idx="11">
                  <c:v>18781742.544690046</c:v>
                </c:pt>
                <c:pt idx="12">
                  <c:v>19407351.395892777</c:v>
                </c:pt>
                <c:pt idx="13">
                  <c:v>19292802.355646096</c:v>
                </c:pt>
                <c:pt idx="14">
                  <c:v>19239742.228592459</c:v>
                </c:pt>
                <c:pt idx="15">
                  <c:v>19680890.667549305</c:v>
                </c:pt>
                <c:pt idx="16">
                  <c:v>19693866.632757094</c:v>
                </c:pt>
                <c:pt idx="17">
                  <c:v>20171212.039845549</c:v>
                </c:pt>
                <c:pt idx="18">
                  <c:v>21532871.285688106</c:v>
                </c:pt>
                <c:pt idx="19">
                  <c:v>21642009.182357449</c:v>
                </c:pt>
                <c:pt idx="20">
                  <c:v>3929229.3466370003</c:v>
                </c:pt>
                <c:pt idx="21">
                  <c:v>3928917.1282355003</c:v>
                </c:pt>
                <c:pt idx="22">
                  <c:v>3928604.9098339998</c:v>
                </c:pt>
                <c:pt idx="23">
                  <c:v>3928227.9933265001</c:v>
                </c:pt>
                <c:pt idx="24">
                  <c:v>3927851.0768190003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95-3C4E-B606-0092793AD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10001"/>
        <c:crosses val="autoZero"/>
        <c:crossBetween val="between"/>
        <c:dispUnits>
          <c:builtInUnit val="million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Summary!$B$15</c:f>
              <c:strCache>
                <c:ptCount val="1"/>
                <c:pt idx="0">
                  <c:v>Base_4hour</c:v>
                </c:pt>
              </c:strCache>
            </c:strRef>
          </c:tx>
          <c:marker>
            <c:symbol val="none"/>
          </c:marker>
          <c:val>
            <c:numRef>
              <c:f>Summary!$C$15:$AA$15</c:f>
              <c:numCache>
                <c:formatCode>"$"#,##0_);[Red]\("$"#,##0\)</c:formatCode>
                <c:ptCount val="25"/>
                <c:pt idx="0">
                  <c:v>282.01995046408257</c:v>
                </c:pt>
                <c:pt idx="1">
                  <c:v>309.63895688761875</c:v>
                </c:pt>
                <c:pt idx="2">
                  <c:v>321.5698011950409</c:v>
                </c:pt>
                <c:pt idx="3">
                  <c:v>304.26739322966648</c:v>
                </c:pt>
                <c:pt idx="4">
                  <c:v>285.91923133723992</c:v>
                </c:pt>
                <c:pt idx="5">
                  <c:v>267.48949645369629</c:v>
                </c:pt>
                <c:pt idx="6">
                  <c:v>267.20436585958493</c:v>
                </c:pt>
                <c:pt idx="7">
                  <c:v>259.39903169036825</c:v>
                </c:pt>
                <c:pt idx="8">
                  <c:v>258.02463966698002</c:v>
                </c:pt>
                <c:pt idx="9">
                  <c:v>289.19724110234193</c:v>
                </c:pt>
                <c:pt idx="10">
                  <c:v>296.53049114170676</c:v>
                </c:pt>
                <c:pt idx="11">
                  <c:v>304.01233924942329</c:v>
                </c:pt>
                <c:pt idx="12">
                  <c:v>312.9977271517061</c:v>
                </c:pt>
                <c:pt idx="13">
                  <c:v>308.20954893271318</c:v>
                </c:pt>
                <c:pt idx="14">
                  <c:v>303.50724633754351</c:v>
                </c:pt>
                <c:pt idx="15">
                  <c:v>309.81367286851781</c:v>
                </c:pt>
                <c:pt idx="16">
                  <c:v>307.38583321709103</c:v>
                </c:pt>
                <c:pt idx="17">
                  <c:v>312.92290203756778</c:v>
                </c:pt>
                <c:pt idx="18">
                  <c:v>330.27318488718015</c:v>
                </c:pt>
                <c:pt idx="19">
                  <c:v>328.31905175249869</c:v>
                </c:pt>
                <c:pt idx="20">
                  <c:v>86.962901685933332</c:v>
                </c:pt>
                <c:pt idx="21">
                  <c:v>86.750453502977791</c:v>
                </c:pt>
                <c:pt idx="22">
                  <c:v>86.538005320022236</c:v>
                </c:pt>
                <c:pt idx="23">
                  <c:v>86.493040733411107</c:v>
                </c:pt>
                <c:pt idx="24">
                  <c:v>86.448076146799977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3E-0E49-8ECF-8DB6B0FA9EC8}"/>
            </c:ext>
          </c:extLst>
        </c:ser>
        <c:ser>
          <c:idx val="2"/>
          <c:order val="1"/>
          <c:tx>
            <c:strRef>
              <c:f>Summary!$B$16</c:f>
              <c:strCache>
                <c:ptCount val="1"/>
                <c:pt idx="0">
                  <c:v>Low_4hour</c:v>
                </c:pt>
              </c:strCache>
            </c:strRef>
          </c:tx>
          <c:marker>
            <c:symbol val="none"/>
          </c:marker>
          <c:val>
            <c:numRef>
              <c:f>Summary!$C$16:$AA$16</c:f>
              <c:numCache>
                <c:formatCode>"$"#,##0_);[Red]\("$"#,##0\)</c:formatCode>
                <c:ptCount val="25"/>
                <c:pt idx="0">
                  <c:v>275.75050282868261</c:v>
                </c:pt>
                <c:pt idx="1">
                  <c:v>305.11817953788545</c:v>
                </c:pt>
                <c:pt idx="2">
                  <c:v>319.045764679152</c:v>
                </c:pt>
                <c:pt idx="3">
                  <c:v>296.94562316077759</c:v>
                </c:pt>
                <c:pt idx="4">
                  <c:v>281.9425349999288</c:v>
                </c:pt>
                <c:pt idx="5">
                  <c:v>259.07982254769627</c:v>
                </c:pt>
                <c:pt idx="6">
                  <c:v>262.97786480780712</c:v>
                </c:pt>
                <c:pt idx="7">
                  <c:v>256.16694610165712</c:v>
                </c:pt>
                <c:pt idx="8">
                  <c:v>251.39965766284672</c:v>
                </c:pt>
                <c:pt idx="9">
                  <c:v>283.72913787545303</c:v>
                </c:pt>
                <c:pt idx="10">
                  <c:v>293.94396787308455</c:v>
                </c:pt>
                <c:pt idx="11">
                  <c:v>292.72627283288995</c:v>
                </c:pt>
                <c:pt idx="12">
                  <c:v>299.54450755752833</c:v>
                </c:pt>
                <c:pt idx="13">
                  <c:v>299.07131944637985</c:v>
                </c:pt>
                <c:pt idx="14">
                  <c:v>298.57376920972126</c:v>
                </c:pt>
                <c:pt idx="15">
                  <c:v>302.37167491556227</c:v>
                </c:pt>
                <c:pt idx="16">
                  <c:v>294.79318557451325</c:v>
                </c:pt>
                <c:pt idx="17">
                  <c:v>303.18770319830116</c:v>
                </c:pt>
                <c:pt idx="18">
                  <c:v>314.6587492235135</c:v>
                </c:pt>
                <c:pt idx="19">
                  <c:v>321.10685280494329</c:v>
                </c:pt>
                <c:pt idx="20">
                  <c:v>83.56190070193334</c:v>
                </c:pt>
                <c:pt idx="21">
                  <c:v>83.452474013866677</c:v>
                </c:pt>
                <c:pt idx="22">
                  <c:v>83.343047325800015</c:v>
                </c:pt>
                <c:pt idx="23">
                  <c:v>83.314370853411106</c:v>
                </c:pt>
                <c:pt idx="24">
                  <c:v>83.285694381022211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3E-0E49-8ECF-8DB6B0FA9EC8}"/>
            </c:ext>
          </c:extLst>
        </c:ser>
        <c:ser>
          <c:idx val="3"/>
          <c:order val="2"/>
          <c:tx>
            <c:strRef>
              <c:f>Summary!$B$17</c:f>
              <c:strCache>
                <c:ptCount val="1"/>
                <c:pt idx="0">
                  <c:v>High_4hour</c:v>
                </c:pt>
              </c:strCache>
            </c:strRef>
          </c:tx>
          <c:marker>
            <c:symbol val="none"/>
          </c:marker>
          <c:val>
            <c:numRef>
              <c:f>Summary!$C$17:$AA$17</c:f>
              <c:numCache>
                <c:formatCode>"$"#,##0_);[Red]\("$"#,##0\)</c:formatCode>
                <c:ptCount val="25"/>
                <c:pt idx="0">
                  <c:v>297.1637192323048</c:v>
                </c:pt>
                <c:pt idx="1">
                  <c:v>322.46071028401883</c:v>
                </c:pt>
                <c:pt idx="2">
                  <c:v>333.15438380826305</c:v>
                </c:pt>
                <c:pt idx="3">
                  <c:v>316.73082782835536</c:v>
                </c:pt>
                <c:pt idx="4">
                  <c:v>296.06698771708437</c:v>
                </c:pt>
                <c:pt idx="5">
                  <c:v>278.45728408231855</c:v>
                </c:pt>
                <c:pt idx="6">
                  <c:v>276.75404833071826</c:v>
                </c:pt>
                <c:pt idx="7">
                  <c:v>271.43944256961271</c:v>
                </c:pt>
                <c:pt idx="8">
                  <c:v>272.90386264380226</c:v>
                </c:pt>
                <c:pt idx="9">
                  <c:v>300.16385708594186</c:v>
                </c:pt>
                <c:pt idx="10">
                  <c:v>306.32265849728458</c:v>
                </c:pt>
                <c:pt idx="11">
                  <c:v>316.05000652097885</c:v>
                </c:pt>
                <c:pt idx="12">
                  <c:v>325.66336418037281</c:v>
                </c:pt>
                <c:pt idx="13">
                  <c:v>320.29929613169094</c:v>
                </c:pt>
                <c:pt idx="14">
                  <c:v>316.45347917812126</c:v>
                </c:pt>
                <c:pt idx="15">
                  <c:v>322.47418819145116</c:v>
                </c:pt>
                <c:pt idx="16">
                  <c:v>320.58653125466884</c:v>
                </c:pt>
                <c:pt idx="17">
                  <c:v>326.51171333287891</c:v>
                </c:pt>
                <c:pt idx="18">
                  <c:v>343.31056866809132</c:v>
                </c:pt>
                <c:pt idx="19">
                  <c:v>340.66305739467657</c:v>
                </c:pt>
                <c:pt idx="20">
                  <c:v>86.962901685933332</c:v>
                </c:pt>
                <c:pt idx="21">
                  <c:v>86.750453502977791</c:v>
                </c:pt>
                <c:pt idx="22">
                  <c:v>86.538005320022236</c:v>
                </c:pt>
                <c:pt idx="23">
                  <c:v>86.493040733411107</c:v>
                </c:pt>
                <c:pt idx="24">
                  <c:v>86.448076146799977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56-8F49-8B19-D5A2BBC16D76}"/>
            </c:ext>
          </c:extLst>
        </c:ser>
        <c:ser>
          <c:idx val="4"/>
          <c:order val="3"/>
          <c:tx>
            <c:strRef>
              <c:f>Summary!$B$18</c:f>
              <c:strCache>
                <c:ptCount val="1"/>
                <c:pt idx="0">
                  <c:v>Base_8hour</c:v>
                </c:pt>
              </c:strCache>
            </c:strRef>
          </c:tx>
          <c:marker>
            <c:symbol val="none"/>
          </c:marker>
          <c:val>
            <c:numRef>
              <c:f>Summary!$C$18:$AA$18</c:f>
              <c:numCache>
                <c:formatCode>"$"#,##0_);[Red]\("$"#,##0\)</c:formatCode>
                <c:ptCount val="25"/>
                <c:pt idx="0">
                  <c:v>352.19738785028261</c:v>
                </c:pt>
                <c:pt idx="1">
                  <c:v>378.23147864348545</c:v>
                </c:pt>
                <c:pt idx="2">
                  <c:v>389.19674328239643</c:v>
                </c:pt>
                <c:pt idx="3">
                  <c:v>370.03416136095541</c:v>
                </c:pt>
                <c:pt idx="4">
                  <c:v>348.66571331326213</c:v>
                </c:pt>
                <c:pt idx="5">
                  <c:v>327.33729621265189</c:v>
                </c:pt>
                <c:pt idx="6">
                  <c:v>329.06902300107384</c:v>
                </c:pt>
                <c:pt idx="7">
                  <c:v>324.60200627083492</c:v>
                </c:pt>
                <c:pt idx="8">
                  <c:v>325.98206922360231</c:v>
                </c:pt>
                <c:pt idx="9">
                  <c:v>377.17146548325303</c:v>
                </c:pt>
                <c:pt idx="10">
                  <c:v>404.02656528504014</c:v>
                </c:pt>
                <c:pt idx="11">
                  <c:v>415.66898923231213</c:v>
                </c:pt>
                <c:pt idx="12">
                  <c:v>429.02087320255055</c:v>
                </c:pt>
                <c:pt idx="13">
                  <c:v>428.06646318164661</c:v>
                </c:pt>
                <c:pt idx="14">
                  <c:v>427.20416965416581</c:v>
                </c:pt>
                <c:pt idx="15">
                  <c:v>437.71037318020666</c:v>
                </c:pt>
                <c:pt idx="16">
                  <c:v>436.7505548454688</c:v>
                </c:pt>
                <c:pt idx="17">
                  <c:v>448.50997053038998</c:v>
                </c:pt>
                <c:pt idx="18">
                  <c:v>477.5635526955802</c:v>
                </c:pt>
                <c:pt idx="19">
                  <c:v>481.56727873000989</c:v>
                </c:pt>
                <c:pt idx="20">
                  <c:v>87.316207703044455</c:v>
                </c:pt>
                <c:pt idx="21">
                  <c:v>87.309269516344443</c:v>
                </c:pt>
                <c:pt idx="22">
                  <c:v>87.302331329644446</c:v>
                </c:pt>
                <c:pt idx="23">
                  <c:v>87.293955407255567</c:v>
                </c:pt>
                <c:pt idx="24">
                  <c:v>87.285579484866673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56-8F49-8B19-D5A2BBC16D76}"/>
            </c:ext>
          </c:extLst>
        </c:ser>
        <c:ser>
          <c:idx val="5"/>
          <c:order val="4"/>
          <c:tx>
            <c:strRef>
              <c:f>Summary!$B$19</c:f>
              <c:strCache>
                <c:ptCount val="1"/>
                <c:pt idx="0">
                  <c:v>Low_8hour</c:v>
                </c:pt>
              </c:strCache>
            </c:strRef>
          </c:tx>
          <c:marker>
            <c:symbol val="none"/>
          </c:marker>
          <c:val>
            <c:numRef>
              <c:f>Summary!$C$19:$AA$19</c:f>
              <c:numCache>
                <c:formatCode>"$"#,##0_);[Red]\("$"#,##0\)</c:formatCode>
                <c:ptCount val="25"/>
                <c:pt idx="0">
                  <c:v>346.7720705745715</c:v>
                </c:pt>
                <c:pt idx="1">
                  <c:v>374.04306290064108</c:v>
                </c:pt>
                <c:pt idx="2">
                  <c:v>386.74287914792973</c:v>
                </c:pt>
                <c:pt idx="3">
                  <c:v>363.15692835268874</c:v>
                </c:pt>
                <c:pt idx="4">
                  <c:v>344.95002946079546</c:v>
                </c:pt>
                <c:pt idx="5">
                  <c:v>319.12708528305183</c:v>
                </c:pt>
                <c:pt idx="6">
                  <c:v>325.03716574334049</c:v>
                </c:pt>
                <c:pt idx="7">
                  <c:v>321.63821694819046</c:v>
                </c:pt>
                <c:pt idx="8">
                  <c:v>320.32472569871339</c:v>
                </c:pt>
                <c:pt idx="9">
                  <c:v>371.8268763676308</c:v>
                </c:pt>
                <c:pt idx="10">
                  <c:v>401.44305988401788</c:v>
                </c:pt>
                <c:pt idx="11">
                  <c:v>405.06830041746775</c:v>
                </c:pt>
                <c:pt idx="12">
                  <c:v>416.92920990615056</c:v>
                </c:pt>
                <c:pt idx="13">
                  <c:v>419.60939373629105</c:v>
                </c:pt>
                <c:pt idx="14">
                  <c:v>422.86075117616576</c:v>
                </c:pt>
                <c:pt idx="15">
                  <c:v>430.56492217947329</c:v>
                </c:pt>
                <c:pt idx="16">
                  <c:v>425.71366558257984</c:v>
                </c:pt>
                <c:pt idx="17">
                  <c:v>439.65040433592333</c:v>
                </c:pt>
                <c:pt idx="18">
                  <c:v>463.67573985453572</c:v>
                </c:pt>
                <c:pt idx="19">
                  <c:v>474.76392642360986</c:v>
                </c:pt>
                <c:pt idx="20">
                  <c:v>83.737690187933325</c:v>
                </c:pt>
                <c:pt idx="21">
                  <c:v>83.731941522566672</c:v>
                </c:pt>
                <c:pt idx="22">
                  <c:v>83.726192857200004</c:v>
                </c:pt>
                <c:pt idx="23">
                  <c:v>83.719204520144444</c:v>
                </c:pt>
                <c:pt idx="24">
                  <c:v>83.712216183088898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56-8F49-8B19-D5A2BBC16D76}"/>
            </c:ext>
          </c:extLst>
        </c:ser>
        <c:ser>
          <c:idx val="6"/>
          <c:order val="5"/>
          <c:tx>
            <c:strRef>
              <c:f>Summary!$B$20</c:f>
              <c:strCache>
                <c:ptCount val="1"/>
                <c:pt idx="0">
                  <c:v>High_8hour</c:v>
                </c:pt>
              </c:strCache>
            </c:strRef>
          </c:tx>
          <c:marker>
            <c:symbol val="none"/>
          </c:marker>
          <c:val>
            <c:numRef>
              <c:f>Summary!$C$20:$AA$20</c:f>
              <c:numCache>
                <c:formatCode>"$"#,##0_);[Red]\("$"#,##0\)</c:formatCode>
                <c:ptCount val="25"/>
                <c:pt idx="0">
                  <c:v>353.6057128710604</c:v>
                </c:pt>
                <c:pt idx="1">
                  <c:v>378.57348754959656</c:v>
                </c:pt>
                <c:pt idx="2">
                  <c:v>389.0451979161075</c:v>
                </c:pt>
                <c:pt idx="3">
                  <c:v>371.3240700758443</c:v>
                </c:pt>
                <c:pt idx="4">
                  <c:v>349.93190430263996</c:v>
                </c:pt>
                <c:pt idx="5">
                  <c:v>331.99977919009632</c:v>
                </c:pt>
                <c:pt idx="6">
                  <c:v>331.49389900818488</c:v>
                </c:pt>
                <c:pt idx="7">
                  <c:v>327.40622633732386</c:v>
                </c:pt>
                <c:pt idx="8">
                  <c:v>330.30619226418003</c:v>
                </c:pt>
                <c:pt idx="9">
                  <c:v>378.39538290423081</c:v>
                </c:pt>
                <c:pt idx="10">
                  <c:v>403.83712924359565</c:v>
                </c:pt>
                <c:pt idx="11">
                  <c:v>417.37205654866773</c:v>
                </c:pt>
                <c:pt idx="12">
                  <c:v>431.27447546428391</c:v>
                </c:pt>
                <c:pt idx="13">
                  <c:v>428.72894123657989</c:v>
                </c:pt>
                <c:pt idx="14">
                  <c:v>427.54982730205461</c:v>
                </c:pt>
                <c:pt idx="15">
                  <c:v>437.35312594554011</c:v>
                </c:pt>
                <c:pt idx="16">
                  <c:v>437.64148072793546</c:v>
                </c:pt>
                <c:pt idx="17">
                  <c:v>448.24915644101219</c:v>
                </c:pt>
                <c:pt idx="18">
                  <c:v>478.50825079306901</c:v>
                </c:pt>
                <c:pt idx="19">
                  <c:v>480.93353738572108</c:v>
                </c:pt>
                <c:pt idx="20">
                  <c:v>87.316207703044455</c:v>
                </c:pt>
                <c:pt idx="21">
                  <c:v>87.309269516344443</c:v>
                </c:pt>
                <c:pt idx="22">
                  <c:v>87.302331329644446</c:v>
                </c:pt>
                <c:pt idx="23">
                  <c:v>87.293955407255567</c:v>
                </c:pt>
                <c:pt idx="24">
                  <c:v>87.285579484866673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56-8F49-8B19-D5A2BBC16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 Added per Installed kWh ($)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Summary!$B$25</c:f>
              <c:strCache>
                <c:ptCount val="1"/>
                <c:pt idx="0">
                  <c:v>Base_4hour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Summary!$C$25:$AA$25</c:f>
              <c:numCache>
                <c:formatCode>"$"#,##0_);[Red]\("$"#,##0\)</c:formatCode>
                <c:ptCount val="25"/>
                <c:pt idx="0">
                  <c:v>70.504987616020642</c:v>
                </c:pt>
                <c:pt idx="1">
                  <c:v>77.409739221904687</c:v>
                </c:pt>
                <c:pt idx="2">
                  <c:v>80.392450298760224</c:v>
                </c:pt>
                <c:pt idx="3">
                  <c:v>76.06684830741662</c:v>
                </c:pt>
                <c:pt idx="4">
                  <c:v>71.47980783430998</c:v>
                </c:pt>
                <c:pt idx="5">
                  <c:v>66.872374113424073</c:v>
                </c:pt>
                <c:pt idx="6">
                  <c:v>66.801091464896231</c:v>
                </c:pt>
                <c:pt idx="7">
                  <c:v>64.849757922592062</c:v>
                </c:pt>
                <c:pt idx="8">
                  <c:v>64.506159916745005</c:v>
                </c:pt>
                <c:pt idx="9">
                  <c:v>72.299310275585484</c:v>
                </c:pt>
                <c:pt idx="10">
                  <c:v>74.13262278542669</c:v>
                </c:pt>
                <c:pt idx="11">
                  <c:v>76.003084812355823</c:v>
                </c:pt>
                <c:pt idx="12">
                  <c:v>78.249431787926525</c:v>
                </c:pt>
                <c:pt idx="13">
                  <c:v>77.052387233178294</c:v>
                </c:pt>
                <c:pt idx="14">
                  <c:v>75.876811584385877</c:v>
                </c:pt>
                <c:pt idx="15">
                  <c:v>77.453418217129453</c:v>
                </c:pt>
                <c:pt idx="16">
                  <c:v>76.846458304272758</c:v>
                </c:pt>
                <c:pt idx="17">
                  <c:v>78.230725509391945</c:v>
                </c:pt>
                <c:pt idx="18">
                  <c:v>82.568296221795038</c:v>
                </c:pt>
                <c:pt idx="19">
                  <c:v>82.079762938124674</c:v>
                </c:pt>
                <c:pt idx="20">
                  <c:v>83.618174698012822</c:v>
                </c:pt>
                <c:pt idx="21">
                  <c:v>92.713796360784201</c:v>
                </c:pt>
                <c:pt idx="22">
                  <c:v>101.80941802355558</c:v>
                </c:pt>
                <c:pt idx="23">
                  <c:v>102.98186331707899</c:v>
                </c:pt>
                <c:pt idx="24">
                  <c:v>104.15430861060238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6A-5944-A8E4-81B0E521E290}"/>
            </c:ext>
          </c:extLst>
        </c:ser>
        <c:ser>
          <c:idx val="2"/>
          <c:order val="1"/>
          <c:tx>
            <c:strRef>
              <c:f>Summary!$B$26</c:f>
              <c:strCache>
                <c:ptCount val="1"/>
                <c:pt idx="0">
                  <c:v>Low_4hour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Summary!$C$26:$AA$26</c:f>
              <c:numCache>
                <c:formatCode>"$"#,##0_);[Red]\("$"#,##0\)</c:formatCode>
                <c:ptCount val="25"/>
                <c:pt idx="0">
                  <c:v>68.937625707170653</c:v>
                </c:pt>
                <c:pt idx="1">
                  <c:v>76.279544884471363</c:v>
                </c:pt>
                <c:pt idx="2">
                  <c:v>79.761441169788</c:v>
                </c:pt>
                <c:pt idx="3">
                  <c:v>74.236405790194397</c:v>
                </c:pt>
                <c:pt idx="4">
                  <c:v>70.485633749982199</c:v>
                </c:pt>
                <c:pt idx="5">
                  <c:v>64.769955636924067</c:v>
                </c:pt>
                <c:pt idx="6">
                  <c:v>65.744466201951781</c:v>
                </c:pt>
                <c:pt idx="7">
                  <c:v>64.041736525414279</c:v>
                </c:pt>
                <c:pt idx="8">
                  <c:v>62.84991441571168</c:v>
                </c:pt>
                <c:pt idx="9">
                  <c:v>70.932284468863259</c:v>
                </c:pt>
                <c:pt idx="10">
                  <c:v>73.485991968271136</c:v>
                </c:pt>
                <c:pt idx="11">
                  <c:v>73.181568208222487</c:v>
                </c:pt>
                <c:pt idx="12">
                  <c:v>74.886126889382084</c:v>
                </c:pt>
                <c:pt idx="13">
                  <c:v>74.767829861594961</c:v>
                </c:pt>
                <c:pt idx="14">
                  <c:v>74.643442302430316</c:v>
                </c:pt>
                <c:pt idx="15">
                  <c:v>75.592918728890567</c:v>
                </c:pt>
                <c:pt idx="16">
                  <c:v>73.698296393628311</c:v>
                </c:pt>
                <c:pt idx="17">
                  <c:v>75.796925799575291</c:v>
                </c:pt>
                <c:pt idx="18">
                  <c:v>78.664687305878374</c:v>
                </c:pt>
                <c:pt idx="19">
                  <c:v>80.276713201235822</c:v>
                </c:pt>
                <c:pt idx="20">
                  <c:v>80.347981444166663</c:v>
                </c:pt>
                <c:pt idx="21">
                  <c:v>89.199312678436286</c:v>
                </c:pt>
                <c:pt idx="22">
                  <c:v>98.050643912705908</c:v>
                </c:pt>
                <c:pt idx="23">
                  <c:v>99.197427005161515</c:v>
                </c:pt>
                <c:pt idx="24">
                  <c:v>100.34421009761712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6A-5944-A8E4-81B0E521E290}"/>
            </c:ext>
          </c:extLst>
        </c:ser>
        <c:ser>
          <c:idx val="3"/>
          <c:order val="2"/>
          <c:tx>
            <c:strRef>
              <c:f>Summary!$B$27</c:f>
              <c:strCache>
                <c:ptCount val="1"/>
                <c:pt idx="0">
                  <c:v>High_4hour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Summary!$C$27:$AA$27</c:f>
              <c:numCache>
                <c:formatCode>"$"#,##0_);[Red]\("$"#,##0\)</c:formatCode>
                <c:ptCount val="25"/>
                <c:pt idx="0">
                  <c:v>74.2909298080762</c:v>
                </c:pt>
                <c:pt idx="1">
                  <c:v>80.615177571004708</c:v>
                </c:pt>
                <c:pt idx="2">
                  <c:v>83.288595952065762</c:v>
                </c:pt>
                <c:pt idx="3">
                  <c:v>79.18270695708884</c:v>
                </c:pt>
                <c:pt idx="4">
                  <c:v>74.016746929271093</c:v>
                </c:pt>
                <c:pt idx="5">
                  <c:v>69.614321020579638</c:v>
                </c:pt>
                <c:pt idx="6">
                  <c:v>69.188512082679566</c:v>
                </c:pt>
                <c:pt idx="7">
                  <c:v>67.859860642403177</c:v>
                </c:pt>
                <c:pt idx="8">
                  <c:v>68.225965660950564</c:v>
                </c:pt>
                <c:pt idx="9">
                  <c:v>75.040964271485464</c:v>
                </c:pt>
                <c:pt idx="10">
                  <c:v>76.580664624321145</c:v>
                </c:pt>
                <c:pt idx="11">
                  <c:v>79.012501630244714</c:v>
                </c:pt>
                <c:pt idx="12">
                  <c:v>81.415841045093202</c:v>
                </c:pt>
                <c:pt idx="13">
                  <c:v>80.074824032922734</c:v>
                </c:pt>
                <c:pt idx="14">
                  <c:v>79.113369794530314</c:v>
                </c:pt>
                <c:pt idx="15">
                  <c:v>80.618547047862791</c:v>
                </c:pt>
                <c:pt idx="16">
                  <c:v>80.14663281366721</c:v>
                </c:pt>
                <c:pt idx="17">
                  <c:v>81.627928333219728</c:v>
                </c:pt>
                <c:pt idx="18">
                  <c:v>85.82764216702283</c:v>
                </c:pt>
                <c:pt idx="19">
                  <c:v>85.165764348669143</c:v>
                </c:pt>
                <c:pt idx="20">
                  <c:v>83.618174698012822</c:v>
                </c:pt>
                <c:pt idx="21">
                  <c:v>92.713796360784201</c:v>
                </c:pt>
                <c:pt idx="22">
                  <c:v>101.80941802355558</c:v>
                </c:pt>
                <c:pt idx="23">
                  <c:v>102.98186331707899</c:v>
                </c:pt>
                <c:pt idx="24">
                  <c:v>104.15430861060238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8F-BD42-94DC-C7694365950C}"/>
            </c:ext>
          </c:extLst>
        </c:ser>
        <c:ser>
          <c:idx val="4"/>
          <c:order val="3"/>
          <c:tx>
            <c:strRef>
              <c:f>Summary!$B$28</c:f>
              <c:strCache>
                <c:ptCount val="1"/>
                <c:pt idx="0">
                  <c:v>Base_8hour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Summary!$C$28:$AA$28</c:f>
              <c:numCache>
                <c:formatCode>"$"#,##0_);[Red]\("$"#,##0\)</c:formatCode>
                <c:ptCount val="25"/>
                <c:pt idx="0">
                  <c:v>44.024673481285326</c:v>
                </c:pt>
                <c:pt idx="1">
                  <c:v>47.278934830435681</c:v>
                </c:pt>
                <c:pt idx="2">
                  <c:v>48.649592910299553</c:v>
                </c:pt>
                <c:pt idx="3">
                  <c:v>46.254270170119426</c:v>
                </c:pt>
                <c:pt idx="4">
                  <c:v>43.583214164157766</c:v>
                </c:pt>
                <c:pt idx="5">
                  <c:v>40.917162026581487</c:v>
                </c:pt>
                <c:pt idx="6">
                  <c:v>41.133627875134231</c:v>
                </c:pt>
                <c:pt idx="7">
                  <c:v>40.575250783854365</c:v>
                </c:pt>
                <c:pt idx="8">
                  <c:v>40.747758652950289</c:v>
                </c:pt>
                <c:pt idx="9">
                  <c:v>47.146433185406629</c:v>
                </c:pt>
                <c:pt idx="10">
                  <c:v>50.503320660630017</c:v>
                </c:pt>
                <c:pt idx="11">
                  <c:v>51.958623654039016</c:v>
                </c:pt>
                <c:pt idx="12">
                  <c:v>53.627609150318818</c:v>
                </c:pt>
                <c:pt idx="13">
                  <c:v>53.508307897705826</c:v>
                </c:pt>
                <c:pt idx="14">
                  <c:v>53.400521206770726</c:v>
                </c:pt>
                <c:pt idx="15">
                  <c:v>54.713796647525832</c:v>
                </c:pt>
                <c:pt idx="16">
                  <c:v>54.5938193556836</c:v>
                </c:pt>
                <c:pt idx="17">
                  <c:v>56.063746316298747</c:v>
                </c:pt>
                <c:pt idx="18">
                  <c:v>59.695444086947525</c:v>
                </c:pt>
                <c:pt idx="19">
                  <c:v>60.195909841251236</c:v>
                </c:pt>
                <c:pt idx="20">
                  <c:v>46.944197689808846</c:v>
                </c:pt>
                <c:pt idx="21">
                  <c:v>47.588764958065866</c:v>
                </c:pt>
                <c:pt idx="22">
                  <c:v>48.233332226322894</c:v>
                </c:pt>
                <c:pt idx="23">
                  <c:v>49.055403108837638</c:v>
                </c:pt>
                <c:pt idx="24">
                  <c:v>49.877473991352382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8F-BD42-94DC-C7694365950C}"/>
            </c:ext>
          </c:extLst>
        </c:ser>
        <c:ser>
          <c:idx val="5"/>
          <c:order val="4"/>
          <c:tx>
            <c:strRef>
              <c:f>Summary!$B$29</c:f>
              <c:strCache>
                <c:ptCount val="1"/>
                <c:pt idx="0">
                  <c:v>Low_8hour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Summary!$C$29:$AA$29</c:f>
              <c:numCache>
                <c:formatCode>"$"#,##0_);[Red]\("$"#,##0\)</c:formatCode>
                <c:ptCount val="25"/>
                <c:pt idx="0">
                  <c:v>43.346508821821438</c:v>
                </c:pt>
                <c:pt idx="1">
                  <c:v>46.755382862580134</c:v>
                </c:pt>
                <c:pt idx="2">
                  <c:v>48.342859893491216</c:v>
                </c:pt>
                <c:pt idx="3">
                  <c:v>45.394616044086092</c:v>
                </c:pt>
                <c:pt idx="4">
                  <c:v>43.118753682599433</c:v>
                </c:pt>
                <c:pt idx="5">
                  <c:v>39.890885660381478</c:v>
                </c:pt>
                <c:pt idx="6">
                  <c:v>40.629645717917562</c:v>
                </c:pt>
                <c:pt idx="7">
                  <c:v>40.204777118523808</c:v>
                </c:pt>
                <c:pt idx="8">
                  <c:v>40.040590712339174</c:v>
                </c:pt>
                <c:pt idx="9">
                  <c:v>46.47835954595385</c:v>
                </c:pt>
                <c:pt idx="10">
                  <c:v>50.180382485502236</c:v>
                </c:pt>
                <c:pt idx="11">
                  <c:v>50.633537552183469</c:v>
                </c:pt>
                <c:pt idx="12">
                  <c:v>52.11615123826882</c:v>
                </c:pt>
                <c:pt idx="13">
                  <c:v>52.451174217036382</c:v>
                </c:pt>
                <c:pt idx="14">
                  <c:v>52.85759389702072</c:v>
                </c:pt>
                <c:pt idx="15">
                  <c:v>53.820615272434161</c:v>
                </c:pt>
                <c:pt idx="16">
                  <c:v>53.214208197822479</c:v>
                </c:pt>
                <c:pt idx="17">
                  <c:v>54.956300541990416</c:v>
                </c:pt>
                <c:pt idx="18">
                  <c:v>57.959467481816965</c:v>
                </c:pt>
                <c:pt idx="19">
                  <c:v>59.345490802951232</c:v>
                </c:pt>
                <c:pt idx="20">
                  <c:v>45.020263541899638</c:v>
                </c:pt>
                <c:pt idx="21">
                  <c:v>45.63891432818739</c:v>
                </c:pt>
                <c:pt idx="22">
                  <c:v>46.257565114475142</c:v>
                </c:pt>
                <c:pt idx="23">
                  <c:v>47.046558609548683</c:v>
                </c:pt>
                <c:pt idx="24">
                  <c:v>47.835552104622231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8F-BD42-94DC-C7694365950C}"/>
            </c:ext>
          </c:extLst>
        </c:ser>
        <c:ser>
          <c:idx val="6"/>
          <c:order val="5"/>
          <c:tx>
            <c:strRef>
              <c:f>Summary!$B$30</c:f>
              <c:strCache>
                <c:ptCount val="1"/>
                <c:pt idx="0">
                  <c:v>High_8hour</c:v>
                </c:pt>
              </c:strCache>
            </c:strRef>
          </c:tx>
          <c:marker>
            <c:symbol val="none"/>
          </c:marker>
          <c:cat>
            <c:strRef>
              <c:f>Summary!$B$24:$AA$24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Summary!$C$30:$AA$30</c:f>
              <c:numCache>
                <c:formatCode>"$"#,##0_);[Red]\("$"#,##0\)</c:formatCode>
                <c:ptCount val="25"/>
                <c:pt idx="0">
                  <c:v>44.200714108882551</c:v>
                </c:pt>
                <c:pt idx="1">
                  <c:v>47.32168594369957</c:v>
                </c:pt>
                <c:pt idx="2">
                  <c:v>48.630649739513437</c:v>
                </c:pt>
                <c:pt idx="3">
                  <c:v>46.415508759480538</c:v>
                </c:pt>
                <c:pt idx="4">
                  <c:v>43.741488037829996</c:v>
                </c:pt>
                <c:pt idx="5">
                  <c:v>41.49997239876204</c:v>
                </c:pt>
                <c:pt idx="6">
                  <c:v>41.43673737602311</c:v>
                </c:pt>
                <c:pt idx="7">
                  <c:v>40.925778292165482</c:v>
                </c:pt>
                <c:pt idx="8">
                  <c:v>41.288274033022503</c:v>
                </c:pt>
                <c:pt idx="9">
                  <c:v>47.299422863028852</c:v>
                </c:pt>
                <c:pt idx="10">
                  <c:v>50.479641155449457</c:v>
                </c:pt>
                <c:pt idx="11">
                  <c:v>52.171507068583466</c:v>
                </c:pt>
                <c:pt idx="12">
                  <c:v>53.909309433035489</c:v>
                </c:pt>
                <c:pt idx="13">
                  <c:v>53.591117654572486</c:v>
                </c:pt>
                <c:pt idx="14">
                  <c:v>53.443728412756826</c:v>
                </c:pt>
                <c:pt idx="15">
                  <c:v>54.669140743192514</c:v>
                </c:pt>
                <c:pt idx="16">
                  <c:v>54.705185090991932</c:v>
                </c:pt>
                <c:pt idx="17">
                  <c:v>56.031144555126524</c:v>
                </c:pt>
                <c:pt idx="18">
                  <c:v>59.813531349133626</c:v>
                </c:pt>
                <c:pt idx="19">
                  <c:v>60.116692173215135</c:v>
                </c:pt>
                <c:pt idx="20">
                  <c:v>46.944197689808846</c:v>
                </c:pt>
                <c:pt idx="21">
                  <c:v>47.588764958065866</c:v>
                </c:pt>
                <c:pt idx="22">
                  <c:v>48.233332226322894</c:v>
                </c:pt>
                <c:pt idx="23">
                  <c:v>49.055403108837638</c:v>
                </c:pt>
                <c:pt idx="24">
                  <c:v>49.877473991352382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8F-BD42-94DC-C76943659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spPr>
          <a:ln>
            <a:noFill/>
          </a:ln>
        </c:spPr>
        <c:crossAx val="5003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Cycles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Summary!$B$35</c:f>
              <c:strCache>
                <c:ptCount val="1"/>
                <c:pt idx="0">
                  <c:v>Base_4hour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Summary!$C$35:$AA$35</c:f>
              <c:numCache>
                <c:formatCode>#,##0</c:formatCode>
                <c:ptCount val="25"/>
                <c:pt idx="0">
                  <c:v>279.91858737569453</c:v>
                </c:pt>
                <c:pt idx="1">
                  <c:v>293.1848193280556</c:v>
                </c:pt>
                <c:pt idx="2">
                  <c:v>296.84709766601861</c:v>
                </c:pt>
                <c:pt idx="3">
                  <c:v>267.29266379231478</c:v>
                </c:pt>
                <c:pt idx="4">
                  <c:v>221.29504084273151</c:v>
                </c:pt>
                <c:pt idx="5">
                  <c:v>195.12877335407401</c:v>
                </c:pt>
                <c:pt idx="6">
                  <c:v>180.5566181575</c:v>
                </c:pt>
                <c:pt idx="7">
                  <c:v>187.01010534462961</c:v>
                </c:pt>
                <c:pt idx="8">
                  <c:v>202.8461948406482</c:v>
                </c:pt>
                <c:pt idx="9">
                  <c:v>242.37332417430559</c:v>
                </c:pt>
                <c:pt idx="10">
                  <c:v>272.85011753810193</c:v>
                </c:pt>
                <c:pt idx="11">
                  <c:v>283.22992125412043</c:v>
                </c:pt>
                <c:pt idx="12">
                  <c:v>291.47723495199068</c:v>
                </c:pt>
                <c:pt idx="13">
                  <c:v>295.30174273203698</c:v>
                </c:pt>
                <c:pt idx="14">
                  <c:v>296.08213652337957</c:v>
                </c:pt>
                <c:pt idx="15">
                  <c:v>301.06632724175921</c:v>
                </c:pt>
                <c:pt idx="16">
                  <c:v>300.20319960305551</c:v>
                </c:pt>
                <c:pt idx="17">
                  <c:v>307.74016806495371</c:v>
                </c:pt>
                <c:pt idx="18">
                  <c:v>320.99858434675917</c:v>
                </c:pt>
                <c:pt idx="19">
                  <c:v>328.31494262587972</c:v>
                </c:pt>
                <c:pt idx="20">
                  <c:v>413.02244017094017</c:v>
                </c:pt>
                <c:pt idx="21">
                  <c:v>451.56197982947884</c:v>
                </c:pt>
                <c:pt idx="22">
                  <c:v>490.10151948801752</c:v>
                </c:pt>
                <c:pt idx="23">
                  <c:v>494.64812892406235</c:v>
                </c:pt>
                <c:pt idx="24">
                  <c:v>499.19473836010712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4-0940-8C43-74D0F7D0D496}"/>
            </c:ext>
          </c:extLst>
        </c:ser>
        <c:ser>
          <c:idx val="1"/>
          <c:order val="1"/>
          <c:tx>
            <c:strRef>
              <c:f>Summary!$B$36</c:f>
              <c:strCache>
                <c:ptCount val="1"/>
                <c:pt idx="0">
                  <c:v>Low_4hour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Summary!$C$36:$AA$36</c:f>
              <c:numCache>
                <c:formatCode>#,##0</c:formatCode>
                <c:ptCount val="25"/>
                <c:pt idx="0">
                  <c:v>173.77690555555549</c:v>
                </c:pt>
                <c:pt idx="1">
                  <c:v>178.86355648148151</c:v>
                </c:pt>
                <c:pt idx="2">
                  <c:v>174.9247</c:v>
                </c:pt>
                <c:pt idx="3">
                  <c:v>150.890662037037</c:v>
                </c:pt>
                <c:pt idx="4">
                  <c:v>114.2698138888889</c:v>
                </c:pt>
                <c:pt idx="5">
                  <c:v>84.206871296296299</c:v>
                </c:pt>
                <c:pt idx="6">
                  <c:v>85.335933333333344</c:v>
                </c:pt>
                <c:pt idx="7">
                  <c:v>92.237571296296295</c:v>
                </c:pt>
                <c:pt idx="8">
                  <c:v>101.43380462962961</c:v>
                </c:pt>
                <c:pt idx="9">
                  <c:v>130.32752011851849</c:v>
                </c:pt>
                <c:pt idx="10">
                  <c:v>154.01831784444451</c:v>
                </c:pt>
                <c:pt idx="11">
                  <c:v>159.26899730370371</c:v>
                </c:pt>
                <c:pt idx="12">
                  <c:v>170.7008953703704</c:v>
                </c:pt>
                <c:pt idx="13">
                  <c:v>178.55817988148149</c:v>
                </c:pt>
                <c:pt idx="14">
                  <c:v>181.90013964444441</c:v>
                </c:pt>
                <c:pt idx="15">
                  <c:v>186.44157727407409</c:v>
                </c:pt>
                <c:pt idx="16">
                  <c:v>186.84383265925919</c:v>
                </c:pt>
                <c:pt idx="17">
                  <c:v>193.06422903703711</c:v>
                </c:pt>
                <c:pt idx="18">
                  <c:v>201.48561355555549</c:v>
                </c:pt>
                <c:pt idx="19">
                  <c:v>206.50923232592589</c:v>
                </c:pt>
                <c:pt idx="20">
                  <c:v>413.02244017094017</c:v>
                </c:pt>
                <c:pt idx="21">
                  <c:v>451.56197982947884</c:v>
                </c:pt>
                <c:pt idx="22">
                  <c:v>490.10151948801752</c:v>
                </c:pt>
                <c:pt idx="23">
                  <c:v>494.64812892406235</c:v>
                </c:pt>
                <c:pt idx="24">
                  <c:v>499.19473836010712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B4-0940-8C43-74D0F7D0D496}"/>
            </c:ext>
          </c:extLst>
        </c:ser>
        <c:ser>
          <c:idx val="2"/>
          <c:order val="2"/>
          <c:tx>
            <c:strRef>
              <c:f>Summary!$B$37</c:f>
              <c:strCache>
                <c:ptCount val="1"/>
                <c:pt idx="0">
                  <c:v>High_4hour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Summary!$C$37:$AA$37</c:f>
              <c:numCache>
                <c:formatCode>#,##0</c:formatCode>
                <c:ptCount val="25"/>
                <c:pt idx="0">
                  <c:v>386.23572613361108</c:v>
                </c:pt>
                <c:pt idx="1">
                  <c:v>382.55290737939811</c:v>
                </c:pt>
                <c:pt idx="2">
                  <c:v>372.5947336311574</c:v>
                </c:pt>
                <c:pt idx="3">
                  <c:v>358.17085912055552</c:v>
                </c:pt>
                <c:pt idx="4">
                  <c:v>318.84576896504632</c:v>
                </c:pt>
                <c:pt idx="5">
                  <c:v>292.7054086744908</c:v>
                </c:pt>
                <c:pt idx="6">
                  <c:v>291.24023314870368</c:v>
                </c:pt>
                <c:pt idx="7">
                  <c:v>296.81774740472218</c:v>
                </c:pt>
                <c:pt idx="8">
                  <c:v>312.92741496874999</c:v>
                </c:pt>
                <c:pt idx="9">
                  <c:v>331.92280417921302</c:v>
                </c:pt>
                <c:pt idx="10">
                  <c:v>346.9579610848611</c:v>
                </c:pt>
                <c:pt idx="11">
                  <c:v>366.33419730462958</c:v>
                </c:pt>
                <c:pt idx="12">
                  <c:v>376.04124508310178</c:v>
                </c:pt>
                <c:pt idx="13">
                  <c:v>378.46019990467602</c:v>
                </c:pt>
                <c:pt idx="14">
                  <c:v>381.71251895083333</c:v>
                </c:pt>
                <c:pt idx="15">
                  <c:v>388.3623996811574</c:v>
                </c:pt>
                <c:pt idx="16">
                  <c:v>391.71839040296288</c:v>
                </c:pt>
                <c:pt idx="17">
                  <c:v>404.09019645393522</c:v>
                </c:pt>
                <c:pt idx="18">
                  <c:v>407.00801819657408</c:v>
                </c:pt>
                <c:pt idx="19">
                  <c:v>410.69787850875002</c:v>
                </c:pt>
                <c:pt idx="20">
                  <c:v>413.02244017094017</c:v>
                </c:pt>
                <c:pt idx="21">
                  <c:v>451.56197982947884</c:v>
                </c:pt>
                <c:pt idx="22">
                  <c:v>490.10151948801752</c:v>
                </c:pt>
                <c:pt idx="23">
                  <c:v>494.64812892406235</c:v>
                </c:pt>
                <c:pt idx="24">
                  <c:v>499.19473836010712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B4-0940-8C43-74D0F7D0D496}"/>
            </c:ext>
          </c:extLst>
        </c:ser>
        <c:ser>
          <c:idx val="3"/>
          <c:order val="3"/>
          <c:tx>
            <c:strRef>
              <c:f>Summary!$B$38</c:f>
              <c:strCache>
                <c:ptCount val="1"/>
                <c:pt idx="0">
                  <c:v>Base_8hour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Summary!$C$38:$AA$38</c:f>
              <c:numCache>
                <c:formatCode>#,##0</c:formatCode>
                <c:ptCount val="25"/>
                <c:pt idx="0">
                  <c:v>202.86714633400459</c:v>
                </c:pt>
                <c:pt idx="1">
                  <c:v>201.60214877048611</c:v>
                </c:pt>
                <c:pt idx="2">
                  <c:v>196.65679302074071</c:v>
                </c:pt>
                <c:pt idx="3">
                  <c:v>179.50447298710651</c:v>
                </c:pt>
                <c:pt idx="4">
                  <c:v>148.31236696532409</c:v>
                </c:pt>
                <c:pt idx="5">
                  <c:v>123.1121415480787</c:v>
                </c:pt>
                <c:pt idx="6">
                  <c:v>121.5801856742593</c:v>
                </c:pt>
                <c:pt idx="7">
                  <c:v>133.9331983120602</c:v>
                </c:pt>
                <c:pt idx="8">
                  <c:v>145.2999119618519</c:v>
                </c:pt>
                <c:pt idx="9">
                  <c:v>162.97198038303239</c:v>
                </c:pt>
                <c:pt idx="10">
                  <c:v>179.11635129967601</c:v>
                </c:pt>
                <c:pt idx="11">
                  <c:v>184.45543957831021</c:v>
                </c:pt>
                <c:pt idx="12">
                  <c:v>190.57405385425929</c:v>
                </c:pt>
                <c:pt idx="13">
                  <c:v>199.47358040493049</c:v>
                </c:pt>
                <c:pt idx="14">
                  <c:v>206.23029313706019</c:v>
                </c:pt>
                <c:pt idx="15">
                  <c:v>210.57575853467591</c:v>
                </c:pt>
                <c:pt idx="16">
                  <c:v>210.4731327249074</c:v>
                </c:pt>
                <c:pt idx="17">
                  <c:v>219.6723805517824</c:v>
                </c:pt>
                <c:pt idx="18">
                  <c:v>217.7130786255324</c:v>
                </c:pt>
                <c:pt idx="19">
                  <c:v>224.83362302432869</c:v>
                </c:pt>
                <c:pt idx="20">
                  <c:v>238.73332353006771</c:v>
                </c:pt>
                <c:pt idx="21">
                  <c:v>241.93748558332726</c:v>
                </c:pt>
                <c:pt idx="22">
                  <c:v>245.14164763658681</c:v>
                </c:pt>
                <c:pt idx="23">
                  <c:v>249.2039787389283</c:v>
                </c:pt>
                <c:pt idx="24">
                  <c:v>253.26630984126979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0F-0F45-9ABC-003B9B116205}"/>
            </c:ext>
          </c:extLst>
        </c:ser>
        <c:ser>
          <c:idx val="4"/>
          <c:order val="4"/>
          <c:tx>
            <c:strRef>
              <c:f>Summary!$B$39</c:f>
              <c:strCache>
                <c:ptCount val="1"/>
                <c:pt idx="0">
                  <c:v>Low_8hour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Summary!$C$39:$AA$39</c:f>
              <c:numCache>
                <c:formatCode>#,##0</c:formatCode>
                <c:ptCount val="25"/>
                <c:pt idx="0">
                  <c:v>152.95156683333329</c:v>
                </c:pt>
                <c:pt idx="1">
                  <c:v>145.34413695185191</c:v>
                </c:pt>
                <c:pt idx="2">
                  <c:v>136.30116801481481</c:v>
                </c:pt>
                <c:pt idx="3">
                  <c:v>122.1217767259259</c:v>
                </c:pt>
                <c:pt idx="4">
                  <c:v>93.869275422222216</c:v>
                </c:pt>
                <c:pt idx="5">
                  <c:v>67.800859259259269</c:v>
                </c:pt>
                <c:pt idx="6">
                  <c:v>72.452001977777769</c:v>
                </c:pt>
                <c:pt idx="7">
                  <c:v>85.006104629629618</c:v>
                </c:pt>
                <c:pt idx="8">
                  <c:v>96.630311574074085</c:v>
                </c:pt>
                <c:pt idx="9">
                  <c:v>105.7912559333333</c:v>
                </c:pt>
                <c:pt idx="10">
                  <c:v>118.0505437296296</c:v>
                </c:pt>
                <c:pt idx="11">
                  <c:v>124.3934279037037</c:v>
                </c:pt>
                <c:pt idx="12">
                  <c:v>133.65930988888891</c:v>
                </c:pt>
                <c:pt idx="13">
                  <c:v>142.4942609</c:v>
                </c:pt>
                <c:pt idx="14">
                  <c:v>151.3609285777778</c:v>
                </c:pt>
                <c:pt idx="15">
                  <c:v>154.00238564814819</c:v>
                </c:pt>
                <c:pt idx="16">
                  <c:v>157.62228400740739</c:v>
                </c:pt>
                <c:pt idx="17">
                  <c:v>165.43213484814819</c:v>
                </c:pt>
                <c:pt idx="18">
                  <c:v>163.25607525185191</c:v>
                </c:pt>
                <c:pt idx="19">
                  <c:v>166.2144811888889</c:v>
                </c:pt>
                <c:pt idx="20">
                  <c:v>238.73332353006771</c:v>
                </c:pt>
                <c:pt idx="21">
                  <c:v>241.93748558332726</c:v>
                </c:pt>
                <c:pt idx="22">
                  <c:v>245.14164763658681</c:v>
                </c:pt>
                <c:pt idx="23">
                  <c:v>249.2039787389283</c:v>
                </c:pt>
                <c:pt idx="24">
                  <c:v>253.26630984126979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0F-0F45-9ABC-003B9B116205}"/>
            </c:ext>
          </c:extLst>
        </c:ser>
        <c:ser>
          <c:idx val="5"/>
          <c:order val="5"/>
          <c:tx>
            <c:strRef>
              <c:f>Summary!$B$40</c:f>
              <c:strCache>
                <c:ptCount val="1"/>
                <c:pt idx="0">
                  <c:v>High_8hour</c:v>
                </c:pt>
              </c:strCache>
            </c:strRef>
          </c:tx>
          <c:marker>
            <c:symbol val="none"/>
          </c:marker>
          <c:cat>
            <c:strRef>
              <c:f>Summary!$B$34:$AA$34</c:f>
              <c:strCache>
                <c:ptCount val="26"/>
                <c:pt idx="0">
                  <c:v>Case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</c:strCache>
            </c:strRef>
          </c:cat>
          <c:val>
            <c:numRef>
              <c:f>Summary!$C$40:$AA$40</c:f>
              <c:numCache>
                <c:formatCode>#,##0</c:formatCode>
                <c:ptCount val="25"/>
                <c:pt idx="0">
                  <c:v>209.88901603194449</c:v>
                </c:pt>
                <c:pt idx="1">
                  <c:v>204.0413743378241</c:v>
                </c:pt>
                <c:pt idx="2">
                  <c:v>196.0518425741667</c:v>
                </c:pt>
                <c:pt idx="3">
                  <c:v>186.79085086819441</c:v>
                </c:pt>
                <c:pt idx="4">
                  <c:v>165.25589949599541</c:v>
                </c:pt>
                <c:pt idx="5">
                  <c:v>148.68873274250001</c:v>
                </c:pt>
                <c:pt idx="6">
                  <c:v>149.47706450224541</c:v>
                </c:pt>
                <c:pt idx="7">
                  <c:v>153.43755122689819</c:v>
                </c:pt>
                <c:pt idx="8">
                  <c:v>163.2666439748148</c:v>
                </c:pt>
                <c:pt idx="9">
                  <c:v>173.01822698030091</c:v>
                </c:pt>
                <c:pt idx="10">
                  <c:v>181.20196427615741</c:v>
                </c:pt>
                <c:pt idx="11">
                  <c:v>190.7181137617824</c:v>
                </c:pt>
                <c:pt idx="12">
                  <c:v>196.35756059835651</c:v>
                </c:pt>
                <c:pt idx="13">
                  <c:v>202.0845397371296</c:v>
                </c:pt>
                <c:pt idx="14">
                  <c:v>206.95488622303239</c:v>
                </c:pt>
                <c:pt idx="15">
                  <c:v>209.97126392303241</c:v>
                </c:pt>
                <c:pt idx="16">
                  <c:v>213.25185443819441</c:v>
                </c:pt>
                <c:pt idx="17">
                  <c:v>220.96799083333329</c:v>
                </c:pt>
                <c:pt idx="18">
                  <c:v>218.4991169202315</c:v>
                </c:pt>
                <c:pt idx="19">
                  <c:v>223.43640800192131</c:v>
                </c:pt>
                <c:pt idx="20">
                  <c:v>238.73332353006771</c:v>
                </c:pt>
                <c:pt idx="21">
                  <c:v>241.93748558332726</c:v>
                </c:pt>
                <c:pt idx="22">
                  <c:v>245.14164763658681</c:v>
                </c:pt>
                <c:pt idx="23">
                  <c:v>249.2039787389283</c:v>
                </c:pt>
                <c:pt idx="24">
                  <c:v>253.26630984126979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0F-0F45-9ABC-003B9B116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0001"/>
        <c:axId val="50040002"/>
      </c:lineChart>
      <c:catAx>
        <c:axId val="5004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spPr>
          <a:ln>
            <a:noFill/>
          </a:ln>
        </c:spPr>
        <c:crossAx val="5004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0</xdr:rowOff>
    </xdr:from>
    <xdr:to>
      <xdr:col>7</xdr:col>
      <xdr:colOff>628650</xdr:colOff>
      <xdr:row>63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45</xdr:row>
      <xdr:rowOff>0</xdr:rowOff>
    </xdr:from>
    <xdr:to>
      <xdr:col>18</xdr:col>
      <xdr:colOff>0</xdr:colOff>
      <xdr:row>63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66</xdr:row>
      <xdr:rowOff>0</xdr:rowOff>
    </xdr:from>
    <xdr:to>
      <xdr:col>7</xdr:col>
      <xdr:colOff>628650</xdr:colOff>
      <xdr:row>84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66</xdr:row>
      <xdr:rowOff>0</xdr:rowOff>
    </xdr:from>
    <xdr:to>
      <xdr:col>18</xdr:col>
      <xdr:colOff>0</xdr:colOff>
      <xdr:row>84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zhengjie/Dropbox/2207260009_DaphneBase/2207260009_DaphneBase/Output/Annual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zhengjie/Downloads/nyiso/Zone%20K/lo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zhengjie/Downloads/nyiso/Zone%20K/hig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ssumptions &amp; Inputs"/>
      <sheetName val="Capacity"/>
      <sheetName val="Resource1_Base_2hour_25_years"/>
      <sheetName val="Resource2_Base_4hour_25_years"/>
      <sheetName val="Resource3_Base_8hour_25_years"/>
    </sheetNames>
    <sheetDataSet>
      <sheetData sheetId="0"/>
      <sheetData sheetId="1"/>
      <sheetData sheetId="2">
        <row r="5">
          <cell r="B5" t="str">
            <v>Year</v>
          </cell>
          <cell r="C5" t="str">
            <v>Full Capacity Price ($/KW-YR)</v>
          </cell>
          <cell r="D5" t="str">
            <v>1 HR Capacity Credit (%)</v>
          </cell>
          <cell r="E5" t="str">
            <v>2 HR Capacity Credit (%)</v>
          </cell>
          <cell r="F5" t="str">
            <v>4 HR Capacity Credit (%)</v>
          </cell>
          <cell r="G5" t="str">
            <v>6 HR Capacity Credit (%)</v>
          </cell>
          <cell r="H5" t="str">
            <v>8 HR Capacity Credit (%)</v>
          </cell>
          <cell r="I5" t="str">
            <v>10 HR Capacity Credit (%)</v>
          </cell>
        </row>
        <row r="6">
          <cell r="B6">
            <v>2025</v>
          </cell>
          <cell r="C6">
            <v>201.32</v>
          </cell>
          <cell r="D6">
            <v>18.75</v>
          </cell>
          <cell r="E6">
            <v>37.5</v>
          </cell>
          <cell r="F6">
            <v>75</v>
          </cell>
          <cell r="G6">
            <v>100</v>
          </cell>
          <cell r="H6">
            <v>100</v>
          </cell>
          <cell r="I6">
            <v>100</v>
          </cell>
        </row>
        <row r="7">
          <cell r="B7">
            <v>2026</v>
          </cell>
          <cell r="C7">
            <v>205.34</v>
          </cell>
          <cell r="D7">
            <v>18.75</v>
          </cell>
          <cell r="E7">
            <v>37.5</v>
          </cell>
          <cell r="F7">
            <v>75</v>
          </cell>
          <cell r="G7">
            <v>100</v>
          </cell>
          <cell r="H7">
            <v>100</v>
          </cell>
          <cell r="I7">
            <v>100</v>
          </cell>
        </row>
        <row r="8">
          <cell r="B8">
            <v>2027</v>
          </cell>
          <cell r="C8">
            <v>209.45</v>
          </cell>
          <cell r="D8">
            <v>18.75</v>
          </cell>
          <cell r="E8">
            <v>37.5</v>
          </cell>
          <cell r="F8">
            <v>75</v>
          </cell>
          <cell r="G8">
            <v>100</v>
          </cell>
          <cell r="H8">
            <v>100</v>
          </cell>
          <cell r="I8">
            <v>100</v>
          </cell>
        </row>
        <row r="9">
          <cell r="B9">
            <v>2028</v>
          </cell>
          <cell r="C9">
            <v>206.94</v>
          </cell>
          <cell r="D9">
            <v>18.75</v>
          </cell>
          <cell r="E9">
            <v>37.5</v>
          </cell>
          <cell r="F9">
            <v>75</v>
          </cell>
          <cell r="G9">
            <v>100</v>
          </cell>
          <cell r="H9">
            <v>100</v>
          </cell>
          <cell r="I9">
            <v>100</v>
          </cell>
        </row>
        <row r="10">
          <cell r="B10">
            <v>2029</v>
          </cell>
          <cell r="C10">
            <v>209.29</v>
          </cell>
          <cell r="D10">
            <v>18.75</v>
          </cell>
          <cell r="E10">
            <v>37.5</v>
          </cell>
          <cell r="F10">
            <v>75</v>
          </cell>
          <cell r="G10">
            <v>100</v>
          </cell>
          <cell r="H10">
            <v>100</v>
          </cell>
          <cell r="I10">
            <v>100</v>
          </cell>
        </row>
        <row r="11">
          <cell r="B11">
            <v>2030</v>
          </cell>
          <cell r="C11">
            <v>211.94</v>
          </cell>
          <cell r="D11">
            <v>18.75</v>
          </cell>
          <cell r="E11">
            <v>37.5</v>
          </cell>
          <cell r="F11">
            <v>75</v>
          </cell>
          <cell r="G11">
            <v>100</v>
          </cell>
          <cell r="H11">
            <v>100</v>
          </cell>
          <cell r="I11">
            <v>100</v>
          </cell>
        </row>
        <row r="12">
          <cell r="B12">
            <v>2031</v>
          </cell>
          <cell r="C12">
            <v>214.91</v>
          </cell>
          <cell r="D12">
            <v>18.75</v>
          </cell>
          <cell r="E12">
            <v>37.5</v>
          </cell>
          <cell r="F12">
            <v>75</v>
          </cell>
          <cell r="G12">
            <v>100</v>
          </cell>
          <cell r="H12">
            <v>100</v>
          </cell>
          <cell r="I12">
            <v>100</v>
          </cell>
        </row>
        <row r="13">
          <cell r="B13">
            <v>2032</v>
          </cell>
          <cell r="C13">
            <v>217.57</v>
          </cell>
          <cell r="D13">
            <v>18.75</v>
          </cell>
          <cell r="E13">
            <v>37.5</v>
          </cell>
          <cell r="F13">
            <v>75</v>
          </cell>
          <cell r="G13">
            <v>100</v>
          </cell>
          <cell r="H13">
            <v>100</v>
          </cell>
          <cell r="I13">
            <v>100</v>
          </cell>
        </row>
        <row r="14">
          <cell r="B14">
            <v>2033</v>
          </cell>
          <cell r="C14">
            <v>220.25</v>
          </cell>
          <cell r="D14">
            <v>18.75</v>
          </cell>
          <cell r="E14">
            <v>37.5</v>
          </cell>
          <cell r="F14">
            <v>75</v>
          </cell>
          <cell r="G14">
            <v>100</v>
          </cell>
          <cell r="H14">
            <v>100</v>
          </cell>
          <cell r="I14">
            <v>100</v>
          </cell>
        </row>
        <row r="15">
          <cell r="B15">
            <v>2034</v>
          </cell>
          <cell r="C15">
            <v>223.25</v>
          </cell>
          <cell r="D15">
            <v>16.5</v>
          </cell>
          <cell r="E15">
            <v>33</v>
          </cell>
          <cell r="F15">
            <v>66</v>
          </cell>
          <cell r="G15">
            <v>99</v>
          </cell>
          <cell r="H15">
            <v>100</v>
          </cell>
          <cell r="I15">
            <v>100</v>
          </cell>
        </row>
        <row r="16">
          <cell r="B16">
            <v>2035</v>
          </cell>
          <cell r="C16">
            <v>226.29</v>
          </cell>
          <cell r="D16">
            <v>14.5</v>
          </cell>
          <cell r="E16">
            <v>29</v>
          </cell>
          <cell r="F16">
            <v>58</v>
          </cell>
          <cell r="G16">
            <v>87</v>
          </cell>
          <cell r="H16">
            <v>100</v>
          </cell>
          <cell r="I16">
            <v>100</v>
          </cell>
        </row>
        <row r="17">
          <cell r="B17">
            <v>2036</v>
          </cell>
          <cell r="C17">
            <v>229.06</v>
          </cell>
          <cell r="D17">
            <v>14.25</v>
          </cell>
          <cell r="E17">
            <v>28.5</v>
          </cell>
          <cell r="F17">
            <v>57</v>
          </cell>
          <cell r="G17">
            <v>85.5</v>
          </cell>
          <cell r="H17">
            <v>100</v>
          </cell>
          <cell r="I17">
            <v>100</v>
          </cell>
        </row>
        <row r="18">
          <cell r="B18">
            <v>2037</v>
          </cell>
          <cell r="C18">
            <v>232.17</v>
          </cell>
          <cell r="D18">
            <v>14</v>
          </cell>
          <cell r="E18">
            <v>28</v>
          </cell>
          <cell r="F18">
            <v>56</v>
          </cell>
          <cell r="G18">
            <v>84</v>
          </cell>
          <cell r="H18">
            <v>100</v>
          </cell>
          <cell r="I18">
            <v>100</v>
          </cell>
        </row>
        <row r="19">
          <cell r="B19">
            <v>2038</v>
          </cell>
          <cell r="C19">
            <v>235.54</v>
          </cell>
          <cell r="D19">
            <v>14</v>
          </cell>
          <cell r="E19">
            <v>28</v>
          </cell>
          <cell r="F19">
            <v>56</v>
          </cell>
          <cell r="G19">
            <v>84</v>
          </cell>
          <cell r="H19">
            <v>100</v>
          </cell>
          <cell r="I19">
            <v>100</v>
          </cell>
        </row>
        <row r="20">
          <cell r="B20">
            <v>2039</v>
          </cell>
          <cell r="C20">
            <v>239.27</v>
          </cell>
          <cell r="D20">
            <v>14</v>
          </cell>
          <cell r="E20">
            <v>28</v>
          </cell>
          <cell r="F20">
            <v>56</v>
          </cell>
          <cell r="G20">
            <v>84</v>
          </cell>
          <cell r="H20">
            <v>100</v>
          </cell>
          <cell r="I20">
            <v>100</v>
          </cell>
        </row>
        <row r="21">
          <cell r="B21">
            <v>2040</v>
          </cell>
          <cell r="C21">
            <v>242.4</v>
          </cell>
          <cell r="D21">
            <v>13.75</v>
          </cell>
          <cell r="E21">
            <v>27.5</v>
          </cell>
          <cell r="F21">
            <v>55</v>
          </cell>
          <cell r="G21">
            <v>82.5</v>
          </cell>
          <cell r="H21">
            <v>100</v>
          </cell>
          <cell r="I21">
            <v>100</v>
          </cell>
        </row>
        <row r="22">
          <cell r="B22">
            <v>2041</v>
          </cell>
          <cell r="C22">
            <v>245.89</v>
          </cell>
          <cell r="D22">
            <v>13.75</v>
          </cell>
          <cell r="E22">
            <v>27.5</v>
          </cell>
          <cell r="F22">
            <v>55</v>
          </cell>
          <cell r="G22">
            <v>82.5</v>
          </cell>
          <cell r="H22">
            <v>100</v>
          </cell>
          <cell r="I22">
            <v>100</v>
          </cell>
        </row>
        <row r="23">
          <cell r="B23">
            <v>2042</v>
          </cell>
          <cell r="C23">
            <v>249.43</v>
          </cell>
          <cell r="D23">
            <v>13.5</v>
          </cell>
          <cell r="E23">
            <v>27</v>
          </cell>
          <cell r="F23">
            <v>54</v>
          </cell>
          <cell r="G23">
            <v>81</v>
          </cell>
          <cell r="H23">
            <v>100</v>
          </cell>
          <cell r="I23">
            <v>100</v>
          </cell>
        </row>
        <row r="24">
          <cell r="B24">
            <v>2043</v>
          </cell>
          <cell r="C24">
            <v>253.01</v>
          </cell>
          <cell r="D24">
            <v>12.25</v>
          </cell>
          <cell r="E24">
            <v>24.5</v>
          </cell>
          <cell r="F24">
            <v>49</v>
          </cell>
          <cell r="G24">
            <v>73.5</v>
          </cell>
          <cell r="H24">
            <v>100</v>
          </cell>
          <cell r="I24">
            <v>100</v>
          </cell>
        </row>
        <row r="25">
          <cell r="B25">
            <v>2044</v>
          </cell>
          <cell r="C25">
            <v>256.63</v>
          </cell>
          <cell r="D25">
            <v>12</v>
          </cell>
          <cell r="E25">
            <v>24</v>
          </cell>
          <cell r="F25">
            <v>48</v>
          </cell>
          <cell r="G25">
            <v>72</v>
          </cell>
          <cell r="H25">
            <v>100</v>
          </cell>
          <cell r="I25">
            <v>100</v>
          </cell>
        </row>
        <row r="26">
          <cell r="B26">
            <v>2045</v>
          </cell>
          <cell r="C26">
            <v>260.66000000000003</v>
          </cell>
          <cell r="D26">
            <v>11.75</v>
          </cell>
          <cell r="E26">
            <v>23.5</v>
          </cell>
          <cell r="F26">
            <v>47</v>
          </cell>
          <cell r="G26">
            <v>70.5</v>
          </cell>
          <cell r="H26">
            <v>100</v>
          </cell>
          <cell r="I26">
            <v>100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ssumptions &amp; Inputs"/>
      <sheetName val="Capacity"/>
      <sheetName val="Resource1_Low_2hour_25_years"/>
      <sheetName val="Resource2_Low_4hour_25_years"/>
      <sheetName val="Resource3_Low_8hour_25_years"/>
    </sheetNames>
    <sheetDataSet>
      <sheetData sheetId="0"/>
      <sheetData sheetId="1"/>
      <sheetData sheetId="2">
        <row r="5">
          <cell r="B5" t="str">
            <v>Year</v>
          </cell>
          <cell r="C5" t="str">
            <v>Full Capacity Price ($/KW-YR)</v>
          </cell>
          <cell r="D5" t="str">
            <v>1 HR Capacity Credit (%)</v>
          </cell>
          <cell r="E5" t="str">
            <v>2 HR Capacity Credit (%)</v>
          </cell>
          <cell r="F5" t="str">
            <v>4 HR Capacity Credit (%)</v>
          </cell>
          <cell r="G5" t="str">
            <v>6 HR Capacity Credit (%)</v>
          </cell>
          <cell r="H5" t="str">
            <v>8 HR Capacity Credit (%)</v>
          </cell>
          <cell r="I5" t="str">
            <v>10 HR Capacity Credit (%)</v>
          </cell>
        </row>
        <row r="6">
          <cell r="B6">
            <v>2025</v>
          </cell>
          <cell r="C6">
            <v>102</v>
          </cell>
          <cell r="D6">
            <v>18.75</v>
          </cell>
          <cell r="E6">
            <v>37.5</v>
          </cell>
          <cell r="F6">
            <v>75</v>
          </cell>
          <cell r="G6">
            <v>100</v>
          </cell>
          <cell r="H6">
            <v>100</v>
          </cell>
          <cell r="I6">
            <v>100</v>
          </cell>
        </row>
        <row r="7">
          <cell r="B7">
            <v>2026</v>
          </cell>
          <cell r="C7">
            <v>105.91</v>
          </cell>
          <cell r="D7">
            <v>18.75</v>
          </cell>
          <cell r="E7">
            <v>37.5</v>
          </cell>
          <cell r="F7">
            <v>75</v>
          </cell>
          <cell r="G7">
            <v>100</v>
          </cell>
          <cell r="H7">
            <v>100</v>
          </cell>
          <cell r="I7">
            <v>100</v>
          </cell>
        </row>
        <row r="8">
          <cell r="B8">
            <v>2027</v>
          </cell>
          <cell r="C8">
            <v>121.32</v>
          </cell>
          <cell r="D8">
            <v>18.75</v>
          </cell>
          <cell r="E8">
            <v>37.5</v>
          </cell>
          <cell r="F8">
            <v>75</v>
          </cell>
          <cell r="G8">
            <v>100</v>
          </cell>
          <cell r="H8">
            <v>100</v>
          </cell>
          <cell r="I8">
            <v>100</v>
          </cell>
        </row>
        <row r="9">
          <cell r="B9">
            <v>2028</v>
          </cell>
          <cell r="C9">
            <v>154.91</v>
          </cell>
          <cell r="D9">
            <v>18.75</v>
          </cell>
          <cell r="E9">
            <v>37.5</v>
          </cell>
          <cell r="F9">
            <v>75</v>
          </cell>
          <cell r="G9">
            <v>100</v>
          </cell>
          <cell r="H9">
            <v>100</v>
          </cell>
          <cell r="I9">
            <v>100</v>
          </cell>
        </row>
        <row r="10">
          <cell r="B10">
            <v>2029</v>
          </cell>
          <cell r="C10">
            <v>159.49</v>
          </cell>
          <cell r="D10">
            <v>18.75</v>
          </cell>
          <cell r="E10">
            <v>37.5</v>
          </cell>
          <cell r="F10">
            <v>75</v>
          </cell>
          <cell r="G10">
            <v>100</v>
          </cell>
          <cell r="H10">
            <v>100</v>
          </cell>
          <cell r="I10">
            <v>100</v>
          </cell>
        </row>
        <row r="11">
          <cell r="B11">
            <v>2030</v>
          </cell>
          <cell r="C11">
            <v>165.99</v>
          </cell>
          <cell r="D11">
            <v>18.75</v>
          </cell>
          <cell r="E11">
            <v>37.5</v>
          </cell>
          <cell r="F11">
            <v>75</v>
          </cell>
          <cell r="G11">
            <v>100</v>
          </cell>
          <cell r="H11">
            <v>100</v>
          </cell>
          <cell r="I11">
            <v>100</v>
          </cell>
        </row>
        <row r="12">
          <cell r="B12">
            <v>2031</v>
          </cell>
          <cell r="C12">
            <v>165.52</v>
          </cell>
          <cell r="D12">
            <v>18.75</v>
          </cell>
          <cell r="E12">
            <v>37.5</v>
          </cell>
          <cell r="F12">
            <v>75</v>
          </cell>
          <cell r="G12">
            <v>100</v>
          </cell>
          <cell r="H12">
            <v>100</v>
          </cell>
          <cell r="I12">
            <v>100</v>
          </cell>
        </row>
        <row r="13">
          <cell r="B13">
            <v>2032</v>
          </cell>
          <cell r="C13">
            <v>169.25</v>
          </cell>
          <cell r="D13">
            <v>18.75</v>
          </cell>
          <cell r="E13">
            <v>37.5</v>
          </cell>
          <cell r="F13">
            <v>75</v>
          </cell>
          <cell r="G13">
            <v>100</v>
          </cell>
          <cell r="H13">
            <v>100</v>
          </cell>
          <cell r="I13">
            <v>100</v>
          </cell>
        </row>
        <row r="14">
          <cell r="B14">
            <v>2033</v>
          </cell>
          <cell r="C14">
            <v>172.04</v>
          </cell>
          <cell r="D14">
            <v>18.75</v>
          </cell>
          <cell r="E14">
            <v>37.5</v>
          </cell>
          <cell r="F14">
            <v>75</v>
          </cell>
          <cell r="G14">
            <v>100</v>
          </cell>
          <cell r="H14">
            <v>100</v>
          </cell>
          <cell r="I14">
            <v>100</v>
          </cell>
        </row>
        <row r="15">
          <cell r="B15">
            <v>2034</v>
          </cell>
          <cell r="C15">
            <v>170.95</v>
          </cell>
          <cell r="D15">
            <v>16.5</v>
          </cell>
          <cell r="E15">
            <v>33</v>
          </cell>
          <cell r="F15">
            <v>66</v>
          </cell>
          <cell r="G15">
            <v>99</v>
          </cell>
          <cell r="H15">
            <v>100</v>
          </cell>
          <cell r="I15">
            <v>100</v>
          </cell>
        </row>
        <row r="16">
          <cell r="B16">
            <v>2035</v>
          </cell>
          <cell r="C16">
            <v>177.22</v>
          </cell>
          <cell r="D16">
            <v>14.5</v>
          </cell>
          <cell r="E16">
            <v>29</v>
          </cell>
          <cell r="F16">
            <v>58</v>
          </cell>
          <cell r="G16">
            <v>87</v>
          </cell>
          <cell r="H16">
            <v>100</v>
          </cell>
          <cell r="I16">
            <v>100</v>
          </cell>
        </row>
        <row r="17">
          <cell r="B17">
            <v>2036</v>
          </cell>
          <cell r="C17">
            <v>177.65</v>
          </cell>
          <cell r="D17">
            <v>14.25</v>
          </cell>
          <cell r="E17">
            <v>28.5</v>
          </cell>
          <cell r="F17">
            <v>57</v>
          </cell>
          <cell r="G17">
            <v>85.5</v>
          </cell>
          <cell r="H17">
            <v>100</v>
          </cell>
          <cell r="I17">
            <v>100</v>
          </cell>
        </row>
        <row r="18">
          <cell r="B18">
            <v>2037</v>
          </cell>
          <cell r="C18">
            <v>175.92</v>
          </cell>
          <cell r="D18">
            <v>14</v>
          </cell>
          <cell r="E18">
            <v>28</v>
          </cell>
          <cell r="F18">
            <v>56</v>
          </cell>
          <cell r="G18">
            <v>84</v>
          </cell>
          <cell r="H18">
            <v>100</v>
          </cell>
          <cell r="I18">
            <v>100</v>
          </cell>
        </row>
        <row r="19">
          <cell r="B19">
            <v>2038</v>
          </cell>
          <cell r="C19">
            <v>181.16</v>
          </cell>
          <cell r="D19">
            <v>14</v>
          </cell>
          <cell r="E19">
            <v>28</v>
          </cell>
          <cell r="F19">
            <v>56</v>
          </cell>
          <cell r="G19">
            <v>84</v>
          </cell>
          <cell r="H19">
            <v>100</v>
          </cell>
          <cell r="I19">
            <v>100</v>
          </cell>
        </row>
        <row r="20">
          <cell r="B20">
            <v>2039</v>
          </cell>
          <cell r="C20">
            <v>180.98</v>
          </cell>
          <cell r="D20">
            <v>14</v>
          </cell>
          <cell r="E20">
            <v>28</v>
          </cell>
          <cell r="F20">
            <v>56</v>
          </cell>
          <cell r="G20">
            <v>84</v>
          </cell>
          <cell r="H20">
            <v>100</v>
          </cell>
          <cell r="I20">
            <v>100</v>
          </cell>
        </row>
        <row r="21">
          <cell r="B21">
            <v>2040</v>
          </cell>
          <cell r="C21">
            <v>179.62</v>
          </cell>
          <cell r="D21">
            <v>13.75</v>
          </cell>
          <cell r="E21">
            <v>27.5</v>
          </cell>
          <cell r="F21">
            <v>55</v>
          </cell>
          <cell r="G21">
            <v>82.5</v>
          </cell>
          <cell r="H21">
            <v>100</v>
          </cell>
          <cell r="I21">
            <v>100</v>
          </cell>
        </row>
        <row r="22">
          <cell r="B22">
            <v>2041</v>
          </cell>
          <cell r="C22">
            <v>186.6</v>
          </cell>
          <cell r="D22">
            <v>13.75</v>
          </cell>
          <cell r="E22">
            <v>27.5</v>
          </cell>
          <cell r="F22">
            <v>55</v>
          </cell>
          <cell r="G22">
            <v>82.5</v>
          </cell>
          <cell r="H22">
            <v>100</v>
          </cell>
          <cell r="I22">
            <v>100</v>
          </cell>
        </row>
        <row r="23">
          <cell r="B23">
            <v>2042</v>
          </cell>
          <cell r="C23">
            <v>185.45</v>
          </cell>
          <cell r="D23">
            <v>13.5</v>
          </cell>
          <cell r="E23">
            <v>27</v>
          </cell>
          <cell r="F23">
            <v>54</v>
          </cell>
          <cell r="G23">
            <v>81</v>
          </cell>
          <cell r="H23">
            <v>100</v>
          </cell>
          <cell r="I23">
            <v>100</v>
          </cell>
        </row>
        <row r="24">
          <cell r="B24">
            <v>2043</v>
          </cell>
          <cell r="C24">
            <v>188.4</v>
          </cell>
          <cell r="D24">
            <v>12.25</v>
          </cell>
          <cell r="E24">
            <v>24.5</v>
          </cell>
          <cell r="F24">
            <v>49</v>
          </cell>
          <cell r="G24">
            <v>73.5</v>
          </cell>
          <cell r="H24">
            <v>100</v>
          </cell>
          <cell r="I24">
            <v>100</v>
          </cell>
        </row>
        <row r="25">
          <cell r="B25">
            <v>2044</v>
          </cell>
          <cell r="C25">
            <v>184.87</v>
          </cell>
          <cell r="D25">
            <v>12</v>
          </cell>
          <cell r="E25">
            <v>24</v>
          </cell>
          <cell r="F25">
            <v>48</v>
          </cell>
          <cell r="G25">
            <v>72</v>
          </cell>
          <cell r="H25">
            <v>100</v>
          </cell>
          <cell r="I25">
            <v>100</v>
          </cell>
        </row>
        <row r="26">
          <cell r="B26">
            <v>2045</v>
          </cell>
          <cell r="C26">
            <v>188.74</v>
          </cell>
          <cell r="D26">
            <v>11.75</v>
          </cell>
          <cell r="E26">
            <v>23.5</v>
          </cell>
          <cell r="F26">
            <v>47</v>
          </cell>
          <cell r="G26">
            <v>70.5</v>
          </cell>
          <cell r="H26">
            <v>100</v>
          </cell>
          <cell r="I26">
            <v>100</v>
          </cell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ssumptions &amp; Inputs"/>
      <sheetName val="Capacity"/>
      <sheetName val="Resource1_High_2hour_25_years"/>
      <sheetName val="Resource2_High_4hour_25_years"/>
      <sheetName val="Resource3_High_8hour_25_years"/>
    </sheetNames>
    <sheetDataSet>
      <sheetData sheetId="0"/>
      <sheetData sheetId="1"/>
      <sheetData sheetId="2">
        <row r="5">
          <cell r="B5" t="str">
            <v>Year</v>
          </cell>
          <cell r="C5" t="str">
            <v>Full Capacity Price ($/KW-YR)</v>
          </cell>
          <cell r="D5" t="str">
            <v>1 HR Capacity Credit (%)</v>
          </cell>
          <cell r="E5" t="str">
            <v>2 HR Capacity Credit (%)</v>
          </cell>
          <cell r="F5" t="str">
            <v>4 HR Capacity Credit (%)</v>
          </cell>
          <cell r="G5" t="str">
            <v>6 HR Capacity Credit (%)</v>
          </cell>
          <cell r="H5" t="str">
            <v>8 HR Capacity Credit (%)</v>
          </cell>
          <cell r="I5" t="str">
            <v>10 HR Capacity Credit (%)</v>
          </cell>
        </row>
        <row r="6">
          <cell r="B6">
            <v>2025</v>
          </cell>
          <cell r="C6">
            <v>102</v>
          </cell>
          <cell r="D6">
            <v>18.75</v>
          </cell>
          <cell r="E6">
            <v>37.5</v>
          </cell>
          <cell r="F6">
            <v>75</v>
          </cell>
          <cell r="G6">
            <v>100</v>
          </cell>
          <cell r="H6">
            <v>100</v>
          </cell>
          <cell r="I6">
            <v>100</v>
          </cell>
        </row>
        <row r="7">
          <cell r="B7">
            <v>2026</v>
          </cell>
          <cell r="C7">
            <v>105.91</v>
          </cell>
          <cell r="D7">
            <v>18.75</v>
          </cell>
          <cell r="E7">
            <v>37.5</v>
          </cell>
          <cell r="F7">
            <v>75</v>
          </cell>
          <cell r="G7">
            <v>100</v>
          </cell>
          <cell r="H7">
            <v>100</v>
          </cell>
          <cell r="I7">
            <v>100</v>
          </cell>
        </row>
        <row r="8">
          <cell r="B8">
            <v>2027</v>
          </cell>
          <cell r="C8">
            <v>121.32</v>
          </cell>
          <cell r="D8">
            <v>18.75</v>
          </cell>
          <cell r="E8">
            <v>37.5</v>
          </cell>
          <cell r="F8">
            <v>75</v>
          </cell>
          <cell r="G8">
            <v>100</v>
          </cell>
          <cell r="H8">
            <v>100</v>
          </cell>
          <cell r="I8">
            <v>100</v>
          </cell>
        </row>
        <row r="9">
          <cell r="B9">
            <v>2028</v>
          </cell>
          <cell r="C9">
            <v>154.91</v>
          </cell>
          <cell r="D9">
            <v>18.75</v>
          </cell>
          <cell r="E9">
            <v>37.5</v>
          </cell>
          <cell r="F9">
            <v>75</v>
          </cell>
          <cell r="G9">
            <v>100</v>
          </cell>
          <cell r="H9">
            <v>100</v>
          </cell>
          <cell r="I9">
            <v>100</v>
          </cell>
        </row>
        <row r="10">
          <cell r="B10">
            <v>2029</v>
          </cell>
          <cell r="C10">
            <v>159.49</v>
          </cell>
          <cell r="D10">
            <v>18.75</v>
          </cell>
          <cell r="E10">
            <v>37.5</v>
          </cell>
          <cell r="F10">
            <v>75</v>
          </cell>
          <cell r="G10">
            <v>100</v>
          </cell>
          <cell r="H10">
            <v>100</v>
          </cell>
          <cell r="I10">
            <v>100</v>
          </cell>
        </row>
        <row r="11">
          <cell r="B11">
            <v>2030</v>
          </cell>
          <cell r="C11">
            <v>165.99</v>
          </cell>
          <cell r="D11">
            <v>18.75</v>
          </cell>
          <cell r="E11">
            <v>37.5</v>
          </cell>
          <cell r="F11">
            <v>75</v>
          </cell>
          <cell r="G11">
            <v>100</v>
          </cell>
          <cell r="H11">
            <v>100</v>
          </cell>
          <cell r="I11">
            <v>100</v>
          </cell>
        </row>
        <row r="12">
          <cell r="B12">
            <v>2031</v>
          </cell>
          <cell r="C12">
            <v>165.52</v>
          </cell>
          <cell r="D12">
            <v>18.75</v>
          </cell>
          <cell r="E12">
            <v>37.5</v>
          </cell>
          <cell r="F12">
            <v>75</v>
          </cell>
          <cell r="G12">
            <v>100</v>
          </cell>
          <cell r="H12">
            <v>100</v>
          </cell>
          <cell r="I12">
            <v>100</v>
          </cell>
        </row>
        <row r="13">
          <cell r="B13">
            <v>2032</v>
          </cell>
          <cell r="C13">
            <v>169.25</v>
          </cell>
          <cell r="D13">
            <v>18.75</v>
          </cell>
          <cell r="E13">
            <v>37.5</v>
          </cell>
          <cell r="F13">
            <v>75</v>
          </cell>
          <cell r="G13">
            <v>100</v>
          </cell>
          <cell r="H13">
            <v>100</v>
          </cell>
          <cell r="I13">
            <v>100</v>
          </cell>
        </row>
        <row r="14">
          <cell r="B14">
            <v>2033</v>
          </cell>
          <cell r="C14">
            <v>172.04</v>
          </cell>
          <cell r="D14">
            <v>18.75</v>
          </cell>
          <cell r="E14">
            <v>37.5</v>
          </cell>
          <cell r="F14">
            <v>75</v>
          </cell>
          <cell r="G14">
            <v>100</v>
          </cell>
          <cell r="H14">
            <v>100</v>
          </cell>
          <cell r="I14">
            <v>100</v>
          </cell>
        </row>
        <row r="15">
          <cell r="B15">
            <v>2034</v>
          </cell>
          <cell r="C15">
            <v>170.95</v>
          </cell>
          <cell r="D15">
            <v>16.5</v>
          </cell>
          <cell r="E15">
            <v>33</v>
          </cell>
          <cell r="F15">
            <v>66</v>
          </cell>
          <cell r="G15">
            <v>99</v>
          </cell>
          <cell r="H15">
            <v>100</v>
          </cell>
          <cell r="I15">
            <v>100</v>
          </cell>
        </row>
        <row r="16">
          <cell r="B16">
            <v>2035</v>
          </cell>
          <cell r="C16">
            <v>177.22</v>
          </cell>
          <cell r="D16">
            <v>14.5</v>
          </cell>
          <cell r="E16">
            <v>29</v>
          </cell>
          <cell r="F16">
            <v>58</v>
          </cell>
          <cell r="G16">
            <v>87</v>
          </cell>
          <cell r="H16">
            <v>100</v>
          </cell>
          <cell r="I16">
            <v>100</v>
          </cell>
        </row>
        <row r="17">
          <cell r="B17">
            <v>2036</v>
          </cell>
          <cell r="C17">
            <v>177.65</v>
          </cell>
          <cell r="D17">
            <v>14.25</v>
          </cell>
          <cell r="E17">
            <v>28.5</v>
          </cell>
          <cell r="F17">
            <v>57</v>
          </cell>
          <cell r="G17">
            <v>85.5</v>
          </cell>
          <cell r="H17">
            <v>100</v>
          </cell>
          <cell r="I17">
            <v>100</v>
          </cell>
        </row>
        <row r="18">
          <cell r="B18">
            <v>2037</v>
          </cell>
          <cell r="C18">
            <v>175.92</v>
          </cell>
          <cell r="D18">
            <v>14</v>
          </cell>
          <cell r="E18">
            <v>28</v>
          </cell>
          <cell r="F18">
            <v>56</v>
          </cell>
          <cell r="G18">
            <v>84</v>
          </cell>
          <cell r="H18">
            <v>100</v>
          </cell>
          <cell r="I18">
            <v>100</v>
          </cell>
        </row>
        <row r="19">
          <cell r="B19">
            <v>2038</v>
          </cell>
          <cell r="C19">
            <v>181.16</v>
          </cell>
          <cell r="D19">
            <v>14</v>
          </cell>
          <cell r="E19">
            <v>28</v>
          </cell>
          <cell r="F19">
            <v>56</v>
          </cell>
          <cell r="G19">
            <v>84</v>
          </cell>
          <cell r="H19">
            <v>100</v>
          </cell>
          <cell r="I19">
            <v>100</v>
          </cell>
        </row>
        <row r="20">
          <cell r="B20">
            <v>2039</v>
          </cell>
          <cell r="C20">
            <v>180.98</v>
          </cell>
          <cell r="D20">
            <v>14</v>
          </cell>
          <cell r="E20">
            <v>28</v>
          </cell>
          <cell r="F20">
            <v>56</v>
          </cell>
          <cell r="G20">
            <v>84</v>
          </cell>
          <cell r="H20">
            <v>100</v>
          </cell>
          <cell r="I20">
            <v>100</v>
          </cell>
        </row>
        <row r="21">
          <cell r="B21">
            <v>2040</v>
          </cell>
          <cell r="C21">
            <v>179.62</v>
          </cell>
          <cell r="D21">
            <v>13.75</v>
          </cell>
          <cell r="E21">
            <v>27.5</v>
          </cell>
          <cell r="F21">
            <v>55</v>
          </cell>
          <cell r="G21">
            <v>82.5</v>
          </cell>
          <cell r="H21">
            <v>100</v>
          </cell>
          <cell r="I21">
            <v>100</v>
          </cell>
        </row>
        <row r="22">
          <cell r="B22">
            <v>2041</v>
          </cell>
          <cell r="C22">
            <v>186.6</v>
          </cell>
          <cell r="D22">
            <v>13.75</v>
          </cell>
          <cell r="E22">
            <v>27.5</v>
          </cell>
          <cell r="F22">
            <v>55</v>
          </cell>
          <cell r="G22">
            <v>82.5</v>
          </cell>
          <cell r="H22">
            <v>100</v>
          </cell>
          <cell r="I22">
            <v>100</v>
          </cell>
        </row>
        <row r="23">
          <cell r="B23">
            <v>2042</v>
          </cell>
          <cell r="C23">
            <v>185.45</v>
          </cell>
          <cell r="D23">
            <v>13.5</v>
          </cell>
          <cell r="E23">
            <v>27</v>
          </cell>
          <cell r="F23">
            <v>54</v>
          </cell>
          <cell r="G23">
            <v>81</v>
          </cell>
          <cell r="H23">
            <v>100</v>
          </cell>
          <cell r="I23">
            <v>100</v>
          </cell>
        </row>
        <row r="24">
          <cell r="B24">
            <v>2043</v>
          </cell>
          <cell r="C24">
            <v>188.4</v>
          </cell>
          <cell r="D24">
            <v>12.25</v>
          </cell>
          <cell r="E24">
            <v>24.5</v>
          </cell>
          <cell r="F24">
            <v>49</v>
          </cell>
          <cell r="G24">
            <v>73.5</v>
          </cell>
          <cell r="H24">
            <v>100</v>
          </cell>
          <cell r="I24">
            <v>100</v>
          </cell>
        </row>
        <row r="25">
          <cell r="B25">
            <v>2044</v>
          </cell>
          <cell r="C25">
            <v>184.87</v>
          </cell>
          <cell r="D25">
            <v>12</v>
          </cell>
          <cell r="E25">
            <v>24</v>
          </cell>
          <cell r="F25">
            <v>48</v>
          </cell>
          <cell r="G25">
            <v>72</v>
          </cell>
          <cell r="H25">
            <v>100</v>
          </cell>
          <cell r="I25">
            <v>100</v>
          </cell>
        </row>
        <row r="26">
          <cell r="B26">
            <v>2045</v>
          </cell>
          <cell r="C26">
            <v>188.74</v>
          </cell>
          <cell r="D26">
            <v>11.75</v>
          </cell>
          <cell r="E26">
            <v>23.5</v>
          </cell>
          <cell r="F26">
            <v>47</v>
          </cell>
          <cell r="G26">
            <v>70.5</v>
          </cell>
          <cell r="H26">
            <v>100</v>
          </cell>
          <cell r="I26">
            <v>100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41"/>
  <sheetViews>
    <sheetView topLeftCell="A44" zoomScale="106" workbookViewId="0">
      <selection activeCell="B5" sqref="B5"/>
    </sheetView>
  </sheetViews>
  <sheetFormatPr defaultColWidth="8.85546875" defaultRowHeight="15"/>
  <cols>
    <col min="2" max="2" width="31.7109375" customWidth="1"/>
    <col min="3" max="30" width="13.7109375" customWidth="1"/>
  </cols>
  <sheetData>
    <row r="3" spans="1:33">
      <c r="B3" s="23"/>
      <c r="C3" s="25" t="s">
        <v>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spans="1:33" ht="15.95">
      <c r="A4" s="1"/>
      <c r="B4" s="23" t="s">
        <v>1</v>
      </c>
      <c r="C4" s="2">
        <v>2025</v>
      </c>
      <c r="D4" s="2">
        <v>2026</v>
      </c>
      <c r="E4" s="2">
        <v>2027</v>
      </c>
      <c r="F4" s="2">
        <v>2028</v>
      </c>
      <c r="G4" s="2">
        <v>2029</v>
      </c>
      <c r="H4" s="2">
        <v>2030</v>
      </c>
      <c r="I4" s="2">
        <v>2031</v>
      </c>
      <c r="J4" s="2">
        <v>2032</v>
      </c>
      <c r="K4" s="2">
        <v>2033</v>
      </c>
      <c r="L4" s="2">
        <v>2034</v>
      </c>
      <c r="M4" s="2">
        <v>2035</v>
      </c>
      <c r="N4" s="2">
        <v>2036</v>
      </c>
      <c r="O4" s="2">
        <v>2037</v>
      </c>
      <c r="P4" s="2">
        <v>2038</v>
      </c>
      <c r="Q4" s="2">
        <v>2039</v>
      </c>
      <c r="R4" s="2">
        <v>2040</v>
      </c>
      <c r="S4" s="2">
        <v>2041</v>
      </c>
      <c r="T4" s="2">
        <v>2042</v>
      </c>
      <c r="U4" s="2">
        <v>2043</v>
      </c>
      <c r="V4" s="2">
        <v>2044</v>
      </c>
      <c r="W4" s="2">
        <v>2045</v>
      </c>
      <c r="X4" s="2">
        <v>2046</v>
      </c>
      <c r="Y4" s="2">
        <v>2047</v>
      </c>
      <c r="Z4" s="2">
        <v>2048</v>
      </c>
      <c r="AA4" s="2">
        <v>2049</v>
      </c>
      <c r="AB4" s="3"/>
      <c r="AC4" s="23" t="s">
        <v>2</v>
      </c>
    </row>
    <row r="5" spans="1:33">
      <c r="A5" s="1"/>
      <c r="B5" s="22" t="s">
        <v>3</v>
      </c>
      <c r="C5" s="4">
        <f t="shared" ref="C5:L10" ca="1" si="0">HLOOKUP(C$4,INDIRECT("'"&amp;$B5&amp;"'!$B$"&amp; MATCH("Year",INDIRECT("'"&amp;$B5&amp;"'!$A:$A"),0) &amp;":$AA$25"),$AC$5-MATCH("Year",INDIRECT("'"&amp;$B5&amp;"'!$A:$A"),0)+1, FALSE)</f>
        <v>12690897.770883717</v>
      </c>
      <c r="D5" s="4">
        <f t="shared" ca="1" si="0"/>
        <v>13933753.059942845</v>
      </c>
      <c r="E5" s="4">
        <f t="shared" ca="1" si="0"/>
        <v>14470641.05377684</v>
      </c>
      <c r="F5" s="4">
        <f t="shared" ca="1" si="0"/>
        <v>13692032.695334991</v>
      </c>
      <c r="G5" s="4">
        <f t="shared" ca="1" si="0"/>
        <v>12866365.410175797</v>
      </c>
      <c r="H5" s="4">
        <f t="shared" ca="1" si="0"/>
        <v>12037027.340416333</v>
      </c>
      <c r="I5" s="4">
        <f t="shared" ca="1" si="0"/>
        <v>12024196.463681323</v>
      </c>
      <c r="J5" s="4">
        <f t="shared" ca="1" si="0"/>
        <v>11672956.426066572</v>
      </c>
      <c r="K5" s="4">
        <f t="shared" ca="1" si="0"/>
        <v>11611108.7850141</v>
      </c>
      <c r="L5" s="4">
        <f t="shared" ca="1" si="0"/>
        <v>13013875.849605385</v>
      </c>
      <c r="M5" s="4">
        <f t="shared" ref="M5:AA10" ca="1" si="1">HLOOKUP(M$4,INDIRECT("'"&amp;$B5&amp;"'!$B$"&amp; MATCH("Year",INDIRECT("'"&amp;$B5&amp;"'!$A:$A"),0) &amp;":$AA$25"),$AC$5-MATCH("Year",INDIRECT("'"&amp;$B5&amp;"'!$A:$A"),0)+1, FALSE)</f>
        <v>13343872.101376805</v>
      </c>
      <c r="N5" s="4">
        <f t="shared" ca="1" si="1"/>
        <v>13680555.266224049</v>
      </c>
      <c r="O5" s="4">
        <f t="shared" ca="1" si="1"/>
        <v>14084897.721826775</v>
      </c>
      <c r="P5" s="4">
        <f t="shared" ca="1" si="1"/>
        <v>13869429.701972093</v>
      </c>
      <c r="Q5" s="4">
        <f t="shared" ca="1" si="1"/>
        <v>13657826.08518946</v>
      </c>
      <c r="R5" s="4">
        <f t="shared" ca="1" si="1"/>
        <v>13941615.279083302</v>
      </c>
      <c r="S5" s="4">
        <f t="shared" ca="1" si="1"/>
        <v>13832362.494769096</v>
      </c>
      <c r="T5" s="4">
        <f t="shared" ca="1" si="1"/>
        <v>14081530.591690551</v>
      </c>
      <c r="U5" s="4">
        <f t="shared" ca="1" si="1"/>
        <v>14862293.319923107</v>
      </c>
      <c r="V5" s="4">
        <f t="shared" ca="1" si="1"/>
        <v>14774357.328862444</v>
      </c>
      <c r="W5" s="4">
        <f t="shared" ca="1" si="1"/>
        <v>3913330.575867</v>
      </c>
      <c r="X5" s="4">
        <f t="shared" ca="1" si="1"/>
        <v>3903770.4076340003</v>
      </c>
      <c r="Y5" s="4">
        <f t="shared" ca="1" si="1"/>
        <v>3894210.2394010006</v>
      </c>
      <c r="Z5" s="4">
        <f t="shared" ca="1" si="1"/>
        <v>3892186.8330035</v>
      </c>
      <c r="AA5" s="4">
        <f t="shared" ca="1" si="1"/>
        <v>3890163.4266059995</v>
      </c>
      <c r="AB5" s="3"/>
      <c r="AC5" s="5">
        <f>MATCH($C$3,Base_2hour!$A:$A,0)</f>
        <v>18</v>
      </c>
      <c r="AD5" s="18">
        <f ca="1">SUM(C5:V5)</f>
        <v>268141594.74581558</v>
      </c>
      <c r="AE5" s="18">
        <f ca="1">AVERAGE(C15:V15)</f>
        <v>297.93510527312839</v>
      </c>
      <c r="AF5" s="19">
        <f ca="1">MIN(C35:V35)</f>
        <v>180.5566181575</v>
      </c>
      <c r="AG5" s="19">
        <f ca="1">MAX(C35:V35)</f>
        <v>328.31494262587972</v>
      </c>
    </row>
    <row r="6" spans="1:33">
      <c r="A6" s="1"/>
      <c r="B6" s="1" t="s">
        <v>4</v>
      </c>
      <c r="C6" s="4">
        <f t="shared" ca="1" si="0"/>
        <v>12408772.627290716</v>
      </c>
      <c r="D6" s="4">
        <f t="shared" ca="1" si="0"/>
        <v>13730318.079204846</v>
      </c>
      <c r="E6" s="4">
        <f t="shared" ca="1" si="0"/>
        <v>14357059.410561839</v>
      </c>
      <c r="F6" s="4">
        <f t="shared" ca="1" si="0"/>
        <v>13362553.042234993</v>
      </c>
      <c r="G6" s="4">
        <f t="shared" ca="1" si="0"/>
        <v>12687414.074996796</v>
      </c>
      <c r="H6" s="4">
        <f t="shared" ca="1" si="0"/>
        <v>11658592.014646333</v>
      </c>
      <c r="I6" s="4">
        <f t="shared" ca="1" si="0"/>
        <v>11834003.916351322</v>
      </c>
      <c r="J6" s="4">
        <f t="shared" ca="1" si="0"/>
        <v>11527512.574574571</v>
      </c>
      <c r="K6" s="4">
        <f t="shared" ca="1" si="0"/>
        <v>11312984.594828103</v>
      </c>
      <c r="L6" s="4">
        <f t="shared" ca="1" si="0"/>
        <v>12767811.204395387</v>
      </c>
      <c r="M6" s="4">
        <f t="shared" ca="1" si="1"/>
        <v>13227478.554288805</v>
      </c>
      <c r="N6" s="4">
        <f t="shared" ca="1" si="1"/>
        <v>13172682.277480047</v>
      </c>
      <c r="O6" s="4">
        <f t="shared" ca="1" si="1"/>
        <v>13479502.840088775</v>
      </c>
      <c r="P6" s="4">
        <f t="shared" ca="1" si="1"/>
        <v>13458209.375087094</v>
      </c>
      <c r="Q6" s="4">
        <f t="shared" ca="1" si="1"/>
        <v>13435819.614437455</v>
      </c>
      <c r="R6" s="4">
        <f t="shared" ca="1" si="1"/>
        <v>13606725.371200303</v>
      </c>
      <c r="S6" s="4">
        <f t="shared" ca="1" si="1"/>
        <v>13265693.350853095</v>
      </c>
      <c r="T6" s="4">
        <f t="shared" ca="1" si="1"/>
        <v>13643446.643923551</v>
      </c>
      <c r="U6" s="4">
        <f t="shared" ca="1" si="1"/>
        <v>14159643.715058107</v>
      </c>
      <c r="V6" s="4">
        <f t="shared" ca="1" si="1"/>
        <v>14449808.376222447</v>
      </c>
      <c r="W6" s="4">
        <f t="shared" ca="1" si="1"/>
        <v>3760285.531587</v>
      </c>
      <c r="X6" s="4">
        <f t="shared" ca="1" si="1"/>
        <v>3755361.3306240002</v>
      </c>
      <c r="Y6" s="4">
        <f t="shared" ca="1" si="1"/>
        <v>3750437.1296610003</v>
      </c>
      <c r="Z6" s="4">
        <f t="shared" ca="1" si="1"/>
        <v>3749146.6884035002</v>
      </c>
      <c r="AA6" s="4">
        <f t="shared" ca="1" si="1"/>
        <v>3747856.2471459997</v>
      </c>
      <c r="AB6" s="3"/>
    </row>
    <row r="7" spans="1:33">
      <c r="A7" s="1"/>
      <c r="B7" s="1" t="s">
        <v>5</v>
      </c>
      <c r="C7" s="4">
        <f t="shared" ca="1" si="0"/>
        <v>13372367.365453715</v>
      </c>
      <c r="D7" s="4">
        <f t="shared" ca="1" si="0"/>
        <v>14510731.962780848</v>
      </c>
      <c r="E7" s="4">
        <f t="shared" ca="1" si="0"/>
        <v>14991947.271371838</v>
      </c>
      <c r="F7" s="4">
        <f t="shared" ca="1" si="0"/>
        <v>14252887.252275992</v>
      </c>
      <c r="G7" s="4">
        <f t="shared" ca="1" si="0"/>
        <v>13323014.447268795</v>
      </c>
      <c r="H7" s="4">
        <f t="shared" ca="1" si="0"/>
        <v>12530577.783704333</v>
      </c>
      <c r="I7" s="4">
        <f t="shared" ca="1" si="0"/>
        <v>12453932.174882321</v>
      </c>
      <c r="J7" s="4">
        <f t="shared" ca="1" si="0"/>
        <v>12214774.915632572</v>
      </c>
      <c r="K7" s="4">
        <f t="shared" ca="1" si="0"/>
        <v>12280673.818971101</v>
      </c>
      <c r="L7" s="4">
        <f t="shared" ca="1" si="0"/>
        <v>13507373.568867385</v>
      </c>
      <c r="M7" s="4">
        <f t="shared" ca="1" si="1"/>
        <v>13784519.632377807</v>
      </c>
      <c r="N7" s="4">
        <f t="shared" ca="1" si="1"/>
        <v>14222250.293444049</v>
      </c>
      <c r="O7" s="4">
        <f t="shared" ca="1" si="1"/>
        <v>14654851.388116775</v>
      </c>
      <c r="P7" s="4">
        <f t="shared" ca="1" si="1"/>
        <v>14413468.325926093</v>
      </c>
      <c r="Q7" s="4">
        <f t="shared" ca="1" si="1"/>
        <v>14240406.563015455</v>
      </c>
      <c r="R7" s="4">
        <f t="shared" ca="1" si="1"/>
        <v>14511338.468615303</v>
      </c>
      <c r="S7" s="4">
        <f t="shared" ca="1" si="1"/>
        <v>14426393.906460097</v>
      </c>
      <c r="T7" s="4">
        <f t="shared" ca="1" si="1"/>
        <v>14693027.09997955</v>
      </c>
      <c r="U7" s="4">
        <f t="shared" ca="1" si="1"/>
        <v>15448975.590064108</v>
      </c>
      <c r="V7" s="4">
        <f t="shared" ca="1" si="1"/>
        <v>15329837.582760446</v>
      </c>
      <c r="W7" s="4">
        <f t="shared" ca="1" si="1"/>
        <v>3913330.575867</v>
      </c>
      <c r="X7" s="4">
        <f t="shared" ca="1" si="1"/>
        <v>3903770.4076340003</v>
      </c>
      <c r="Y7" s="4">
        <f t="shared" ca="1" si="1"/>
        <v>3894210.2394010006</v>
      </c>
      <c r="Z7" s="4">
        <f t="shared" ca="1" si="1"/>
        <v>3892186.8330035</v>
      </c>
      <c r="AA7" s="4">
        <f t="shared" ca="1" si="1"/>
        <v>3890163.4266059995</v>
      </c>
      <c r="AB7" s="3"/>
    </row>
    <row r="8" spans="1:33">
      <c r="A8" s="1"/>
      <c r="B8" s="22" t="s">
        <v>6</v>
      </c>
      <c r="C8" s="4">
        <f t="shared" ca="1" si="0"/>
        <v>15848882.453262717</v>
      </c>
      <c r="D8" s="4">
        <f t="shared" ca="1" si="0"/>
        <v>17020416.538956847</v>
      </c>
      <c r="E8" s="4">
        <f t="shared" ca="1" si="0"/>
        <v>17513853.447707839</v>
      </c>
      <c r="F8" s="4">
        <f t="shared" ca="1" si="0"/>
        <v>16651537.261242993</v>
      </c>
      <c r="G8" s="4">
        <f t="shared" ca="1" si="0"/>
        <v>15689957.099096797</v>
      </c>
      <c r="H8" s="4">
        <f t="shared" ca="1" si="0"/>
        <v>14730178.329569334</v>
      </c>
      <c r="I8" s="4">
        <f t="shared" ca="1" si="0"/>
        <v>14808106.035048323</v>
      </c>
      <c r="J8" s="4">
        <f t="shared" ca="1" si="0"/>
        <v>14607090.282187572</v>
      </c>
      <c r="K8" s="4">
        <f t="shared" ca="1" si="0"/>
        <v>14669193.115062103</v>
      </c>
      <c r="L8" s="4">
        <f t="shared" ca="1" si="0"/>
        <v>16972715.946746387</v>
      </c>
      <c r="M8" s="4">
        <f t="shared" ca="1" si="1"/>
        <v>18181195.437826805</v>
      </c>
      <c r="N8" s="4">
        <f t="shared" ca="1" si="1"/>
        <v>18705104.515454046</v>
      </c>
      <c r="O8" s="4">
        <f t="shared" ca="1" si="1"/>
        <v>19305939.294114776</v>
      </c>
      <c r="P8" s="4">
        <f t="shared" ca="1" si="1"/>
        <v>19262990.843174096</v>
      </c>
      <c r="Q8" s="4">
        <f t="shared" ca="1" si="1"/>
        <v>19224187.63443746</v>
      </c>
      <c r="R8" s="4">
        <f t="shared" ca="1" si="1"/>
        <v>19696966.793109298</v>
      </c>
      <c r="S8" s="4">
        <f t="shared" ca="1" si="1"/>
        <v>19653774.968046095</v>
      </c>
      <c r="T8" s="4">
        <f t="shared" ca="1" si="1"/>
        <v>20182948.67386755</v>
      </c>
      <c r="U8" s="4">
        <f t="shared" ca="1" si="1"/>
        <v>21490359.871301107</v>
      </c>
      <c r="V8" s="4">
        <f t="shared" ca="1" si="1"/>
        <v>21670527.542850446</v>
      </c>
      <c r="W8" s="4">
        <f t="shared" ca="1" si="1"/>
        <v>3929229.3466370003</v>
      </c>
      <c r="X8" s="4">
        <f t="shared" ca="1" si="1"/>
        <v>3928917.1282355003</v>
      </c>
      <c r="Y8" s="4">
        <f t="shared" ca="1" si="1"/>
        <v>3928604.9098339998</v>
      </c>
      <c r="Z8" s="4">
        <f t="shared" ca="1" si="1"/>
        <v>3928227.9933265001</v>
      </c>
      <c r="AA8" s="4">
        <f t="shared" ca="1" si="1"/>
        <v>3927851.0768190003</v>
      </c>
      <c r="AB8" s="3"/>
    </row>
    <row r="9" spans="1:33">
      <c r="A9" s="1"/>
      <c r="B9" s="1" t="s">
        <v>7</v>
      </c>
      <c r="C9" s="4">
        <f t="shared" ca="1" si="0"/>
        <v>15604743.175855717</v>
      </c>
      <c r="D9" s="4">
        <f t="shared" ca="1" si="0"/>
        <v>16831937.830528848</v>
      </c>
      <c r="E9" s="4">
        <f t="shared" ca="1" si="0"/>
        <v>17403429.561656836</v>
      </c>
      <c r="F9" s="4">
        <f t="shared" ca="1" si="0"/>
        <v>16342061.775870992</v>
      </c>
      <c r="G9" s="4">
        <f t="shared" ca="1" si="0"/>
        <v>15522751.325735796</v>
      </c>
      <c r="H9" s="4">
        <f t="shared" ca="1" si="0"/>
        <v>14360718.837737333</v>
      </c>
      <c r="I9" s="4">
        <f t="shared" ca="1" si="0"/>
        <v>14626672.458450323</v>
      </c>
      <c r="J9" s="4">
        <f t="shared" ca="1" si="0"/>
        <v>14473719.762668572</v>
      </c>
      <c r="K9" s="4">
        <f t="shared" ca="1" si="0"/>
        <v>14414612.656442102</v>
      </c>
      <c r="L9" s="4">
        <f t="shared" ca="1" si="0"/>
        <v>16732209.436543386</v>
      </c>
      <c r="M9" s="4">
        <f t="shared" ca="1" si="1"/>
        <v>18064937.694780804</v>
      </c>
      <c r="N9" s="4">
        <f t="shared" ca="1" si="1"/>
        <v>18228073.51878605</v>
      </c>
      <c r="O9" s="4">
        <f t="shared" ca="1" si="1"/>
        <v>18761814.445776775</v>
      </c>
      <c r="P9" s="4">
        <f t="shared" ca="1" si="1"/>
        <v>18882422.718133096</v>
      </c>
      <c r="Q9" s="4">
        <f t="shared" ca="1" si="1"/>
        <v>19028733.802927461</v>
      </c>
      <c r="R9" s="4">
        <f t="shared" ca="1" si="1"/>
        <v>19375421.498076297</v>
      </c>
      <c r="S9" s="4">
        <f t="shared" ca="1" si="1"/>
        <v>19157114.951216094</v>
      </c>
      <c r="T9" s="4">
        <f t="shared" ca="1" si="1"/>
        <v>19784268.19511655</v>
      </c>
      <c r="U9" s="4">
        <f t="shared" ca="1" si="1"/>
        <v>20865408.293454107</v>
      </c>
      <c r="V9" s="4">
        <f t="shared" ca="1" si="1"/>
        <v>21364376.689062443</v>
      </c>
      <c r="W9" s="4">
        <f t="shared" ca="1" si="1"/>
        <v>3768196.0584570002</v>
      </c>
      <c r="X9" s="4">
        <f t="shared" ca="1" si="1"/>
        <v>3767937.3685154999</v>
      </c>
      <c r="Y9" s="4">
        <f t="shared" ca="1" si="1"/>
        <v>3767678.678574</v>
      </c>
      <c r="Z9" s="4">
        <f t="shared" ca="1" si="1"/>
        <v>3767364.2034065002</v>
      </c>
      <c r="AA9" s="4">
        <f t="shared" ca="1" si="1"/>
        <v>3767049.7282390003</v>
      </c>
      <c r="AB9" s="3"/>
      <c r="AD9" s="18">
        <f ca="1">SUM(C8:V8)</f>
        <v>355885926.08306253</v>
      </c>
      <c r="AE9" s="18">
        <f ca="1">AVERAGE(C18:V18)</f>
        <v>395.42880675895839</v>
      </c>
      <c r="AF9" s="19">
        <f ca="1">MIN(C38:V38)</f>
        <v>121.5801856742593</v>
      </c>
      <c r="AG9" s="19">
        <f ca="1">MAX(C38:V38)</f>
        <v>224.83362302432869</v>
      </c>
    </row>
    <row r="10" spans="1:33">
      <c r="A10" s="1"/>
      <c r="B10" s="1" t="s">
        <v>8</v>
      </c>
      <c r="C10" s="4">
        <f t="shared" ca="1" si="0"/>
        <v>15912257.079197718</v>
      </c>
      <c r="D10" s="4">
        <f t="shared" ca="1" si="0"/>
        <v>17035806.939731847</v>
      </c>
      <c r="E10" s="4">
        <f t="shared" ca="1" si="0"/>
        <v>17507033.906224836</v>
      </c>
      <c r="F10" s="4">
        <f t="shared" ca="1" si="0"/>
        <v>16709583.153412994</v>
      </c>
      <c r="G10" s="4">
        <f t="shared" ca="1" si="0"/>
        <v>15746935.693618797</v>
      </c>
      <c r="H10" s="4">
        <f t="shared" ca="1" si="0"/>
        <v>14939990.063554334</v>
      </c>
      <c r="I10" s="4">
        <f t="shared" ca="1" si="0"/>
        <v>14917225.455368321</v>
      </c>
      <c r="J10" s="4">
        <f t="shared" ca="1" si="0"/>
        <v>14733280.185179573</v>
      </c>
      <c r="K10" s="4">
        <f t="shared" ca="1" si="0"/>
        <v>14863778.651888102</v>
      </c>
      <c r="L10" s="4">
        <f t="shared" ca="1" si="0"/>
        <v>17027792.230690386</v>
      </c>
      <c r="M10" s="4">
        <f t="shared" ca="1" si="1"/>
        <v>18172670.815961804</v>
      </c>
      <c r="N10" s="4">
        <f t="shared" ca="1" si="1"/>
        <v>18781742.544690046</v>
      </c>
      <c r="O10" s="4">
        <f t="shared" ca="1" si="1"/>
        <v>19407351.395892777</v>
      </c>
      <c r="P10" s="4">
        <f t="shared" ca="1" si="1"/>
        <v>19292802.355646096</v>
      </c>
      <c r="Q10" s="4">
        <f t="shared" ca="1" si="1"/>
        <v>19239742.228592459</v>
      </c>
      <c r="R10" s="4">
        <f t="shared" ca="1" si="1"/>
        <v>19680890.667549305</v>
      </c>
      <c r="S10" s="4">
        <f t="shared" ca="1" si="1"/>
        <v>19693866.632757094</v>
      </c>
      <c r="T10" s="4">
        <f t="shared" ca="1" si="1"/>
        <v>20171212.039845549</v>
      </c>
      <c r="U10" s="4">
        <f t="shared" ca="1" si="1"/>
        <v>21532871.285688106</v>
      </c>
      <c r="V10" s="4">
        <f t="shared" ca="1" si="1"/>
        <v>21642009.182357449</v>
      </c>
      <c r="W10" s="4">
        <f t="shared" ca="1" si="1"/>
        <v>3929229.3466370003</v>
      </c>
      <c r="X10" s="4">
        <f t="shared" ca="1" si="1"/>
        <v>3928917.1282355003</v>
      </c>
      <c r="Y10" s="4">
        <f t="shared" ca="1" si="1"/>
        <v>3928604.9098339998</v>
      </c>
      <c r="Z10" s="4">
        <f t="shared" ca="1" si="1"/>
        <v>3928227.9933265001</v>
      </c>
      <c r="AA10" s="4">
        <f t="shared" ca="1" si="1"/>
        <v>3927851.0768190003</v>
      </c>
      <c r="AB10" s="3"/>
    </row>
    <row r="11" spans="1:33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3" spans="1:33">
      <c r="B13" s="23"/>
      <c r="C13" s="25" t="s">
        <v>9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pans="1:33" ht="15.95">
      <c r="A14" s="1"/>
      <c r="B14" s="23" t="s">
        <v>1</v>
      </c>
      <c r="C14" s="2">
        <v>2025</v>
      </c>
      <c r="D14" s="2">
        <v>2026</v>
      </c>
      <c r="E14" s="2">
        <v>2027</v>
      </c>
      <c r="F14" s="2">
        <v>2028</v>
      </c>
      <c r="G14" s="2">
        <v>2029</v>
      </c>
      <c r="H14" s="2">
        <v>2030</v>
      </c>
      <c r="I14" s="2">
        <v>2031</v>
      </c>
      <c r="J14" s="2">
        <v>2032</v>
      </c>
      <c r="K14" s="2">
        <v>2033</v>
      </c>
      <c r="L14" s="2">
        <v>2034</v>
      </c>
      <c r="M14" s="2">
        <v>2035</v>
      </c>
      <c r="N14" s="2">
        <v>2036</v>
      </c>
      <c r="O14" s="2">
        <v>2037</v>
      </c>
      <c r="P14" s="2">
        <v>2038</v>
      </c>
      <c r="Q14" s="2">
        <v>2039</v>
      </c>
      <c r="R14" s="2">
        <v>2040</v>
      </c>
      <c r="S14" s="2">
        <v>2041</v>
      </c>
      <c r="T14" s="2">
        <v>2042</v>
      </c>
      <c r="U14" s="2">
        <v>2043</v>
      </c>
      <c r="V14" s="2">
        <v>2044</v>
      </c>
      <c r="W14" s="2">
        <v>2045</v>
      </c>
      <c r="X14" s="2">
        <v>2046</v>
      </c>
      <c r="Y14" s="2">
        <v>2047</v>
      </c>
      <c r="Z14" s="2">
        <v>2048</v>
      </c>
      <c r="AA14" s="2">
        <v>2049</v>
      </c>
      <c r="AB14" s="3"/>
      <c r="AC14" s="23" t="s">
        <v>2</v>
      </c>
    </row>
    <row r="15" spans="1:33">
      <c r="A15" s="1"/>
      <c r="B15" s="1" t="s">
        <v>3</v>
      </c>
      <c r="C15" s="4">
        <f t="shared" ref="C15:L20" ca="1" si="2">HLOOKUP(C$14,INDIRECT("'"&amp;$B15&amp;"'!$B$"&amp; MATCH("Year",INDIRECT("'"&amp;$B15&amp;"'!$A:$A"),0) &amp;":$AA$25"),$AC$15-MATCH("Year",INDIRECT("'"&amp;$B15&amp;"'!$A:$A"),0)+1, FALSE)</f>
        <v>282.01995046408257</v>
      </c>
      <c r="D15" s="4">
        <f t="shared" ca="1" si="2"/>
        <v>309.63895688761875</v>
      </c>
      <c r="E15" s="4">
        <f t="shared" ca="1" si="2"/>
        <v>321.5698011950409</v>
      </c>
      <c r="F15" s="4">
        <f t="shared" ca="1" si="2"/>
        <v>304.26739322966648</v>
      </c>
      <c r="G15" s="4">
        <f t="shared" ca="1" si="2"/>
        <v>285.91923133723992</v>
      </c>
      <c r="H15" s="4">
        <f t="shared" ca="1" si="2"/>
        <v>267.48949645369629</v>
      </c>
      <c r="I15" s="4">
        <f t="shared" ca="1" si="2"/>
        <v>267.20436585958493</v>
      </c>
      <c r="J15" s="4">
        <f t="shared" ca="1" si="2"/>
        <v>259.39903169036825</v>
      </c>
      <c r="K15" s="4">
        <f t="shared" ca="1" si="2"/>
        <v>258.02463966698002</v>
      </c>
      <c r="L15" s="4">
        <f t="shared" ca="1" si="2"/>
        <v>289.19724110234193</v>
      </c>
      <c r="M15" s="4">
        <f t="shared" ref="M15:AA20" ca="1" si="3">HLOOKUP(M$14,INDIRECT("'"&amp;$B15&amp;"'!$B$"&amp; MATCH("Year",INDIRECT("'"&amp;$B15&amp;"'!$A:$A"),0) &amp;":$AA$25"),$AC$15-MATCH("Year",INDIRECT("'"&amp;$B15&amp;"'!$A:$A"),0)+1, FALSE)</f>
        <v>296.53049114170676</v>
      </c>
      <c r="N15" s="4">
        <f t="shared" ca="1" si="3"/>
        <v>304.01233924942329</v>
      </c>
      <c r="O15" s="4">
        <f t="shared" ca="1" si="3"/>
        <v>312.9977271517061</v>
      </c>
      <c r="P15" s="4">
        <f t="shared" ca="1" si="3"/>
        <v>308.20954893271318</v>
      </c>
      <c r="Q15" s="4">
        <f t="shared" ca="1" si="3"/>
        <v>303.50724633754351</v>
      </c>
      <c r="R15" s="4">
        <f t="shared" ca="1" si="3"/>
        <v>309.81367286851781</v>
      </c>
      <c r="S15" s="4">
        <f t="shared" ca="1" si="3"/>
        <v>307.38583321709103</v>
      </c>
      <c r="T15" s="4">
        <f t="shared" ca="1" si="3"/>
        <v>312.92290203756778</v>
      </c>
      <c r="U15" s="4">
        <f t="shared" ca="1" si="3"/>
        <v>330.27318488718015</v>
      </c>
      <c r="V15" s="4">
        <f t="shared" ca="1" si="3"/>
        <v>328.31905175249869</v>
      </c>
      <c r="W15" s="4">
        <f t="shared" ca="1" si="3"/>
        <v>86.962901685933332</v>
      </c>
      <c r="X15" s="4">
        <f t="shared" ca="1" si="3"/>
        <v>86.750453502977791</v>
      </c>
      <c r="Y15" s="4">
        <f t="shared" ca="1" si="3"/>
        <v>86.538005320022236</v>
      </c>
      <c r="Z15" s="4">
        <f t="shared" ca="1" si="3"/>
        <v>86.493040733411107</v>
      </c>
      <c r="AA15" s="4">
        <f t="shared" ca="1" si="3"/>
        <v>86.448076146799977</v>
      </c>
      <c r="AB15" s="3"/>
      <c r="AC15" s="5">
        <f>MATCH($C$13,Base_2hour!$A:$A,0)</f>
        <v>19</v>
      </c>
    </row>
    <row r="16" spans="1:33">
      <c r="A16" s="1"/>
      <c r="B16" s="1" t="s">
        <v>4</v>
      </c>
      <c r="C16" s="4">
        <f t="shared" ca="1" si="2"/>
        <v>275.75050282868261</v>
      </c>
      <c r="D16" s="4">
        <f t="shared" ca="1" si="2"/>
        <v>305.11817953788545</v>
      </c>
      <c r="E16" s="4">
        <f t="shared" ca="1" si="2"/>
        <v>319.045764679152</v>
      </c>
      <c r="F16" s="4">
        <f t="shared" ca="1" si="2"/>
        <v>296.94562316077759</v>
      </c>
      <c r="G16" s="4">
        <f t="shared" ca="1" si="2"/>
        <v>281.9425349999288</v>
      </c>
      <c r="H16" s="4">
        <f t="shared" ca="1" si="2"/>
        <v>259.07982254769627</v>
      </c>
      <c r="I16" s="4">
        <f t="shared" ca="1" si="2"/>
        <v>262.97786480780712</v>
      </c>
      <c r="J16" s="4">
        <f t="shared" ca="1" si="2"/>
        <v>256.16694610165712</v>
      </c>
      <c r="K16" s="4">
        <f t="shared" ca="1" si="2"/>
        <v>251.39965766284672</v>
      </c>
      <c r="L16" s="4">
        <f t="shared" ca="1" si="2"/>
        <v>283.72913787545303</v>
      </c>
      <c r="M16" s="4">
        <f t="shared" ca="1" si="3"/>
        <v>293.94396787308455</v>
      </c>
      <c r="N16" s="4">
        <f t="shared" ca="1" si="3"/>
        <v>292.72627283288995</v>
      </c>
      <c r="O16" s="4">
        <f t="shared" ca="1" si="3"/>
        <v>299.54450755752833</v>
      </c>
      <c r="P16" s="4">
        <f t="shared" ca="1" si="3"/>
        <v>299.07131944637985</v>
      </c>
      <c r="Q16" s="4">
        <f t="shared" ca="1" si="3"/>
        <v>298.57376920972126</v>
      </c>
      <c r="R16" s="4">
        <f t="shared" ca="1" si="3"/>
        <v>302.37167491556227</v>
      </c>
      <c r="S16" s="4">
        <f t="shared" ca="1" si="3"/>
        <v>294.79318557451325</v>
      </c>
      <c r="T16" s="4">
        <f t="shared" ca="1" si="3"/>
        <v>303.18770319830116</v>
      </c>
      <c r="U16" s="4">
        <f t="shared" ca="1" si="3"/>
        <v>314.6587492235135</v>
      </c>
      <c r="V16" s="4">
        <f t="shared" ca="1" si="3"/>
        <v>321.10685280494329</v>
      </c>
      <c r="W16" s="4">
        <f t="shared" ca="1" si="3"/>
        <v>83.56190070193334</v>
      </c>
      <c r="X16" s="4">
        <f t="shared" ca="1" si="3"/>
        <v>83.452474013866677</v>
      </c>
      <c r="Y16" s="4">
        <f t="shared" ca="1" si="3"/>
        <v>83.343047325800015</v>
      </c>
      <c r="Z16" s="4">
        <f t="shared" ca="1" si="3"/>
        <v>83.314370853411106</v>
      </c>
      <c r="AA16" s="4">
        <f t="shared" ca="1" si="3"/>
        <v>83.285694381022211</v>
      </c>
      <c r="AB16" s="3"/>
    </row>
    <row r="17" spans="1:29">
      <c r="A17" s="1"/>
      <c r="B17" s="1" t="s">
        <v>5</v>
      </c>
      <c r="C17" s="4">
        <f t="shared" ca="1" si="2"/>
        <v>297.1637192323048</v>
      </c>
      <c r="D17" s="4">
        <f t="shared" ca="1" si="2"/>
        <v>322.46071028401883</v>
      </c>
      <c r="E17" s="4">
        <f t="shared" ca="1" si="2"/>
        <v>333.15438380826305</v>
      </c>
      <c r="F17" s="4">
        <f t="shared" ca="1" si="2"/>
        <v>316.73082782835536</v>
      </c>
      <c r="G17" s="4">
        <f t="shared" ca="1" si="2"/>
        <v>296.06698771708437</v>
      </c>
      <c r="H17" s="4">
        <f t="shared" ca="1" si="2"/>
        <v>278.45728408231855</v>
      </c>
      <c r="I17" s="4">
        <f t="shared" ca="1" si="2"/>
        <v>276.75404833071826</v>
      </c>
      <c r="J17" s="4">
        <f t="shared" ca="1" si="2"/>
        <v>271.43944256961271</v>
      </c>
      <c r="K17" s="4">
        <f t="shared" ca="1" si="2"/>
        <v>272.90386264380226</v>
      </c>
      <c r="L17" s="4">
        <f t="shared" ca="1" si="2"/>
        <v>300.16385708594186</v>
      </c>
      <c r="M17" s="4">
        <f t="shared" ca="1" si="3"/>
        <v>306.32265849728458</v>
      </c>
      <c r="N17" s="4">
        <f t="shared" ca="1" si="3"/>
        <v>316.05000652097885</v>
      </c>
      <c r="O17" s="4">
        <f t="shared" ca="1" si="3"/>
        <v>325.66336418037281</v>
      </c>
      <c r="P17" s="4">
        <f t="shared" ca="1" si="3"/>
        <v>320.29929613169094</v>
      </c>
      <c r="Q17" s="4">
        <f t="shared" ca="1" si="3"/>
        <v>316.45347917812126</v>
      </c>
      <c r="R17" s="4">
        <f t="shared" ca="1" si="3"/>
        <v>322.47418819145116</v>
      </c>
      <c r="S17" s="4">
        <f t="shared" ca="1" si="3"/>
        <v>320.58653125466884</v>
      </c>
      <c r="T17" s="4">
        <f t="shared" ca="1" si="3"/>
        <v>326.51171333287891</v>
      </c>
      <c r="U17" s="4">
        <f t="shared" ca="1" si="3"/>
        <v>343.31056866809132</v>
      </c>
      <c r="V17" s="4">
        <f t="shared" ca="1" si="3"/>
        <v>340.66305739467657</v>
      </c>
      <c r="W17" s="4">
        <f t="shared" ca="1" si="3"/>
        <v>86.962901685933332</v>
      </c>
      <c r="X17" s="4">
        <f t="shared" ca="1" si="3"/>
        <v>86.750453502977791</v>
      </c>
      <c r="Y17" s="4">
        <f t="shared" ca="1" si="3"/>
        <v>86.538005320022236</v>
      </c>
      <c r="Z17" s="4">
        <f t="shared" ca="1" si="3"/>
        <v>86.493040733411107</v>
      </c>
      <c r="AA17" s="4">
        <f t="shared" ca="1" si="3"/>
        <v>86.448076146799977</v>
      </c>
      <c r="AB17" s="3"/>
    </row>
    <row r="18" spans="1:29">
      <c r="A18" s="1"/>
      <c r="B18" s="1" t="s">
        <v>6</v>
      </c>
      <c r="C18" s="4">
        <f t="shared" ca="1" si="2"/>
        <v>352.19738785028261</v>
      </c>
      <c r="D18" s="4">
        <f t="shared" ca="1" si="2"/>
        <v>378.23147864348545</v>
      </c>
      <c r="E18" s="4">
        <f t="shared" ca="1" si="2"/>
        <v>389.19674328239643</v>
      </c>
      <c r="F18" s="4">
        <f t="shared" ca="1" si="2"/>
        <v>370.03416136095541</v>
      </c>
      <c r="G18" s="4">
        <f t="shared" ca="1" si="2"/>
        <v>348.66571331326213</v>
      </c>
      <c r="H18" s="4">
        <f t="shared" ca="1" si="2"/>
        <v>327.33729621265189</v>
      </c>
      <c r="I18" s="4">
        <f t="shared" ca="1" si="2"/>
        <v>329.06902300107384</v>
      </c>
      <c r="J18" s="4">
        <f t="shared" ca="1" si="2"/>
        <v>324.60200627083492</v>
      </c>
      <c r="K18" s="4">
        <f t="shared" ca="1" si="2"/>
        <v>325.98206922360231</v>
      </c>
      <c r="L18" s="4">
        <f t="shared" ca="1" si="2"/>
        <v>377.17146548325303</v>
      </c>
      <c r="M18" s="4">
        <f t="shared" ca="1" si="3"/>
        <v>404.02656528504014</v>
      </c>
      <c r="N18" s="4">
        <f t="shared" ca="1" si="3"/>
        <v>415.66898923231213</v>
      </c>
      <c r="O18" s="4">
        <f t="shared" ca="1" si="3"/>
        <v>429.02087320255055</v>
      </c>
      <c r="P18" s="4">
        <f t="shared" ca="1" si="3"/>
        <v>428.06646318164661</v>
      </c>
      <c r="Q18" s="4">
        <f t="shared" ca="1" si="3"/>
        <v>427.20416965416581</v>
      </c>
      <c r="R18" s="4">
        <f t="shared" ca="1" si="3"/>
        <v>437.71037318020666</v>
      </c>
      <c r="S18" s="4">
        <f t="shared" ca="1" si="3"/>
        <v>436.7505548454688</v>
      </c>
      <c r="T18" s="4">
        <f t="shared" ca="1" si="3"/>
        <v>448.50997053038998</v>
      </c>
      <c r="U18" s="4">
        <f t="shared" ca="1" si="3"/>
        <v>477.5635526955802</v>
      </c>
      <c r="V18" s="4">
        <f t="shared" ca="1" si="3"/>
        <v>481.56727873000989</v>
      </c>
      <c r="W18" s="4">
        <f t="shared" ca="1" si="3"/>
        <v>87.316207703044455</v>
      </c>
      <c r="X18" s="4">
        <f t="shared" ca="1" si="3"/>
        <v>87.309269516344443</v>
      </c>
      <c r="Y18" s="4">
        <f t="shared" ca="1" si="3"/>
        <v>87.302331329644446</v>
      </c>
      <c r="Z18" s="4">
        <f t="shared" ca="1" si="3"/>
        <v>87.293955407255567</v>
      </c>
      <c r="AA18" s="4">
        <f t="shared" ca="1" si="3"/>
        <v>87.285579484866673</v>
      </c>
      <c r="AB18" s="3"/>
    </row>
    <row r="19" spans="1:29">
      <c r="A19" s="1"/>
      <c r="B19" s="1" t="s">
        <v>7</v>
      </c>
      <c r="C19" s="4">
        <f t="shared" ca="1" si="2"/>
        <v>346.7720705745715</v>
      </c>
      <c r="D19" s="4">
        <f t="shared" ca="1" si="2"/>
        <v>374.04306290064108</v>
      </c>
      <c r="E19" s="4">
        <f t="shared" ca="1" si="2"/>
        <v>386.74287914792973</v>
      </c>
      <c r="F19" s="4">
        <f t="shared" ca="1" si="2"/>
        <v>363.15692835268874</v>
      </c>
      <c r="G19" s="4">
        <f t="shared" ca="1" si="2"/>
        <v>344.95002946079546</v>
      </c>
      <c r="H19" s="4">
        <f t="shared" ca="1" si="2"/>
        <v>319.12708528305183</v>
      </c>
      <c r="I19" s="4">
        <f t="shared" ca="1" si="2"/>
        <v>325.03716574334049</v>
      </c>
      <c r="J19" s="4">
        <f t="shared" ca="1" si="2"/>
        <v>321.63821694819046</v>
      </c>
      <c r="K19" s="4">
        <f t="shared" ca="1" si="2"/>
        <v>320.32472569871339</v>
      </c>
      <c r="L19" s="4">
        <f t="shared" ca="1" si="2"/>
        <v>371.8268763676308</v>
      </c>
      <c r="M19" s="4">
        <f t="shared" ca="1" si="3"/>
        <v>401.44305988401788</v>
      </c>
      <c r="N19" s="4">
        <f t="shared" ca="1" si="3"/>
        <v>405.06830041746775</v>
      </c>
      <c r="O19" s="4">
        <f t="shared" ca="1" si="3"/>
        <v>416.92920990615056</v>
      </c>
      <c r="P19" s="4">
        <f t="shared" ca="1" si="3"/>
        <v>419.60939373629105</v>
      </c>
      <c r="Q19" s="4">
        <f t="shared" ca="1" si="3"/>
        <v>422.86075117616576</v>
      </c>
      <c r="R19" s="4">
        <f t="shared" ca="1" si="3"/>
        <v>430.56492217947329</v>
      </c>
      <c r="S19" s="4">
        <f t="shared" ca="1" si="3"/>
        <v>425.71366558257984</v>
      </c>
      <c r="T19" s="4">
        <f t="shared" ca="1" si="3"/>
        <v>439.65040433592333</v>
      </c>
      <c r="U19" s="4">
        <f t="shared" ca="1" si="3"/>
        <v>463.67573985453572</v>
      </c>
      <c r="V19" s="4">
        <f t="shared" ca="1" si="3"/>
        <v>474.76392642360986</v>
      </c>
      <c r="W19" s="4">
        <f t="shared" ca="1" si="3"/>
        <v>83.737690187933325</v>
      </c>
      <c r="X19" s="4">
        <f t="shared" ca="1" si="3"/>
        <v>83.731941522566672</v>
      </c>
      <c r="Y19" s="4">
        <f t="shared" ca="1" si="3"/>
        <v>83.726192857200004</v>
      </c>
      <c r="Z19" s="4">
        <f t="shared" ca="1" si="3"/>
        <v>83.719204520144444</v>
      </c>
      <c r="AA19" s="4">
        <f t="shared" ca="1" si="3"/>
        <v>83.712216183088898</v>
      </c>
      <c r="AB19" s="3"/>
    </row>
    <row r="20" spans="1:29">
      <c r="A20" s="1"/>
      <c r="B20" s="1" t="s">
        <v>8</v>
      </c>
      <c r="C20" s="4">
        <f t="shared" ca="1" si="2"/>
        <v>353.6057128710604</v>
      </c>
      <c r="D20" s="4">
        <f t="shared" ca="1" si="2"/>
        <v>378.57348754959656</v>
      </c>
      <c r="E20" s="4">
        <f t="shared" ca="1" si="2"/>
        <v>389.0451979161075</v>
      </c>
      <c r="F20" s="4">
        <f t="shared" ca="1" si="2"/>
        <v>371.3240700758443</v>
      </c>
      <c r="G20" s="4">
        <f t="shared" ca="1" si="2"/>
        <v>349.93190430263996</v>
      </c>
      <c r="H20" s="4">
        <f t="shared" ca="1" si="2"/>
        <v>331.99977919009632</v>
      </c>
      <c r="I20" s="4">
        <f t="shared" ca="1" si="2"/>
        <v>331.49389900818488</v>
      </c>
      <c r="J20" s="4">
        <f t="shared" ca="1" si="2"/>
        <v>327.40622633732386</v>
      </c>
      <c r="K20" s="4">
        <f t="shared" ca="1" si="2"/>
        <v>330.30619226418003</v>
      </c>
      <c r="L20" s="4">
        <f t="shared" ca="1" si="2"/>
        <v>378.39538290423081</v>
      </c>
      <c r="M20" s="4">
        <f t="shared" ca="1" si="3"/>
        <v>403.83712924359565</v>
      </c>
      <c r="N20" s="4">
        <f t="shared" ca="1" si="3"/>
        <v>417.37205654866773</v>
      </c>
      <c r="O20" s="4">
        <f t="shared" ca="1" si="3"/>
        <v>431.27447546428391</v>
      </c>
      <c r="P20" s="4">
        <f t="shared" ca="1" si="3"/>
        <v>428.72894123657989</v>
      </c>
      <c r="Q20" s="4">
        <f t="shared" ca="1" si="3"/>
        <v>427.54982730205461</v>
      </c>
      <c r="R20" s="4">
        <f t="shared" ca="1" si="3"/>
        <v>437.35312594554011</v>
      </c>
      <c r="S20" s="4">
        <f t="shared" ca="1" si="3"/>
        <v>437.64148072793546</v>
      </c>
      <c r="T20" s="4">
        <f t="shared" ca="1" si="3"/>
        <v>448.24915644101219</v>
      </c>
      <c r="U20" s="4">
        <f t="shared" ca="1" si="3"/>
        <v>478.50825079306901</v>
      </c>
      <c r="V20" s="4">
        <f t="shared" ca="1" si="3"/>
        <v>480.93353738572108</v>
      </c>
      <c r="W20" s="4">
        <f t="shared" ca="1" si="3"/>
        <v>87.316207703044455</v>
      </c>
      <c r="X20" s="4">
        <f t="shared" ca="1" si="3"/>
        <v>87.309269516344443</v>
      </c>
      <c r="Y20" s="4">
        <f t="shared" ca="1" si="3"/>
        <v>87.302331329644446</v>
      </c>
      <c r="Z20" s="4">
        <f t="shared" ca="1" si="3"/>
        <v>87.293955407255567</v>
      </c>
      <c r="AA20" s="4">
        <f t="shared" ca="1" si="3"/>
        <v>87.285579484866673</v>
      </c>
      <c r="AB20" s="3"/>
    </row>
    <row r="21" spans="1:29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3" spans="1:29">
      <c r="B23" s="23"/>
      <c r="C23" s="25" t="s">
        <v>10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9" ht="15.95">
      <c r="A24" s="1"/>
      <c r="B24" s="23" t="s">
        <v>1</v>
      </c>
      <c r="C24" s="2">
        <v>2025</v>
      </c>
      <c r="D24" s="2">
        <v>2026</v>
      </c>
      <c r="E24" s="2">
        <v>2027</v>
      </c>
      <c r="F24" s="2">
        <v>2028</v>
      </c>
      <c r="G24" s="2">
        <v>2029</v>
      </c>
      <c r="H24" s="2">
        <v>2030</v>
      </c>
      <c r="I24" s="2">
        <v>2031</v>
      </c>
      <c r="J24" s="2">
        <v>2032</v>
      </c>
      <c r="K24" s="2">
        <v>2033</v>
      </c>
      <c r="L24" s="2">
        <v>2034</v>
      </c>
      <c r="M24" s="2">
        <v>2035</v>
      </c>
      <c r="N24" s="2">
        <v>2036</v>
      </c>
      <c r="O24" s="2">
        <v>2037</v>
      </c>
      <c r="P24" s="2">
        <v>2038</v>
      </c>
      <c r="Q24" s="2">
        <v>2039</v>
      </c>
      <c r="R24" s="2">
        <v>2040</v>
      </c>
      <c r="S24" s="2">
        <v>2041</v>
      </c>
      <c r="T24" s="2">
        <v>2042</v>
      </c>
      <c r="U24" s="2">
        <v>2043</v>
      </c>
      <c r="V24" s="2">
        <v>2044</v>
      </c>
      <c r="W24" s="2">
        <v>2045</v>
      </c>
      <c r="X24" s="2">
        <v>2046</v>
      </c>
      <c r="Y24" s="2">
        <v>2047</v>
      </c>
      <c r="Z24" s="2">
        <v>2048</v>
      </c>
      <c r="AA24" s="2">
        <v>2049</v>
      </c>
      <c r="AB24" s="3"/>
      <c r="AC24" s="23" t="s">
        <v>2</v>
      </c>
    </row>
    <row r="25" spans="1:29">
      <c r="A25" s="1"/>
      <c r="B25" s="1" t="s">
        <v>3</v>
      </c>
      <c r="C25" s="4">
        <f t="shared" ref="C25:L30" ca="1" si="4">HLOOKUP(C$24,INDIRECT("'"&amp;$B25&amp;"'!$B$"&amp; MATCH("Year",INDIRECT("'"&amp;$B25&amp;"'!$A:$A"),0) &amp;":$AA$25"),$AC$25-MATCH("Year",INDIRECT("'"&amp;$B25&amp;"'!$A:$A"),0)+1, FALSE)</f>
        <v>70.504987616020642</v>
      </c>
      <c r="D25" s="4">
        <f t="shared" ca="1" si="4"/>
        <v>77.409739221904687</v>
      </c>
      <c r="E25" s="4">
        <f t="shared" ca="1" si="4"/>
        <v>80.392450298760224</v>
      </c>
      <c r="F25" s="4">
        <f t="shared" ca="1" si="4"/>
        <v>76.06684830741662</v>
      </c>
      <c r="G25" s="4">
        <f t="shared" ca="1" si="4"/>
        <v>71.47980783430998</v>
      </c>
      <c r="H25" s="4">
        <f t="shared" ca="1" si="4"/>
        <v>66.872374113424073</v>
      </c>
      <c r="I25" s="4">
        <f t="shared" ca="1" si="4"/>
        <v>66.801091464896231</v>
      </c>
      <c r="J25" s="4">
        <f t="shared" ca="1" si="4"/>
        <v>64.849757922592062</v>
      </c>
      <c r="K25" s="4">
        <f t="shared" ca="1" si="4"/>
        <v>64.506159916745005</v>
      </c>
      <c r="L25" s="4">
        <f t="shared" ca="1" si="4"/>
        <v>72.299310275585484</v>
      </c>
      <c r="M25" s="4">
        <f t="shared" ref="M25:AA30" ca="1" si="5">HLOOKUP(M$24,INDIRECT("'"&amp;$B25&amp;"'!$B$"&amp; MATCH("Year",INDIRECT("'"&amp;$B25&amp;"'!$A:$A"),0) &amp;":$AA$25"),$AC$25-MATCH("Year",INDIRECT("'"&amp;$B25&amp;"'!$A:$A"),0)+1, FALSE)</f>
        <v>74.13262278542669</v>
      </c>
      <c r="N25" s="4">
        <f t="shared" ca="1" si="5"/>
        <v>76.003084812355823</v>
      </c>
      <c r="O25" s="4">
        <f t="shared" ca="1" si="5"/>
        <v>78.249431787926525</v>
      </c>
      <c r="P25" s="4">
        <f t="shared" ca="1" si="5"/>
        <v>77.052387233178294</v>
      </c>
      <c r="Q25" s="4">
        <f t="shared" ca="1" si="5"/>
        <v>75.876811584385877</v>
      </c>
      <c r="R25" s="4">
        <f t="shared" ca="1" si="5"/>
        <v>77.453418217129453</v>
      </c>
      <c r="S25" s="4">
        <f t="shared" ca="1" si="5"/>
        <v>76.846458304272758</v>
      </c>
      <c r="T25" s="4">
        <f t="shared" ca="1" si="5"/>
        <v>78.230725509391945</v>
      </c>
      <c r="U25" s="4">
        <f t="shared" ca="1" si="5"/>
        <v>82.568296221795038</v>
      </c>
      <c r="V25" s="4">
        <f t="shared" ca="1" si="5"/>
        <v>82.079762938124674</v>
      </c>
      <c r="W25" s="4">
        <f t="shared" ca="1" si="5"/>
        <v>83.618174698012822</v>
      </c>
      <c r="X25" s="4">
        <f t="shared" ca="1" si="5"/>
        <v>92.713796360784201</v>
      </c>
      <c r="Y25" s="4">
        <f t="shared" ca="1" si="5"/>
        <v>101.80941802355558</v>
      </c>
      <c r="Z25" s="4">
        <f t="shared" ca="1" si="5"/>
        <v>102.98186331707899</v>
      </c>
      <c r="AA25" s="4">
        <f t="shared" ca="1" si="5"/>
        <v>104.15430861060238</v>
      </c>
      <c r="AB25" s="3"/>
      <c r="AC25" s="5">
        <f>MATCH($C$23,Base_2hour!$A:$A,0)</f>
        <v>20</v>
      </c>
    </row>
    <row r="26" spans="1:29">
      <c r="A26" s="1"/>
      <c r="B26" s="1" t="s">
        <v>4</v>
      </c>
      <c r="C26" s="4">
        <f t="shared" ca="1" si="4"/>
        <v>68.937625707170653</v>
      </c>
      <c r="D26" s="4">
        <f t="shared" ca="1" si="4"/>
        <v>76.279544884471363</v>
      </c>
      <c r="E26" s="4">
        <f t="shared" ca="1" si="4"/>
        <v>79.761441169788</v>
      </c>
      <c r="F26" s="4">
        <f t="shared" ca="1" si="4"/>
        <v>74.236405790194397</v>
      </c>
      <c r="G26" s="4">
        <f t="shared" ca="1" si="4"/>
        <v>70.485633749982199</v>
      </c>
      <c r="H26" s="4">
        <f t="shared" ca="1" si="4"/>
        <v>64.769955636924067</v>
      </c>
      <c r="I26" s="4">
        <f t="shared" ca="1" si="4"/>
        <v>65.744466201951781</v>
      </c>
      <c r="J26" s="4">
        <f t="shared" ca="1" si="4"/>
        <v>64.041736525414279</v>
      </c>
      <c r="K26" s="4">
        <f t="shared" ca="1" si="4"/>
        <v>62.84991441571168</v>
      </c>
      <c r="L26" s="4">
        <f t="shared" ca="1" si="4"/>
        <v>70.932284468863259</v>
      </c>
      <c r="M26" s="4">
        <f t="shared" ca="1" si="5"/>
        <v>73.485991968271136</v>
      </c>
      <c r="N26" s="4">
        <f t="shared" ca="1" si="5"/>
        <v>73.181568208222487</v>
      </c>
      <c r="O26" s="4">
        <f t="shared" ca="1" si="5"/>
        <v>74.886126889382084</v>
      </c>
      <c r="P26" s="4">
        <f t="shared" ca="1" si="5"/>
        <v>74.767829861594961</v>
      </c>
      <c r="Q26" s="4">
        <f t="shared" ca="1" si="5"/>
        <v>74.643442302430316</v>
      </c>
      <c r="R26" s="4">
        <f t="shared" ca="1" si="5"/>
        <v>75.592918728890567</v>
      </c>
      <c r="S26" s="4">
        <f t="shared" ca="1" si="5"/>
        <v>73.698296393628311</v>
      </c>
      <c r="T26" s="4">
        <f t="shared" ca="1" si="5"/>
        <v>75.796925799575291</v>
      </c>
      <c r="U26" s="4">
        <f t="shared" ca="1" si="5"/>
        <v>78.664687305878374</v>
      </c>
      <c r="V26" s="4">
        <f t="shared" ca="1" si="5"/>
        <v>80.276713201235822</v>
      </c>
      <c r="W26" s="4">
        <f t="shared" ca="1" si="5"/>
        <v>80.347981444166663</v>
      </c>
      <c r="X26" s="4">
        <f t="shared" ca="1" si="5"/>
        <v>89.199312678436286</v>
      </c>
      <c r="Y26" s="4">
        <f t="shared" ca="1" si="5"/>
        <v>98.050643912705908</v>
      </c>
      <c r="Z26" s="4">
        <f t="shared" ca="1" si="5"/>
        <v>99.197427005161515</v>
      </c>
      <c r="AA26" s="4">
        <f t="shared" ca="1" si="5"/>
        <v>100.34421009761712</v>
      </c>
      <c r="AB26" s="3"/>
    </row>
    <row r="27" spans="1:29">
      <c r="A27" s="1"/>
      <c r="B27" s="1" t="s">
        <v>5</v>
      </c>
      <c r="C27" s="4">
        <f t="shared" ca="1" si="4"/>
        <v>74.2909298080762</v>
      </c>
      <c r="D27" s="4">
        <f t="shared" ca="1" si="4"/>
        <v>80.615177571004708</v>
      </c>
      <c r="E27" s="4">
        <f t="shared" ca="1" si="4"/>
        <v>83.288595952065762</v>
      </c>
      <c r="F27" s="4">
        <f t="shared" ca="1" si="4"/>
        <v>79.18270695708884</v>
      </c>
      <c r="G27" s="4">
        <f t="shared" ca="1" si="4"/>
        <v>74.016746929271093</v>
      </c>
      <c r="H27" s="4">
        <f t="shared" ca="1" si="4"/>
        <v>69.614321020579638</v>
      </c>
      <c r="I27" s="4">
        <f t="shared" ca="1" si="4"/>
        <v>69.188512082679566</v>
      </c>
      <c r="J27" s="4">
        <f t="shared" ca="1" si="4"/>
        <v>67.859860642403177</v>
      </c>
      <c r="K27" s="4">
        <f t="shared" ca="1" si="4"/>
        <v>68.225965660950564</v>
      </c>
      <c r="L27" s="4">
        <f t="shared" ca="1" si="4"/>
        <v>75.040964271485464</v>
      </c>
      <c r="M27" s="4">
        <f t="shared" ca="1" si="5"/>
        <v>76.580664624321145</v>
      </c>
      <c r="N27" s="4">
        <f t="shared" ca="1" si="5"/>
        <v>79.012501630244714</v>
      </c>
      <c r="O27" s="4">
        <f t="shared" ca="1" si="5"/>
        <v>81.415841045093202</v>
      </c>
      <c r="P27" s="4">
        <f t="shared" ca="1" si="5"/>
        <v>80.074824032922734</v>
      </c>
      <c r="Q27" s="4">
        <f t="shared" ca="1" si="5"/>
        <v>79.113369794530314</v>
      </c>
      <c r="R27" s="4">
        <f t="shared" ca="1" si="5"/>
        <v>80.618547047862791</v>
      </c>
      <c r="S27" s="4">
        <f t="shared" ca="1" si="5"/>
        <v>80.14663281366721</v>
      </c>
      <c r="T27" s="4">
        <f t="shared" ca="1" si="5"/>
        <v>81.627928333219728</v>
      </c>
      <c r="U27" s="4">
        <f t="shared" ca="1" si="5"/>
        <v>85.82764216702283</v>
      </c>
      <c r="V27" s="4">
        <f t="shared" ca="1" si="5"/>
        <v>85.165764348669143</v>
      </c>
      <c r="W27" s="4">
        <f t="shared" ca="1" si="5"/>
        <v>83.618174698012822</v>
      </c>
      <c r="X27" s="4">
        <f t="shared" ca="1" si="5"/>
        <v>92.713796360784201</v>
      </c>
      <c r="Y27" s="4">
        <f t="shared" ca="1" si="5"/>
        <v>101.80941802355558</v>
      </c>
      <c r="Z27" s="4">
        <f t="shared" ca="1" si="5"/>
        <v>102.98186331707899</v>
      </c>
      <c r="AA27" s="4">
        <f t="shared" ca="1" si="5"/>
        <v>104.15430861060238</v>
      </c>
      <c r="AB27" s="3"/>
    </row>
    <row r="28" spans="1:29">
      <c r="A28" s="1"/>
      <c r="B28" s="1" t="s">
        <v>6</v>
      </c>
      <c r="C28" s="4">
        <f t="shared" ca="1" si="4"/>
        <v>44.024673481285326</v>
      </c>
      <c r="D28" s="4">
        <f t="shared" ca="1" si="4"/>
        <v>47.278934830435681</v>
      </c>
      <c r="E28" s="4">
        <f t="shared" ca="1" si="4"/>
        <v>48.649592910299553</v>
      </c>
      <c r="F28" s="4">
        <f t="shared" ca="1" si="4"/>
        <v>46.254270170119426</v>
      </c>
      <c r="G28" s="4">
        <f t="shared" ca="1" si="4"/>
        <v>43.583214164157766</v>
      </c>
      <c r="H28" s="4">
        <f t="shared" ca="1" si="4"/>
        <v>40.917162026581487</v>
      </c>
      <c r="I28" s="4">
        <f t="shared" ca="1" si="4"/>
        <v>41.133627875134231</v>
      </c>
      <c r="J28" s="4">
        <f t="shared" ca="1" si="4"/>
        <v>40.575250783854365</v>
      </c>
      <c r="K28" s="4">
        <f t="shared" ca="1" si="4"/>
        <v>40.747758652950289</v>
      </c>
      <c r="L28" s="4">
        <f t="shared" ca="1" si="4"/>
        <v>47.146433185406629</v>
      </c>
      <c r="M28" s="4">
        <f t="shared" ca="1" si="5"/>
        <v>50.503320660630017</v>
      </c>
      <c r="N28" s="4">
        <f t="shared" ca="1" si="5"/>
        <v>51.958623654039016</v>
      </c>
      <c r="O28" s="4">
        <f t="shared" ca="1" si="5"/>
        <v>53.627609150318818</v>
      </c>
      <c r="P28" s="4">
        <f t="shared" ca="1" si="5"/>
        <v>53.508307897705826</v>
      </c>
      <c r="Q28" s="4">
        <f t="shared" ca="1" si="5"/>
        <v>53.400521206770726</v>
      </c>
      <c r="R28" s="4">
        <f t="shared" ca="1" si="5"/>
        <v>54.713796647525832</v>
      </c>
      <c r="S28" s="4">
        <f t="shared" ca="1" si="5"/>
        <v>54.5938193556836</v>
      </c>
      <c r="T28" s="4">
        <f t="shared" ca="1" si="5"/>
        <v>56.063746316298747</v>
      </c>
      <c r="U28" s="4">
        <f t="shared" ca="1" si="5"/>
        <v>59.695444086947525</v>
      </c>
      <c r="V28" s="4">
        <f t="shared" ca="1" si="5"/>
        <v>60.195909841251236</v>
      </c>
      <c r="W28" s="4">
        <f t="shared" ca="1" si="5"/>
        <v>46.944197689808846</v>
      </c>
      <c r="X28" s="4">
        <f t="shared" ca="1" si="5"/>
        <v>47.588764958065866</v>
      </c>
      <c r="Y28" s="4">
        <f t="shared" ca="1" si="5"/>
        <v>48.233332226322894</v>
      </c>
      <c r="Z28" s="4">
        <f t="shared" ca="1" si="5"/>
        <v>49.055403108837638</v>
      </c>
      <c r="AA28" s="4">
        <f t="shared" ca="1" si="5"/>
        <v>49.877473991352382</v>
      </c>
      <c r="AB28" s="3"/>
    </row>
    <row r="29" spans="1:29">
      <c r="A29" s="1"/>
      <c r="B29" s="1" t="s">
        <v>7</v>
      </c>
      <c r="C29" s="4">
        <f t="shared" ca="1" si="4"/>
        <v>43.346508821821438</v>
      </c>
      <c r="D29" s="4">
        <f t="shared" ca="1" si="4"/>
        <v>46.755382862580134</v>
      </c>
      <c r="E29" s="4">
        <f t="shared" ca="1" si="4"/>
        <v>48.342859893491216</v>
      </c>
      <c r="F29" s="4">
        <f t="shared" ca="1" si="4"/>
        <v>45.394616044086092</v>
      </c>
      <c r="G29" s="4">
        <f t="shared" ca="1" si="4"/>
        <v>43.118753682599433</v>
      </c>
      <c r="H29" s="4">
        <f t="shared" ca="1" si="4"/>
        <v>39.890885660381478</v>
      </c>
      <c r="I29" s="4">
        <f t="shared" ca="1" si="4"/>
        <v>40.629645717917562</v>
      </c>
      <c r="J29" s="4">
        <f t="shared" ca="1" si="4"/>
        <v>40.204777118523808</v>
      </c>
      <c r="K29" s="4">
        <f t="shared" ca="1" si="4"/>
        <v>40.040590712339174</v>
      </c>
      <c r="L29" s="4">
        <f t="shared" ca="1" si="4"/>
        <v>46.47835954595385</v>
      </c>
      <c r="M29" s="4">
        <f t="shared" ca="1" si="5"/>
        <v>50.180382485502236</v>
      </c>
      <c r="N29" s="4">
        <f t="shared" ca="1" si="5"/>
        <v>50.633537552183469</v>
      </c>
      <c r="O29" s="4">
        <f t="shared" ca="1" si="5"/>
        <v>52.11615123826882</v>
      </c>
      <c r="P29" s="4">
        <f t="shared" ca="1" si="5"/>
        <v>52.451174217036382</v>
      </c>
      <c r="Q29" s="4">
        <f t="shared" ca="1" si="5"/>
        <v>52.85759389702072</v>
      </c>
      <c r="R29" s="4">
        <f t="shared" ca="1" si="5"/>
        <v>53.820615272434161</v>
      </c>
      <c r="S29" s="4">
        <f t="shared" ca="1" si="5"/>
        <v>53.214208197822479</v>
      </c>
      <c r="T29" s="4">
        <f t="shared" ca="1" si="5"/>
        <v>54.956300541990416</v>
      </c>
      <c r="U29" s="4">
        <f t="shared" ca="1" si="5"/>
        <v>57.959467481816965</v>
      </c>
      <c r="V29" s="4">
        <f t="shared" ca="1" si="5"/>
        <v>59.345490802951232</v>
      </c>
      <c r="W29" s="4">
        <f t="shared" ca="1" si="5"/>
        <v>45.020263541899638</v>
      </c>
      <c r="X29" s="4">
        <f t="shared" ca="1" si="5"/>
        <v>45.63891432818739</v>
      </c>
      <c r="Y29" s="4">
        <f t="shared" ca="1" si="5"/>
        <v>46.257565114475142</v>
      </c>
      <c r="Z29" s="4">
        <f t="shared" ca="1" si="5"/>
        <v>47.046558609548683</v>
      </c>
      <c r="AA29" s="4">
        <f t="shared" ca="1" si="5"/>
        <v>47.835552104622231</v>
      </c>
      <c r="AB29" s="3"/>
    </row>
    <row r="30" spans="1:29">
      <c r="A30" s="1"/>
      <c r="B30" s="1" t="s">
        <v>8</v>
      </c>
      <c r="C30" s="4">
        <f t="shared" ca="1" si="4"/>
        <v>44.200714108882551</v>
      </c>
      <c r="D30" s="4">
        <f t="shared" ca="1" si="4"/>
        <v>47.32168594369957</v>
      </c>
      <c r="E30" s="4">
        <f t="shared" ca="1" si="4"/>
        <v>48.630649739513437</v>
      </c>
      <c r="F30" s="4">
        <f t="shared" ca="1" si="4"/>
        <v>46.415508759480538</v>
      </c>
      <c r="G30" s="4">
        <f t="shared" ca="1" si="4"/>
        <v>43.741488037829996</v>
      </c>
      <c r="H30" s="4">
        <f t="shared" ca="1" si="4"/>
        <v>41.49997239876204</v>
      </c>
      <c r="I30" s="4">
        <f t="shared" ca="1" si="4"/>
        <v>41.43673737602311</v>
      </c>
      <c r="J30" s="4">
        <f t="shared" ca="1" si="4"/>
        <v>40.925778292165482</v>
      </c>
      <c r="K30" s="4">
        <f t="shared" ca="1" si="4"/>
        <v>41.288274033022503</v>
      </c>
      <c r="L30" s="4">
        <f t="shared" ca="1" si="4"/>
        <v>47.299422863028852</v>
      </c>
      <c r="M30" s="4">
        <f t="shared" ca="1" si="5"/>
        <v>50.479641155449457</v>
      </c>
      <c r="N30" s="4">
        <f t="shared" ca="1" si="5"/>
        <v>52.171507068583466</v>
      </c>
      <c r="O30" s="4">
        <f t="shared" ca="1" si="5"/>
        <v>53.909309433035489</v>
      </c>
      <c r="P30" s="4">
        <f t="shared" ca="1" si="5"/>
        <v>53.591117654572486</v>
      </c>
      <c r="Q30" s="4">
        <f t="shared" ca="1" si="5"/>
        <v>53.443728412756826</v>
      </c>
      <c r="R30" s="4">
        <f t="shared" ca="1" si="5"/>
        <v>54.669140743192514</v>
      </c>
      <c r="S30" s="4">
        <f t="shared" ca="1" si="5"/>
        <v>54.705185090991932</v>
      </c>
      <c r="T30" s="4">
        <f t="shared" ca="1" si="5"/>
        <v>56.031144555126524</v>
      </c>
      <c r="U30" s="4">
        <f t="shared" ca="1" si="5"/>
        <v>59.813531349133626</v>
      </c>
      <c r="V30" s="4">
        <f t="shared" ca="1" si="5"/>
        <v>60.116692173215135</v>
      </c>
      <c r="W30" s="4">
        <f t="shared" ca="1" si="5"/>
        <v>46.944197689808846</v>
      </c>
      <c r="X30" s="4">
        <f t="shared" ca="1" si="5"/>
        <v>47.588764958065866</v>
      </c>
      <c r="Y30" s="4">
        <f t="shared" ca="1" si="5"/>
        <v>48.233332226322894</v>
      </c>
      <c r="Z30" s="4">
        <f t="shared" ca="1" si="5"/>
        <v>49.055403108837638</v>
      </c>
      <c r="AA30" s="4">
        <f t="shared" ca="1" si="5"/>
        <v>49.877473991352382</v>
      </c>
      <c r="AB30" s="3"/>
    </row>
    <row r="31" spans="1:29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3" spans="1:29">
      <c r="B33" s="23"/>
      <c r="C33" s="25" t="s">
        <v>11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9" ht="15.95">
      <c r="A34" s="1"/>
      <c r="B34" s="23" t="s">
        <v>1</v>
      </c>
      <c r="C34" s="2">
        <v>2025</v>
      </c>
      <c r="D34" s="2">
        <v>2026</v>
      </c>
      <c r="E34" s="2">
        <v>2027</v>
      </c>
      <c r="F34" s="2">
        <v>2028</v>
      </c>
      <c r="G34" s="2">
        <v>2029</v>
      </c>
      <c r="H34" s="2">
        <v>2030</v>
      </c>
      <c r="I34" s="2">
        <v>2031</v>
      </c>
      <c r="J34" s="2">
        <v>2032</v>
      </c>
      <c r="K34" s="2">
        <v>2033</v>
      </c>
      <c r="L34" s="2">
        <v>2034</v>
      </c>
      <c r="M34" s="2">
        <v>2035</v>
      </c>
      <c r="N34" s="2">
        <v>2036</v>
      </c>
      <c r="O34" s="2">
        <v>2037</v>
      </c>
      <c r="P34" s="2">
        <v>2038</v>
      </c>
      <c r="Q34" s="2">
        <v>2039</v>
      </c>
      <c r="R34" s="2">
        <v>2040</v>
      </c>
      <c r="S34" s="2">
        <v>2041</v>
      </c>
      <c r="T34" s="2">
        <v>2042</v>
      </c>
      <c r="U34" s="2">
        <v>2043</v>
      </c>
      <c r="V34" s="2">
        <v>2044</v>
      </c>
      <c r="W34" s="2">
        <v>2045</v>
      </c>
      <c r="X34" s="2">
        <v>2046</v>
      </c>
      <c r="Y34" s="2">
        <v>2047</v>
      </c>
      <c r="Z34" s="2">
        <v>2048</v>
      </c>
      <c r="AA34" s="2">
        <v>2049</v>
      </c>
      <c r="AB34" s="3"/>
      <c r="AC34" s="23" t="s">
        <v>2</v>
      </c>
    </row>
    <row r="35" spans="1:29">
      <c r="A35" s="1"/>
      <c r="B35" s="1" t="s">
        <v>3</v>
      </c>
      <c r="C35" s="7">
        <f t="shared" ref="C35:L40" ca="1" si="6">HLOOKUP(C$34,INDIRECT("'"&amp;$B35&amp;"'!$B$"&amp; MATCH("Year",INDIRECT("'"&amp;$B35&amp;"'!$A:$A"),0) &amp;":$AA$25"),$AC$35-MATCH("Year",INDIRECT("'"&amp;$B35&amp;"'!$A:$A"),0)+1, FALSE)</f>
        <v>279.91858737569453</v>
      </c>
      <c r="D35" s="7">
        <f t="shared" ca="1" si="6"/>
        <v>293.1848193280556</v>
      </c>
      <c r="E35" s="7">
        <f t="shared" ca="1" si="6"/>
        <v>296.84709766601861</v>
      </c>
      <c r="F35" s="7">
        <f t="shared" ca="1" si="6"/>
        <v>267.29266379231478</v>
      </c>
      <c r="G35" s="7">
        <f t="shared" ca="1" si="6"/>
        <v>221.29504084273151</v>
      </c>
      <c r="H35" s="7">
        <f t="shared" ca="1" si="6"/>
        <v>195.12877335407401</v>
      </c>
      <c r="I35" s="7">
        <f t="shared" ca="1" si="6"/>
        <v>180.5566181575</v>
      </c>
      <c r="J35" s="7">
        <f t="shared" ca="1" si="6"/>
        <v>187.01010534462961</v>
      </c>
      <c r="K35" s="7">
        <f t="shared" ca="1" si="6"/>
        <v>202.8461948406482</v>
      </c>
      <c r="L35" s="7">
        <f t="shared" ca="1" si="6"/>
        <v>242.37332417430559</v>
      </c>
      <c r="M35" s="7">
        <f t="shared" ref="M35:AA40" ca="1" si="7">HLOOKUP(M$34,INDIRECT("'"&amp;$B35&amp;"'!$B$"&amp; MATCH("Year",INDIRECT("'"&amp;$B35&amp;"'!$A:$A"),0) &amp;":$AA$25"),$AC$35-MATCH("Year",INDIRECT("'"&amp;$B35&amp;"'!$A:$A"),0)+1, FALSE)</f>
        <v>272.85011753810193</v>
      </c>
      <c r="N35" s="7">
        <f t="shared" ca="1" si="7"/>
        <v>283.22992125412043</v>
      </c>
      <c r="O35" s="7">
        <f t="shared" ca="1" si="7"/>
        <v>291.47723495199068</v>
      </c>
      <c r="P35" s="7">
        <f t="shared" ca="1" si="7"/>
        <v>295.30174273203698</v>
      </c>
      <c r="Q35" s="7">
        <f t="shared" ca="1" si="7"/>
        <v>296.08213652337957</v>
      </c>
      <c r="R35" s="7">
        <f t="shared" ca="1" si="7"/>
        <v>301.06632724175921</v>
      </c>
      <c r="S35" s="7">
        <f t="shared" ca="1" si="7"/>
        <v>300.20319960305551</v>
      </c>
      <c r="T35" s="7">
        <f t="shared" ca="1" si="7"/>
        <v>307.74016806495371</v>
      </c>
      <c r="U35" s="7">
        <f t="shared" ca="1" si="7"/>
        <v>320.99858434675917</v>
      </c>
      <c r="V35" s="7">
        <f t="shared" ca="1" si="7"/>
        <v>328.31494262587972</v>
      </c>
      <c r="W35" s="7">
        <f t="shared" ca="1" si="7"/>
        <v>413.02244017094017</v>
      </c>
      <c r="X35" s="7">
        <f t="shared" ca="1" si="7"/>
        <v>451.56197982947884</v>
      </c>
      <c r="Y35" s="7">
        <f t="shared" ca="1" si="7"/>
        <v>490.10151948801752</v>
      </c>
      <c r="Z35" s="7">
        <f t="shared" ca="1" si="7"/>
        <v>494.64812892406235</v>
      </c>
      <c r="AA35" s="7">
        <f t="shared" ca="1" si="7"/>
        <v>499.19473836010712</v>
      </c>
      <c r="AB35" s="3"/>
      <c r="AC35" s="5">
        <f>MATCH($C$33,Base_2hour!$A:$A,0)</f>
        <v>21</v>
      </c>
    </row>
    <row r="36" spans="1:29">
      <c r="A36" s="1"/>
      <c r="B36" s="1" t="s">
        <v>4</v>
      </c>
      <c r="C36" s="7">
        <f t="shared" ca="1" si="6"/>
        <v>173.77690555555549</v>
      </c>
      <c r="D36" s="7">
        <f t="shared" ca="1" si="6"/>
        <v>178.86355648148151</v>
      </c>
      <c r="E36" s="7">
        <f t="shared" ca="1" si="6"/>
        <v>174.9247</v>
      </c>
      <c r="F36" s="7">
        <f t="shared" ca="1" si="6"/>
        <v>150.890662037037</v>
      </c>
      <c r="G36" s="7">
        <f t="shared" ca="1" si="6"/>
        <v>114.2698138888889</v>
      </c>
      <c r="H36" s="7">
        <f t="shared" ca="1" si="6"/>
        <v>84.206871296296299</v>
      </c>
      <c r="I36" s="7">
        <f t="shared" ca="1" si="6"/>
        <v>85.335933333333344</v>
      </c>
      <c r="J36" s="7">
        <f t="shared" ca="1" si="6"/>
        <v>92.237571296296295</v>
      </c>
      <c r="K36" s="7">
        <f t="shared" ca="1" si="6"/>
        <v>101.43380462962961</v>
      </c>
      <c r="L36" s="7">
        <f t="shared" ca="1" si="6"/>
        <v>130.32752011851849</v>
      </c>
      <c r="M36" s="7">
        <f t="shared" ca="1" si="7"/>
        <v>154.01831784444451</v>
      </c>
      <c r="N36" s="7">
        <f t="shared" ca="1" si="7"/>
        <v>159.26899730370371</v>
      </c>
      <c r="O36" s="7">
        <f t="shared" ca="1" si="7"/>
        <v>170.7008953703704</v>
      </c>
      <c r="P36" s="7">
        <f t="shared" ca="1" si="7"/>
        <v>178.55817988148149</v>
      </c>
      <c r="Q36" s="7">
        <f t="shared" ca="1" si="7"/>
        <v>181.90013964444441</v>
      </c>
      <c r="R36" s="7">
        <f t="shared" ca="1" si="7"/>
        <v>186.44157727407409</v>
      </c>
      <c r="S36" s="7">
        <f t="shared" ca="1" si="7"/>
        <v>186.84383265925919</v>
      </c>
      <c r="T36" s="7">
        <f t="shared" ca="1" si="7"/>
        <v>193.06422903703711</v>
      </c>
      <c r="U36" s="7">
        <f t="shared" ca="1" si="7"/>
        <v>201.48561355555549</v>
      </c>
      <c r="V36" s="7">
        <f t="shared" ca="1" si="7"/>
        <v>206.50923232592589</v>
      </c>
      <c r="W36" s="7">
        <f t="shared" ca="1" si="7"/>
        <v>413.02244017094017</v>
      </c>
      <c r="X36" s="7">
        <f t="shared" ca="1" si="7"/>
        <v>451.56197982947884</v>
      </c>
      <c r="Y36" s="7">
        <f t="shared" ca="1" si="7"/>
        <v>490.10151948801752</v>
      </c>
      <c r="Z36" s="7">
        <f t="shared" ca="1" si="7"/>
        <v>494.64812892406235</v>
      </c>
      <c r="AA36" s="7">
        <f t="shared" ca="1" si="7"/>
        <v>499.19473836010712</v>
      </c>
      <c r="AB36" s="3"/>
    </row>
    <row r="37" spans="1:29">
      <c r="A37" s="1"/>
      <c r="B37" s="1" t="s">
        <v>5</v>
      </c>
      <c r="C37" s="7">
        <f t="shared" ca="1" si="6"/>
        <v>386.23572613361108</v>
      </c>
      <c r="D37" s="7">
        <f t="shared" ca="1" si="6"/>
        <v>382.55290737939811</v>
      </c>
      <c r="E37" s="7">
        <f t="shared" ca="1" si="6"/>
        <v>372.5947336311574</v>
      </c>
      <c r="F37" s="7">
        <f t="shared" ca="1" si="6"/>
        <v>358.17085912055552</v>
      </c>
      <c r="G37" s="7">
        <f t="shared" ca="1" si="6"/>
        <v>318.84576896504632</v>
      </c>
      <c r="H37" s="7">
        <f t="shared" ca="1" si="6"/>
        <v>292.7054086744908</v>
      </c>
      <c r="I37" s="7">
        <f t="shared" ca="1" si="6"/>
        <v>291.24023314870368</v>
      </c>
      <c r="J37" s="7">
        <f t="shared" ca="1" si="6"/>
        <v>296.81774740472218</v>
      </c>
      <c r="K37" s="7">
        <f t="shared" ca="1" si="6"/>
        <v>312.92741496874999</v>
      </c>
      <c r="L37" s="7">
        <f t="shared" ca="1" si="6"/>
        <v>331.92280417921302</v>
      </c>
      <c r="M37" s="7">
        <f t="shared" ca="1" si="7"/>
        <v>346.9579610848611</v>
      </c>
      <c r="N37" s="7">
        <f t="shared" ca="1" si="7"/>
        <v>366.33419730462958</v>
      </c>
      <c r="O37" s="7">
        <f t="shared" ca="1" si="7"/>
        <v>376.04124508310178</v>
      </c>
      <c r="P37" s="7">
        <f t="shared" ca="1" si="7"/>
        <v>378.46019990467602</v>
      </c>
      <c r="Q37" s="7">
        <f t="shared" ca="1" si="7"/>
        <v>381.71251895083333</v>
      </c>
      <c r="R37" s="7">
        <f t="shared" ca="1" si="7"/>
        <v>388.3623996811574</v>
      </c>
      <c r="S37" s="7">
        <f t="shared" ca="1" si="7"/>
        <v>391.71839040296288</v>
      </c>
      <c r="T37" s="7">
        <f t="shared" ca="1" si="7"/>
        <v>404.09019645393522</v>
      </c>
      <c r="U37" s="7">
        <f t="shared" ca="1" si="7"/>
        <v>407.00801819657408</v>
      </c>
      <c r="V37" s="7">
        <f t="shared" ca="1" si="7"/>
        <v>410.69787850875002</v>
      </c>
      <c r="W37" s="7">
        <f t="shared" ca="1" si="7"/>
        <v>413.02244017094017</v>
      </c>
      <c r="X37" s="7">
        <f t="shared" ca="1" si="7"/>
        <v>451.56197982947884</v>
      </c>
      <c r="Y37" s="7">
        <f t="shared" ca="1" si="7"/>
        <v>490.10151948801752</v>
      </c>
      <c r="Z37" s="7">
        <f t="shared" ca="1" si="7"/>
        <v>494.64812892406235</v>
      </c>
      <c r="AA37" s="7">
        <f t="shared" ca="1" si="7"/>
        <v>499.19473836010712</v>
      </c>
      <c r="AB37" s="3"/>
    </row>
    <row r="38" spans="1:29">
      <c r="A38" s="1"/>
      <c r="B38" s="1" t="s">
        <v>6</v>
      </c>
      <c r="C38" s="7">
        <f t="shared" ca="1" si="6"/>
        <v>202.86714633400459</v>
      </c>
      <c r="D38" s="7">
        <f t="shared" ca="1" si="6"/>
        <v>201.60214877048611</v>
      </c>
      <c r="E38" s="7">
        <f t="shared" ca="1" si="6"/>
        <v>196.65679302074071</v>
      </c>
      <c r="F38" s="7">
        <f t="shared" ca="1" si="6"/>
        <v>179.50447298710651</v>
      </c>
      <c r="G38" s="7">
        <f t="shared" ca="1" si="6"/>
        <v>148.31236696532409</v>
      </c>
      <c r="H38" s="7">
        <f t="shared" ca="1" si="6"/>
        <v>123.1121415480787</v>
      </c>
      <c r="I38" s="7">
        <f t="shared" ca="1" si="6"/>
        <v>121.5801856742593</v>
      </c>
      <c r="J38" s="7">
        <f t="shared" ca="1" si="6"/>
        <v>133.9331983120602</v>
      </c>
      <c r="K38" s="7">
        <f t="shared" ca="1" si="6"/>
        <v>145.2999119618519</v>
      </c>
      <c r="L38" s="7">
        <f t="shared" ca="1" si="6"/>
        <v>162.97198038303239</v>
      </c>
      <c r="M38" s="7">
        <f t="shared" ca="1" si="7"/>
        <v>179.11635129967601</v>
      </c>
      <c r="N38" s="7">
        <f t="shared" ca="1" si="7"/>
        <v>184.45543957831021</v>
      </c>
      <c r="O38" s="7">
        <f t="shared" ca="1" si="7"/>
        <v>190.57405385425929</v>
      </c>
      <c r="P38" s="7">
        <f t="shared" ca="1" si="7"/>
        <v>199.47358040493049</v>
      </c>
      <c r="Q38" s="7">
        <f t="shared" ca="1" si="7"/>
        <v>206.23029313706019</v>
      </c>
      <c r="R38" s="7">
        <f t="shared" ca="1" si="7"/>
        <v>210.57575853467591</v>
      </c>
      <c r="S38" s="7">
        <f t="shared" ca="1" si="7"/>
        <v>210.4731327249074</v>
      </c>
      <c r="T38" s="7">
        <f t="shared" ca="1" si="7"/>
        <v>219.6723805517824</v>
      </c>
      <c r="U38" s="7">
        <f t="shared" ca="1" si="7"/>
        <v>217.7130786255324</v>
      </c>
      <c r="V38" s="7">
        <f t="shared" ca="1" si="7"/>
        <v>224.83362302432869</v>
      </c>
      <c r="W38" s="7">
        <f t="shared" ca="1" si="7"/>
        <v>238.73332353006771</v>
      </c>
      <c r="X38" s="7">
        <f t="shared" ca="1" si="7"/>
        <v>241.93748558332726</v>
      </c>
      <c r="Y38" s="7">
        <f t="shared" ca="1" si="7"/>
        <v>245.14164763658681</v>
      </c>
      <c r="Z38" s="7">
        <f t="shared" ca="1" si="7"/>
        <v>249.2039787389283</v>
      </c>
      <c r="AA38" s="7">
        <f t="shared" ca="1" si="7"/>
        <v>253.26630984126979</v>
      </c>
      <c r="AB38" s="3"/>
    </row>
    <row r="39" spans="1:29">
      <c r="A39" s="1"/>
      <c r="B39" s="1" t="s">
        <v>7</v>
      </c>
      <c r="C39" s="7">
        <f t="shared" ca="1" si="6"/>
        <v>152.95156683333329</v>
      </c>
      <c r="D39" s="7">
        <f t="shared" ca="1" si="6"/>
        <v>145.34413695185191</v>
      </c>
      <c r="E39" s="7">
        <f t="shared" ca="1" si="6"/>
        <v>136.30116801481481</v>
      </c>
      <c r="F39" s="7">
        <f t="shared" ca="1" si="6"/>
        <v>122.1217767259259</v>
      </c>
      <c r="G39" s="7">
        <f t="shared" ca="1" si="6"/>
        <v>93.869275422222216</v>
      </c>
      <c r="H39" s="7">
        <f t="shared" ca="1" si="6"/>
        <v>67.800859259259269</v>
      </c>
      <c r="I39" s="7">
        <f t="shared" ca="1" si="6"/>
        <v>72.452001977777769</v>
      </c>
      <c r="J39" s="7">
        <f t="shared" ca="1" si="6"/>
        <v>85.006104629629618</v>
      </c>
      <c r="K39" s="7">
        <f t="shared" ca="1" si="6"/>
        <v>96.630311574074085</v>
      </c>
      <c r="L39" s="7">
        <f t="shared" ca="1" si="6"/>
        <v>105.7912559333333</v>
      </c>
      <c r="M39" s="7">
        <f t="shared" ca="1" si="7"/>
        <v>118.0505437296296</v>
      </c>
      <c r="N39" s="7">
        <f t="shared" ca="1" si="7"/>
        <v>124.3934279037037</v>
      </c>
      <c r="O39" s="7">
        <f t="shared" ca="1" si="7"/>
        <v>133.65930988888891</v>
      </c>
      <c r="P39" s="7">
        <f t="shared" ca="1" si="7"/>
        <v>142.4942609</v>
      </c>
      <c r="Q39" s="7">
        <f t="shared" ca="1" si="7"/>
        <v>151.3609285777778</v>
      </c>
      <c r="R39" s="7">
        <f t="shared" ca="1" si="7"/>
        <v>154.00238564814819</v>
      </c>
      <c r="S39" s="7">
        <f t="shared" ca="1" si="7"/>
        <v>157.62228400740739</v>
      </c>
      <c r="T39" s="7">
        <f t="shared" ca="1" si="7"/>
        <v>165.43213484814819</v>
      </c>
      <c r="U39" s="7">
        <f t="shared" ca="1" si="7"/>
        <v>163.25607525185191</v>
      </c>
      <c r="V39" s="7">
        <f t="shared" ca="1" si="7"/>
        <v>166.2144811888889</v>
      </c>
      <c r="W39" s="7">
        <f t="shared" ca="1" si="7"/>
        <v>238.73332353006771</v>
      </c>
      <c r="X39" s="7">
        <f t="shared" ca="1" si="7"/>
        <v>241.93748558332726</v>
      </c>
      <c r="Y39" s="7">
        <f t="shared" ca="1" si="7"/>
        <v>245.14164763658681</v>
      </c>
      <c r="Z39" s="7">
        <f t="shared" ca="1" si="7"/>
        <v>249.2039787389283</v>
      </c>
      <c r="AA39" s="7">
        <f t="shared" ca="1" si="7"/>
        <v>253.26630984126979</v>
      </c>
      <c r="AB39" s="3"/>
    </row>
    <row r="40" spans="1:29">
      <c r="A40" s="1"/>
      <c r="B40" s="1" t="s">
        <v>8</v>
      </c>
      <c r="C40" s="7">
        <f t="shared" ca="1" si="6"/>
        <v>209.88901603194449</v>
      </c>
      <c r="D40" s="7">
        <f t="shared" ca="1" si="6"/>
        <v>204.0413743378241</v>
      </c>
      <c r="E40" s="7">
        <f t="shared" ca="1" si="6"/>
        <v>196.0518425741667</v>
      </c>
      <c r="F40" s="7">
        <f t="shared" ca="1" si="6"/>
        <v>186.79085086819441</v>
      </c>
      <c r="G40" s="7">
        <f t="shared" ca="1" si="6"/>
        <v>165.25589949599541</v>
      </c>
      <c r="H40" s="7">
        <f t="shared" ca="1" si="6"/>
        <v>148.68873274250001</v>
      </c>
      <c r="I40" s="7">
        <f t="shared" ca="1" si="6"/>
        <v>149.47706450224541</v>
      </c>
      <c r="J40" s="7">
        <f t="shared" ca="1" si="6"/>
        <v>153.43755122689819</v>
      </c>
      <c r="K40" s="7">
        <f t="shared" ca="1" si="6"/>
        <v>163.2666439748148</v>
      </c>
      <c r="L40" s="7">
        <f t="shared" ca="1" si="6"/>
        <v>173.01822698030091</v>
      </c>
      <c r="M40" s="7">
        <f t="shared" ca="1" si="7"/>
        <v>181.20196427615741</v>
      </c>
      <c r="N40" s="7">
        <f t="shared" ca="1" si="7"/>
        <v>190.7181137617824</v>
      </c>
      <c r="O40" s="7">
        <f t="shared" ca="1" si="7"/>
        <v>196.35756059835651</v>
      </c>
      <c r="P40" s="7">
        <f t="shared" ca="1" si="7"/>
        <v>202.0845397371296</v>
      </c>
      <c r="Q40" s="7">
        <f t="shared" ca="1" si="7"/>
        <v>206.95488622303239</v>
      </c>
      <c r="R40" s="7">
        <f t="shared" ca="1" si="7"/>
        <v>209.97126392303241</v>
      </c>
      <c r="S40" s="7">
        <f t="shared" ca="1" si="7"/>
        <v>213.25185443819441</v>
      </c>
      <c r="T40" s="7">
        <f t="shared" ca="1" si="7"/>
        <v>220.96799083333329</v>
      </c>
      <c r="U40" s="7">
        <f t="shared" ca="1" si="7"/>
        <v>218.4991169202315</v>
      </c>
      <c r="V40" s="7">
        <f t="shared" ca="1" si="7"/>
        <v>223.43640800192131</v>
      </c>
      <c r="W40" s="7">
        <f t="shared" ca="1" si="7"/>
        <v>238.73332353006771</v>
      </c>
      <c r="X40" s="7">
        <f t="shared" ca="1" si="7"/>
        <v>241.93748558332726</v>
      </c>
      <c r="Y40" s="7">
        <f t="shared" ca="1" si="7"/>
        <v>245.14164763658681</v>
      </c>
      <c r="Z40" s="7">
        <f t="shared" ca="1" si="7"/>
        <v>249.2039787389283</v>
      </c>
      <c r="AA40" s="7">
        <f t="shared" ca="1" si="7"/>
        <v>253.26630984126979</v>
      </c>
      <c r="AB40" s="3"/>
    </row>
    <row r="41" spans="1:29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</sheetData>
  <mergeCells count="4">
    <mergeCell ref="C3:AA3"/>
    <mergeCell ref="C13:AA13"/>
    <mergeCell ref="C23:AA23"/>
    <mergeCell ref="C33:AA33"/>
  </mergeCells>
  <conditionalFormatting sqref="C15:AA16">
    <cfRule type="colorScale" priority="34">
      <colorScale>
        <cfvo type="min"/>
        <cfvo type="max"/>
        <color rgb="FFFFFFFF"/>
        <color rgb="FF63BE7B"/>
      </colorScale>
    </cfRule>
  </conditionalFormatting>
  <conditionalFormatting sqref="C7:AA7">
    <cfRule type="colorScale" priority="32">
      <colorScale>
        <cfvo type="min"/>
        <cfvo type="max"/>
        <color rgb="FFFFFFFF"/>
        <color rgb="FF63BE7B"/>
      </colorScale>
    </cfRule>
  </conditionalFormatting>
  <conditionalFormatting sqref="C8:AA8">
    <cfRule type="colorScale" priority="31">
      <colorScale>
        <cfvo type="min"/>
        <cfvo type="max"/>
        <color rgb="FFFFFFFF"/>
        <color rgb="FF63BE7B"/>
      </colorScale>
    </cfRule>
  </conditionalFormatting>
  <conditionalFormatting sqref="C9:AA9">
    <cfRule type="colorScale" priority="30">
      <colorScale>
        <cfvo type="min"/>
        <cfvo type="max"/>
        <color rgb="FFFFFFFF"/>
        <color rgb="FF63BE7B"/>
      </colorScale>
    </cfRule>
  </conditionalFormatting>
  <conditionalFormatting sqref="C10:AA10">
    <cfRule type="colorScale" priority="29">
      <colorScale>
        <cfvo type="min"/>
        <cfvo type="max"/>
        <color rgb="FFFFFFFF"/>
        <color rgb="FF63BE7B"/>
      </colorScale>
    </cfRule>
  </conditionalFormatting>
  <conditionalFormatting sqref="C27:AA27">
    <cfRule type="colorScale" priority="26">
      <colorScale>
        <cfvo type="min"/>
        <cfvo type="max"/>
        <color rgb="FFFFFFFF"/>
        <color rgb="FF63BE7B"/>
      </colorScale>
    </cfRule>
  </conditionalFormatting>
  <conditionalFormatting sqref="C28:AA28">
    <cfRule type="colorScale" priority="25">
      <colorScale>
        <cfvo type="min"/>
        <cfvo type="max"/>
        <color rgb="FFFFFFFF"/>
        <color rgb="FF63BE7B"/>
      </colorScale>
    </cfRule>
  </conditionalFormatting>
  <conditionalFormatting sqref="C29:AA29">
    <cfRule type="colorScale" priority="24">
      <colorScale>
        <cfvo type="min"/>
        <cfvo type="max"/>
        <color rgb="FFFFFFFF"/>
        <color rgb="FF63BE7B"/>
      </colorScale>
    </cfRule>
  </conditionalFormatting>
  <conditionalFormatting sqref="C30:AA30">
    <cfRule type="colorScale" priority="23">
      <colorScale>
        <cfvo type="min"/>
        <cfvo type="max"/>
        <color rgb="FFFFFFFF"/>
        <color rgb="FF63BE7B"/>
      </colorScale>
    </cfRule>
  </conditionalFormatting>
  <conditionalFormatting sqref="C37:AA37">
    <cfRule type="colorScale" priority="20">
      <colorScale>
        <cfvo type="min"/>
        <cfvo type="max"/>
        <color rgb="FF63BE7B"/>
        <color rgb="FFFFFFFF"/>
      </colorScale>
    </cfRule>
  </conditionalFormatting>
  <conditionalFormatting sqref="C38:AA38">
    <cfRule type="colorScale" priority="19">
      <colorScale>
        <cfvo type="min"/>
        <cfvo type="max"/>
        <color rgb="FF63BE7B"/>
        <color rgb="FFFFFFFF"/>
      </colorScale>
    </cfRule>
  </conditionalFormatting>
  <conditionalFormatting sqref="C39:AA39">
    <cfRule type="colorScale" priority="18">
      <colorScale>
        <cfvo type="min"/>
        <cfvo type="max"/>
        <color rgb="FF63BE7B"/>
        <color rgb="FFFFFFFF"/>
      </colorScale>
    </cfRule>
  </conditionalFormatting>
  <conditionalFormatting sqref="C40:AA40">
    <cfRule type="colorScale" priority="17">
      <colorScale>
        <cfvo type="min"/>
        <cfvo type="max"/>
        <color rgb="FF63BE7B"/>
        <color rgb="FFFFFFFF"/>
      </colorScale>
    </cfRule>
  </conditionalFormatting>
  <conditionalFormatting sqref="C17:AA17">
    <cfRule type="colorScale" priority="7">
      <colorScale>
        <cfvo type="min"/>
        <cfvo type="max"/>
        <color rgb="FFFFFFFF"/>
        <color rgb="FF63BE7B"/>
      </colorScale>
    </cfRule>
  </conditionalFormatting>
  <conditionalFormatting sqref="C18:AA18">
    <cfRule type="colorScale" priority="6">
      <colorScale>
        <cfvo type="min"/>
        <cfvo type="max"/>
        <color rgb="FFFFFFFF"/>
        <color rgb="FF63BE7B"/>
      </colorScale>
    </cfRule>
  </conditionalFormatting>
  <conditionalFormatting sqref="C19:AA19">
    <cfRule type="colorScale" priority="5">
      <colorScale>
        <cfvo type="min"/>
        <cfvo type="max"/>
        <color rgb="FFFFFFFF"/>
        <color rgb="FF63BE7B"/>
      </colorScale>
    </cfRule>
  </conditionalFormatting>
  <conditionalFormatting sqref="C20:AA20">
    <cfRule type="colorScale" priority="4">
      <colorScale>
        <cfvo type="min"/>
        <cfvo type="max"/>
        <color rgb="FFFFFFFF"/>
        <color rgb="FF63BE7B"/>
      </colorScale>
    </cfRule>
  </conditionalFormatting>
  <conditionalFormatting sqref="C5:AA6">
    <cfRule type="colorScale" priority="154">
      <colorScale>
        <cfvo type="min"/>
        <cfvo type="max"/>
        <color rgb="FFFFFFFF"/>
        <color rgb="FF63BE7B"/>
      </colorScale>
    </cfRule>
  </conditionalFormatting>
  <conditionalFormatting sqref="C25:AA26">
    <cfRule type="colorScale" priority="155">
      <colorScale>
        <cfvo type="min"/>
        <cfvo type="max"/>
        <color rgb="FFFFFFFF"/>
        <color rgb="FF63BE7B"/>
      </colorScale>
    </cfRule>
  </conditionalFormatting>
  <conditionalFormatting sqref="C35:AA36">
    <cfRule type="colorScale" priority="156">
      <colorScale>
        <cfvo type="min"/>
        <cfvo type="max"/>
        <color rgb="FF63BE7B"/>
        <color rgb="FFFFFFFF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4"/>
  <sheetViews>
    <sheetView topLeftCell="A2" zoomScale="156" workbookViewId="0">
      <selection activeCell="E9" sqref="E9"/>
    </sheetView>
  </sheetViews>
  <sheetFormatPr defaultColWidth="8.85546875" defaultRowHeight="15"/>
  <cols>
    <col min="2" max="3" width="28.7109375" customWidth="1"/>
  </cols>
  <sheetData>
    <row r="2" spans="2:3">
      <c r="B2" s="25" t="s">
        <v>12</v>
      </c>
      <c r="C2" s="25"/>
    </row>
    <row r="3" spans="2:3" ht="15.95">
      <c r="B3" s="23" t="s">
        <v>13</v>
      </c>
      <c r="C3" s="23" t="s">
        <v>14</v>
      </c>
    </row>
    <row r="4" spans="2:3">
      <c r="B4" s="8" t="s">
        <v>15</v>
      </c>
      <c r="C4" s="9" t="s">
        <v>16</v>
      </c>
    </row>
    <row r="5" spans="2:3">
      <c r="B5" s="8" t="s">
        <v>17</v>
      </c>
      <c r="C5" s="9" t="s">
        <v>18</v>
      </c>
    </row>
    <row r="6" spans="2:3">
      <c r="B6" s="8" t="s">
        <v>19</v>
      </c>
      <c r="C6" s="9" t="s">
        <v>20</v>
      </c>
    </row>
    <row r="7" spans="2:3">
      <c r="B7" s="8" t="s">
        <v>21</v>
      </c>
      <c r="C7" s="9" t="s">
        <v>22</v>
      </c>
    </row>
    <row r="8" spans="2:3">
      <c r="B8" s="8" t="s">
        <v>23</v>
      </c>
      <c r="C8" s="9" t="s">
        <v>24</v>
      </c>
    </row>
    <row r="9" spans="2:3">
      <c r="B9" s="8" t="s">
        <v>25</v>
      </c>
      <c r="C9" s="9" t="s">
        <v>26</v>
      </c>
    </row>
    <row r="10" spans="2:3">
      <c r="B10" s="8" t="s">
        <v>27</v>
      </c>
      <c r="C10" s="9" t="s">
        <v>28</v>
      </c>
    </row>
    <row r="11" spans="2:3">
      <c r="B11" s="8" t="s">
        <v>29</v>
      </c>
      <c r="C11" s="9" t="s">
        <v>30</v>
      </c>
    </row>
    <row r="12" spans="2:3">
      <c r="B12" s="8" t="s">
        <v>31</v>
      </c>
      <c r="C12" s="9" t="s">
        <v>32</v>
      </c>
    </row>
    <row r="13" spans="2:3">
      <c r="B13" s="8" t="s">
        <v>33</v>
      </c>
      <c r="C13" s="9" t="s">
        <v>34</v>
      </c>
    </row>
    <row r="14" spans="2:3">
      <c r="B14" s="10" t="s">
        <v>35</v>
      </c>
      <c r="C14" s="5" t="s">
        <v>36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E7D8-E675-B744-ACC0-FDBF30CBC7BD}">
  <dimension ref="B2:I26"/>
  <sheetViews>
    <sheetView topLeftCell="A3" workbookViewId="0">
      <selection activeCell="F1" sqref="F1:F1048576"/>
    </sheetView>
  </sheetViews>
  <sheetFormatPr defaultColWidth="8.85546875" defaultRowHeight="15"/>
  <cols>
    <col min="2" max="9" width="16.7109375" customWidth="1"/>
  </cols>
  <sheetData>
    <row r="2" spans="2:9" ht="15.95">
      <c r="B2" s="11" t="s">
        <v>15</v>
      </c>
      <c r="C2" s="11" t="s">
        <v>37</v>
      </c>
      <c r="D2" s="11" t="s">
        <v>38</v>
      </c>
    </row>
    <row r="3" spans="2:9" ht="15.95">
      <c r="B3" s="12" t="s">
        <v>16</v>
      </c>
      <c r="C3" s="12" t="s">
        <v>39</v>
      </c>
      <c r="D3" s="12" t="s">
        <v>40</v>
      </c>
    </row>
    <row r="5" spans="2:9" ht="32.1">
      <c r="B5" s="11" t="s">
        <v>41</v>
      </c>
      <c r="C5" s="11" t="s">
        <v>42</v>
      </c>
      <c r="D5" s="11" t="s">
        <v>43</v>
      </c>
      <c r="E5" s="11" t="s">
        <v>44</v>
      </c>
      <c r="F5" s="11" t="s">
        <v>45</v>
      </c>
      <c r="G5" s="11" t="s">
        <v>46</v>
      </c>
      <c r="H5" s="11" t="s">
        <v>47</v>
      </c>
      <c r="I5" s="11" t="s">
        <v>48</v>
      </c>
    </row>
    <row r="6" spans="2:9">
      <c r="B6" s="12">
        <v>2025</v>
      </c>
      <c r="C6" s="12">
        <v>201.32</v>
      </c>
      <c r="D6" s="12">
        <v>18.75</v>
      </c>
      <c r="E6" s="12">
        <v>37.5</v>
      </c>
      <c r="F6" s="12">
        <v>75</v>
      </c>
      <c r="G6" s="12">
        <v>100</v>
      </c>
      <c r="H6" s="12">
        <v>100</v>
      </c>
      <c r="I6" s="12">
        <v>100</v>
      </c>
    </row>
    <row r="7" spans="2:9">
      <c r="B7" s="12">
        <v>2026</v>
      </c>
      <c r="C7" s="12">
        <v>205.34</v>
      </c>
      <c r="D7" s="12">
        <v>18.75</v>
      </c>
      <c r="E7" s="12">
        <v>37.5</v>
      </c>
      <c r="F7" s="12">
        <v>75</v>
      </c>
      <c r="G7" s="12">
        <v>100</v>
      </c>
      <c r="H7" s="12">
        <v>100</v>
      </c>
      <c r="I7" s="12">
        <v>100</v>
      </c>
    </row>
    <row r="8" spans="2:9">
      <c r="B8" s="12">
        <v>2027</v>
      </c>
      <c r="C8" s="12">
        <v>209.45</v>
      </c>
      <c r="D8" s="12">
        <v>18.75</v>
      </c>
      <c r="E8" s="12">
        <v>37.5</v>
      </c>
      <c r="F8" s="12">
        <v>75</v>
      </c>
      <c r="G8" s="12">
        <v>100</v>
      </c>
      <c r="H8" s="12">
        <v>100</v>
      </c>
      <c r="I8" s="12">
        <v>100</v>
      </c>
    </row>
    <row r="9" spans="2:9">
      <c r="B9" s="12">
        <v>2028</v>
      </c>
      <c r="C9" s="12">
        <v>206.94</v>
      </c>
      <c r="D9" s="12">
        <v>18.75</v>
      </c>
      <c r="E9" s="12">
        <v>37.5</v>
      </c>
      <c r="F9" s="12">
        <v>75</v>
      </c>
      <c r="G9" s="12">
        <v>100</v>
      </c>
      <c r="H9" s="12">
        <v>100</v>
      </c>
      <c r="I9" s="12">
        <v>100</v>
      </c>
    </row>
    <row r="10" spans="2:9">
      <c r="B10" s="12">
        <v>2029</v>
      </c>
      <c r="C10" s="12">
        <v>209.29</v>
      </c>
      <c r="D10" s="12">
        <v>18.75</v>
      </c>
      <c r="E10" s="12">
        <v>37.5</v>
      </c>
      <c r="F10" s="12">
        <v>75</v>
      </c>
      <c r="G10" s="12">
        <v>100</v>
      </c>
      <c r="H10" s="12">
        <v>100</v>
      </c>
      <c r="I10" s="12">
        <v>100</v>
      </c>
    </row>
    <row r="11" spans="2:9">
      <c r="B11" s="12">
        <v>2030</v>
      </c>
      <c r="C11" s="12">
        <v>211.94</v>
      </c>
      <c r="D11" s="12">
        <v>18.75</v>
      </c>
      <c r="E11" s="12">
        <v>37.5</v>
      </c>
      <c r="F11" s="12">
        <v>75</v>
      </c>
      <c r="G11" s="12">
        <v>100</v>
      </c>
      <c r="H11" s="12">
        <v>100</v>
      </c>
      <c r="I11" s="12">
        <v>100</v>
      </c>
    </row>
    <row r="12" spans="2:9">
      <c r="B12" s="12">
        <v>2031</v>
      </c>
      <c r="C12" s="12">
        <v>214.91</v>
      </c>
      <c r="D12" s="12">
        <v>18.75</v>
      </c>
      <c r="E12" s="12">
        <v>37.5</v>
      </c>
      <c r="F12" s="12">
        <v>75</v>
      </c>
      <c r="G12" s="12">
        <v>100</v>
      </c>
      <c r="H12" s="12">
        <v>100</v>
      </c>
      <c r="I12" s="12">
        <v>100</v>
      </c>
    </row>
    <row r="13" spans="2:9">
      <c r="B13" s="12">
        <v>2032</v>
      </c>
      <c r="C13" s="12">
        <v>217.57</v>
      </c>
      <c r="D13" s="12">
        <v>18.75</v>
      </c>
      <c r="E13" s="12">
        <v>37.5</v>
      </c>
      <c r="F13" s="12">
        <v>75</v>
      </c>
      <c r="G13" s="12">
        <v>100</v>
      </c>
      <c r="H13" s="12">
        <v>100</v>
      </c>
      <c r="I13" s="12">
        <v>100</v>
      </c>
    </row>
    <row r="14" spans="2:9">
      <c r="B14" s="12">
        <v>2033</v>
      </c>
      <c r="C14" s="12">
        <v>220.25</v>
      </c>
      <c r="D14" s="12">
        <v>18.75</v>
      </c>
      <c r="E14" s="12">
        <v>37.5</v>
      </c>
      <c r="F14" s="12">
        <v>75</v>
      </c>
      <c r="G14" s="12">
        <v>100</v>
      </c>
      <c r="H14" s="12">
        <v>100</v>
      </c>
      <c r="I14" s="12">
        <v>100</v>
      </c>
    </row>
    <row r="15" spans="2:9">
      <c r="B15" s="12">
        <v>2034</v>
      </c>
      <c r="C15" s="12">
        <v>223.25</v>
      </c>
      <c r="D15" s="12">
        <v>16.5</v>
      </c>
      <c r="E15" s="12">
        <v>33</v>
      </c>
      <c r="F15" s="12">
        <v>66</v>
      </c>
      <c r="G15" s="12">
        <v>99</v>
      </c>
      <c r="H15" s="12">
        <v>100</v>
      </c>
      <c r="I15" s="12">
        <v>100</v>
      </c>
    </row>
    <row r="16" spans="2:9">
      <c r="B16" s="12">
        <v>2035</v>
      </c>
      <c r="C16" s="12">
        <v>226.29</v>
      </c>
      <c r="D16" s="12">
        <v>14.5</v>
      </c>
      <c r="E16" s="12">
        <v>29</v>
      </c>
      <c r="F16" s="12">
        <v>58</v>
      </c>
      <c r="G16" s="12">
        <v>87</v>
      </c>
      <c r="H16" s="12">
        <v>100</v>
      </c>
      <c r="I16" s="12">
        <v>100</v>
      </c>
    </row>
    <row r="17" spans="2:9">
      <c r="B17" s="12">
        <v>2036</v>
      </c>
      <c r="C17" s="12">
        <v>229.06</v>
      </c>
      <c r="D17" s="12">
        <v>14.25</v>
      </c>
      <c r="E17" s="12">
        <v>28.5</v>
      </c>
      <c r="F17" s="12">
        <v>57</v>
      </c>
      <c r="G17" s="12">
        <v>85.5</v>
      </c>
      <c r="H17" s="12">
        <v>100</v>
      </c>
      <c r="I17" s="12">
        <v>100</v>
      </c>
    </row>
    <row r="18" spans="2:9">
      <c r="B18" s="12">
        <v>2037</v>
      </c>
      <c r="C18" s="12">
        <v>232.17</v>
      </c>
      <c r="D18" s="12">
        <v>14</v>
      </c>
      <c r="E18" s="12">
        <v>28</v>
      </c>
      <c r="F18" s="12">
        <v>56</v>
      </c>
      <c r="G18" s="12">
        <v>84</v>
      </c>
      <c r="H18" s="12">
        <v>100</v>
      </c>
      <c r="I18" s="12">
        <v>100</v>
      </c>
    </row>
    <row r="19" spans="2:9">
      <c r="B19" s="12">
        <v>2038</v>
      </c>
      <c r="C19" s="12">
        <v>235.54</v>
      </c>
      <c r="D19" s="12">
        <v>14</v>
      </c>
      <c r="E19" s="12">
        <v>28</v>
      </c>
      <c r="F19" s="12">
        <v>56</v>
      </c>
      <c r="G19" s="12">
        <v>84</v>
      </c>
      <c r="H19" s="12">
        <v>100</v>
      </c>
      <c r="I19" s="12">
        <v>100</v>
      </c>
    </row>
    <row r="20" spans="2:9">
      <c r="B20" s="12">
        <v>2039</v>
      </c>
      <c r="C20" s="12">
        <v>239.27</v>
      </c>
      <c r="D20" s="12">
        <v>14</v>
      </c>
      <c r="E20" s="12">
        <v>28</v>
      </c>
      <c r="F20" s="12">
        <v>56</v>
      </c>
      <c r="G20" s="12">
        <v>84</v>
      </c>
      <c r="H20" s="12">
        <v>100</v>
      </c>
      <c r="I20" s="12">
        <v>100</v>
      </c>
    </row>
    <row r="21" spans="2:9">
      <c r="B21" s="12">
        <v>2040</v>
      </c>
      <c r="C21" s="12">
        <v>242.4</v>
      </c>
      <c r="D21" s="12">
        <v>13.75</v>
      </c>
      <c r="E21" s="12">
        <v>27.5</v>
      </c>
      <c r="F21" s="12">
        <v>55</v>
      </c>
      <c r="G21" s="12">
        <v>82.5</v>
      </c>
      <c r="H21" s="12">
        <v>100</v>
      </c>
      <c r="I21" s="12">
        <v>100</v>
      </c>
    </row>
    <row r="22" spans="2:9">
      <c r="B22" s="12">
        <v>2041</v>
      </c>
      <c r="C22" s="12">
        <v>245.89</v>
      </c>
      <c r="D22" s="12">
        <v>13.75</v>
      </c>
      <c r="E22" s="12">
        <v>27.5</v>
      </c>
      <c r="F22" s="12">
        <v>55</v>
      </c>
      <c r="G22" s="12">
        <v>82.5</v>
      </c>
      <c r="H22" s="12">
        <v>100</v>
      </c>
      <c r="I22" s="12">
        <v>100</v>
      </c>
    </row>
    <row r="23" spans="2:9">
      <c r="B23" s="12">
        <v>2042</v>
      </c>
      <c r="C23" s="12">
        <v>249.43</v>
      </c>
      <c r="D23" s="12">
        <v>13.5</v>
      </c>
      <c r="E23" s="12">
        <v>27</v>
      </c>
      <c r="F23" s="12">
        <v>54</v>
      </c>
      <c r="G23" s="12">
        <v>81</v>
      </c>
      <c r="H23" s="12">
        <v>100</v>
      </c>
      <c r="I23" s="12">
        <v>100</v>
      </c>
    </row>
    <row r="24" spans="2:9">
      <c r="B24" s="12">
        <v>2043</v>
      </c>
      <c r="C24" s="12">
        <v>253.01</v>
      </c>
      <c r="D24" s="12">
        <v>12.25</v>
      </c>
      <c r="E24" s="12">
        <v>24.5</v>
      </c>
      <c r="F24" s="12">
        <v>49</v>
      </c>
      <c r="G24" s="12">
        <v>73.5</v>
      </c>
      <c r="H24" s="12">
        <v>100</v>
      </c>
      <c r="I24" s="12">
        <v>100</v>
      </c>
    </row>
    <row r="25" spans="2:9">
      <c r="B25" s="12">
        <v>2044</v>
      </c>
      <c r="C25" s="12">
        <v>256.63</v>
      </c>
      <c r="D25" s="12">
        <v>12</v>
      </c>
      <c r="E25" s="12">
        <v>24</v>
      </c>
      <c r="F25" s="12">
        <v>48</v>
      </c>
      <c r="G25" s="12">
        <v>72</v>
      </c>
      <c r="H25" s="12">
        <v>100</v>
      </c>
      <c r="I25" s="12">
        <v>100</v>
      </c>
    </row>
    <row r="26" spans="2:9">
      <c r="B26" s="12">
        <v>2045</v>
      </c>
      <c r="C26" s="12">
        <v>260.66000000000003</v>
      </c>
      <c r="D26" s="12">
        <v>11.75</v>
      </c>
      <c r="E26" s="12">
        <v>23.5</v>
      </c>
      <c r="F26" s="12">
        <v>47</v>
      </c>
      <c r="G26" s="12">
        <v>70.5</v>
      </c>
      <c r="H26" s="12">
        <v>100</v>
      </c>
      <c r="I26" s="1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topLeftCell="A14" zoomScale="125" workbookViewId="0">
      <selection activeCell="B34" sqref="B34:B36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49</v>
      </c>
      <c r="B1" s="2" t="s">
        <v>50</v>
      </c>
      <c r="C1" s="2" t="s">
        <v>50</v>
      </c>
      <c r="D1" s="2" t="s">
        <v>50</v>
      </c>
      <c r="E1" s="2" t="s">
        <v>50</v>
      </c>
      <c r="F1" s="2" t="s">
        <v>50</v>
      </c>
      <c r="G1" s="2" t="s">
        <v>50</v>
      </c>
      <c r="H1" s="2" t="s">
        <v>50</v>
      </c>
      <c r="I1" s="2" t="s">
        <v>50</v>
      </c>
      <c r="J1" s="2" t="s">
        <v>50</v>
      </c>
      <c r="K1" s="2" t="s">
        <v>50</v>
      </c>
      <c r="L1" s="2" t="s">
        <v>50</v>
      </c>
      <c r="M1" s="2" t="s">
        <v>50</v>
      </c>
      <c r="N1" s="2" t="s">
        <v>50</v>
      </c>
      <c r="O1" s="2" t="s">
        <v>50</v>
      </c>
      <c r="P1" s="2" t="s">
        <v>50</v>
      </c>
      <c r="Q1" s="2" t="s">
        <v>50</v>
      </c>
      <c r="R1" s="2" t="s">
        <v>50</v>
      </c>
      <c r="S1" s="2" t="s">
        <v>50</v>
      </c>
      <c r="T1" s="2" t="s">
        <v>50</v>
      </c>
      <c r="U1" s="2" t="s">
        <v>50</v>
      </c>
      <c r="V1" s="2" t="s">
        <v>51</v>
      </c>
      <c r="W1" s="2" t="s">
        <v>51</v>
      </c>
      <c r="X1" s="2" t="s">
        <v>50</v>
      </c>
      <c r="Y1" s="2" t="s">
        <v>51</v>
      </c>
      <c r="Z1" s="2" t="s">
        <v>52</v>
      </c>
    </row>
    <row r="2" spans="1:26" ht="48">
      <c r="A2" s="2" t="s">
        <v>53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54</v>
      </c>
      <c r="W2" s="2" t="s">
        <v>54</v>
      </c>
      <c r="X2" s="2" t="s">
        <v>55</v>
      </c>
      <c r="Y2" s="2" t="s">
        <v>54</v>
      </c>
      <c r="Z2" s="2" t="s">
        <v>56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45</v>
      </c>
      <c r="C4" s="2">
        <v>45</v>
      </c>
      <c r="D4" s="2">
        <v>45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45</v>
      </c>
      <c r="M4" s="2">
        <v>45</v>
      </c>
      <c r="N4" s="2">
        <v>45</v>
      </c>
      <c r="O4" s="2">
        <v>45</v>
      </c>
      <c r="P4" s="2">
        <v>45</v>
      </c>
      <c r="Q4" s="2">
        <v>45</v>
      </c>
      <c r="R4" s="2">
        <v>45</v>
      </c>
      <c r="S4" s="2">
        <v>45</v>
      </c>
      <c r="T4" s="2">
        <v>45</v>
      </c>
      <c r="U4" s="2">
        <v>45</v>
      </c>
      <c r="V4" s="2">
        <v>45</v>
      </c>
      <c r="W4" s="2">
        <v>45</v>
      </c>
      <c r="X4" s="2">
        <v>45</v>
      </c>
      <c r="Y4" s="2">
        <v>45</v>
      </c>
      <c r="Z4" s="2">
        <v>45</v>
      </c>
    </row>
    <row r="5" spans="1:26" ht="15.95">
      <c r="A5" s="2" t="s">
        <v>58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1.04</v>
      </c>
      <c r="W5" s="2">
        <v>1.04</v>
      </c>
      <c r="X5" s="2">
        <v>0.85</v>
      </c>
      <c r="Y5" s="2">
        <v>1.04</v>
      </c>
      <c r="Z5" s="2">
        <v>0.83</v>
      </c>
    </row>
    <row r="6" spans="1:26">
      <c r="A6" s="13" t="s">
        <v>59</v>
      </c>
      <c r="B6" s="14">
        <v>-769932.57422100008</v>
      </c>
      <c r="C6" s="14">
        <v>-641218.29078299995</v>
      </c>
      <c r="D6" s="14">
        <v>-547263.77558599995</v>
      </c>
      <c r="E6" s="14">
        <v>-440268.77857899998</v>
      </c>
      <c r="F6" s="14">
        <v>-173641.45744200001</v>
      </c>
      <c r="G6" s="14">
        <v>-88912.274953999993</v>
      </c>
      <c r="H6" s="14">
        <v>-82953.555114000003</v>
      </c>
      <c r="I6" s="14">
        <v>-175565.296225</v>
      </c>
      <c r="J6" s="14">
        <v>-272398.26957300003</v>
      </c>
      <c r="K6" s="14">
        <v>-292243.55247699999</v>
      </c>
      <c r="L6" s="14">
        <v>-363990.87672100001</v>
      </c>
      <c r="M6" s="14">
        <v>-455231.51108899998</v>
      </c>
      <c r="N6" s="14">
        <v>-599604.07721400005</v>
      </c>
      <c r="O6" s="14">
        <v>-697448.630871</v>
      </c>
      <c r="P6" s="14">
        <v>-801883.50311899988</v>
      </c>
      <c r="Q6" s="14">
        <v>-862526.67917899997</v>
      </c>
      <c r="R6" s="14">
        <v>-913053.30947600002</v>
      </c>
      <c r="S6" s="14">
        <v>-1009119.930737</v>
      </c>
      <c r="T6" s="14">
        <v>-1045631.5124370001</v>
      </c>
      <c r="U6" s="14">
        <v>-1105341.5592970001</v>
      </c>
      <c r="V6" s="14">
        <v>102669.057804</v>
      </c>
      <c r="W6" s="14">
        <f>(V6+X6)/2</f>
        <v>102405.0167885</v>
      </c>
      <c r="X6" s="14">
        <v>102140.975773</v>
      </c>
      <c r="Y6" s="14">
        <f>(X6+Z6)/2</f>
        <v>102062.4973875</v>
      </c>
      <c r="Z6" s="14">
        <v>101984.019002</v>
      </c>
    </row>
    <row r="7" spans="1:26">
      <c r="A7" s="13" t="s">
        <v>60</v>
      </c>
      <c r="B7" s="14">
        <v>5160121.428359</v>
      </c>
      <c r="C7" s="14">
        <v>5819915.5048619993</v>
      </c>
      <c r="D7" s="14">
        <v>6024548.6321319994</v>
      </c>
      <c r="E7" s="14">
        <v>5169272.8024859997</v>
      </c>
      <c r="F7" s="14">
        <v>4298476.5699610002</v>
      </c>
      <c r="G7" s="14">
        <v>3302811.6545239999</v>
      </c>
      <c r="H7" s="14">
        <v>3392711.7668630001</v>
      </c>
      <c r="I7" s="14">
        <v>3211771.0944139999</v>
      </c>
      <c r="J7" s="14">
        <v>3094985.303115</v>
      </c>
      <c r="K7" s="14">
        <v>4819226.7262909999</v>
      </c>
      <c r="L7" s="14">
        <v>5780472.2690019999</v>
      </c>
      <c r="M7" s="14">
        <v>5776689.9582020007</v>
      </c>
      <c r="N7" s="14">
        <v>6157704.4599749995</v>
      </c>
      <c r="O7" s="14">
        <v>6306070.7772419993</v>
      </c>
      <c r="P7" s="14">
        <v>6394116.6426350009</v>
      </c>
      <c r="Q7" s="14">
        <v>6611855.5427260008</v>
      </c>
      <c r="R7" s="14">
        <v>6359812.4286110001</v>
      </c>
      <c r="S7" s="14">
        <v>6784488.9886980001</v>
      </c>
      <c r="T7" s="14">
        <v>7404435.5200840002</v>
      </c>
      <c r="U7" s="14">
        <v>7777695.9817249998</v>
      </c>
      <c r="V7" s="14">
        <v>3657616.4737829999</v>
      </c>
      <c r="W7" s="14">
        <f t="shared" ref="W7:W61" si="0">(V7+X7)/2</f>
        <v>3652956.3138354998</v>
      </c>
      <c r="X7" s="14">
        <v>3648296.1538880002</v>
      </c>
      <c r="Y7" s="14">
        <f t="shared" ref="Y7:Y61" si="1">(X7+Z7)/2</f>
        <v>3647084.1910159998</v>
      </c>
      <c r="Z7" s="14">
        <v>3645872.2281439998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>
        <v>331562.67135900003</v>
      </c>
      <c r="C10" s="14">
        <v>219113.63168900009</v>
      </c>
      <c r="D10" s="14">
        <v>117384.722476</v>
      </c>
      <c r="E10" s="14">
        <v>393690.92601</v>
      </c>
      <c r="F10" s="14">
        <v>202063.64280199999</v>
      </c>
      <c r="G10" s="14">
        <v>465494.34429099999</v>
      </c>
      <c r="H10" s="14">
        <v>220688.73835400009</v>
      </c>
      <c r="I10" s="14">
        <v>226449.36317400009</v>
      </c>
      <c r="J10" s="14">
        <v>438754.07775599998</v>
      </c>
      <c r="K10" s="14">
        <v>275626.98476500012</v>
      </c>
      <c r="L10" s="14">
        <v>116393.54708800001</v>
      </c>
      <c r="M10" s="14">
        <v>598336.6230230002</v>
      </c>
      <c r="N10" s="14">
        <v>721901.65166300011</v>
      </c>
      <c r="O10" s="14">
        <v>454118.5155349999</v>
      </c>
      <c r="P10" s="14">
        <v>244416.80207000001</v>
      </c>
      <c r="Q10" s="14">
        <v>346042.64476400003</v>
      </c>
      <c r="R10" s="14">
        <v>626118.73898299993</v>
      </c>
      <c r="S10" s="14">
        <v>452764.38119400002</v>
      </c>
      <c r="T10" s="14">
        <v>794113.72885499976</v>
      </c>
      <c r="U10" s="14">
        <v>324548.95263999997</v>
      </c>
      <c r="V10" s="14">
        <v>153045.04428</v>
      </c>
      <c r="W10" s="14">
        <f t="shared" si="0"/>
        <v>148409.07701000001</v>
      </c>
      <c r="X10" s="14">
        <v>143773.10974000001</v>
      </c>
      <c r="Y10" s="14">
        <f t="shared" si="1"/>
        <v>143040.1446</v>
      </c>
      <c r="Z10" s="14">
        <v>142307.17946000001</v>
      </c>
    </row>
    <row r="11" spans="1:26">
      <c r="A11" s="13" t="s">
        <v>64</v>
      </c>
      <c r="B11" s="14">
        <v>946.18917600000009</v>
      </c>
      <c r="C11" s="14">
        <v>295.02864000000011</v>
      </c>
      <c r="D11" s="14">
        <v>91.278719999999993</v>
      </c>
      <c r="E11" s="14">
        <v>1326.675528</v>
      </c>
      <c r="F11" s="14">
        <v>1179.09888</v>
      </c>
      <c r="G11" s="14">
        <v>460.35856799999999</v>
      </c>
      <c r="H11" s="14">
        <v>1137.032496</v>
      </c>
      <c r="I11" s="14">
        <v>1941.8146919999999</v>
      </c>
      <c r="J11" s="14">
        <v>2241.0954959999999</v>
      </c>
      <c r="K11" s="14">
        <v>805.92950399999984</v>
      </c>
      <c r="L11" s="14"/>
      <c r="M11" s="14">
        <v>2282.7047040000002</v>
      </c>
      <c r="N11" s="14">
        <v>2166.2986799999999</v>
      </c>
      <c r="O11" s="14">
        <v>863.48159999999996</v>
      </c>
      <c r="P11" s="14">
        <v>512.43227999999999</v>
      </c>
      <c r="Q11" s="14">
        <v>41.863199999999999</v>
      </c>
      <c r="R11" s="14">
        <v>822.615768</v>
      </c>
      <c r="S11" s="14">
        <v>1230.375372</v>
      </c>
      <c r="T11" s="14">
        <v>812.25000000000011</v>
      </c>
      <c r="U11" s="14"/>
      <c r="V11" s="14"/>
      <c r="W11" s="14"/>
      <c r="X11" s="14"/>
      <c r="Y11" s="14"/>
      <c r="Z11" s="14"/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14">
        <f t="array" ref="B16">B4*1000*VLOOKUP(B3,[1]Capacity!$B$5:$I$35,2,0)*(IF(MIN(IF(VALUE(LEFT([1]Capacity!$D$5:$I$5,2))&gt;=B5,VALUE(LEFT([1]Capacity!$D$5:$I$5,2)),MAX(VALUE(LEFT([1]Capacity!$D$5:$I$5,2)))))&gt;MAX(IF(VALUE(LEFT([1]Capacity!$D$5:$I$5,2))&lt;B5,VALUE(LEFT([1]Capacity!$D$5:$I$5,2)),0)),IF(MAX(IF(VALUE(LEFT([1]Capacity!$D$5:$I$5,2))&lt;B5,VALUE(LEFT([1]Capacity!$D$5:$I$5,2)),0))&gt;0, VLOOKUP(B3, [1]Capacity!$B$5:$I$35, MATCH(CONCATENATE(MAX(IF(VALUE(LEFT([1]Capacity!$D$5:$I$5,2))&lt;B5,VALUE(LEFT([1]Capacity!$D$5:$I$5,2)),0)), " HR Capacity Credit (%)"), [1]Capacity!$B$5:$I$5, 0),0), 0)+(VLOOKUP(B3, [1]Capacity!$B$5:$I$35, MATCH(CONCATENATE(MIN(IF(VALUE(LEFT([1]Capacity!$D$5:$I$5,2))&gt;=B5,VALUE(LEFT([1]Capacity!$D$5:$I$5,2)),MAX(VALUE(LEFT([1]Capacity!$D$5:$I$5,2))))), " HR Capacity Credit (%)"), [1]Capacity!$B$5:$I$5, 0),0)-IF(MAX(IF(VALUE(LEFT([1]Capacity!$D$5:$I$5,2))&lt;B5,VALUE(LEFT([1]Capacity!$D$5:$I$5,2)),0))&gt;0, VLOOKUP(B3, [1]Capacity!$B$5:$I$35, MATCH(CONCATENATE(MAX(IF(VALUE(LEFT([1]Capacity!$D$5:$I$5,2))&lt;B5,VALUE(LEFT([1]Capacity!$D$5:$I$5,2)),0)), " HR Capacity Credit (%)"), [1]Capacity!$B$5:$I$5, 0),0), 0))*((B5-MAX(IF(VALUE(LEFT([1]Capacity!$D$5:$I$5,2))&lt;B5,VALUE(LEFT([1]Capacity!$D$5:$I$5,2)),0)))/(MIN(IF(VALUE(LEFT([1]Capacity!$D$5:$I$5,2))&gt;=B5,VALUE(LEFT([1]Capacity!$D$5:$I$5,2)),MAX(VALUE(LEFT([1]Capacity!$D$5:$I$5,2)))))-MAX(IF(VALUE(LEFT([1]Capacity!$D$5:$I$5,2))&lt;B5,VALUE(LEFT([1]Capacity!$D$5:$I$5,2)),0)))),VLOOKUP(B3, [1]Capacity!$B$5:$I$35, MATCH(CONCATENATE(MIN(IF(VALUE(LEFT([1]Capacity!$D$5:$I$5,2))&gt;=B5,VALUE(LEFT([1]Capacity!$D$5:$I$5,2)),MAX(VALUE(LEFT([1]Capacity!$D$5:$I$5,2))))), " HR Capacity Credit (%)"), [1]Capacity!$B$5:$I$5, 0),0))/100)</f>
        <v>6794550</v>
      </c>
      <c r="C16" s="14">
        <f t="array" ref="C16">C4*1000*VLOOKUP(C3,[1]Capacity!$B$5:$I$35,2,0)*(IF(MIN(IF(VALUE(LEFT([1]Capacity!$D$5:$I$5,2))&gt;=C5,VALUE(LEFT([1]Capacity!$D$5:$I$5,2)),MAX(VALUE(LEFT([1]Capacity!$D$5:$I$5,2)))))&gt;MAX(IF(VALUE(LEFT([1]Capacity!$D$5:$I$5,2))&lt;C5,VALUE(LEFT([1]Capacity!$D$5:$I$5,2)),0)),IF(MAX(IF(VALUE(LEFT([1]Capacity!$D$5:$I$5,2))&lt;C5,VALUE(LEFT([1]Capacity!$D$5:$I$5,2)),0))&gt;0, VLOOKUP(C3, [1]Capacity!$B$5:$I$35, MATCH(CONCATENATE(MAX(IF(VALUE(LEFT([1]Capacity!$D$5:$I$5,2))&lt;C5,VALUE(LEFT([1]Capacity!$D$5:$I$5,2)),0)), " HR Capacity Credit (%)"), [1]Capacity!$B$5:$I$5, 0),0), 0)+(VLOOKUP(C3, [1]Capacity!$B$5:$I$35, MATCH(CONCATENATE(MIN(IF(VALUE(LEFT([1]Capacity!$D$5:$I$5,2))&gt;=C5,VALUE(LEFT([1]Capacity!$D$5:$I$5,2)),MAX(VALUE(LEFT([1]Capacity!$D$5:$I$5,2))))), " HR Capacity Credit (%)"), [1]Capacity!$B$5:$I$5, 0),0)-IF(MAX(IF(VALUE(LEFT([1]Capacity!$D$5:$I$5,2))&lt;C5,VALUE(LEFT([1]Capacity!$D$5:$I$5,2)),0))&gt;0, VLOOKUP(C3, [1]Capacity!$B$5:$I$35, MATCH(CONCATENATE(MAX(IF(VALUE(LEFT([1]Capacity!$D$5:$I$5,2))&lt;C5,VALUE(LEFT([1]Capacity!$D$5:$I$5,2)),0)), " HR Capacity Credit (%)"), [1]Capacity!$B$5:$I$5, 0),0), 0))*((C5-MAX(IF(VALUE(LEFT([1]Capacity!$D$5:$I$5,2))&lt;C5,VALUE(LEFT([1]Capacity!$D$5:$I$5,2)),0)))/(MIN(IF(VALUE(LEFT([1]Capacity!$D$5:$I$5,2))&gt;=C5,VALUE(LEFT([1]Capacity!$D$5:$I$5,2)),MAX(VALUE(LEFT([1]Capacity!$D$5:$I$5,2)))))-MAX(IF(VALUE(LEFT([1]Capacity!$D$5:$I$5,2))&lt;C5,VALUE(LEFT([1]Capacity!$D$5:$I$5,2)),0)))),VLOOKUP(C3, [1]Capacity!$B$5:$I$35, MATCH(CONCATENATE(MIN(IF(VALUE(LEFT([1]Capacity!$D$5:$I$5,2))&gt;=C5,VALUE(LEFT([1]Capacity!$D$5:$I$5,2)),MAX(VALUE(LEFT([1]Capacity!$D$5:$I$5,2))))), " HR Capacity Credit (%)"), [1]Capacity!$B$5:$I$5, 0),0))/100)</f>
        <v>6930225</v>
      </c>
      <c r="D16" s="14">
        <f t="array" ref="D16">D4*1000*VLOOKUP(D3,[1]Capacity!$B$5:$I$35,2,0)*(IF(MIN(IF(VALUE(LEFT([1]Capacity!$D$5:$I$5,2))&gt;=D5,VALUE(LEFT([1]Capacity!$D$5:$I$5,2)),MAX(VALUE(LEFT([1]Capacity!$D$5:$I$5,2)))))&gt;MAX(IF(VALUE(LEFT([1]Capacity!$D$5:$I$5,2))&lt;D5,VALUE(LEFT([1]Capacity!$D$5:$I$5,2)),0)),IF(MAX(IF(VALUE(LEFT([1]Capacity!$D$5:$I$5,2))&lt;D5,VALUE(LEFT([1]Capacity!$D$5:$I$5,2)),0))&gt;0, VLOOKUP(D3, [1]Capacity!$B$5:$I$35, MATCH(CONCATENATE(MAX(IF(VALUE(LEFT([1]Capacity!$D$5:$I$5,2))&lt;D5,VALUE(LEFT([1]Capacity!$D$5:$I$5,2)),0)), " HR Capacity Credit (%)"), [1]Capacity!$B$5:$I$5, 0),0), 0)+(VLOOKUP(D3, [1]Capacity!$B$5:$I$35, MATCH(CONCATENATE(MIN(IF(VALUE(LEFT([1]Capacity!$D$5:$I$5,2))&gt;=D5,VALUE(LEFT([1]Capacity!$D$5:$I$5,2)),MAX(VALUE(LEFT([1]Capacity!$D$5:$I$5,2))))), " HR Capacity Credit (%)"), [1]Capacity!$B$5:$I$5, 0),0)-IF(MAX(IF(VALUE(LEFT([1]Capacity!$D$5:$I$5,2))&lt;D5,VALUE(LEFT([1]Capacity!$D$5:$I$5,2)),0))&gt;0, VLOOKUP(D3, [1]Capacity!$B$5:$I$35, MATCH(CONCATENATE(MAX(IF(VALUE(LEFT([1]Capacity!$D$5:$I$5,2))&lt;D5,VALUE(LEFT([1]Capacity!$D$5:$I$5,2)),0)), " HR Capacity Credit (%)"), [1]Capacity!$B$5:$I$5, 0),0), 0))*((D5-MAX(IF(VALUE(LEFT([1]Capacity!$D$5:$I$5,2))&lt;D5,VALUE(LEFT([1]Capacity!$D$5:$I$5,2)),0)))/(MIN(IF(VALUE(LEFT([1]Capacity!$D$5:$I$5,2))&gt;=D5,VALUE(LEFT([1]Capacity!$D$5:$I$5,2)),MAX(VALUE(LEFT([1]Capacity!$D$5:$I$5,2)))))-MAX(IF(VALUE(LEFT([1]Capacity!$D$5:$I$5,2))&lt;D5,VALUE(LEFT([1]Capacity!$D$5:$I$5,2)),0)))),VLOOKUP(D3, [1]Capacity!$B$5:$I$35, MATCH(CONCATENATE(MIN(IF(VALUE(LEFT([1]Capacity!$D$5:$I$5,2))&gt;=D5,VALUE(LEFT([1]Capacity!$D$5:$I$5,2)),MAX(VALUE(LEFT([1]Capacity!$D$5:$I$5,2))))), " HR Capacity Credit (%)"), [1]Capacity!$B$5:$I$5, 0),0))/100)</f>
        <v>7068937.5</v>
      </c>
      <c r="E16" s="14">
        <f t="array" ref="E16">E4*1000*VLOOKUP(E3,[1]Capacity!$B$5:$I$35,2,0)*(IF(MIN(IF(VALUE(LEFT([1]Capacity!$D$5:$I$5,2))&gt;=E5,VALUE(LEFT([1]Capacity!$D$5:$I$5,2)),MAX(VALUE(LEFT([1]Capacity!$D$5:$I$5,2)))))&gt;MAX(IF(VALUE(LEFT([1]Capacity!$D$5:$I$5,2))&lt;E5,VALUE(LEFT([1]Capacity!$D$5:$I$5,2)),0)),IF(MAX(IF(VALUE(LEFT([1]Capacity!$D$5:$I$5,2))&lt;E5,VALUE(LEFT([1]Capacity!$D$5:$I$5,2)),0))&gt;0, VLOOKUP(E3, [1]Capacity!$B$5:$I$35, MATCH(CONCATENATE(MAX(IF(VALUE(LEFT([1]Capacity!$D$5:$I$5,2))&lt;E5,VALUE(LEFT([1]Capacity!$D$5:$I$5,2)),0)), " HR Capacity Credit (%)"), [1]Capacity!$B$5:$I$5, 0),0), 0)+(VLOOKUP(E3, [1]Capacity!$B$5:$I$35, MATCH(CONCATENATE(MIN(IF(VALUE(LEFT([1]Capacity!$D$5:$I$5,2))&gt;=E5,VALUE(LEFT([1]Capacity!$D$5:$I$5,2)),MAX(VALUE(LEFT([1]Capacity!$D$5:$I$5,2))))), " HR Capacity Credit (%)"), [1]Capacity!$B$5:$I$5, 0),0)-IF(MAX(IF(VALUE(LEFT([1]Capacity!$D$5:$I$5,2))&lt;E5,VALUE(LEFT([1]Capacity!$D$5:$I$5,2)),0))&gt;0, VLOOKUP(E3, [1]Capacity!$B$5:$I$35, MATCH(CONCATENATE(MAX(IF(VALUE(LEFT([1]Capacity!$D$5:$I$5,2))&lt;E5,VALUE(LEFT([1]Capacity!$D$5:$I$5,2)),0)), " HR Capacity Credit (%)"), [1]Capacity!$B$5:$I$5, 0),0), 0))*((E5-MAX(IF(VALUE(LEFT([1]Capacity!$D$5:$I$5,2))&lt;E5,VALUE(LEFT([1]Capacity!$D$5:$I$5,2)),0)))/(MIN(IF(VALUE(LEFT([1]Capacity!$D$5:$I$5,2))&gt;=E5,VALUE(LEFT([1]Capacity!$D$5:$I$5,2)),MAX(VALUE(LEFT([1]Capacity!$D$5:$I$5,2)))))-MAX(IF(VALUE(LEFT([1]Capacity!$D$5:$I$5,2))&lt;E5,VALUE(LEFT([1]Capacity!$D$5:$I$5,2)),0)))),VLOOKUP(E3, [1]Capacity!$B$5:$I$35, MATCH(CONCATENATE(MIN(IF(VALUE(LEFT([1]Capacity!$D$5:$I$5,2))&gt;=E5,VALUE(LEFT([1]Capacity!$D$5:$I$5,2)),MAX(VALUE(LEFT([1]Capacity!$D$5:$I$5,2))))), " HR Capacity Credit (%)"), [1]Capacity!$B$5:$I$5, 0),0))/100)</f>
        <v>6984225</v>
      </c>
      <c r="F16" s="14">
        <f t="array" ref="F16">F4*1000*VLOOKUP(F3,[1]Capacity!$B$5:$I$35,2,0)*(IF(MIN(IF(VALUE(LEFT([1]Capacity!$D$5:$I$5,2))&gt;=F5,VALUE(LEFT([1]Capacity!$D$5:$I$5,2)),MAX(VALUE(LEFT([1]Capacity!$D$5:$I$5,2)))))&gt;MAX(IF(VALUE(LEFT([1]Capacity!$D$5:$I$5,2))&lt;F5,VALUE(LEFT([1]Capacity!$D$5:$I$5,2)),0)),IF(MAX(IF(VALUE(LEFT([1]Capacity!$D$5:$I$5,2))&lt;F5,VALUE(LEFT([1]Capacity!$D$5:$I$5,2)),0))&gt;0, VLOOKUP(F3, [1]Capacity!$B$5:$I$35, MATCH(CONCATENATE(MAX(IF(VALUE(LEFT([1]Capacity!$D$5:$I$5,2))&lt;F5,VALUE(LEFT([1]Capacity!$D$5:$I$5,2)),0)), " HR Capacity Credit (%)"), [1]Capacity!$B$5:$I$5, 0),0), 0)+(VLOOKUP(F3, [1]Capacity!$B$5:$I$35, MATCH(CONCATENATE(MIN(IF(VALUE(LEFT([1]Capacity!$D$5:$I$5,2))&gt;=F5,VALUE(LEFT([1]Capacity!$D$5:$I$5,2)),MAX(VALUE(LEFT([1]Capacity!$D$5:$I$5,2))))), " HR Capacity Credit (%)"), [1]Capacity!$B$5:$I$5, 0),0)-IF(MAX(IF(VALUE(LEFT([1]Capacity!$D$5:$I$5,2))&lt;F5,VALUE(LEFT([1]Capacity!$D$5:$I$5,2)),0))&gt;0, VLOOKUP(F3, [1]Capacity!$B$5:$I$35, MATCH(CONCATENATE(MAX(IF(VALUE(LEFT([1]Capacity!$D$5:$I$5,2))&lt;F5,VALUE(LEFT([1]Capacity!$D$5:$I$5,2)),0)), " HR Capacity Credit (%)"), [1]Capacity!$B$5:$I$5, 0),0), 0))*((F5-MAX(IF(VALUE(LEFT([1]Capacity!$D$5:$I$5,2))&lt;F5,VALUE(LEFT([1]Capacity!$D$5:$I$5,2)),0)))/(MIN(IF(VALUE(LEFT([1]Capacity!$D$5:$I$5,2))&gt;=F5,VALUE(LEFT([1]Capacity!$D$5:$I$5,2)),MAX(VALUE(LEFT([1]Capacity!$D$5:$I$5,2)))))-MAX(IF(VALUE(LEFT([1]Capacity!$D$5:$I$5,2))&lt;F5,VALUE(LEFT([1]Capacity!$D$5:$I$5,2)),0)))),VLOOKUP(F3, [1]Capacity!$B$5:$I$35, MATCH(CONCATENATE(MIN(IF(VALUE(LEFT([1]Capacity!$D$5:$I$5,2))&gt;=F5,VALUE(LEFT([1]Capacity!$D$5:$I$5,2)),MAX(VALUE(LEFT([1]Capacity!$D$5:$I$5,2))))), " HR Capacity Credit (%)"), [1]Capacity!$B$5:$I$5, 0),0))/100)</f>
        <v>7063537.5</v>
      </c>
      <c r="G16" s="14">
        <f t="array" ref="G16">G4*1000*VLOOKUP(G3,[1]Capacity!$B$5:$I$35,2,0)*(IF(MIN(IF(VALUE(LEFT([1]Capacity!$D$5:$I$5,2))&gt;=G5,VALUE(LEFT([1]Capacity!$D$5:$I$5,2)),MAX(VALUE(LEFT([1]Capacity!$D$5:$I$5,2)))))&gt;MAX(IF(VALUE(LEFT([1]Capacity!$D$5:$I$5,2))&lt;G5,VALUE(LEFT([1]Capacity!$D$5:$I$5,2)),0)),IF(MAX(IF(VALUE(LEFT([1]Capacity!$D$5:$I$5,2))&lt;G5,VALUE(LEFT([1]Capacity!$D$5:$I$5,2)),0))&gt;0, VLOOKUP(G3, [1]Capacity!$B$5:$I$35, MATCH(CONCATENATE(MAX(IF(VALUE(LEFT([1]Capacity!$D$5:$I$5,2))&lt;G5,VALUE(LEFT([1]Capacity!$D$5:$I$5,2)),0)), " HR Capacity Credit (%)"), [1]Capacity!$B$5:$I$5, 0),0), 0)+(VLOOKUP(G3, [1]Capacity!$B$5:$I$35, MATCH(CONCATENATE(MIN(IF(VALUE(LEFT([1]Capacity!$D$5:$I$5,2))&gt;=G5,VALUE(LEFT([1]Capacity!$D$5:$I$5,2)),MAX(VALUE(LEFT([1]Capacity!$D$5:$I$5,2))))), " HR Capacity Credit (%)"), [1]Capacity!$B$5:$I$5, 0),0)-IF(MAX(IF(VALUE(LEFT([1]Capacity!$D$5:$I$5,2))&lt;G5,VALUE(LEFT([1]Capacity!$D$5:$I$5,2)),0))&gt;0, VLOOKUP(G3, [1]Capacity!$B$5:$I$35, MATCH(CONCATENATE(MAX(IF(VALUE(LEFT([1]Capacity!$D$5:$I$5,2))&lt;G5,VALUE(LEFT([1]Capacity!$D$5:$I$5,2)),0)), " HR Capacity Credit (%)"), [1]Capacity!$B$5:$I$5, 0),0), 0))*((G5-MAX(IF(VALUE(LEFT([1]Capacity!$D$5:$I$5,2))&lt;G5,VALUE(LEFT([1]Capacity!$D$5:$I$5,2)),0)))/(MIN(IF(VALUE(LEFT([1]Capacity!$D$5:$I$5,2))&gt;=G5,VALUE(LEFT([1]Capacity!$D$5:$I$5,2)),MAX(VALUE(LEFT([1]Capacity!$D$5:$I$5,2)))))-MAX(IF(VALUE(LEFT([1]Capacity!$D$5:$I$5,2))&lt;G5,VALUE(LEFT([1]Capacity!$D$5:$I$5,2)),0)))),VLOOKUP(G3, [1]Capacity!$B$5:$I$35, MATCH(CONCATENATE(MIN(IF(VALUE(LEFT([1]Capacity!$D$5:$I$5,2))&gt;=G5,VALUE(LEFT([1]Capacity!$D$5:$I$5,2)),MAX(VALUE(LEFT([1]Capacity!$D$5:$I$5,2))))), " HR Capacity Credit (%)"), [1]Capacity!$B$5:$I$5, 0),0))/100)</f>
        <v>7152975</v>
      </c>
      <c r="H16" s="14">
        <f t="array" ref="H16">H4*1000*VLOOKUP(H3,[1]Capacity!$B$5:$I$35,2,0)*(IF(MIN(IF(VALUE(LEFT([1]Capacity!$D$5:$I$5,2))&gt;=H5,VALUE(LEFT([1]Capacity!$D$5:$I$5,2)),MAX(VALUE(LEFT([1]Capacity!$D$5:$I$5,2)))))&gt;MAX(IF(VALUE(LEFT([1]Capacity!$D$5:$I$5,2))&lt;H5,VALUE(LEFT([1]Capacity!$D$5:$I$5,2)),0)),IF(MAX(IF(VALUE(LEFT([1]Capacity!$D$5:$I$5,2))&lt;H5,VALUE(LEFT([1]Capacity!$D$5:$I$5,2)),0))&gt;0, VLOOKUP(H3, [1]Capacity!$B$5:$I$35, MATCH(CONCATENATE(MAX(IF(VALUE(LEFT([1]Capacity!$D$5:$I$5,2))&lt;H5,VALUE(LEFT([1]Capacity!$D$5:$I$5,2)),0)), " HR Capacity Credit (%)"), [1]Capacity!$B$5:$I$5, 0),0), 0)+(VLOOKUP(H3, [1]Capacity!$B$5:$I$35, MATCH(CONCATENATE(MIN(IF(VALUE(LEFT([1]Capacity!$D$5:$I$5,2))&gt;=H5,VALUE(LEFT([1]Capacity!$D$5:$I$5,2)),MAX(VALUE(LEFT([1]Capacity!$D$5:$I$5,2))))), " HR Capacity Credit (%)"), [1]Capacity!$B$5:$I$5, 0),0)-IF(MAX(IF(VALUE(LEFT([1]Capacity!$D$5:$I$5,2))&lt;H5,VALUE(LEFT([1]Capacity!$D$5:$I$5,2)),0))&gt;0, VLOOKUP(H3, [1]Capacity!$B$5:$I$35, MATCH(CONCATENATE(MAX(IF(VALUE(LEFT([1]Capacity!$D$5:$I$5,2))&lt;H5,VALUE(LEFT([1]Capacity!$D$5:$I$5,2)),0)), " HR Capacity Credit (%)"), [1]Capacity!$B$5:$I$5, 0),0), 0))*((H5-MAX(IF(VALUE(LEFT([1]Capacity!$D$5:$I$5,2))&lt;H5,VALUE(LEFT([1]Capacity!$D$5:$I$5,2)),0)))/(MIN(IF(VALUE(LEFT([1]Capacity!$D$5:$I$5,2))&gt;=H5,VALUE(LEFT([1]Capacity!$D$5:$I$5,2)),MAX(VALUE(LEFT([1]Capacity!$D$5:$I$5,2)))))-MAX(IF(VALUE(LEFT([1]Capacity!$D$5:$I$5,2))&lt;H5,VALUE(LEFT([1]Capacity!$D$5:$I$5,2)),0)))),VLOOKUP(H3, [1]Capacity!$B$5:$I$35, MATCH(CONCATENATE(MIN(IF(VALUE(LEFT([1]Capacity!$D$5:$I$5,2))&gt;=H5,VALUE(LEFT([1]Capacity!$D$5:$I$5,2)),MAX(VALUE(LEFT([1]Capacity!$D$5:$I$5,2))))), " HR Capacity Credit (%)"), [1]Capacity!$B$5:$I$5, 0),0))/100)</f>
        <v>7253212.5</v>
      </c>
      <c r="I16" s="14">
        <f t="array" ref="I16">I4*1000*VLOOKUP(I3,[1]Capacity!$B$5:$I$35,2,0)*(IF(MIN(IF(VALUE(LEFT([1]Capacity!$D$5:$I$5,2))&gt;=I5,VALUE(LEFT([1]Capacity!$D$5:$I$5,2)),MAX(VALUE(LEFT([1]Capacity!$D$5:$I$5,2)))))&gt;MAX(IF(VALUE(LEFT([1]Capacity!$D$5:$I$5,2))&lt;I5,VALUE(LEFT([1]Capacity!$D$5:$I$5,2)),0)),IF(MAX(IF(VALUE(LEFT([1]Capacity!$D$5:$I$5,2))&lt;I5,VALUE(LEFT([1]Capacity!$D$5:$I$5,2)),0))&gt;0, VLOOKUP(I3, [1]Capacity!$B$5:$I$35, MATCH(CONCATENATE(MAX(IF(VALUE(LEFT([1]Capacity!$D$5:$I$5,2))&lt;I5,VALUE(LEFT([1]Capacity!$D$5:$I$5,2)),0)), " HR Capacity Credit (%)"), [1]Capacity!$B$5:$I$5, 0),0), 0)+(VLOOKUP(I3, [1]Capacity!$B$5:$I$35, MATCH(CONCATENATE(MIN(IF(VALUE(LEFT([1]Capacity!$D$5:$I$5,2))&gt;=I5,VALUE(LEFT([1]Capacity!$D$5:$I$5,2)),MAX(VALUE(LEFT([1]Capacity!$D$5:$I$5,2))))), " HR Capacity Credit (%)"), [1]Capacity!$B$5:$I$5, 0),0)-IF(MAX(IF(VALUE(LEFT([1]Capacity!$D$5:$I$5,2))&lt;I5,VALUE(LEFT([1]Capacity!$D$5:$I$5,2)),0))&gt;0, VLOOKUP(I3, [1]Capacity!$B$5:$I$35, MATCH(CONCATENATE(MAX(IF(VALUE(LEFT([1]Capacity!$D$5:$I$5,2))&lt;I5,VALUE(LEFT([1]Capacity!$D$5:$I$5,2)),0)), " HR Capacity Credit (%)"), [1]Capacity!$B$5:$I$5, 0),0), 0))*((I5-MAX(IF(VALUE(LEFT([1]Capacity!$D$5:$I$5,2))&lt;I5,VALUE(LEFT([1]Capacity!$D$5:$I$5,2)),0)))/(MIN(IF(VALUE(LEFT([1]Capacity!$D$5:$I$5,2))&gt;=I5,VALUE(LEFT([1]Capacity!$D$5:$I$5,2)),MAX(VALUE(LEFT([1]Capacity!$D$5:$I$5,2)))))-MAX(IF(VALUE(LEFT([1]Capacity!$D$5:$I$5,2))&lt;I5,VALUE(LEFT([1]Capacity!$D$5:$I$5,2)),0)))),VLOOKUP(I3, [1]Capacity!$B$5:$I$35, MATCH(CONCATENATE(MIN(IF(VALUE(LEFT([1]Capacity!$D$5:$I$5,2))&gt;=I5,VALUE(LEFT([1]Capacity!$D$5:$I$5,2)),MAX(VALUE(LEFT([1]Capacity!$D$5:$I$5,2))))), " HR Capacity Credit (%)"), [1]Capacity!$B$5:$I$5, 0),0))/100)</f>
        <v>7342987.5</v>
      </c>
      <c r="J16" s="14">
        <f t="array" ref="J16">J4*1000*VLOOKUP(J3,[1]Capacity!$B$5:$I$35,2,0)*(IF(MIN(IF(VALUE(LEFT([1]Capacity!$D$5:$I$5,2))&gt;=J5,VALUE(LEFT([1]Capacity!$D$5:$I$5,2)),MAX(VALUE(LEFT([1]Capacity!$D$5:$I$5,2)))))&gt;MAX(IF(VALUE(LEFT([1]Capacity!$D$5:$I$5,2))&lt;J5,VALUE(LEFT([1]Capacity!$D$5:$I$5,2)),0)),IF(MAX(IF(VALUE(LEFT([1]Capacity!$D$5:$I$5,2))&lt;J5,VALUE(LEFT([1]Capacity!$D$5:$I$5,2)),0))&gt;0, VLOOKUP(J3, [1]Capacity!$B$5:$I$35, MATCH(CONCATENATE(MAX(IF(VALUE(LEFT([1]Capacity!$D$5:$I$5,2))&lt;J5,VALUE(LEFT([1]Capacity!$D$5:$I$5,2)),0)), " HR Capacity Credit (%)"), [1]Capacity!$B$5:$I$5, 0),0), 0)+(VLOOKUP(J3, [1]Capacity!$B$5:$I$35, MATCH(CONCATENATE(MIN(IF(VALUE(LEFT([1]Capacity!$D$5:$I$5,2))&gt;=J5,VALUE(LEFT([1]Capacity!$D$5:$I$5,2)),MAX(VALUE(LEFT([1]Capacity!$D$5:$I$5,2))))), " HR Capacity Credit (%)"), [1]Capacity!$B$5:$I$5, 0),0)-IF(MAX(IF(VALUE(LEFT([1]Capacity!$D$5:$I$5,2))&lt;J5,VALUE(LEFT([1]Capacity!$D$5:$I$5,2)),0))&gt;0, VLOOKUP(J3, [1]Capacity!$B$5:$I$35, MATCH(CONCATENATE(MAX(IF(VALUE(LEFT([1]Capacity!$D$5:$I$5,2))&lt;J5,VALUE(LEFT([1]Capacity!$D$5:$I$5,2)),0)), " HR Capacity Credit (%)"), [1]Capacity!$B$5:$I$5, 0),0), 0))*((J5-MAX(IF(VALUE(LEFT([1]Capacity!$D$5:$I$5,2))&lt;J5,VALUE(LEFT([1]Capacity!$D$5:$I$5,2)),0)))/(MIN(IF(VALUE(LEFT([1]Capacity!$D$5:$I$5,2))&gt;=J5,VALUE(LEFT([1]Capacity!$D$5:$I$5,2)),MAX(VALUE(LEFT([1]Capacity!$D$5:$I$5,2)))))-MAX(IF(VALUE(LEFT([1]Capacity!$D$5:$I$5,2))&lt;J5,VALUE(LEFT([1]Capacity!$D$5:$I$5,2)),0)))),VLOOKUP(J3, [1]Capacity!$B$5:$I$35, MATCH(CONCATENATE(MIN(IF(VALUE(LEFT([1]Capacity!$D$5:$I$5,2))&gt;=J5,VALUE(LEFT([1]Capacity!$D$5:$I$5,2)),MAX(VALUE(LEFT([1]Capacity!$D$5:$I$5,2))))), " HR Capacity Credit (%)"), [1]Capacity!$B$5:$I$5, 0),0))/100)</f>
        <v>7433437.5</v>
      </c>
      <c r="K16" s="14">
        <f t="array" ref="K16">K4*1000*VLOOKUP(K3,[1]Capacity!$B$5:$I$35,2,0)*(IF(MIN(IF(VALUE(LEFT([1]Capacity!$D$5:$I$5,2))&gt;=K5,VALUE(LEFT([1]Capacity!$D$5:$I$5,2)),MAX(VALUE(LEFT([1]Capacity!$D$5:$I$5,2)))))&gt;MAX(IF(VALUE(LEFT([1]Capacity!$D$5:$I$5,2))&lt;K5,VALUE(LEFT([1]Capacity!$D$5:$I$5,2)),0)),IF(MAX(IF(VALUE(LEFT([1]Capacity!$D$5:$I$5,2))&lt;K5,VALUE(LEFT([1]Capacity!$D$5:$I$5,2)),0))&gt;0, VLOOKUP(K3, [1]Capacity!$B$5:$I$35, MATCH(CONCATENATE(MAX(IF(VALUE(LEFT([1]Capacity!$D$5:$I$5,2))&lt;K5,VALUE(LEFT([1]Capacity!$D$5:$I$5,2)),0)), " HR Capacity Credit (%)"), [1]Capacity!$B$5:$I$5, 0),0), 0)+(VLOOKUP(K3, [1]Capacity!$B$5:$I$35, MATCH(CONCATENATE(MIN(IF(VALUE(LEFT([1]Capacity!$D$5:$I$5,2))&gt;=K5,VALUE(LEFT([1]Capacity!$D$5:$I$5,2)),MAX(VALUE(LEFT([1]Capacity!$D$5:$I$5,2))))), " HR Capacity Credit (%)"), [1]Capacity!$B$5:$I$5, 0),0)-IF(MAX(IF(VALUE(LEFT([1]Capacity!$D$5:$I$5,2))&lt;K5,VALUE(LEFT([1]Capacity!$D$5:$I$5,2)),0))&gt;0, VLOOKUP(K3, [1]Capacity!$B$5:$I$35, MATCH(CONCATENATE(MAX(IF(VALUE(LEFT([1]Capacity!$D$5:$I$5,2))&lt;K5,VALUE(LEFT([1]Capacity!$D$5:$I$5,2)),0)), " HR Capacity Credit (%)"), [1]Capacity!$B$5:$I$5, 0),0), 0))*((K5-MAX(IF(VALUE(LEFT([1]Capacity!$D$5:$I$5,2))&lt;K5,VALUE(LEFT([1]Capacity!$D$5:$I$5,2)),0)))/(MIN(IF(VALUE(LEFT([1]Capacity!$D$5:$I$5,2))&gt;=K5,VALUE(LEFT([1]Capacity!$D$5:$I$5,2)),MAX(VALUE(LEFT([1]Capacity!$D$5:$I$5,2)))))-MAX(IF(VALUE(LEFT([1]Capacity!$D$5:$I$5,2))&lt;K5,VALUE(LEFT([1]Capacity!$D$5:$I$5,2)),0)))),VLOOKUP(K3, [1]Capacity!$B$5:$I$35, MATCH(CONCATENATE(MIN(IF(VALUE(LEFT([1]Capacity!$D$5:$I$5,2))&gt;=K5,VALUE(LEFT([1]Capacity!$D$5:$I$5,2)),MAX(VALUE(LEFT([1]Capacity!$D$5:$I$5,2))))), " HR Capacity Credit (%)"), [1]Capacity!$B$5:$I$5, 0),0))/100)</f>
        <v>6630525</v>
      </c>
      <c r="L16" s="14">
        <f t="array" ref="L16">L4*1000*VLOOKUP(L3,[1]Capacity!$B$5:$I$35,2,0)*(IF(MIN(IF(VALUE(LEFT([1]Capacity!$D$5:$I$5,2))&gt;=L5,VALUE(LEFT([1]Capacity!$D$5:$I$5,2)),MAX(VALUE(LEFT([1]Capacity!$D$5:$I$5,2)))))&gt;MAX(IF(VALUE(LEFT([1]Capacity!$D$5:$I$5,2))&lt;L5,VALUE(LEFT([1]Capacity!$D$5:$I$5,2)),0)),IF(MAX(IF(VALUE(LEFT([1]Capacity!$D$5:$I$5,2))&lt;L5,VALUE(LEFT([1]Capacity!$D$5:$I$5,2)),0))&gt;0, VLOOKUP(L3, [1]Capacity!$B$5:$I$35, MATCH(CONCATENATE(MAX(IF(VALUE(LEFT([1]Capacity!$D$5:$I$5,2))&lt;L5,VALUE(LEFT([1]Capacity!$D$5:$I$5,2)),0)), " HR Capacity Credit (%)"), [1]Capacity!$B$5:$I$5, 0),0), 0)+(VLOOKUP(L3, [1]Capacity!$B$5:$I$35, MATCH(CONCATENATE(MIN(IF(VALUE(LEFT([1]Capacity!$D$5:$I$5,2))&gt;=L5,VALUE(LEFT([1]Capacity!$D$5:$I$5,2)),MAX(VALUE(LEFT([1]Capacity!$D$5:$I$5,2))))), " HR Capacity Credit (%)"), [1]Capacity!$B$5:$I$5, 0),0)-IF(MAX(IF(VALUE(LEFT([1]Capacity!$D$5:$I$5,2))&lt;L5,VALUE(LEFT([1]Capacity!$D$5:$I$5,2)),0))&gt;0, VLOOKUP(L3, [1]Capacity!$B$5:$I$35, MATCH(CONCATENATE(MAX(IF(VALUE(LEFT([1]Capacity!$D$5:$I$5,2))&lt;L5,VALUE(LEFT([1]Capacity!$D$5:$I$5,2)),0)), " HR Capacity Credit (%)"), [1]Capacity!$B$5:$I$5, 0),0), 0))*((L5-MAX(IF(VALUE(LEFT([1]Capacity!$D$5:$I$5,2))&lt;L5,VALUE(LEFT([1]Capacity!$D$5:$I$5,2)),0)))/(MIN(IF(VALUE(LEFT([1]Capacity!$D$5:$I$5,2))&gt;=L5,VALUE(LEFT([1]Capacity!$D$5:$I$5,2)),MAX(VALUE(LEFT([1]Capacity!$D$5:$I$5,2)))))-MAX(IF(VALUE(LEFT([1]Capacity!$D$5:$I$5,2))&lt;L5,VALUE(LEFT([1]Capacity!$D$5:$I$5,2)),0)))),VLOOKUP(L3, [1]Capacity!$B$5:$I$35, MATCH(CONCATENATE(MIN(IF(VALUE(LEFT([1]Capacity!$D$5:$I$5,2))&gt;=L5,VALUE(LEFT([1]Capacity!$D$5:$I$5,2)),MAX(VALUE(LEFT([1]Capacity!$D$5:$I$5,2))))), " HR Capacity Credit (%)"), [1]Capacity!$B$5:$I$5, 0),0))/100)</f>
        <v>5906169</v>
      </c>
      <c r="M16" s="14">
        <f t="array" ref="M16">M4*1000*VLOOKUP(M3,[1]Capacity!$B$5:$I$35,2,0)*(IF(MIN(IF(VALUE(LEFT([1]Capacity!$D$5:$I$5,2))&gt;=M5,VALUE(LEFT([1]Capacity!$D$5:$I$5,2)),MAX(VALUE(LEFT([1]Capacity!$D$5:$I$5,2)))))&gt;MAX(IF(VALUE(LEFT([1]Capacity!$D$5:$I$5,2))&lt;M5,VALUE(LEFT([1]Capacity!$D$5:$I$5,2)),0)),IF(MAX(IF(VALUE(LEFT([1]Capacity!$D$5:$I$5,2))&lt;M5,VALUE(LEFT([1]Capacity!$D$5:$I$5,2)),0))&gt;0, VLOOKUP(M3, [1]Capacity!$B$5:$I$35, MATCH(CONCATENATE(MAX(IF(VALUE(LEFT([1]Capacity!$D$5:$I$5,2))&lt;M5,VALUE(LEFT([1]Capacity!$D$5:$I$5,2)),0)), " HR Capacity Credit (%)"), [1]Capacity!$B$5:$I$5, 0),0), 0)+(VLOOKUP(M3, [1]Capacity!$B$5:$I$35, MATCH(CONCATENATE(MIN(IF(VALUE(LEFT([1]Capacity!$D$5:$I$5,2))&gt;=M5,VALUE(LEFT([1]Capacity!$D$5:$I$5,2)),MAX(VALUE(LEFT([1]Capacity!$D$5:$I$5,2))))), " HR Capacity Credit (%)"), [1]Capacity!$B$5:$I$5, 0),0)-IF(MAX(IF(VALUE(LEFT([1]Capacity!$D$5:$I$5,2))&lt;M5,VALUE(LEFT([1]Capacity!$D$5:$I$5,2)),0))&gt;0, VLOOKUP(M3, [1]Capacity!$B$5:$I$35, MATCH(CONCATENATE(MAX(IF(VALUE(LEFT([1]Capacity!$D$5:$I$5,2))&lt;M5,VALUE(LEFT([1]Capacity!$D$5:$I$5,2)),0)), " HR Capacity Credit (%)"), [1]Capacity!$B$5:$I$5, 0),0), 0))*((M5-MAX(IF(VALUE(LEFT([1]Capacity!$D$5:$I$5,2))&lt;M5,VALUE(LEFT([1]Capacity!$D$5:$I$5,2)),0)))/(MIN(IF(VALUE(LEFT([1]Capacity!$D$5:$I$5,2))&gt;=M5,VALUE(LEFT([1]Capacity!$D$5:$I$5,2)),MAX(VALUE(LEFT([1]Capacity!$D$5:$I$5,2)))))-MAX(IF(VALUE(LEFT([1]Capacity!$D$5:$I$5,2))&lt;M5,VALUE(LEFT([1]Capacity!$D$5:$I$5,2)),0)))),VLOOKUP(M3, [1]Capacity!$B$5:$I$35, MATCH(CONCATENATE(MIN(IF(VALUE(LEFT([1]Capacity!$D$5:$I$5,2))&gt;=M5,VALUE(LEFT([1]Capacity!$D$5:$I$5,2)),MAX(VALUE(LEFT([1]Capacity!$D$5:$I$5,2))))), " HR Capacity Credit (%)"), [1]Capacity!$B$5:$I$5, 0),0))/100)</f>
        <v>5875388.9999999991</v>
      </c>
      <c r="N16" s="14">
        <f t="array" ref="N16">N4*1000*VLOOKUP(N3,[1]Capacity!$B$5:$I$35,2,0)*(IF(MIN(IF(VALUE(LEFT([1]Capacity!$D$5:$I$5,2))&gt;=N5,VALUE(LEFT([1]Capacity!$D$5:$I$5,2)),MAX(VALUE(LEFT([1]Capacity!$D$5:$I$5,2)))))&gt;MAX(IF(VALUE(LEFT([1]Capacity!$D$5:$I$5,2))&lt;N5,VALUE(LEFT([1]Capacity!$D$5:$I$5,2)),0)),IF(MAX(IF(VALUE(LEFT([1]Capacity!$D$5:$I$5,2))&lt;N5,VALUE(LEFT([1]Capacity!$D$5:$I$5,2)),0))&gt;0, VLOOKUP(N3, [1]Capacity!$B$5:$I$35, MATCH(CONCATENATE(MAX(IF(VALUE(LEFT([1]Capacity!$D$5:$I$5,2))&lt;N5,VALUE(LEFT([1]Capacity!$D$5:$I$5,2)),0)), " HR Capacity Credit (%)"), [1]Capacity!$B$5:$I$5, 0),0), 0)+(VLOOKUP(N3, [1]Capacity!$B$5:$I$35, MATCH(CONCATENATE(MIN(IF(VALUE(LEFT([1]Capacity!$D$5:$I$5,2))&gt;=N5,VALUE(LEFT([1]Capacity!$D$5:$I$5,2)),MAX(VALUE(LEFT([1]Capacity!$D$5:$I$5,2))))), " HR Capacity Credit (%)"), [1]Capacity!$B$5:$I$5, 0),0)-IF(MAX(IF(VALUE(LEFT([1]Capacity!$D$5:$I$5,2))&lt;N5,VALUE(LEFT([1]Capacity!$D$5:$I$5,2)),0))&gt;0, VLOOKUP(N3, [1]Capacity!$B$5:$I$35, MATCH(CONCATENATE(MAX(IF(VALUE(LEFT([1]Capacity!$D$5:$I$5,2))&lt;N5,VALUE(LEFT([1]Capacity!$D$5:$I$5,2)),0)), " HR Capacity Credit (%)"), [1]Capacity!$B$5:$I$5, 0),0), 0))*((N5-MAX(IF(VALUE(LEFT([1]Capacity!$D$5:$I$5,2))&lt;N5,VALUE(LEFT([1]Capacity!$D$5:$I$5,2)),0)))/(MIN(IF(VALUE(LEFT([1]Capacity!$D$5:$I$5,2))&gt;=N5,VALUE(LEFT([1]Capacity!$D$5:$I$5,2)),MAX(VALUE(LEFT([1]Capacity!$D$5:$I$5,2)))))-MAX(IF(VALUE(LEFT([1]Capacity!$D$5:$I$5,2))&lt;N5,VALUE(LEFT([1]Capacity!$D$5:$I$5,2)),0)))),VLOOKUP(N3, [1]Capacity!$B$5:$I$35, MATCH(CONCATENATE(MIN(IF(VALUE(LEFT([1]Capacity!$D$5:$I$5,2))&gt;=N5,VALUE(LEFT([1]Capacity!$D$5:$I$5,2)),MAX(VALUE(LEFT([1]Capacity!$D$5:$I$5,2))))), " HR Capacity Credit (%)"), [1]Capacity!$B$5:$I$5, 0),0))/100)</f>
        <v>5850684.0000000009</v>
      </c>
      <c r="O16" s="14">
        <f t="array" ref="O16">O4*1000*VLOOKUP(O3,[1]Capacity!$B$5:$I$35,2,0)*(IF(MIN(IF(VALUE(LEFT([1]Capacity!$D$5:$I$5,2))&gt;=O5,VALUE(LEFT([1]Capacity!$D$5:$I$5,2)),MAX(VALUE(LEFT([1]Capacity!$D$5:$I$5,2)))))&gt;MAX(IF(VALUE(LEFT([1]Capacity!$D$5:$I$5,2))&lt;O5,VALUE(LEFT([1]Capacity!$D$5:$I$5,2)),0)),IF(MAX(IF(VALUE(LEFT([1]Capacity!$D$5:$I$5,2))&lt;O5,VALUE(LEFT([1]Capacity!$D$5:$I$5,2)),0))&gt;0, VLOOKUP(O3, [1]Capacity!$B$5:$I$35, MATCH(CONCATENATE(MAX(IF(VALUE(LEFT([1]Capacity!$D$5:$I$5,2))&lt;O5,VALUE(LEFT([1]Capacity!$D$5:$I$5,2)),0)), " HR Capacity Credit (%)"), [1]Capacity!$B$5:$I$5, 0),0), 0)+(VLOOKUP(O3, [1]Capacity!$B$5:$I$35, MATCH(CONCATENATE(MIN(IF(VALUE(LEFT([1]Capacity!$D$5:$I$5,2))&gt;=O5,VALUE(LEFT([1]Capacity!$D$5:$I$5,2)),MAX(VALUE(LEFT([1]Capacity!$D$5:$I$5,2))))), " HR Capacity Credit (%)"), [1]Capacity!$B$5:$I$5, 0),0)-IF(MAX(IF(VALUE(LEFT([1]Capacity!$D$5:$I$5,2))&lt;O5,VALUE(LEFT([1]Capacity!$D$5:$I$5,2)),0))&gt;0, VLOOKUP(O3, [1]Capacity!$B$5:$I$35, MATCH(CONCATENATE(MAX(IF(VALUE(LEFT([1]Capacity!$D$5:$I$5,2))&lt;O5,VALUE(LEFT([1]Capacity!$D$5:$I$5,2)),0)), " HR Capacity Credit (%)"), [1]Capacity!$B$5:$I$5, 0),0), 0))*((O5-MAX(IF(VALUE(LEFT([1]Capacity!$D$5:$I$5,2))&lt;O5,VALUE(LEFT([1]Capacity!$D$5:$I$5,2)),0)))/(MIN(IF(VALUE(LEFT([1]Capacity!$D$5:$I$5,2))&gt;=O5,VALUE(LEFT([1]Capacity!$D$5:$I$5,2)),MAX(VALUE(LEFT([1]Capacity!$D$5:$I$5,2)))))-MAX(IF(VALUE(LEFT([1]Capacity!$D$5:$I$5,2))&lt;O5,VALUE(LEFT([1]Capacity!$D$5:$I$5,2)),0)))),VLOOKUP(O3, [1]Capacity!$B$5:$I$35, MATCH(CONCATENATE(MIN(IF(VALUE(LEFT([1]Capacity!$D$5:$I$5,2))&gt;=O5,VALUE(LEFT([1]Capacity!$D$5:$I$5,2)),MAX(VALUE(LEFT([1]Capacity!$D$5:$I$5,2))))), " HR Capacity Credit (%)"), [1]Capacity!$B$5:$I$5, 0),0))/100)</f>
        <v>5935608.0000000009</v>
      </c>
      <c r="P16" s="14">
        <f t="array" ref="P16">P4*1000*VLOOKUP(P3,[1]Capacity!$B$5:$I$35,2,0)*(IF(MIN(IF(VALUE(LEFT([1]Capacity!$D$5:$I$5,2))&gt;=P5,VALUE(LEFT([1]Capacity!$D$5:$I$5,2)),MAX(VALUE(LEFT([1]Capacity!$D$5:$I$5,2)))))&gt;MAX(IF(VALUE(LEFT([1]Capacity!$D$5:$I$5,2))&lt;P5,VALUE(LEFT([1]Capacity!$D$5:$I$5,2)),0)),IF(MAX(IF(VALUE(LEFT([1]Capacity!$D$5:$I$5,2))&lt;P5,VALUE(LEFT([1]Capacity!$D$5:$I$5,2)),0))&gt;0, VLOOKUP(P3, [1]Capacity!$B$5:$I$35, MATCH(CONCATENATE(MAX(IF(VALUE(LEFT([1]Capacity!$D$5:$I$5,2))&lt;P5,VALUE(LEFT([1]Capacity!$D$5:$I$5,2)),0)), " HR Capacity Credit (%)"), [1]Capacity!$B$5:$I$5, 0),0), 0)+(VLOOKUP(P3, [1]Capacity!$B$5:$I$35, MATCH(CONCATENATE(MIN(IF(VALUE(LEFT([1]Capacity!$D$5:$I$5,2))&gt;=P5,VALUE(LEFT([1]Capacity!$D$5:$I$5,2)),MAX(VALUE(LEFT([1]Capacity!$D$5:$I$5,2))))), " HR Capacity Credit (%)"), [1]Capacity!$B$5:$I$5, 0),0)-IF(MAX(IF(VALUE(LEFT([1]Capacity!$D$5:$I$5,2))&lt;P5,VALUE(LEFT([1]Capacity!$D$5:$I$5,2)),0))&gt;0, VLOOKUP(P3, [1]Capacity!$B$5:$I$35, MATCH(CONCATENATE(MAX(IF(VALUE(LEFT([1]Capacity!$D$5:$I$5,2))&lt;P5,VALUE(LEFT([1]Capacity!$D$5:$I$5,2)),0)), " HR Capacity Credit (%)"), [1]Capacity!$B$5:$I$5, 0),0), 0))*((P5-MAX(IF(VALUE(LEFT([1]Capacity!$D$5:$I$5,2))&lt;P5,VALUE(LEFT([1]Capacity!$D$5:$I$5,2)),0)))/(MIN(IF(VALUE(LEFT([1]Capacity!$D$5:$I$5,2))&gt;=P5,VALUE(LEFT([1]Capacity!$D$5:$I$5,2)),MAX(VALUE(LEFT([1]Capacity!$D$5:$I$5,2)))))-MAX(IF(VALUE(LEFT([1]Capacity!$D$5:$I$5,2))&lt;P5,VALUE(LEFT([1]Capacity!$D$5:$I$5,2)),0)))),VLOOKUP(P3, [1]Capacity!$B$5:$I$35, MATCH(CONCATENATE(MIN(IF(VALUE(LEFT([1]Capacity!$D$5:$I$5,2))&gt;=P5,VALUE(LEFT([1]Capacity!$D$5:$I$5,2)),MAX(VALUE(LEFT([1]Capacity!$D$5:$I$5,2))))), " HR Capacity Credit (%)"), [1]Capacity!$B$5:$I$5, 0),0))/100)</f>
        <v>6029604.0000000009</v>
      </c>
      <c r="Q16" s="14">
        <f t="array" ref="Q16">Q4*1000*VLOOKUP(Q3,[1]Capacity!$B$5:$I$35,2,0)*(IF(MIN(IF(VALUE(LEFT([1]Capacity!$D$5:$I$5,2))&gt;=Q5,VALUE(LEFT([1]Capacity!$D$5:$I$5,2)),MAX(VALUE(LEFT([1]Capacity!$D$5:$I$5,2)))))&gt;MAX(IF(VALUE(LEFT([1]Capacity!$D$5:$I$5,2))&lt;Q5,VALUE(LEFT([1]Capacity!$D$5:$I$5,2)),0)),IF(MAX(IF(VALUE(LEFT([1]Capacity!$D$5:$I$5,2))&lt;Q5,VALUE(LEFT([1]Capacity!$D$5:$I$5,2)),0))&gt;0, VLOOKUP(Q3, [1]Capacity!$B$5:$I$35, MATCH(CONCATENATE(MAX(IF(VALUE(LEFT([1]Capacity!$D$5:$I$5,2))&lt;Q5,VALUE(LEFT([1]Capacity!$D$5:$I$5,2)),0)), " HR Capacity Credit (%)"), [1]Capacity!$B$5:$I$5, 0),0), 0)+(VLOOKUP(Q3, [1]Capacity!$B$5:$I$35, MATCH(CONCATENATE(MIN(IF(VALUE(LEFT([1]Capacity!$D$5:$I$5,2))&gt;=Q5,VALUE(LEFT([1]Capacity!$D$5:$I$5,2)),MAX(VALUE(LEFT([1]Capacity!$D$5:$I$5,2))))), " HR Capacity Credit (%)"), [1]Capacity!$B$5:$I$5, 0),0)-IF(MAX(IF(VALUE(LEFT([1]Capacity!$D$5:$I$5,2))&lt;Q5,VALUE(LEFT([1]Capacity!$D$5:$I$5,2)),0))&gt;0, VLOOKUP(Q3, [1]Capacity!$B$5:$I$35, MATCH(CONCATENATE(MAX(IF(VALUE(LEFT([1]Capacity!$D$5:$I$5,2))&lt;Q5,VALUE(LEFT([1]Capacity!$D$5:$I$5,2)),0)), " HR Capacity Credit (%)"), [1]Capacity!$B$5:$I$5, 0),0), 0))*((Q5-MAX(IF(VALUE(LEFT([1]Capacity!$D$5:$I$5,2))&lt;Q5,VALUE(LEFT([1]Capacity!$D$5:$I$5,2)),0)))/(MIN(IF(VALUE(LEFT([1]Capacity!$D$5:$I$5,2))&gt;=Q5,VALUE(LEFT([1]Capacity!$D$5:$I$5,2)),MAX(VALUE(LEFT([1]Capacity!$D$5:$I$5,2)))))-MAX(IF(VALUE(LEFT([1]Capacity!$D$5:$I$5,2))&lt;Q5,VALUE(LEFT([1]Capacity!$D$5:$I$5,2)),0)))),VLOOKUP(Q3, [1]Capacity!$B$5:$I$35, MATCH(CONCATENATE(MIN(IF(VALUE(LEFT([1]Capacity!$D$5:$I$5,2))&gt;=Q5,VALUE(LEFT([1]Capacity!$D$5:$I$5,2)),MAX(VALUE(LEFT([1]Capacity!$D$5:$I$5,2))))), " HR Capacity Credit (%)"), [1]Capacity!$B$5:$I$5, 0),0))/100)</f>
        <v>5999400.0000000009</v>
      </c>
      <c r="R16" s="14">
        <f t="array" ref="R16">R4*1000*VLOOKUP(R3,[1]Capacity!$B$5:$I$35,2,0)*(IF(MIN(IF(VALUE(LEFT([1]Capacity!$D$5:$I$5,2))&gt;=R5,VALUE(LEFT([1]Capacity!$D$5:$I$5,2)),MAX(VALUE(LEFT([1]Capacity!$D$5:$I$5,2)))))&gt;MAX(IF(VALUE(LEFT([1]Capacity!$D$5:$I$5,2))&lt;R5,VALUE(LEFT([1]Capacity!$D$5:$I$5,2)),0)),IF(MAX(IF(VALUE(LEFT([1]Capacity!$D$5:$I$5,2))&lt;R5,VALUE(LEFT([1]Capacity!$D$5:$I$5,2)),0))&gt;0, VLOOKUP(R3, [1]Capacity!$B$5:$I$35, MATCH(CONCATENATE(MAX(IF(VALUE(LEFT([1]Capacity!$D$5:$I$5,2))&lt;R5,VALUE(LEFT([1]Capacity!$D$5:$I$5,2)),0)), " HR Capacity Credit (%)"), [1]Capacity!$B$5:$I$5, 0),0), 0)+(VLOOKUP(R3, [1]Capacity!$B$5:$I$35, MATCH(CONCATENATE(MIN(IF(VALUE(LEFT([1]Capacity!$D$5:$I$5,2))&gt;=R5,VALUE(LEFT([1]Capacity!$D$5:$I$5,2)),MAX(VALUE(LEFT([1]Capacity!$D$5:$I$5,2))))), " HR Capacity Credit (%)"), [1]Capacity!$B$5:$I$5, 0),0)-IF(MAX(IF(VALUE(LEFT([1]Capacity!$D$5:$I$5,2))&lt;R5,VALUE(LEFT([1]Capacity!$D$5:$I$5,2)),0))&gt;0, VLOOKUP(R3, [1]Capacity!$B$5:$I$35, MATCH(CONCATENATE(MAX(IF(VALUE(LEFT([1]Capacity!$D$5:$I$5,2))&lt;R5,VALUE(LEFT([1]Capacity!$D$5:$I$5,2)),0)), " HR Capacity Credit (%)"), [1]Capacity!$B$5:$I$5, 0),0), 0))*((R5-MAX(IF(VALUE(LEFT([1]Capacity!$D$5:$I$5,2))&lt;R5,VALUE(LEFT([1]Capacity!$D$5:$I$5,2)),0)))/(MIN(IF(VALUE(LEFT([1]Capacity!$D$5:$I$5,2))&gt;=R5,VALUE(LEFT([1]Capacity!$D$5:$I$5,2)),MAX(VALUE(LEFT([1]Capacity!$D$5:$I$5,2)))))-MAX(IF(VALUE(LEFT([1]Capacity!$D$5:$I$5,2))&lt;R5,VALUE(LEFT([1]Capacity!$D$5:$I$5,2)),0)))),VLOOKUP(R3, [1]Capacity!$B$5:$I$35, MATCH(CONCATENATE(MIN(IF(VALUE(LEFT([1]Capacity!$D$5:$I$5,2))&gt;=R5,VALUE(LEFT([1]Capacity!$D$5:$I$5,2)),MAX(VALUE(LEFT([1]Capacity!$D$5:$I$5,2))))), " HR Capacity Credit (%)"), [1]Capacity!$B$5:$I$5, 0),0))/100)</f>
        <v>6085777.5000000009</v>
      </c>
      <c r="S16" s="14">
        <f t="array" ref="S16">S4*1000*VLOOKUP(S3,[1]Capacity!$B$5:$I$35,2,0)*(IF(MIN(IF(VALUE(LEFT([1]Capacity!$D$5:$I$5,2))&gt;=S5,VALUE(LEFT([1]Capacity!$D$5:$I$5,2)),MAX(VALUE(LEFT([1]Capacity!$D$5:$I$5,2)))))&gt;MAX(IF(VALUE(LEFT([1]Capacity!$D$5:$I$5,2))&lt;S5,VALUE(LEFT([1]Capacity!$D$5:$I$5,2)),0)),IF(MAX(IF(VALUE(LEFT([1]Capacity!$D$5:$I$5,2))&lt;S5,VALUE(LEFT([1]Capacity!$D$5:$I$5,2)),0))&gt;0, VLOOKUP(S3, [1]Capacity!$B$5:$I$35, MATCH(CONCATENATE(MAX(IF(VALUE(LEFT([1]Capacity!$D$5:$I$5,2))&lt;S5,VALUE(LEFT([1]Capacity!$D$5:$I$5,2)),0)), " HR Capacity Credit (%)"), [1]Capacity!$B$5:$I$5, 0),0), 0)+(VLOOKUP(S3, [1]Capacity!$B$5:$I$35, MATCH(CONCATENATE(MIN(IF(VALUE(LEFT([1]Capacity!$D$5:$I$5,2))&gt;=S5,VALUE(LEFT([1]Capacity!$D$5:$I$5,2)),MAX(VALUE(LEFT([1]Capacity!$D$5:$I$5,2))))), " HR Capacity Credit (%)"), [1]Capacity!$B$5:$I$5, 0),0)-IF(MAX(IF(VALUE(LEFT([1]Capacity!$D$5:$I$5,2))&lt;S5,VALUE(LEFT([1]Capacity!$D$5:$I$5,2)),0))&gt;0, VLOOKUP(S3, [1]Capacity!$B$5:$I$35, MATCH(CONCATENATE(MAX(IF(VALUE(LEFT([1]Capacity!$D$5:$I$5,2))&lt;S5,VALUE(LEFT([1]Capacity!$D$5:$I$5,2)),0)), " HR Capacity Credit (%)"), [1]Capacity!$B$5:$I$5, 0),0), 0))*((S5-MAX(IF(VALUE(LEFT([1]Capacity!$D$5:$I$5,2))&lt;S5,VALUE(LEFT([1]Capacity!$D$5:$I$5,2)),0)))/(MIN(IF(VALUE(LEFT([1]Capacity!$D$5:$I$5,2))&gt;=S5,VALUE(LEFT([1]Capacity!$D$5:$I$5,2)),MAX(VALUE(LEFT([1]Capacity!$D$5:$I$5,2)))))-MAX(IF(VALUE(LEFT([1]Capacity!$D$5:$I$5,2))&lt;S5,VALUE(LEFT([1]Capacity!$D$5:$I$5,2)),0)))),VLOOKUP(S3, [1]Capacity!$B$5:$I$35, MATCH(CONCATENATE(MIN(IF(VALUE(LEFT([1]Capacity!$D$5:$I$5,2))&gt;=S5,VALUE(LEFT([1]Capacity!$D$5:$I$5,2)),MAX(VALUE(LEFT([1]Capacity!$D$5:$I$5,2))))), " HR Capacity Credit (%)"), [1]Capacity!$B$5:$I$5, 0),0))/100)</f>
        <v>6061149</v>
      </c>
      <c r="T16" s="14">
        <f t="array" ref="T16">T4*1000*VLOOKUP(T3,[1]Capacity!$B$5:$I$35,2,0)*(IF(MIN(IF(VALUE(LEFT([1]Capacity!$D$5:$I$5,2))&gt;=T5,VALUE(LEFT([1]Capacity!$D$5:$I$5,2)),MAX(VALUE(LEFT([1]Capacity!$D$5:$I$5,2)))))&gt;MAX(IF(VALUE(LEFT([1]Capacity!$D$5:$I$5,2))&lt;T5,VALUE(LEFT([1]Capacity!$D$5:$I$5,2)),0)),IF(MAX(IF(VALUE(LEFT([1]Capacity!$D$5:$I$5,2))&lt;T5,VALUE(LEFT([1]Capacity!$D$5:$I$5,2)),0))&gt;0, VLOOKUP(T3, [1]Capacity!$B$5:$I$35, MATCH(CONCATENATE(MAX(IF(VALUE(LEFT([1]Capacity!$D$5:$I$5,2))&lt;T5,VALUE(LEFT([1]Capacity!$D$5:$I$5,2)),0)), " HR Capacity Credit (%)"), [1]Capacity!$B$5:$I$5, 0),0), 0)+(VLOOKUP(T3, [1]Capacity!$B$5:$I$35, MATCH(CONCATENATE(MIN(IF(VALUE(LEFT([1]Capacity!$D$5:$I$5,2))&gt;=T5,VALUE(LEFT([1]Capacity!$D$5:$I$5,2)),MAX(VALUE(LEFT([1]Capacity!$D$5:$I$5,2))))), " HR Capacity Credit (%)"), [1]Capacity!$B$5:$I$5, 0),0)-IF(MAX(IF(VALUE(LEFT([1]Capacity!$D$5:$I$5,2))&lt;T5,VALUE(LEFT([1]Capacity!$D$5:$I$5,2)),0))&gt;0, VLOOKUP(T3, [1]Capacity!$B$5:$I$35, MATCH(CONCATENATE(MAX(IF(VALUE(LEFT([1]Capacity!$D$5:$I$5,2))&lt;T5,VALUE(LEFT([1]Capacity!$D$5:$I$5,2)),0)), " HR Capacity Credit (%)"), [1]Capacity!$B$5:$I$5, 0),0), 0))*((T5-MAX(IF(VALUE(LEFT([1]Capacity!$D$5:$I$5,2))&lt;T5,VALUE(LEFT([1]Capacity!$D$5:$I$5,2)),0)))/(MIN(IF(VALUE(LEFT([1]Capacity!$D$5:$I$5,2))&gt;=T5,VALUE(LEFT([1]Capacity!$D$5:$I$5,2)),MAX(VALUE(LEFT([1]Capacity!$D$5:$I$5,2)))))-MAX(IF(VALUE(LEFT([1]Capacity!$D$5:$I$5,2))&lt;T5,VALUE(LEFT([1]Capacity!$D$5:$I$5,2)),0)))),VLOOKUP(T3, [1]Capacity!$B$5:$I$35, MATCH(CONCATENATE(MIN(IF(VALUE(LEFT([1]Capacity!$D$5:$I$5,2))&gt;=T5,VALUE(LEFT([1]Capacity!$D$5:$I$5,2)),MAX(VALUE(LEFT([1]Capacity!$D$5:$I$5,2))))), " HR Capacity Credit (%)"), [1]Capacity!$B$5:$I$5, 0),0))/100)</f>
        <v>5578870.5</v>
      </c>
      <c r="U16" s="14">
        <f t="array" ref="U16">U4*1000*VLOOKUP(U3,[1]Capacity!$B$5:$I$35,2,0)*(IF(MIN(IF(VALUE(LEFT([1]Capacity!$D$5:$I$5,2))&gt;=U5,VALUE(LEFT([1]Capacity!$D$5:$I$5,2)),MAX(VALUE(LEFT([1]Capacity!$D$5:$I$5,2)))))&gt;MAX(IF(VALUE(LEFT([1]Capacity!$D$5:$I$5,2))&lt;U5,VALUE(LEFT([1]Capacity!$D$5:$I$5,2)),0)),IF(MAX(IF(VALUE(LEFT([1]Capacity!$D$5:$I$5,2))&lt;U5,VALUE(LEFT([1]Capacity!$D$5:$I$5,2)),0))&gt;0, VLOOKUP(U3, [1]Capacity!$B$5:$I$35, MATCH(CONCATENATE(MAX(IF(VALUE(LEFT([1]Capacity!$D$5:$I$5,2))&lt;U5,VALUE(LEFT([1]Capacity!$D$5:$I$5,2)),0)), " HR Capacity Credit (%)"), [1]Capacity!$B$5:$I$5, 0),0), 0)+(VLOOKUP(U3, [1]Capacity!$B$5:$I$35, MATCH(CONCATENATE(MIN(IF(VALUE(LEFT([1]Capacity!$D$5:$I$5,2))&gt;=U5,VALUE(LEFT([1]Capacity!$D$5:$I$5,2)),MAX(VALUE(LEFT([1]Capacity!$D$5:$I$5,2))))), " HR Capacity Credit (%)"), [1]Capacity!$B$5:$I$5, 0),0)-IF(MAX(IF(VALUE(LEFT([1]Capacity!$D$5:$I$5,2))&lt;U5,VALUE(LEFT([1]Capacity!$D$5:$I$5,2)),0))&gt;0, VLOOKUP(U3, [1]Capacity!$B$5:$I$35, MATCH(CONCATENATE(MAX(IF(VALUE(LEFT([1]Capacity!$D$5:$I$5,2))&lt;U5,VALUE(LEFT([1]Capacity!$D$5:$I$5,2)),0)), " HR Capacity Credit (%)"), [1]Capacity!$B$5:$I$5, 0),0), 0))*((U5-MAX(IF(VALUE(LEFT([1]Capacity!$D$5:$I$5,2))&lt;U5,VALUE(LEFT([1]Capacity!$D$5:$I$5,2)),0)))/(MIN(IF(VALUE(LEFT([1]Capacity!$D$5:$I$5,2))&gt;=U5,VALUE(LEFT([1]Capacity!$D$5:$I$5,2)),MAX(VALUE(LEFT([1]Capacity!$D$5:$I$5,2)))))-MAX(IF(VALUE(LEFT([1]Capacity!$D$5:$I$5,2))&lt;U5,VALUE(LEFT([1]Capacity!$D$5:$I$5,2)),0)))),VLOOKUP(U3, [1]Capacity!$B$5:$I$35, MATCH(CONCATENATE(MIN(IF(VALUE(LEFT([1]Capacity!$D$5:$I$5,2))&gt;=U5,VALUE(LEFT([1]Capacity!$D$5:$I$5,2)),MAX(VALUE(LEFT([1]Capacity!$D$5:$I$5,2))))), " HR Capacity Credit (%)"), [1]Capacity!$B$5:$I$5, 0),0))/100)</f>
        <v>5543208</v>
      </c>
      <c r="V16" s="14"/>
      <c r="W16" s="14"/>
      <c r="X16" s="14"/>
      <c r="Y16" s="14"/>
      <c r="Z16" s="14"/>
    </row>
    <row r="17" spans="1:26">
      <c r="A17" s="13" t="s">
        <v>70</v>
      </c>
      <c r="B17" s="14">
        <v>1173650.0562107179</v>
      </c>
      <c r="C17" s="14">
        <v>1605422.185534847</v>
      </c>
      <c r="D17" s="14">
        <v>1806942.6960348389</v>
      </c>
      <c r="E17" s="14">
        <v>1583786.069889992</v>
      </c>
      <c r="F17" s="14">
        <v>1474750.0559747971</v>
      </c>
      <c r="G17" s="14">
        <v>1204198.257987333</v>
      </c>
      <c r="H17" s="14">
        <v>1239399.9810823221</v>
      </c>
      <c r="I17" s="14">
        <v>1065371.9500115721</v>
      </c>
      <c r="J17" s="14">
        <v>914089.078220102</v>
      </c>
      <c r="K17" s="14">
        <v>1579934.761522386</v>
      </c>
      <c r="L17" s="14">
        <v>1904828.1620078059</v>
      </c>
      <c r="M17" s="14">
        <v>1883088.491384048</v>
      </c>
      <c r="N17" s="14">
        <v>1952045.388722776</v>
      </c>
      <c r="O17" s="14">
        <v>1870217.5584660941</v>
      </c>
      <c r="P17" s="14">
        <v>1791059.7113234571</v>
      </c>
      <c r="Q17" s="14">
        <v>1846801.9075723011</v>
      </c>
      <c r="R17" s="14">
        <v>1672884.5208830959</v>
      </c>
      <c r="S17" s="14">
        <v>1791017.77716355</v>
      </c>
      <c r="T17" s="14">
        <v>2129692.8334211069</v>
      </c>
      <c r="U17" s="14">
        <v>2234245.9537944449</v>
      </c>
      <c r="V17" s="14"/>
      <c r="W17" s="14"/>
      <c r="X17" s="14"/>
      <c r="Y17" s="14"/>
      <c r="Z17" s="14"/>
    </row>
    <row r="18" spans="1:26">
      <c r="A18" s="13" t="s">
        <v>0</v>
      </c>
      <c r="B18" s="14">
        <f>SUM(B6:B17)</f>
        <v>12690897.770883717</v>
      </c>
      <c r="C18" s="14">
        <f t="shared" ref="C18:U18" si="2">SUM(C6:C17)</f>
        <v>13933753.059942845</v>
      </c>
      <c r="D18" s="14">
        <f t="shared" si="2"/>
        <v>14470641.05377684</v>
      </c>
      <c r="E18" s="14">
        <f t="shared" si="2"/>
        <v>13692032.695334991</v>
      </c>
      <c r="F18" s="14">
        <f t="shared" si="2"/>
        <v>12866365.410175797</v>
      </c>
      <c r="G18" s="14">
        <f t="shared" si="2"/>
        <v>12037027.340416333</v>
      </c>
      <c r="H18" s="14">
        <f t="shared" si="2"/>
        <v>12024196.463681323</v>
      </c>
      <c r="I18" s="14">
        <f t="shared" si="2"/>
        <v>11672956.426066572</v>
      </c>
      <c r="J18" s="14">
        <f t="shared" si="2"/>
        <v>11611108.7850141</v>
      </c>
      <c r="K18" s="14">
        <f t="shared" si="2"/>
        <v>13013875.849605385</v>
      </c>
      <c r="L18" s="14">
        <f t="shared" si="2"/>
        <v>13343872.101376805</v>
      </c>
      <c r="M18" s="14">
        <f t="shared" si="2"/>
        <v>13680555.266224049</v>
      </c>
      <c r="N18" s="14">
        <f t="shared" si="2"/>
        <v>14084897.721826775</v>
      </c>
      <c r="O18" s="14">
        <f t="shared" si="2"/>
        <v>13869429.701972093</v>
      </c>
      <c r="P18" s="14">
        <f t="shared" si="2"/>
        <v>13657826.08518946</v>
      </c>
      <c r="Q18" s="14">
        <f t="shared" si="2"/>
        <v>13941615.279083302</v>
      </c>
      <c r="R18" s="14">
        <f t="shared" si="2"/>
        <v>13832362.494769096</v>
      </c>
      <c r="S18" s="14">
        <f t="shared" si="2"/>
        <v>14081530.591690551</v>
      </c>
      <c r="T18" s="14">
        <f t="shared" si="2"/>
        <v>14862293.319923107</v>
      </c>
      <c r="U18" s="14">
        <f t="shared" si="2"/>
        <v>14774357.328862444</v>
      </c>
      <c r="V18" s="14">
        <f>SUM(V6:V17)</f>
        <v>3913330.575867</v>
      </c>
      <c r="W18" s="14">
        <f t="shared" si="0"/>
        <v>3903770.4076340003</v>
      </c>
      <c r="X18" s="14">
        <f>SUM(X6:X17)</f>
        <v>3894210.2394010006</v>
      </c>
      <c r="Y18" s="14">
        <f t="shared" si="1"/>
        <v>3892186.8330035</v>
      </c>
      <c r="Z18" s="14">
        <f>SUM(Z6:Z17)</f>
        <v>3890163.4266059995</v>
      </c>
    </row>
    <row r="19" spans="1:26">
      <c r="A19" s="13" t="s">
        <v>9</v>
      </c>
      <c r="B19" s="14">
        <f t="shared" ref="B19:U19" si="3">B18/B4/1000</f>
        <v>282.01995046408257</v>
      </c>
      <c r="C19" s="14">
        <f t="shared" si="3"/>
        <v>309.63895688761875</v>
      </c>
      <c r="D19" s="14">
        <f t="shared" si="3"/>
        <v>321.5698011950409</v>
      </c>
      <c r="E19" s="14">
        <f t="shared" si="3"/>
        <v>304.26739322966648</v>
      </c>
      <c r="F19" s="14">
        <f t="shared" si="3"/>
        <v>285.91923133723992</v>
      </c>
      <c r="G19" s="14">
        <f t="shared" si="3"/>
        <v>267.48949645369629</v>
      </c>
      <c r="H19" s="14">
        <f t="shared" si="3"/>
        <v>267.20436585958493</v>
      </c>
      <c r="I19" s="14">
        <f t="shared" si="3"/>
        <v>259.39903169036825</v>
      </c>
      <c r="J19" s="14">
        <f t="shared" si="3"/>
        <v>258.02463966698002</v>
      </c>
      <c r="K19" s="14">
        <f t="shared" si="3"/>
        <v>289.19724110234193</v>
      </c>
      <c r="L19" s="14">
        <f t="shared" si="3"/>
        <v>296.53049114170676</v>
      </c>
      <c r="M19" s="14">
        <f t="shared" si="3"/>
        <v>304.01233924942329</v>
      </c>
      <c r="N19" s="14">
        <f t="shared" si="3"/>
        <v>312.9977271517061</v>
      </c>
      <c r="O19" s="14">
        <f t="shared" si="3"/>
        <v>308.20954893271318</v>
      </c>
      <c r="P19" s="14">
        <f t="shared" si="3"/>
        <v>303.50724633754351</v>
      </c>
      <c r="Q19" s="14">
        <f t="shared" si="3"/>
        <v>309.81367286851781</v>
      </c>
      <c r="R19" s="14">
        <f t="shared" si="3"/>
        <v>307.38583321709103</v>
      </c>
      <c r="S19" s="14">
        <f t="shared" si="3"/>
        <v>312.92290203756778</v>
      </c>
      <c r="T19" s="14">
        <f t="shared" si="3"/>
        <v>330.27318488718015</v>
      </c>
      <c r="U19" s="14">
        <f t="shared" si="3"/>
        <v>328.31905175249869</v>
      </c>
      <c r="V19" s="14">
        <f>V18/V4/1000</f>
        <v>86.962901685933332</v>
      </c>
      <c r="W19" s="14">
        <f t="shared" si="0"/>
        <v>86.750453502977791</v>
      </c>
      <c r="X19" s="14">
        <f>X18/X4/1000</f>
        <v>86.538005320022236</v>
      </c>
      <c r="Y19" s="14">
        <f t="shared" si="1"/>
        <v>86.493040733411107</v>
      </c>
      <c r="Z19" s="14">
        <f>Z18/Z4/1000</f>
        <v>86.448076146799977</v>
      </c>
    </row>
    <row r="20" spans="1:26">
      <c r="A20" s="13" t="s">
        <v>10</v>
      </c>
      <c r="B20" s="14">
        <f>B19/B5</f>
        <v>70.504987616020642</v>
      </c>
      <c r="C20" s="14">
        <f>C19/B5</f>
        <v>77.409739221904687</v>
      </c>
      <c r="D20" s="14">
        <f>D19/B5</f>
        <v>80.392450298760224</v>
      </c>
      <c r="E20" s="14">
        <f>E19/B5</f>
        <v>76.06684830741662</v>
      </c>
      <c r="F20" s="14">
        <f>F19/B5</f>
        <v>71.47980783430998</v>
      </c>
      <c r="G20" s="14">
        <f>G19/B5</f>
        <v>66.872374113424073</v>
      </c>
      <c r="H20" s="14">
        <f>H19/B5</f>
        <v>66.801091464896231</v>
      </c>
      <c r="I20" s="14">
        <f>I19/B5</f>
        <v>64.849757922592062</v>
      </c>
      <c r="J20" s="14">
        <f>J19/B5</f>
        <v>64.506159916745005</v>
      </c>
      <c r="K20" s="14">
        <f>K19/B5</f>
        <v>72.299310275585484</v>
      </c>
      <c r="L20" s="14">
        <f>L19/B5</f>
        <v>74.13262278542669</v>
      </c>
      <c r="M20" s="14">
        <f>M19/B5</f>
        <v>76.003084812355823</v>
      </c>
      <c r="N20" s="14">
        <f>N19/B5</f>
        <v>78.249431787926525</v>
      </c>
      <c r="O20" s="14">
        <f>O19/B5</f>
        <v>77.052387233178294</v>
      </c>
      <c r="P20" s="14">
        <f>P19/B5</f>
        <v>75.876811584385877</v>
      </c>
      <c r="Q20" s="14">
        <f>Q19/B5</f>
        <v>77.453418217129453</v>
      </c>
      <c r="R20" s="14">
        <f>R19/B5</f>
        <v>76.846458304272758</v>
      </c>
      <c r="S20" s="14">
        <f>S19/B5</f>
        <v>78.230725509391945</v>
      </c>
      <c r="T20" s="14">
        <f>T19/B5</f>
        <v>82.568296221795038</v>
      </c>
      <c r="U20" s="14">
        <f>U19/B5</f>
        <v>82.079762938124674</v>
      </c>
      <c r="V20" s="14">
        <f>V19/V5</f>
        <v>83.618174698012822</v>
      </c>
      <c r="W20" s="14">
        <f t="shared" si="0"/>
        <v>92.713796360784201</v>
      </c>
      <c r="X20" s="14">
        <f>X19/X5</f>
        <v>101.80941802355558</v>
      </c>
      <c r="Y20" s="14">
        <f t="shared" si="1"/>
        <v>102.98186331707899</v>
      </c>
      <c r="Z20" s="14">
        <f>Z19/Z5</f>
        <v>104.15430861060238</v>
      </c>
    </row>
    <row r="21" spans="1:26">
      <c r="A21" s="13" t="s">
        <v>11</v>
      </c>
      <c r="B21" s="15">
        <v>279.91858737569453</v>
      </c>
      <c r="C21" s="15">
        <v>293.1848193280556</v>
      </c>
      <c r="D21" s="15">
        <v>296.84709766601861</v>
      </c>
      <c r="E21" s="15">
        <v>267.29266379231478</v>
      </c>
      <c r="F21" s="15">
        <v>221.29504084273151</v>
      </c>
      <c r="G21" s="15">
        <v>195.12877335407401</v>
      </c>
      <c r="H21" s="15">
        <v>180.5566181575</v>
      </c>
      <c r="I21" s="15">
        <v>187.01010534462961</v>
      </c>
      <c r="J21" s="15">
        <v>202.8461948406482</v>
      </c>
      <c r="K21" s="15">
        <v>242.37332417430559</v>
      </c>
      <c r="L21" s="15">
        <v>272.85011753810193</v>
      </c>
      <c r="M21" s="15">
        <v>283.22992125412043</v>
      </c>
      <c r="N21" s="15">
        <v>291.47723495199068</v>
      </c>
      <c r="O21" s="15">
        <v>295.30174273203698</v>
      </c>
      <c r="P21" s="15">
        <v>296.08213652337957</v>
      </c>
      <c r="Q21" s="15">
        <v>301.06632724175921</v>
      </c>
      <c r="R21" s="15">
        <v>300.20319960305551</v>
      </c>
      <c r="S21" s="15">
        <v>307.74016806495371</v>
      </c>
      <c r="T21" s="15">
        <v>320.99858434675917</v>
      </c>
      <c r="U21" s="15">
        <v>328.31494262587972</v>
      </c>
      <c r="V21" s="15">
        <v>413.02244017094017</v>
      </c>
      <c r="W21" s="15">
        <f t="shared" si="0"/>
        <v>451.56197982947884</v>
      </c>
      <c r="X21" s="15">
        <v>490.10151948801752</v>
      </c>
      <c r="Y21" s="15">
        <f t="shared" si="1"/>
        <v>494.64812892406235</v>
      </c>
      <c r="Z21" s="15">
        <v>499.19473836010712</v>
      </c>
    </row>
    <row r="22" spans="1:26">
      <c r="A22" s="13" t="s">
        <v>71</v>
      </c>
      <c r="B22" s="16">
        <v>21.268282002409759</v>
      </c>
      <c r="C22" s="16">
        <v>17.121380491274699</v>
      </c>
      <c r="D22" s="16">
        <v>14.90724071205657</v>
      </c>
      <c r="E22" s="16">
        <v>14.03642739319422</v>
      </c>
      <c r="F22" s="16">
        <v>7.2703556401354614</v>
      </c>
      <c r="G22" s="16">
        <v>5.025908257449557</v>
      </c>
      <c r="H22" s="16">
        <v>4.6568665665016793</v>
      </c>
      <c r="I22" s="16">
        <v>9.2673422496295714</v>
      </c>
      <c r="J22" s="16">
        <v>13.11652894163759</v>
      </c>
      <c r="K22" s="16">
        <v>10.752526500370459</v>
      </c>
      <c r="L22" s="16">
        <v>11.254314050321121</v>
      </c>
      <c r="M22" s="16">
        <v>13.739649269044371</v>
      </c>
      <c r="N22" s="16">
        <v>16.955003435108271</v>
      </c>
      <c r="O22" s="16">
        <v>18.708242190272969</v>
      </c>
      <c r="P22" s="16">
        <v>21.055267950634249</v>
      </c>
      <c r="Q22" s="16">
        <v>22.05142993383625</v>
      </c>
      <c r="R22" s="16">
        <v>23.420360661669349</v>
      </c>
      <c r="S22" s="16">
        <v>24.899701758473839</v>
      </c>
      <c r="T22" s="16">
        <v>24.976548844824372</v>
      </c>
      <c r="U22" s="16">
        <v>25.468217494558139</v>
      </c>
      <c r="V22" s="16">
        <v>-11.390484265131329</v>
      </c>
      <c r="W22" s="16">
        <f t="shared" si="0"/>
        <v>-11.387319784087445</v>
      </c>
      <c r="X22" s="16">
        <v>-11.38415530304356</v>
      </c>
      <c r="Y22" s="16">
        <f t="shared" si="1"/>
        <v>-11.383589525718705</v>
      </c>
      <c r="Z22" s="16">
        <v>-11.38302374839385</v>
      </c>
    </row>
    <row r="23" spans="1:26">
      <c r="A23" s="13" t="s">
        <v>72</v>
      </c>
      <c r="B23" s="16">
        <v>166.78756519062591</v>
      </c>
      <c r="C23" s="16">
        <v>181.4058507611517</v>
      </c>
      <c r="D23" s="16">
        <v>191.52634862874021</v>
      </c>
      <c r="E23" s="16">
        <v>193.41854165929499</v>
      </c>
      <c r="F23" s="16">
        <v>210.67876975049421</v>
      </c>
      <c r="G23" s="16">
        <v>226.6049745675098</v>
      </c>
      <c r="H23" s="16">
        <v>224.2885694839695</v>
      </c>
      <c r="I23" s="16">
        <v>201.22133792758311</v>
      </c>
      <c r="J23" s="16">
        <v>179.66375108360259</v>
      </c>
      <c r="K23" s="16">
        <v>207.40327082823731</v>
      </c>
      <c r="L23" s="16">
        <v>208.50594446969049</v>
      </c>
      <c r="M23" s="16">
        <v>205.13543122982199</v>
      </c>
      <c r="N23" s="16">
        <v>204.9701569510851</v>
      </c>
      <c r="O23" s="16">
        <v>197.7697009390854</v>
      </c>
      <c r="P23" s="16">
        <v>196.04530651855541</v>
      </c>
      <c r="Q23" s="16">
        <v>197.39138542435481</v>
      </c>
      <c r="R23" s="16">
        <v>190.96067427660111</v>
      </c>
      <c r="S23" s="16">
        <v>195.65554520577601</v>
      </c>
      <c r="T23" s="16">
        <v>207.1638872493005</v>
      </c>
      <c r="U23" s="16">
        <v>209.23724152196061</v>
      </c>
      <c r="V23" s="16">
        <v>474.27574905083043</v>
      </c>
      <c r="W23" s="16">
        <f t="shared" si="0"/>
        <v>474.89314605912631</v>
      </c>
      <c r="X23" s="16">
        <v>475.51054306742219</v>
      </c>
      <c r="Y23" s="16">
        <f t="shared" si="1"/>
        <v>475.70828102971336</v>
      </c>
      <c r="Z23" s="16">
        <v>475.90601899200459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>
        <f t="shared" si="0"/>
        <v>0</v>
      </c>
      <c r="X24" s="14"/>
      <c r="Y24" s="14">
        <f t="shared" si="1"/>
        <v>0</v>
      </c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>
        <f t="shared" si="0"/>
        <v>0</v>
      </c>
      <c r="X25" s="14"/>
      <c r="Y25" s="14">
        <f t="shared" si="1"/>
        <v>0</v>
      </c>
      <c r="Z25" s="14"/>
    </row>
    <row r="26" spans="1:26">
      <c r="A26" s="13" t="s">
        <v>75</v>
      </c>
      <c r="B26" s="16">
        <v>1.8268588166831821</v>
      </c>
      <c r="C26" s="16">
        <v>1.1412234833013331</v>
      </c>
      <c r="D26" s="16">
        <v>0.58471826816435324</v>
      </c>
      <c r="E26" s="16">
        <v>2.014908191803384</v>
      </c>
      <c r="F26" s="16">
        <v>1.170095304158153</v>
      </c>
      <c r="G26" s="16">
        <v>2.486667901728862</v>
      </c>
      <c r="H26" s="16">
        <v>1.4315609087964241</v>
      </c>
      <c r="I26" s="16">
        <v>1.4090176583976839</v>
      </c>
      <c r="J26" s="16">
        <v>2.5075331919062021</v>
      </c>
      <c r="K26" s="16">
        <v>1.547973307652067</v>
      </c>
      <c r="L26" s="16">
        <v>0.61971748644219327</v>
      </c>
      <c r="M26" s="16">
        <v>2.9631761843523292</v>
      </c>
      <c r="N26" s="16">
        <v>3.6272894733153902</v>
      </c>
      <c r="O26" s="16">
        <v>2.444819574820182</v>
      </c>
      <c r="P26" s="16">
        <v>1.338933611623941</v>
      </c>
      <c r="Q26" s="16">
        <v>1.8966614506936861</v>
      </c>
      <c r="R26" s="16">
        <v>3.3653359630184991</v>
      </c>
      <c r="S26" s="16">
        <v>2.442318899563571</v>
      </c>
      <c r="T26" s="16">
        <v>3.95516313299987</v>
      </c>
      <c r="U26" s="16">
        <v>1.6018193567588139</v>
      </c>
      <c r="V26" s="16">
        <v>1.3982560494233229</v>
      </c>
      <c r="W26" s="16">
        <f t="shared" si="0"/>
        <v>1.3901627689395315</v>
      </c>
      <c r="X26" s="16">
        <v>1.3820694884557401</v>
      </c>
      <c r="Y26" s="16">
        <f t="shared" si="1"/>
        <v>1.3810774921057707</v>
      </c>
      <c r="Z26" s="16">
        <v>1.3800854957558011</v>
      </c>
    </row>
    <row r="27" spans="1:26">
      <c r="A27" s="13" t="s">
        <v>76</v>
      </c>
      <c r="B27" s="16">
        <v>0.18562526402759141</v>
      </c>
      <c r="C27" s="16">
        <v>0.13303529106197851</v>
      </c>
      <c r="D27" s="16">
        <v>7.3574371771806632E-2</v>
      </c>
      <c r="E27" s="16">
        <v>0.27509798115592538</v>
      </c>
      <c r="F27" s="16">
        <v>0.26249102332608443</v>
      </c>
      <c r="G27" s="16">
        <v>0.32698354820728143</v>
      </c>
      <c r="H27" s="16">
        <v>0.24516351615756049</v>
      </c>
      <c r="I27" s="16">
        <v>0.24415377431204929</v>
      </c>
      <c r="J27" s="16">
        <v>0.35475426931502779</v>
      </c>
      <c r="K27" s="16">
        <v>0.25352942803460637</v>
      </c>
      <c r="L27" s="14"/>
      <c r="M27" s="16">
        <v>0.45225085302810708</v>
      </c>
      <c r="N27" s="16">
        <v>0.45256878222384439</v>
      </c>
      <c r="O27" s="16">
        <v>0.29893068122336047</v>
      </c>
      <c r="P27" s="16">
        <v>0.16262053916547031</v>
      </c>
      <c r="Q27" s="16">
        <v>9.8936502084455938E-2</v>
      </c>
      <c r="R27" s="16">
        <v>0.29619705822115799</v>
      </c>
      <c r="S27" s="16">
        <v>0.60322709993707202</v>
      </c>
      <c r="T27" s="16">
        <v>0.2734848484848485</v>
      </c>
      <c r="U27" s="14"/>
      <c r="V27" s="16"/>
      <c r="W27" s="16">
        <f t="shared" si="0"/>
        <v>0</v>
      </c>
      <c r="X27" s="16"/>
      <c r="Y27" s="16">
        <f t="shared" si="1"/>
        <v>0</v>
      </c>
      <c r="Z27" s="14"/>
    </row>
    <row r="28" spans="1:26">
      <c r="A28" s="13" t="s">
        <v>77</v>
      </c>
      <c r="B28" s="15">
        <v>50385.345727624997</v>
      </c>
      <c r="C28" s="15">
        <v>52773.267479050002</v>
      </c>
      <c r="D28" s="15">
        <v>53432.477579883343</v>
      </c>
      <c r="E28" s="15">
        <v>48112.679482616659</v>
      </c>
      <c r="F28" s="15">
        <v>39833.107351691673</v>
      </c>
      <c r="G28" s="15">
        <v>35123.179203733329</v>
      </c>
      <c r="H28" s="15">
        <v>32500.191268350001</v>
      </c>
      <c r="I28" s="15">
        <v>33661.818962033343</v>
      </c>
      <c r="J28" s="15">
        <v>36512.315071316669</v>
      </c>
      <c r="K28" s="15">
        <v>43627.198351375002</v>
      </c>
      <c r="L28" s="15">
        <v>49113.02115685834</v>
      </c>
      <c r="M28" s="15">
        <v>50981.385825741672</v>
      </c>
      <c r="N28" s="15">
        <v>52465.902291358339</v>
      </c>
      <c r="O28" s="15">
        <v>53154.313691766671</v>
      </c>
      <c r="P28" s="15">
        <v>53294.78457420833</v>
      </c>
      <c r="Q28" s="15">
        <v>54191.938903516661</v>
      </c>
      <c r="R28" s="15">
        <v>54036.575928550003</v>
      </c>
      <c r="S28" s="15">
        <v>55393.230251691661</v>
      </c>
      <c r="T28" s="15">
        <v>57779.745182416656</v>
      </c>
      <c r="U28" s="15">
        <v>59096.689672658344</v>
      </c>
      <c r="V28" s="15">
        <v>19329.450199999999</v>
      </c>
      <c r="W28" s="15">
        <f t="shared" si="0"/>
        <v>19037.916660208335</v>
      </c>
      <c r="X28" s="15">
        <v>18746.383120416671</v>
      </c>
      <c r="Y28" s="15">
        <f t="shared" si="1"/>
        <v>18695.653299083337</v>
      </c>
      <c r="Z28" s="15">
        <v>18644.923477749999</v>
      </c>
    </row>
    <row r="29" spans="1:26">
      <c r="A29" s="13" t="s">
        <v>78</v>
      </c>
      <c r="B29" s="15">
        <v>19447.059516291669</v>
      </c>
      <c r="C29" s="15">
        <v>20690.975312383329</v>
      </c>
      <c r="D29" s="15">
        <v>21977.021579883331</v>
      </c>
      <c r="E29" s="15">
        <v>21386.840490449991</v>
      </c>
      <c r="F29" s="15">
        <v>19430.118597525001</v>
      </c>
      <c r="G29" s="15">
        <v>20547.984370400001</v>
      </c>
      <c r="H29" s="15">
        <v>17373.64347026667</v>
      </c>
      <c r="I29" s="15">
        <v>17700.434709783331</v>
      </c>
      <c r="J29" s="15">
        <v>19285.772240900002</v>
      </c>
      <c r="K29" s="15">
        <v>20391.17749670834</v>
      </c>
      <c r="L29" s="15">
        <v>21389.723944858339</v>
      </c>
      <c r="M29" s="15">
        <v>22821.014291824999</v>
      </c>
      <c r="N29" s="15">
        <v>22423.946176525009</v>
      </c>
      <c r="O29" s="15">
        <v>21268.384010433339</v>
      </c>
      <c r="P29" s="15">
        <v>20679.27973920833</v>
      </c>
      <c r="Q29" s="15">
        <v>20695.768194183329</v>
      </c>
      <c r="R29" s="15">
        <v>20732.271507216661</v>
      </c>
      <c r="S29" s="15">
        <v>20717.550696775001</v>
      </c>
      <c r="T29" s="15">
        <v>22037.823081999999</v>
      </c>
      <c r="U29" s="15">
        <v>21925.027853991669</v>
      </c>
      <c r="V29" s="15">
        <v>11617.4462</v>
      </c>
      <c r="W29" s="15">
        <f t="shared" si="0"/>
        <v>11345.726160208334</v>
      </c>
      <c r="X29" s="15">
        <v>11074.00612041667</v>
      </c>
      <c r="Y29" s="15">
        <f t="shared" si="1"/>
        <v>11029.010799083335</v>
      </c>
      <c r="Z29" s="15">
        <v>10984.015477749999</v>
      </c>
    </row>
    <row r="30" spans="1:26">
      <c r="A30" s="13" t="s">
        <v>79</v>
      </c>
      <c r="B30" s="15">
        <v>30938.286211333339</v>
      </c>
      <c r="C30" s="15">
        <v>32082.29216666667</v>
      </c>
      <c r="D30" s="15">
        <v>31455.455999999998</v>
      </c>
      <c r="E30" s="15">
        <v>26725.838992166671</v>
      </c>
      <c r="F30" s="15">
        <v>20402.988754166661</v>
      </c>
      <c r="G30" s="15">
        <v>14575.194833333329</v>
      </c>
      <c r="H30" s="15">
        <v>15126.547798083329</v>
      </c>
      <c r="I30" s="15">
        <v>15961.38425225</v>
      </c>
      <c r="J30" s="15">
        <v>17226.542830416671</v>
      </c>
      <c r="K30" s="15">
        <v>23236.020854666669</v>
      </c>
      <c r="L30" s="15">
        <v>27723.297212000001</v>
      </c>
      <c r="M30" s="15">
        <v>28160.37153391667</v>
      </c>
      <c r="N30" s="15">
        <v>30041.956114833331</v>
      </c>
      <c r="O30" s="15">
        <v>31885.929681333331</v>
      </c>
      <c r="P30" s="15">
        <v>32615.504835</v>
      </c>
      <c r="Q30" s="15">
        <v>33496.170709333332</v>
      </c>
      <c r="R30" s="15">
        <v>33304.304421333327</v>
      </c>
      <c r="S30" s="15">
        <v>34675.679554916664</v>
      </c>
      <c r="T30" s="15">
        <v>35741.922100416668</v>
      </c>
      <c r="U30" s="15">
        <v>37171.661818666667</v>
      </c>
      <c r="V30" s="15">
        <v>7712.0039999999999</v>
      </c>
      <c r="W30" s="15">
        <f t="shared" si="0"/>
        <v>7692.1905000000006</v>
      </c>
      <c r="X30" s="15">
        <v>7672.3770000000004</v>
      </c>
      <c r="Y30" s="15">
        <f t="shared" si="1"/>
        <v>7666.6424999999999</v>
      </c>
      <c r="Z30" s="15">
        <v>7660.9079999999994</v>
      </c>
    </row>
    <row r="31" spans="1:26">
      <c r="A31" s="13" t="s">
        <v>80</v>
      </c>
      <c r="B31" s="15">
        <v>36200.976370999997</v>
      </c>
      <c r="C31" s="15">
        <v>37451.319483833329</v>
      </c>
      <c r="D31" s="15">
        <v>36711.272471999997</v>
      </c>
      <c r="E31" s="15">
        <v>31366.156518749998</v>
      </c>
      <c r="F31" s="15">
        <v>23883.488791583339</v>
      </c>
      <c r="G31" s="15">
        <v>17690.787495416669</v>
      </c>
      <c r="H31" s="15">
        <v>17813.169849166661</v>
      </c>
      <c r="I31" s="15">
        <v>18944.514133166671</v>
      </c>
      <c r="J31" s="15">
        <v>20767.557543999999</v>
      </c>
      <c r="K31" s="15">
        <v>27179.05903016666</v>
      </c>
      <c r="L31" s="15">
        <v>32342.342242583331</v>
      </c>
      <c r="M31" s="15">
        <v>33132.68790016666</v>
      </c>
      <c r="N31" s="15">
        <v>35364.432659000013</v>
      </c>
      <c r="O31" s="15">
        <v>37280.286612583332</v>
      </c>
      <c r="P31" s="15">
        <v>38084.697140833327</v>
      </c>
      <c r="Q31" s="15">
        <v>39114.319650333338</v>
      </c>
      <c r="R31" s="15">
        <v>38985.450423499999</v>
      </c>
      <c r="S31" s="15">
        <v>40527.390268583331</v>
      </c>
      <c r="T31" s="15">
        <v>41864.531362333328</v>
      </c>
      <c r="U31" s="15">
        <v>43400.821417249987</v>
      </c>
      <c r="V31" s="15">
        <v>9013.5814609999998</v>
      </c>
      <c r="W31" s="15">
        <f t="shared" si="0"/>
        <v>8992.8932587083327</v>
      </c>
      <c r="X31" s="15">
        <v>8972.2050564166657</v>
      </c>
      <c r="Y31" s="15">
        <f t="shared" si="1"/>
        <v>8965.756671791667</v>
      </c>
      <c r="Z31" s="15">
        <v>8959.3082871666684</v>
      </c>
    </row>
    <row r="32" spans="1:26">
      <c r="A32" s="13" t="s">
        <v>81</v>
      </c>
      <c r="B32" s="14">
        <v>4390188.8541379999</v>
      </c>
      <c r="C32" s="14">
        <v>5178697.214079001</v>
      </c>
      <c r="D32" s="14">
        <v>5477284.8565459996</v>
      </c>
      <c r="E32" s="14">
        <v>4729004.0239070002</v>
      </c>
      <c r="F32" s="14">
        <v>4124835.1125190002</v>
      </c>
      <c r="G32" s="14">
        <v>3213899.3795699999</v>
      </c>
      <c r="H32" s="14">
        <v>3309758.211749</v>
      </c>
      <c r="I32" s="14">
        <v>3036205.7981890002</v>
      </c>
      <c r="J32" s="14">
        <v>2822587.0335420002</v>
      </c>
      <c r="K32" s="14">
        <v>4526983.1738139996</v>
      </c>
      <c r="L32" s="14">
        <v>5416481.3922809996</v>
      </c>
      <c r="M32" s="14">
        <v>5321458.4471129999</v>
      </c>
      <c r="N32" s="14">
        <v>5558100.3827610007</v>
      </c>
      <c r="O32" s="14">
        <v>5608622.1463710004</v>
      </c>
      <c r="P32" s="14">
        <v>5592233.1395159997</v>
      </c>
      <c r="Q32" s="14">
        <v>5749328.8635469992</v>
      </c>
      <c r="R32" s="14">
        <v>5446759.1191349998</v>
      </c>
      <c r="S32" s="14">
        <v>5775369.0579610001</v>
      </c>
      <c r="T32" s="14">
        <v>6358804.0076470012</v>
      </c>
      <c r="U32" s="14">
        <v>6672354.4224279998</v>
      </c>
      <c r="V32" s="14">
        <v>3760285.531587</v>
      </c>
      <c r="W32" s="14">
        <f t="shared" si="0"/>
        <v>3755361.3306240002</v>
      </c>
      <c r="X32" s="14">
        <v>3750437.1296609999</v>
      </c>
      <c r="Y32" s="14">
        <f t="shared" si="1"/>
        <v>3749146.6884035002</v>
      </c>
      <c r="Z32" s="14">
        <v>3747856.2471460002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>
        <f t="shared" si="0"/>
        <v>0</v>
      </c>
      <c r="X33" s="14"/>
      <c r="Y33" s="14">
        <f t="shared" si="1"/>
        <v>0</v>
      </c>
      <c r="Z33" s="14"/>
    </row>
    <row r="34" spans="1:26">
      <c r="A34" s="13" t="s">
        <v>83</v>
      </c>
      <c r="B34" s="24">
        <v>1507.666666666667</v>
      </c>
      <c r="C34" s="15">
        <v>1562.333333333333</v>
      </c>
      <c r="D34" s="15">
        <v>1530.666666666667</v>
      </c>
      <c r="E34" s="15">
        <v>1306.75</v>
      </c>
      <c r="F34" s="15">
        <v>995.16666666666663</v>
      </c>
      <c r="G34" s="15">
        <v>727.41666666666663</v>
      </c>
      <c r="H34" s="15">
        <v>742.08333333333337</v>
      </c>
      <c r="I34" s="15">
        <v>786.5</v>
      </c>
      <c r="J34" s="15">
        <v>856.25</v>
      </c>
      <c r="K34" s="15">
        <v>1132.75</v>
      </c>
      <c r="L34" s="15">
        <v>1353.333333333333</v>
      </c>
      <c r="M34" s="15">
        <v>1378.333333333333</v>
      </c>
      <c r="N34" s="15">
        <v>1473.083333333333</v>
      </c>
      <c r="O34" s="15">
        <v>1554.166666666667</v>
      </c>
      <c r="P34" s="15">
        <v>1593.25</v>
      </c>
      <c r="Q34" s="15">
        <v>1632.916666666667</v>
      </c>
      <c r="R34" s="15">
        <v>1625.083333333333</v>
      </c>
      <c r="S34" s="15">
        <v>1692.166666666667</v>
      </c>
      <c r="T34" s="15">
        <v>1746.75</v>
      </c>
      <c r="U34" s="15">
        <v>1812</v>
      </c>
      <c r="V34" s="15">
        <v>378.41666666666669</v>
      </c>
      <c r="W34" s="15">
        <f t="shared" si="0"/>
        <v>378.04166666666669</v>
      </c>
      <c r="X34" s="15">
        <v>377.66666666666669</v>
      </c>
      <c r="Y34" s="15">
        <f t="shared" si="1"/>
        <v>377.79166666666669</v>
      </c>
      <c r="Z34" s="15">
        <v>377.91666666666669</v>
      </c>
    </row>
    <row r="35" spans="1:26">
      <c r="A35" s="13" t="s">
        <v>84</v>
      </c>
      <c r="B35" s="24">
        <v>4685.333333333333</v>
      </c>
      <c r="C35" s="15">
        <v>4923.916666666667</v>
      </c>
      <c r="D35" s="15">
        <v>5162.916666666667</v>
      </c>
      <c r="E35" s="15">
        <v>5118.5</v>
      </c>
      <c r="F35" s="15">
        <v>4746.583333333333</v>
      </c>
      <c r="G35" s="15">
        <v>4774.166666666667</v>
      </c>
      <c r="H35" s="15">
        <v>4219.25</v>
      </c>
      <c r="I35" s="15">
        <v>4413</v>
      </c>
      <c r="J35" s="15">
        <v>4614.083333333333</v>
      </c>
      <c r="K35" s="15">
        <v>4856.916666666667</v>
      </c>
      <c r="L35" s="15">
        <v>5023.083333333333</v>
      </c>
      <c r="M35" s="15">
        <v>5428.416666666667</v>
      </c>
      <c r="N35" s="15">
        <v>5328.666666666667</v>
      </c>
      <c r="O35" s="15">
        <v>5061.666666666667</v>
      </c>
      <c r="P35" s="15">
        <v>4929.916666666667</v>
      </c>
      <c r="Q35" s="15">
        <v>4889.166666666667</v>
      </c>
      <c r="R35" s="15">
        <v>4939.166666666667</v>
      </c>
      <c r="S35" s="15">
        <v>4939.75</v>
      </c>
      <c r="T35" s="15">
        <v>5212.583333333333</v>
      </c>
      <c r="U35" s="15">
        <v>5151.916666666667</v>
      </c>
      <c r="V35" s="15">
        <v>3036.416666666667</v>
      </c>
      <c r="W35" s="15">
        <f t="shared" si="0"/>
        <v>3030.5833333333335</v>
      </c>
      <c r="X35" s="15">
        <v>3024.75</v>
      </c>
      <c r="Y35" s="15">
        <f t="shared" si="1"/>
        <v>3020.8333333333335</v>
      </c>
      <c r="Z35" s="15">
        <v>3016.916666666667</v>
      </c>
    </row>
    <row r="36" spans="1:26">
      <c r="A36" s="13" t="s">
        <v>85</v>
      </c>
      <c r="B36" s="24">
        <v>2567</v>
      </c>
      <c r="C36" s="15">
        <v>2273.75</v>
      </c>
      <c r="D36" s="15">
        <v>2066.416666666667</v>
      </c>
      <c r="E36" s="15">
        <v>2358.75</v>
      </c>
      <c r="F36" s="15">
        <v>3018.25</v>
      </c>
      <c r="G36" s="15">
        <v>3258.416666666667</v>
      </c>
      <c r="H36" s="15">
        <v>3798.666666666667</v>
      </c>
      <c r="I36" s="15">
        <v>3584.5</v>
      </c>
      <c r="J36" s="15">
        <v>3289.666666666667</v>
      </c>
      <c r="K36" s="15">
        <v>2770.333333333333</v>
      </c>
      <c r="L36" s="15">
        <v>2383.583333333333</v>
      </c>
      <c r="M36" s="15">
        <v>1977.25</v>
      </c>
      <c r="N36" s="15">
        <v>1958.25</v>
      </c>
      <c r="O36" s="15">
        <v>2144.166666666667</v>
      </c>
      <c r="P36" s="15">
        <v>2236.833333333333</v>
      </c>
      <c r="Q36" s="15">
        <v>2261.916666666667</v>
      </c>
      <c r="R36" s="15">
        <v>2195.75</v>
      </c>
      <c r="S36" s="15">
        <v>2128.083333333333</v>
      </c>
      <c r="T36" s="15">
        <v>1800.666666666667</v>
      </c>
      <c r="U36" s="15">
        <v>1820.083333333333</v>
      </c>
      <c r="V36" s="15">
        <v>5345.166666666667</v>
      </c>
      <c r="W36" s="15">
        <f t="shared" si="0"/>
        <v>5351.375</v>
      </c>
      <c r="X36" s="15">
        <v>5357.583333333333</v>
      </c>
      <c r="Y36" s="15">
        <f t="shared" si="1"/>
        <v>5361.375</v>
      </c>
      <c r="Z36" s="15">
        <v>5365.166666666667</v>
      </c>
    </row>
    <row r="37" spans="1:26">
      <c r="A37" s="13" t="s">
        <v>86</v>
      </c>
      <c r="B37" s="15">
        <v>65.795066470214991</v>
      </c>
      <c r="C37" s="15">
        <v>65.445493966799845</v>
      </c>
      <c r="D37" s="15">
        <v>63.419802922345887</v>
      </c>
      <c r="E37" s="15">
        <v>55.512624765994993</v>
      </c>
      <c r="F37" s="15">
        <v>40.54916840615487</v>
      </c>
      <c r="G37" s="15">
        <v>38.860383831478323</v>
      </c>
      <c r="H37" s="15">
        <v>43.750018657163253</v>
      </c>
      <c r="I37" s="15">
        <v>35.880789584405363</v>
      </c>
      <c r="J37" s="15">
        <v>44.292326253985927</v>
      </c>
      <c r="K37" s="15">
        <v>48.021393673630143</v>
      </c>
      <c r="L37" s="15">
        <v>51.302372693483633</v>
      </c>
      <c r="M37" s="15">
        <v>55.531837100314959</v>
      </c>
      <c r="N37" s="15">
        <v>59.931089580593607</v>
      </c>
      <c r="O37" s="15">
        <v>64.567671693464618</v>
      </c>
      <c r="P37" s="15">
        <v>63.870240701645741</v>
      </c>
      <c r="Q37" s="15">
        <v>66.805635253272996</v>
      </c>
      <c r="R37" s="15">
        <v>67.463355228538816</v>
      </c>
      <c r="S37" s="15">
        <v>66.817604705945584</v>
      </c>
      <c r="T37" s="15">
        <v>70.350257251759899</v>
      </c>
      <c r="U37" s="15">
        <v>69.68760811482052</v>
      </c>
      <c r="V37" s="15">
        <v>22.162107020547939</v>
      </c>
      <c r="W37" s="15">
        <f t="shared" si="0"/>
        <v>20.524365947712134</v>
      </c>
      <c r="X37" s="15">
        <v>18.886624874876329</v>
      </c>
      <c r="Y37" s="15">
        <f t="shared" si="1"/>
        <v>18.694381332486678</v>
      </c>
      <c r="Z37" s="15">
        <v>18.502137790097031</v>
      </c>
    </row>
    <row r="38" spans="1:26">
      <c r="A38" s="13" t="s">
        <v>87</v>
      </c>
      <c r="B38" s="17">
        <v>0.54444096739778547</v>
      </c>
      <c r="C38" s="17">
        <v>0.53834018160940922</v>
      </c>
      <c r="D38" s="17">
        <v>0.50713643493353266</v>
      </c>
      <c r="E38" s="17">
        <v>0.44261729044122022</v>
      </c>
      <c r="F38" s="17">
        <v>0.34132232305844301</v>
      </c>
      <c r="G38" s="17">
        <v>0.24793323048099589</v>
      </c>
      <c r="H38" s="17">
        <v>0.26776709696867967</v>
      </c>
      <c r="I38" s="17">
        <v>0.29659779802323821</v>
      </c>
      <c r="J38" s="17">
        <v>0.34362260905068259</v>
      </c>
      <c r="K38" s="17">
        <v>0.3971678378479232</v>
      </c>
      <c r="L38" s="17">
        <v>0.446002116260792</v>
      </c>
      <c r="M38" s="17">
        <v>0.44666455272254091</v>
      </c>
      <c r="N38" s="17">
        <v>0.49060759673423288</v>
      </c>
      <c r="O38" s="17">
        <v>0.53085407076747881</v>
      </c>
      <c r="P38" s="17">
        <v>0.54371040728489362</v>
      </c>
      <c r="Q38" s="17">
        <v>0.55765857974507349</v>
      </c>
      <c r="R38" s="17">
        <v>0.56221826027732913</v>
      </c>
      <c r="S38" s="17">
        <v>0.5666308775262372</v>
      </c>
      <c r="T38" s="17">
        <v>0.57149506325652688</v>
      </c>
      <c r="U38" s="17">
        <v>0.58334043230156452</v>
      </c>
      <c r="V38" s="17">
        <v>0.47660856077318609</v>
      </c>
      <c r="W38" s="17">
        <f t="shared" si="0"/>
        <v>0.51975979964561347</v>
      </c>
      <c r="X38" s="17">
        <v>0.56291103851804092</v>
      </c>
      <c r="Y38" s="17">
        <f t="shared" si="1"/>
        <v>0.56830295310584233</v>
      </c>
      <c r="Z38" s="17">
        <v>0.57369486769364386</v>
      </c>
    </row>
    <row r="39" spans="1:26">
      <c r="A39" s="13" t="s">
        <v>88</v>
      </c>
      <c r="B39" s="17">
        <v>0.1049086757990868</v>
      </c>
      <c r="C39" s="17">
        <v>9.3369482496194825E-2</v>
      </c>
      <c r="D39" s="17">
        <v>7.5618340943683415E-2</v>
      </c>
      <c r="E39" s="17">
        <v>5.8932908318154217E-2</v>
      </c>
      <c r="F39" s="17">
        <v>2.2992770167427699E-2</v>
      </c>
      <c r="G39" s="17">
        <v>2.4857305936073059E-2</v>
      </c>
      <c r="H39" s="17">
        <v>5.5156012176560118E-2</v>
      </c>
      <c r="I39" s="17">
        <v>1.4581435944140859E-2</v>
      </c>
      <c r="J39" s="17">
        <v>3.8898401826484019E-2</v>
      </c>
      <c r="K39" s="17">
        <v>4.3769025875190257E-2</v>
      </c>
      <c r="L39" s="17">
        <v>5.2197488584474892E-2</v>
      </c>
      <c r="M39" s="17">
        <v>5.199795081967213E-2</v>
      </c>
      <c r="N39" s="17">
        <v>6.9377853881278539E-2</v>
      </c>
      <c r="O39" s="17">
        <v>8.7461948249619476E-2</v>
      </c>
      <c r="P39" s="17">
        <v>9.0582191780821913E-2</v>
      </c>
      <c r="Q39" s="17">
        <v>9.5343806921675781E-2</v>
      </c>
      <c r="R39" s="17">
        <v>0.1077530441400304</v>
      </c>
      <c r="S39" s="17">
        <v>0.10717275494672759</v>
      </c>
      <c r="T39" s="17">
        <v>0.11686643835616441</v>
      </c>
      <c r="U39" s="17">
        <v>0.1060830297510625</v>
      </c>
      <c r="V39" s="17">
        <v>0.14667998477929989</v>
      </c>
      <c r="W39" s="17">
        <f t="shared" si="0"/>
        <v>0.15123668188736683</v>
      </c>
      <c r="X39" s="17">
        <v>0.1557933789954338</v>
      </c>
      <c r="Y39" s="17">
        <f t="shared" si="1"/>
        <v>0.15165049467275493</v>
      </c>
      <c r="Z39" s="17">
        <v>0.14750761035007609</v>
      </c>
    </row>
    <row r="40" spans="1:26">
      <c r="A40" s="13" t="s">
        <v>89</v>
      </c>
      <c r="B40" s="15">
        <v>691.58333333333337</v>
      </c>
      <c r="C40" s="15">
        <v>716.08333333333337</v>
      </c>
      <c r="D40" s="15">
        <v>702</v>
      </c>
      <c r="E40" s="15">
        <v>596.58333333333337</v>
      </c>
      <c r="F40" s="15">
        <v>454.91666666666669</v>
      </c>
      <c r="G40" s="15">
        <v>324.58333333333331</v>
      </c>
      <c r="H40" s="15">
        <v>336.58333333333331</v>
      </c>
      <c r="I40" s="15">
        <v>355.83333333333331</v>
      </c>
      <c r="J40" s="15">
        <v>385.33333333333331</v>
      </c>
      <c r="K40" s="15">
        <v>519.16666666666663</v>
      </c>
      <c r="L40" s="15">
        <v>619.58333333333337</v>
      </c>
      <c r="M40" s="15">
        <v>629.5</v>
      </c>
      <c r="N40" s="15">
        <v>671.75</v>
      </c>
      <c r="O40" s="15">
        <v>712.5</v>
      </c>
      <c r="P40" s="15">
        <v>730.16666666666663</v>
      </c>
      <c r="Q40" s="15">
        <v>747.91666666666663</v>
      </c>
      <c r="R40" s="15">
        <v>744.41666666666663</v>
      </c>
      <c r="S40" s="15">
        <v>774.25</v>
      </c>
      <c r="T40" s="15">
        <v>799.75</v>
      </c>
      <c r="U40" s="15">
        <v>831.83333333333337</v>
      </c>
      <c r="V40" s="15">
        <v>173</v>
      </c>
      <c r="W40" s="15">
        <f t="shared" si="0"/>
        <v>172.54166666666663</v>
      </c>
      <c r="X40" s="15">
        <v>172.08333333333329</v>
      </c>
      <c r="Y40" s="15">
        <f t="shared" si="1"/>
        <v>171.95833333333329</v>
      </c>
      <c r="Z40" s="15">
        <v>171.83333333333329</v>
      </c>
    </row>
    <row r="41" spans="1:26">
      <c r="A41" s="13" t="s">
        <v>90</v>
      </c>
      <c r="B41" s="15">
        <v>816.08333333333337</v>
      </c>
      <c r="C41" s="15">
        <v>846.25</v>
      </c>
      <c r="D41" s="15">
        <v>828.66666666666663</v>
      </c>
      <c r="E41" s="15">
        <v>710.16666666666663</v>
      </c>
      <c r="F41" s="15">
        <v>540.25</v>
      </c>
      <c r="G41" s="15">
        <v>402.83333333333331</v>
      </c>
      <c r="H41" s="15">
        <v>405.5</v>
      </c>
      <c r="I41" s="15">
        <v>430.66666666666669</v>
      </c>
      <c r="J41" s="15">
        <v>470.91666666666669</v>
      </c>
      <c r="K41" s="15">
        <v>613.58333333333337</v>
      </c>
      <c r="L41" s="15">
        <v>733.75</v>
      </c>
      <c r="M41" s="15">
        <v>748.83333333333337</v>
      </c>
      <c r="N41" s="15">
        <v>801.33333333333337</v>
      </c>
      <c r="O41" s="15">
        <v>841.66666666666663</v>
      </c>
      <c r="P41" s="15">
        <v>863.08333333333337</v>
      </c>
      <c r="Q41" s="15">
        <v>885</v>
      </c>
      <c r="R41" s="15">
        <v>880.66666666666663</v>
      </c>
      <c r="S41" s="15">
        <v>917.91666666666663</v>
      </c>
      <c r="T41" s="15">
        <v>947</v>
      </c>
      <c r="U41" s="15">
        <v>980.16666666666663</v>
      </c>
      <c r="V41" s="15">
        <v>205.41666666666671</v>
      </c>
      <c r="W41" s="15">
        <f t="shared" si="0"/>
        <v>205.5</v>
      </c>
      <c r="X41" s="15">
        <v>205.58333333333329</v>
      </c>
      <c r="Y41" s="15">
        <f t="shared" si="1"/>
        <v>205.83333333333329</v>
      </c>
      <c r="Z41" s="15">
        <v>206.08333333333329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>
        <f t="shared" si="0"/>
        <v>0</v>
      </c>
      <c r="X42" s="14"/>
      <c r="Y42" s="14">
        <f t="shared" si="1"/>
        <v>0</v>
      </c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>
        <f t="shared" si="0"/>
        <v>0</v>
      </c>
      <c r="X43" s="14"/>
      <c r="Y43" s="14">
        <f t="shared" si="1"/>
        <v>0</v>
      </c>
      <c r="Z43" s="14"/>
    </row>
    <row r="44" spans="1:26">
      <c r="A44" s="13" t="s">
        <v>93</v>
      </c>
      <c r="B44" s="15">
        <v>4564.333333333333</v>
      </c>
      <c r="C44" s="15">
        <v>4872.916666666667</v>
      </c>
      <c r="D44" s="15">
        <v>5133.916666666667</v>
      </c>
      <c r="E44" s="15">
        <v>5006.5</v>
      </c>
      <c r="F44" s="15">
        <v>4641.583333333333</v>
      </c>
      <c r="G44" s="15">
        <v>4742.166666666667</v>
      </c>
      <c r="H44" s="15">
        <v>4109.25</v>
      </c>
      <c r="I44" s="15">
        <v>4223</v>
      </c>
      <c r="J44" s="15">
        <v>4468.083333333333</v>
      </c>
      <c r="K44" s="15">
        <v>4785.916666666667</v>
      </c>
      <c r="L44" s="15">
        <v>5023.083333333333</v>
      </c>
      <c r="M44" s="15">
        <v>5315.416666666667</v>
      </c>
      <c r="N44" s="15">
        <v>5221.666666666667</v>
      </c>
      <c r="O44" s="15">
        <v>4995.666666666667</v>
      </c>
      <c r="P44" s="15">
        <v>4856.916666666667</v>
      </c>
      <c r="Q44" s="15">
        <v>4879.166666666667</v>
      </c>
      <c r="R44" s="15">
        <v>4877.166666666667</v>
      </c>
      <c r="S44" s="15">
        <v>4893.75</v>
      </c>
      <c r="T44" s="15">
        <v>5146.583333333333</v>
      </c>
      <c r="U44" s="15">
        <v>5151.916666666667</v>
      </c>
      <c r="V44" s="15">
        <v>3036.416666666667</v>
      </c>
      <c r="W44" s="15">
        <f t="shared" si="0"/>
        <v>3030.5833333333335</v>
      </c>
      <c r="X44" s="15">
        <v>3024.75</v>
      </c>
      <c r="Y44" s="15">
        <f t="shared" si="1"/>
        <v>3020.8333333333335</v>
      </c>
      <c r="Z44" s="15">
        <v>3016.916666666667</v>
      </c>
    </row>
    <row r="45" spans="1:26">
      <c r="A45" s="13" t="s">
        <v>94</v>
      </c>
      <c r="B45" s="15">
        <v>121</v>
      </c>
      <c r="C45" s="15">
        <v>51</v>
      </c>
      <c r="D45" s="15">
        <v>29</v>
      </c>
      <c r="E45" s="15">
        <v>112</v>
      </c>
      <c r="F45" s="15">
        <v>105</v>
      </c>
      <c r="G45" s="15">
        <v>32</v>
      </c>
      <c r="H45" s="15">
        <v>110</v>
      </c>
      <c r="I45" s="15">
        <v>190</v>
      </c>
      <c r="J45" s="15">
        <v>146</v>
      </c>
      <c r="K45" s="15">
        <v>71</v>
      </c>
      <c r="L45" s="14"/>
      <c r="M45" s="15">
        <v>113</v>
      </c>
      <c r="N45" s="15">
        <v>107</v>
      </c>
      <c r="O45" s="15">
        <v>66</v>
      </c>
      <c r="P45" s="15">
        <v>73</v>
      </c>
      <c r="Q45" s="15">
        <v>10</v>
      </c>
      <c r="R45" s="15">
        <v>62</v>
      </c>
      <c r="S45" s="15">
        <v>46</v>
      </c>
      <c r="T45" s="15">
        <v>66</v>
      </c>
      <c r="U45" s="14"/>
      <c r="V45" s="15"/>
      <c r="W45" s="15">
        <f t="shared" si="0"/>
        <v>0</v>
      </c>
      <c r="X45" s="15"/>
      <c r="Y45" s="15">
        <f t="shared" si="1"/>
        <v>0</v>
      </c>
      <c r="Z45" s="14"/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f t="shared" si="0"/>
        <v>0</v>
      </c>
      <c r="X46" s="14"/>
      <c r="Y46" s="14">
        <f t="shared" si="1"/>
        <v>0</v>
      </c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>
        <f t="shared" si="0"/>
        <v>0</v>
      </c>
      <c r="X47" s="14"/>
      <c r="Y47" s="14">
        <f t="shared" si="1"/>
        <v>0</v>
      </c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>
        <f t="shared" si="0"/>
        <v>0</v>
      </c>
      <c r="X48" s="14"/>
      <c r="Y48" s="14">
        <f t="shared" si="1"/>
        <v>0</v>
      </c>
      <c r="Z48" s="14"/>
    </row>
    <row r="49" spans="1:26">
      <c r="A49" s="13" t="s">
        <v>98</v>
      </c>
      <c r="B49" s="16">
        <v>1.6835536529680359</v>
      </c>
      <c r="C49" s="16">
        <v>1.054336757990868</v>
      </c>
      <c r="D49" s="16">
        <v>0.55212785388127861</v>
      </c>
      <c r="E49" s="16">
        <v>1.8588331056466301</v>
      </c>
      <c r="F49" s="16">
        <v>1.08058904109589</v>
      </c>
      <c r="G49" s="16">
        <v>2.342341324200913</v>
      </c>
      <c r="H49" s="16">
        <v>1.2597979452054791</v>
      </c>
      <c r="I49" s="16">
        <v>1.3102629781420769</v>
      </c>
      <c r="J49" s="16">
        <v>2.2948299086757991</v>
      </c>
      <c r="K49" s="16">
        <v>1.4613333333333329</v>
      </c>
      <c r="L49" s="16">
        <v>0.58714269406392705</v>
      </c>
      <c r="M49" s="16">
        <v>2.8139947632058289</v>
      </c>
      <c r="N49" s="16">
        <v>3.3946278538812789</v>
      </c>
      <c r="O49" s="16">
        <v>2.2996883561643839</v>
      </c>
      <c r="P49" s="16">
        <v>1.267304794520548</v>
      </c>
      <c r="Q49" s="16">
        <v>1.7902402094717671</v>
      </c>
      <c r="R49" s="16">
        <v>3.1206381278538822</v>
      </c>
      <c r="S49" s="16">
        <v>2.3034737442922379</v>
      </c>
      <c r="T49" s="16">
        <v>3.742925799086759</v>
      </c>
      <c r="U49" s="16">
        <v>1.551176001821494</v>
      </c>
      <c r="V49" s="16">
        <v>1.389076484018265</v>
      </c>
      <c r="W49" s="16">
        <f t="shared" si="0"/>
        <v>1.389076484018265</v>
      </c>
      <c r="X49" s="16">
        <v>1.389076484018265</v>
      </c>
      <c r="Y49" s="16">
        <f t="shared" si="1"/>
        <v>1.389076484018265</v>
      </c>
      <c r="Z49" s="16">
        <v>1.389076484018265</v>
      </c>
    </row>
    <row r="50" spans="1:26">
      <c r="A50" s="13" t="s">
        <v>99</v>
      </c>
      <c r="B50" s="16">
        <v>0.72715981735159829</v>
      </c>
      <c r="C50" s="16">
        <v>0.45338812785388127</v>
      </c>
      <c r="D50" s="16">
        <v>0.2226655251141553</v>
      </c>
      <c r="E50" s="16">
        <v>0.813468806921676</v>
      </c>
      <c r="F50" s="16">
        <v>0.466324200913242</v>
      </c>
      <c r="G50" s="16">
        <v>1.0135331050228309</v>
      </c>
      <c r="H50" s="16">
        <v>0.54971917808219184</v>
      </c>
      <c r="I50" s="16">
        <v>0.56967668488160284</v>
      </c>
      <c r="J50" s="16">
        <v>0.99607648401826465</v>
      </c>
      <c r="K50" s="16">
        <v>0.64388013698630142</v>
      </c>
      <c r="L50" s="16">
        <v>0.2430308219178082</v>
      </c>
      <c r="M50" s="16">
        <v>1.2400284608378871</v>
      </c>
      <c r="N50" s="16">
        <v>1.49099200913242</v>
      </c>
      <c r="O50" s="16">
        <v>1.017627853881278</v>
      </c>
      <c r="P50" s="16">
        <v>0.55523287671232868</v>
      </c>
      <c r="Q50" s="16">
        <v>0.79157900728597463</v>
      </c>
      <c r="R50" s="16">
        <v>1.365186073059361</v>
      </c>
      <c r="S50" s="16">
        <v>0.99540753424657513</v>
      </c>
      <c r="T50" s="16">
        <v>1.631293378995434</v>
      </c>
      <c r="U50" s="16">
        <v>0.66865551001821488</v>
      </c>
      <c r="V50" s="16">
        <v>0.59881849315068492</v>
      </c>
      <c r="W50" s="16">
        <f t="shared" si="0"/>
        <v>0.59881849315068492</v>
      </c>
      <c r="X50" s="16">
        <v>0.59881849315068492</v>
      </c>
      <c r="Y50" s="16">
        <f t="shared" si="1"/>
        <v>0.59881849315068492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>
        <f t="shared" si="0"/>
        <v>0</v>
      </c>
      <c r="X51" s="14"/>
      <c r="Y51" s="14">
        <f t="shared" si="1"/>
        <v>0</v>
      </c>
      <c r="Z51" s="14"/>
    </row>
    <row r="52" spans="1:26">
      <c r="A52" s="13" t="s">
        <v>101</v>
      </c>
      <c r="B52" s="16">
        <v>55.278742458444427</v>
      </c>
      <c r="C52" s="16">
        <v>52.310005346399208</v>
      </c>
      <c r="D52" s="16">
        <v>49.034721905136593</v>
      </c>
      <c r="E52" s="16">
        <v>43.568278594422488</v>
      </c>
      <c r="F52" s="16">
        <v>32.111583875554253</v>
      </c>
      <c r="G52" s="16">
        <v>25.262067929623601</v>
      </c>
      <c r="H52" s="16">
        <v>26.010925157938889</v>
      </c>
      <c r="I52" s="16">
        <v>30.746329864848221</v>
      </c>
      <c r="J52" s="16">
        <v>34.745822882111213</v>
      </c>
      <c r="K52" s="16">
        <v>38.247512897277552</v>
      </c>
      <c r="L52" s="16">
        <v>42.595222438202512</v>
      </c>
      <c r="M52" s="16">
        <v>45.073878018060277</v>
      </c>
      <c r="N52" s="16">
        <v>50.251589053313282</v>
      </c>
      <c r="O52" s="16">
        <v>54.646528682356838</v>
      </c>
      <c r="P52" s="16">
        <v>59.069459672868163</v>
      </c>
      <c r="Q52" s="16">
        <v>61.481144122157438</v>
      </c>
      <c r="R52" s="16">
        <v>61.937847968227793</v>
      </c>
      <c r="S52" s="16">
        <v>66.879859557090498</v>
      </c>
      <c r="T52" s="16">
        <v>69.272282693950714</v>
      </c>
      <c r="U52" s="16">
        <v>71.617185796042193</v>
      </c>
      <c r="V52" s="16">
        <v>70.94174354952932</v>
      </c>
      <c r="W52" s="16">
        <f t="shared" si="0"/>
        <v>70.94174354952932</v>
      </c>
      <c r="X52" s="16">
        <v>70.94174354952932</v>
      </c>
      <c r="Y52" s="16">
        <f t="shared" si="1"/>
        <v>70.94174354952932</v>
      </c>
      <c r="Z52" s="16">
        <v>70.94174354952932</v>
      </c>
    </row>
    <row r="53" spans="1:26">
      <c r="A53" s="13" t="s">
        <v>102</v>
      </c>
      <c r="B53" s="16">
        <v>1.7146414573820401</v>
      </c>
      <c r="C53" s="16">
        <v>1.0717226978691019</v>
      </c>
      <c r="D53" s="16">
        <v>0.57354794520547958</v>
      </c>
      <c r="E53" s="16">
        <v>1.9411084547662409</v>
      </c>
      <c r="F53" s="16">
        <v>1.141501331811263</v>
      </c>
      <c r="G53" s="16">
        <v>2.4715995053272448</v>
      </c>
      <c r="H53" s="16">
        <v>1.332781297564688</v>
      </c>
      <c r="I53" s="16">
        <v>1.3841264420157859</v>
      </c>
      <c r="J53" s="16">
        <v>2.4538815639269411</v>
      </c>
      <c r="K53" s="16">
        <v>1.569352168949772</v>
      </c>
      <c r="L53" s="16">
        <v>0.6275269216133943</v>
      </c>
      <c r="M53" s="16">
        <v>2.9705118207346688</v>
      </c>
      <c r="N53" s="16">
        <v>3.5924918188736679</v>
      </c>
      <c r="O53" s="16">
        <v>2.453731544901065</v>
      </c>
      <c r="P53" s="16">
        <v>1.341916856925419</v>
      </c>
      <c r="Q53" s="16">
        <v>1.878818590619308</v>
      </c>
      <c r="R53" s="16">
        <v>3.2882930936073058</v>
      </c>
      <c r="S53" s="16">
        <v>2.3878688165905628</v>
      </c>
      <c r="T53" s="16">
        <v>3.8633305745814308</v>
      </c>
      <c r="U53" s="16">
        <v>1.587585287644202</v>
      </c>
      <c r="V53" s="16">
        <v>1.4186685692541861</v>
      </c>
      <c r="W53" s="16">
        <f t="shared" si="0"/>
        <v>1.4186685692541861</v>
      </c>
      <c r="X53" s="16">
        <v>1.4186685692541861</v>
      </c>
      <c r="Y53" s="16">
        <f t="shared" si="1"/>
        <v>1.4186685692541861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>
        <f t="shared" si="0"/>
        <v>0</v>
      </c>
      <c r="X54" s="14"/>
      <c r="Y54" s="14">
        <f t="shared" si="1"/>
        <v>0</v>
      </c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>
        <f t="shared" si="0"/>
        <v>0</v>
      </c>
      <c r="X55" s="14"/>
      <c r="Y55" s="14">
        <f t="shared" si="1"/>
        <v>0</v>
      </c>
      <c r="Z55" s="14"/>
    </row>
    <row r="56" spans="1:26">
      <c r="A56" s="13" t="s">
        <v>105</v>
      </c>
      <c r="B56" s="16">
        <v>61.18152548837709</v>
      </c>
      <c r="C56" s="16">
        <v>71.536226602607698</v>
      </c>
      <c r="D56" s="16">
        <v>75.780810095356301</v>
      </c>
      <c r="E56" s="16">
        <v>73.269430905086594</v>
      </c>
      <c r="F56" s="16">
        <v>70.982404313873914</v>
      </c>
      <c r="G56" s="16">
        <v>64.277630242493302</v>
      </c>
      <c r="H56" s="16">
        <v>66.566246186140148</v>
      </c>
      <c r="I56" s="16">
        <v>60.77727060823328</v>
      </c>
      <c r="J56" s="16">
        <v>55.731820137924217</v>
      </c>
      <c r="K56" s="16">
        <v>75.244064844283471</v>
      </c>
      <c r="L56" s="16">
        <v>80.306000715381288</v>
      </c>
      <c r="M56" s="16">
        <v>79.599086912567202</v>
      </c>
      <c r="N56" s="16">
        <v>80.583886826778141</v>
      </c>
      <c r="O56" s="16">
        <v>80.342483500177678</v>
      </c>
      <c r="P56" s="16">
        <v>79.14196658141887</v>
      </c>
      <c r="Q56" s="16">
        <v>80.461394245747584</v>
      </c>
      <c r="R56" s="16">
        <v>75.717322756302636</v>
      </c>
      <c r="S56" s="16">
        <v>78.892367567500585</v>
      </c>
      <c r="T56" s="16">
        <v>85.121330638897462</v>
      </c>
      <c r="U56" s="16">
        <v>86.896072702240787</v>
      </c>
      <c r="V56" s="16">
        <v>87.104761329740313</v>
      </c>
      <c r="W56" s="16">
        <f t="shared" si="0"/>
        <v>87.104761329740313</v>
      </c>
      <c r="X56" s="16">
        <v>87.104761329740313</v>
      </c>
      <c r="Y56" s="16">
        <f t="shared" si="1"/>
        <v>87.104761329740313</v>
      </c>
      <c r="Z56" s="16">
        <v>87.104761329740313</v>
      </c>
    </row>
    <row r="57" spans="1:26">
      <c r="A57" s="13" t="s">
        <v>106</v>
      </c>
      <c r="B57" s="14">
        <v>131145.77257721589</v>
      </c>
      <c r="C57" s="14">
        <v>137121.47884526729</v>
      </c>
      <c r="D57" s="14">
        <v>135052.3664756107</v>
      </c>
      <c r="E57" s="14">
        <v>112703.01866639761</v>
      </c>
      <c r="F57" s="14">
        <v>89844.207720555001</v>
      </c>
      <c r="G57" s="14">
        <v>72277.49389353329</v>
      </c>
      <c r="H57" s="14">
        <v>72522.986572127571</v>
      </c>
      <c r="I57" s="14">
        <v>66041.78610304257</v>
      </c>
      <c r="J57" s="14">
        <v>61906.074705250037</v>
      </c>
      <c r="K57" s="14">
        <v>101290.94813564319</v>
      </c>
      <c r="L57" s="14">
        <v>124695.16307049181</v>
      </c>
      <c r="M57" s="14">
        <v>127423.6603671059</v>
      </c>
      <c r="N57" s="14">
        <v>140036.8767464566</v>
      </c>
      <c r="O57" s="14">
        <v>147381.15560905021</v>
      </c>
      <c r="P57" s="14">
        <v>156862.4986604017</v>
      </c>
      <c r="Q57" s="14">
        <v>168235.71854455411</v>
      </c>
      <c r="R57" s="14">
        <v>165179.79550849239</v>
      </c>
      <c r="S57" s="14">
        <v>187689.46685101179</v>
      </c>
      <c r="T57" s="14">
        <v>210145.63289839571</v>
      </c>
      <c r="U57" s="14">
        <v>229934.10771623041</v>
      </c>
      <c r="V57" s="14">
        <v>220001.40813180301</v>
      </c>
      <c r="W57" s="14">
        <f t="shared" si="0"/>
        <v>220001.40813180301</v>
      </c>
      <c r="X57" s="14">
        <v>220001.40813180301</v>
      </c>
      <c r="Y57" s="14">
        <f t="shared" si="1"/>
        <v>220001.40813180301</v>
      </c>
      <c r="Z57" s="14">
        <v>220001.40813180301</v>
      </c>
    </row>
    <row r="58" spans="1:26">
      <c r="A58" s="13" t="s">
        <v>107</v>
      </c>
      <c r="B58" s="15">
        <v>1080</v>
      </c>
      <c r="C58" s="15">
        <v>1448</v>
      </c>
      <c r="D58" s="15">
        <v>1738</v>
      </c>
      <c r="E58" s="15">
        <v>1548</v>
      </c>
      <c r="F58" s="15">
        <v>1470</v>
      </c>
      <c r="G58" s="15">
        <v>1671</v>
      </c>
      <c r="H58" s="15">
        <v>2438</v>
      </c>
      <c r="I58" s="15">
        <v>1098</v>
      </c>
      <c r="J58" s="15">
        <v>964</v>
      </c>
      <c r="K58" s="15">
        <v>1580</v>
      </c>
      <c r="L58" s="15">
        <v>1969</v>
      </c>
      <c r="M58" s="15">
        <v>1970</v>
      </c>
      <c r="N58" s="15">
        <v>1974</v>
      </c>
      <c r="O58" s="15">
        <v>1947</v>
      </c>
      <c r="P58" s="15">
        <v>1852</v>
      </c>
      <c r="Q58" s="15">
        <v>1877</v>
      </c>
      <c r="R58" s="15">
        <v>1828</v>
      </c>
      <c r="S58" s="15">
        <v>1886</v>
      </c>
      <c r="T58" s="15">
        <v>2365</v>
      </c>
      <c r="U58" s="15">
        <v>2431</v>
      </c>
      <c r="V58" s="15">
        <v>2382</v>
      </c>
      <c r="W58" s="15">
        <f t="shared" si="0"/>
        <v>2382</v>
      </c>
      <c r="X58" s="15">
        <v>2382</v>
      </c>
      <c r="Y58" s="15">
        <f t="shared" si="1"/>
        <v>2382</v>
      </c>
      <c r="Z58" s="15">
        <v>2382</v>
      </c>
    </row>
    <row r="59" spans="1:26">
      <c r="A59" s="13" t="s">
        <v>108</v>
      </c>
      <c r="B59" s="15">
        <v>9374</v>
      </c>
      <c r="C59" s="15">
        <v>8720</v>
      </c>
      <c r="D59" s="15">
        <v>7853</v>
      </c>
      <c r="E59" s="15">
        <v>6354</v>
      </c>
      <c r="F59" s="15">
        <v>4368</v>
      </c>
      <c r="G59" s="15">
        <v>3445</v>
      </c>
      <c r="H59" s="15">
        <v>3355</v>
      </c>
      <c r="I59" s="15">
        <v>3278</v>
      </c>
      <c r="J59" s="15">
        <v>3388</v>
      </c>
      <c r="K59" s="15">
        <v>5091</v>
      </c>
      <c r="L59" s="15">
        <v>6432</v>
      </c>
      <c r="M59" s="15">
        <v>6838</v>
      </c>
      <c r="N59" s="15">
        <v>7761</v>
      </c>
      <c r="O59" s="15">
        <v>8667</v>
      </c>
      <c r="P59" s="15">
        <v>9728</v>
      </c>
      <c r="Q59" s="15">
        <v>10642</v>
      </c>
      <c r="R59" s="15">
        <v>10902</v>
      </c>
      <c r="S59" s="15">
        <v>12632</v>
      </c>
      <c r="T59" s="15">
        <v>13710</v>
      </c>
      <c r="U59" s="15">
        <v>15338</v>
      </c>
      <c r="V59" s="15">
        <v>14345</v>
      </c>
      <c r="W59" s="15">
        <f t="shared" si="0"/>
        <v>14345</v>
      </c>
      <c r="X59" s="15">
        <v>14345</v>
      </c>
      <c r="Y59" s="15">
        <f t="shared" si="1"/>
        <v>14345</v>
      </c>
      <c r="Z59" s="15">
        <v>14345</v>
      </c>
    </row>
    <row r="60" spans="1:26">
      <c r="A60" s="13" t="s">
        <v>109</v>
      </c>
      <c r="B60" s="15">
        <v>1353</v>
      </c>
      <c r="C60" s="15">
        <v>1797</v>
      </c>
      <c r="D60" s="15">
        <v>1968</v>
      </c>
      <c r="E60" s="15">
        <v>1683</v>
      </c>
      <c r="F60" s="15">
        <v>1549</v>
      </c>
      <c r="G60" s="15">
        <v>1212</v>
      </c>
      <c r="H60" s="15">
        <v>1240</v>
      </c>
      <c r="I60" s="15">
        <v>1111</v>
      </c>
      <c r="J60" s="15">
        <v>954</v>
      </c>
      <c r="K60" s="15">
        <v>1604</v>
      </c>
      <c r="L60" s="15">
        <v>1983</v>
      </c>
      <c r="M60" s="15">
        <v>1998</v>
      </c>
      <c r="N60" s="15">
        <v>2042</v>
      </c>
      <c r="O60" s="15">
        <v>1949</v>
      </c>
      <c r="P60" s="15">
        <v>1872</v>
      </c>
      <c r="Q60" s="15">
        <v>1953</v>
      </c>
      <c r="R60" s="15">
        <v>1823</v>
      </c>
      <c r="S60" s="15">
        <v>1944</v>
      </c>
      <c r="T60" s="15">
        <v>2285</v>
      </c>
      <c r="U60" s="15">
        <v>2442</v>
      </c>
      <c r="V60" s="15">
        <v>2407</v>
      </c>
      <c r="W60" s="15">
        <f t="shared" si="0"/>
        <v>2407</v>
      </c>
      <c r="X60" s="15">
        <v>2407</v>
      </c>
      <c r="Y60" s="15">
        <f t="shared" si="1"/>
        <v>2407</v>
      </c>
      <c r="Z60" s="15">
        <v>2407</v>
      </c>
    </row>
    <row r="61" spans="1:26">
      <c r="A61" s="13" t="s">
        <v>110</v>
      </c>
      <c r="B61" s="15">
        <v>247</v>
      </c>
      <c r="C61" s="15">
        <v>357</v>
      </c>
      <c r="D61" s="15">
        <v>408</v>
      </c>
      <c r="E61" s="15">
        <v>358</v>
      </c>
      <c r="F61" s="15">
        <v>351</v>
      </c>
      <c r="G61" s="15">
        <v>300</v>
      </c>
      <c r="H61" s="15">
        <v>293</v>
      </c>
      <c r="I61" s="15">
        <v>261</v>
      </c>
      <c r="J61" s="15">
        <v>212</v>
      </c>
      <c r="K61" s="15">
        <v>379</v>
      </c>
      <c r="L61" s="15">
        <v>474</v>
      </c>
      <c r="M61" s="15">
        <v>419</v>
      </c>
      <c r="N61" s="15">
        <v>487</v>
      </c>
      <c r="O61" s="15">
        <v>452</v>
      </c>
      <c r="P61" s="15">
        <v>460</v>
      </c>
      <c r="Q61" s="15">
        <v>464</v>
      </c>
      <c r="R61" s="15">
        <v>384</v>
      </c>
      <c r="S61" s="15">
        <v>416</v>
      </c>
      <c r="T61" s="15">
        <v>529</v>
      </c>
      <c r="U61" s="15">
        <v>536</v>
      </c>
      <c r="V61" s="15">
        <v>531</v>
      </c>
      <c r="W61" s="15">
        <f t="shared" si="0"/>
        <v>531</v>
      </c>
      <c r="X61" s="15">
        <v>531</v>
      </c>
      <c r="Y61" s="15">
        <f t="shared" si="1"/>
        <v>531</v>
      </c>
      <c r="Z61" s="15">
        <v>531</v>
      </c>
    </row>
  </sheetData>
  <conditionalFormatting sqref="A1">
    <cfRule type="expression" dxfId="375" priority="111">
      <formula>TRUE</formula>
    </cfRule>
  </conditionalFormatting>
  <conditionalFormatting sqref="A15:U15">
    <cfRule type="expression" dxfId="374" priority="119">
      <formula>TRUE</formula>
    </cfRule>
  </conditionalFormatting>
  <conditionalFormatting sqref="A17:U17">
    <cfRule type="expression" dxfId="373" priority="122">
      <formula>TRUE</formula>
    </cfRule>
  </conditionalFormatting>
  <conditionalFormatting sqref="A18:U21">
    <cfRule type="notContainsBlanks" dxfId="372" priority="110">
      <formula>LEN(TRIM(A18))&gt;0</formula>
    </cfRule>
  </conditionalFormatting>
  <conditionalFormatting sqref="A1:U1">
    <cfRule type="expression" dxfId="371" priority="116">
      <formula>TRUE</formula>
    </cfRule>
  </conditionalFormatting>
  <conditionalFormatting sqref="A21:U21">
    <cfRule type="expression" dxfId="370" priority="125">
      <formula>TRUE</formula>
    </cfRule>
  </conditionalFormatting>
  <conditionalFormatting sqref="A27:U27">
    <cfRule type="expression" dxfId="369" priority="128">
      <formula>TRUE</formula>
    </cfRule>
  </conditionalFormatting>
  <conditionalFormatting sqref="A31:U31">
    <cfRule type="expression" dxfId="368" priority="131">
      <formula>TRUE</formula>
    </cfRule>
  </conditionalFormatting>
  <conditionalFormatting sqref="A33:U33">
    <cfRule type="expression" dxfId="367" priority="134">
      <formula>TRUE</formula>
    </cfRule>
  </conditionalFormatting>
  <conditionalFormatting sqref="A36:U36">
    <cfRule type="expression" dxfId="366" priority="137">
      <formula>TRUE</formula>
    </cfRule>
  </conditionalFormatting>
  <conditionalFormatting sqref="A39:U39">
    <cfRule type="expression" dxfId="365" priority="140">
      <formula>TRUE</formula>
    </cfRule>
  </conditionalFormatting>
  <conditionalFormatting sqref="A46:U46">
    <cfRule type="expression" dxfId="364" priority="143">
      <formula>TRUE</formula>
    </cfRule>
  </conditionalFormatting>
  <conditionalFormatting sqref="A56:U56">
    <cfRule type="expression" dxfId="363" priority="146">
      <formula>TRUE</formula>
    </cfRule>
  </conditionalFormatting>
  <conditionalFormatting sqref="A61:U61">
    <cfRule type="expression" dxfId="362" priority="149">
      <formula>TRUE</formula>
    </cfRule>
  </conditionalFormatting>
  <conditionalFormatting sqref="B1">
    <cfRule type="expression" dxfId="361" priority="114">
      <formula>TRUE</formula>
    </cfRule>
  </conditionalFormatting>
  <conditionalFormatting sqref="B15">
    <cfRule type="expression" dxfId="360" priority="117">
      <formula>TRUE</formula>
    </cfRule>
  </conditionalFormatting>
  <conditionalFormatting sqref="B17">
    <cfRule type="expression" dxfId="359" priority="120">
      <formula>TRUE</formula>
    </cfRule>
  </conditionalFormatting>
  <conditionalFormatting sqref="B2">
    <cfRule type="expression" dxfId="358" priority="112">
      <formula>TRUE</formula>
    </cfRule>
  </conditionalFormatting>
  <conditionalFormatting sqref="B21">
    <cfRule type="expression" dxfId="357" priority="123">
      <formula>TRUE</formula>
    </cfRule>
  </conditionalFormatting>
  <conditionalFormatting sqref="B27">
    <cfRule type="expression" dxfId="356" priority="126">
      <formula>TRUE</formula>
    </cfRule>
  </conditionalFormatting>
  <conditionalFormatting sqref="B2:B15 B17:B61">
    <cfRule type="expression" dxfId="355" priority="151">
      <formula>TRUE</formula>
    </cfRule>
  </conditionalFormatting>
  <conditionalFormatting sqref="B31">
    <cfRule type="expression" dxfId="354" priority="129">
      <formula>TRUE</formula>
    </cfRule>
  </conditionalFormatting>
  <conditionalFormatting sqref="B33">
    <cfRule type="expression" dxfId="353" priority="132">
      <formula>TRUE</formula>
    </cfRule>
  </conditionalFormatting>
  <conditionalFormatting sqref="B36">
    <cfRule type="expression" dxfId="352" priority="135">
      <formula>TRUE</formula>
    </cfRule>
  </conditionalFormatting>
  <conditionalFormatting sqref="B39">
    <cfRule type="expression" dxfId="351" priority="138">
      <formula>TRUE</formula>
    </cfRule>
  </conditionalFormatting>
  <conditionalFormatting sqref="B46">
    <cfRule type="expression" dxfId="350" priority="141">
      <formula>TRUE</formula>
    </cfRule>
  </conditionalFormatting>
  <conditionalFormatting sqref="B56">
    <cfRule type="expression" dxfId="349" priority="144">
      <formula>TRUE</formula>
    </cfRule>
  </conditionalFormatting>
  <conditionalFormatting sqref="B61">
    <cfRule type="expression" dxfId="348" priority="147">
      <formula>TRUE</formula>
    </cfRule>
  </conditionalFormatting>
  <conditionalFormatting sqref="B16">
    <cfRule type="expression" dxfId="347" priority="14">
      <formula>TRUE</formula>
    </cfRule>
  </conditionalFormatting>
  <conditionalFormatting sqref="V15:Z15">
    <cfRule type="expression" dxfId="346" priority="3">
      <formula>TRUE</formula>
    </cfRule>
  </conditionalFormatting>
  <conditionalFormatting sqref="V17:Z17">
    <cfRule type="expression" dxfId="345" priority="4">
      <formula>TRUE</formula>
    </cfRule>
  </conditionalFormatting>
  <conditionalFormatting sqref="V18:Z21">
    <cfRule type="notContainsBlanks" dxfId="344" priority="1">
      <formula>LEN(TRIM(V18))&gt;0</formula>
    </cfRule>
  </conditionalFormatting>
  <conditionalFormatting sqref="V1:Z1">
    <cfRule type="expression" dxfId="343" priority="2">
      <formula>TRUE</formula>
    </cfRule>
  </conditionalFormatting>
  <conditionalFormatting sqref="V21:Z21">
    <cfRule type="expression" dxfId="342" priority="5">
      <formula>TRUE</formula>
    </cfRule>
  </conditionalFormatting>
  <conditionalFormatting sqref="V27:Z27">
    <cfRule type="expression" dxfId="341" priority="6">
      <formula>TRUE</formula>
    </cfRule>
  </conditionalFormatting>
  <conditionalFormatting sqref="V31:Z31">
    <cfRule type="expression" dxfId="340" priority="7">
      <formula>TRUE</formula>
    </cfRule>
  </conditionalFormatting>
  <conditionalFormatting sqref="V33:Z33">
    <cfRule type="expression" dxfId="339" priority="8">
      <formula>TRUE</formula>
    </cfRule>
  </conditionalFormatting>
  <conditionalFormatting sqref="V36:Z36">
    <cfRule type="expression" dxfId="338" priority="9">
      <formula>TRUE</formula>
    </cfRule>
  </conditionalFormatting>
  <conditionalFormatting sqref="V39:Z39">
    <cfRule type="expression" dxfId="337" priority="10">
      <formula>TRUE</formula>
    </cfRule>
  </conditionalFormatting>
  <conditionalFormatting sqref="V46:Z46">
    <cfRule type="expression" dxfId="336" priority="11">
      <formula>TRUE</formula>
    </cfRule>
  </conditionalFormatting>
  <conditionalFormatting sqref="V56:Z56">
    <cfRule type="expression" dxfId="335" priority="12">
      <formula>TRUE</formula>
    </cfRule>
  </conditionalFormatting>
  <conditionalFormatting sqref="V61:Z61">
    <cfRule type="expression" dxfId="334" priority="13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1"/>
  <sheetViews>
    <sheetView tabSelected="1" topLeftCell="A15" workbookViewId="0">
      <selection activeCell="B34" sqref="B34:B36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111</v>
      </c>
      <c r="B1" s="2" t="s">
        <v>52</v>
      </c>
      <c r="C1" s="2" t="s">
        <v>52</v>
      </c>
      <c r="D1" s="2" t="s">
        <v>52</v>
      </c>
      <c r="E1" s="2" t="s">
        <v>52</v>
      </c>
      <c r="F1" s="2" t="s">
        <v>52</v>
      </c>
      <c r="G1" s="2" t="s">
        <v>52</v>
      </c>
      <c r="H1" s="2" t="s">
        <v>52</v>
      </c>
      <c r="I1" s="2" t="s">
        <v>52</v>
      </c>
      <c r="J1" s="2" t="s">
        <v>52</v>
      </c>
      <c r="K1" s="2" t="s">
        <v>52</v>
      </c>
      <c r="L1" s="2" t="s">
        <v>52</v>
      </c>
      <c r="M1" s="2" t="s">
        <v>52</v>
      </c>
      <c r="N1" s="2" t="s">
        <v>52</v>
      </c>
      <c r="O1" s="2" t="s">
        <v>52</v>
      </c>
      <c r="P1" s="2" t="s">
        <v>52</v>
      </c>
      <c r="Q1" s="2" t="s">
        <v>52</v>
      </c>
      <c r="R1" s="2" t="s">
        <v>52</v>
      </c>
      <c r="S1" s="2" t="s">
        <v>52</v>
      </c>
      <c r="T1" s="2" t="s">
        <v>52</v>
      </c>
      <c r="U1" s="2" t="s">
        <v>52</v>
      </c>
      <c r="V1" s="2" t="s">
        <v>51</v>
      </c>
      <c r="W1" s="2" t="s">
        <v>51</v>
      </c>
      <c r="X1" s="2" t="s">
        <v>50</v>
      </c>
      <c r="Y1" s="2" t="s">
        <v>51</v>
      </c>
      <c r="Z1" s="2" t="s">
        <v>52</v>
      </c>
    </row>
    <row r="2" spans="1:26" ht="48">
      <c r="A2" s="2" t="s">
        <v>53</v>
      </c>
      <c r="B2" s="2" t="s">
        <v>111</v>
      </c>
      <c r="C2" s="2" t="s">
        <v>111</v>
      </c>
      <c r="D2" s="2" t="s">
        <v>111</v>
      </c>
      <c r="E2" s="2" t="s">
        <v>111</v>
      </c>
      <c r="F2" s="2" t="s">
        <v>111</v>
      </c>
      <c r="G2" s="2" t="s">
        <v>111</v>
      </c>
      <c r="H2" s="2" t="s">
        <v>111</v>
      </c>
      <c r="I2" s="2" t="s">
        <v>111</v>
      </c>
      <c r="J2" s="2" t="s">
        <v>111</v>
      </c>
      <c r="K2" s="2" t="s">
        <v>111</v>
      </c>
      <c r="L2" s="2" t="s">
        <v>111</v>
      </c>
      <c r="M2" s="2" t="s">
        <v>111</v>
      </c>
      <c r="N2" s="2" t="s">
        <v>111</v>
      </c>
      <c r="O2" s="2" t="s">
        <v>111</v>
      </c>
      <c r="P2" s="2" t="s">
        <v>111</v>
      </c>
      <c r="Q2" s="2" t="s">
        <v>111</v>
      </c>
      <c r="R2" s="2" t="s">
        <v>111</v>
      </c>
      <c r="S2" s="2" t="s">
        <v>111</v>
      </c>
      <c r="T2" s="2" t="s">
        <v>111</v>
      </c>
      <c r="U2" s="2" t="s">
        <v>111</v>
      </c>
      <c r="V2" s="2" t="s">
        <v>112</v>
      </c>
      <c r="W2" s="2" t="s">
        <v>112</v>
      </c>
      <c r="X2" s="2" t="s">
        <v>113</v>
      </c>
      <c r="Y2" s="2" t="s">
        <v>112</v>
      </c>
      <c r="Z2" s="2" t="s">
        <v>114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45</v>
      </c>
      <c r="C4" s="2">
        <v>45</v>
      </c>
      <c r="D4" s="2">
        <v>45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45</v>
      </c>
      <c r="M4" s="2">
        <v>45</v>
      </c>
      <c r="N4" s="2">
        <v>45</v>
      </c>
      <c r="O4" s="2">
        <v>45</v>
      </c>
      <c r="P4" s="2">
        <v>45</v>
      </c>
      <c r="Q4" s="2">
        <v>45</v>
      </c>
      <c r="R4" s="2">
        <v>45</v>
      </c>
      <c r="S4" s="2">
        <v>45</v>
      </c>
      <c r="T4" s="2">
        <v>45</v>
      </c>
      <c r="U4" s="2">
        <v>45</v>
      </c>
      <c r="V4" s="2">
        <v>45</v>
      </c>
      <c r="W4" s="2">
        <v>45</v>
      </c>
      <c r="X4" s="2">
        <v>45</v>
      </c>
      <c r="Y4" s="2">
        <v>45</v>
      </c>
      <c r="Z4" s="2">
        <v>45</v>
      </c>
    </row>
    <row r="5" spans="1:26" ht="15.95">
      <c r="A5" s="2" t="s">
        <v>58</v>
      </c>
      <c r="B5" s="2">
        <v>8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8</v>
      </c>
      <c r="J5" s="2">
        <v>8</v>
      </c>
      <c r="K5" s="2">
        <v>8</v>
      </c>
      <c r="L5" s="2">
        <v>8</v>
      </c>
      <c r="M5" s="2">
        <v>8</v>
      </c>
      <c r="N5" s="2">
        <v>8</v>
      </c>
      <c r="O5" s="2">
        <v>8</v>
      </c>
      <c r="P5" s="2">
        <v>8</v>
      </c>
      <c r="Q5" s="2">
        <v>8</v>
      </c>
      <c r="R5" s="2">
        <v>8</v>
      </c>
      <c r="S5" s="2">
        <v>8</v>
      </c>
      <c r="T5" s="2">
        <v>8</v>
      </c>
      <c r="U5" s="2">
        <v>8</v>
      </c>
      <c r="V5" s="2">
        <v>1.86</v>
      </c>
      <c r="W5" s="2">
        <f>(V5+X5)/2</f>
        <v>1.835</v>
      </c>
      <c r="X5" s="2">
        <v>1.81</v>
      </c>
      <c r="Y5" s="2">
        <f>(X5+Z5)/2</f>
        <v>1.78</v>
      </c>
      <c r="Z5" s="2">
        <v>1.75</v>
      </c>
    </row>
    <row r="6" spans="1:26">
      <c r="A6" s="13" t="s">
        <v>59</v>
      </c>
      <c r="B6" s="14">
        <v>-1697083.5310289999</v>
      </c>
      <c r="C6" s="14">
        <v>-1397088.6709169999</v>
      </c>
      <c r="D6" s="14">
        <v>-1159473.647287</v>
      </c>
      <c r="E6" s="14">
        <v>-960049.17113599996</v>
      </c>
      <c r="F6" s="14">
        <v>-447958.65282499988</v>
      </c>
      <c r="G6" s="14">
        <v>-237772.87277799999</v>
      </c>
      <c r="H6" s="14">
        <v>-272410.09625100001</v>
      </c>
      <c r="I6" s="14">
        <v>-454342.36464400002</v>
      </c>
      <c r="J6" s="14">
        <v>-644131.84398700006</v>
      </c>
      <c r="K6" s="14">
        <v>-666681.17546200007</v>
      </c>
      <c r="L6" s="14">
        <v>-781756.469667</v>
      </c>
      <c r="M6" s="14">
        <v>-948333.66882400005</v>
      </c>
      <c r="N6" s="14">
        <v>-1200995.8681590001</v>
      </c>
      <c r="O6" s="14">
        <v>-1441344.8132869999</v>
      </c>
      <c r="P6" s="14">
        <v>-1734756.2683580001</v>
      </c>
      <c r="Q6" s="14">
        <v>-1869143.395676</v>
      </c>
      <c r="R6" s="14">
        <v>-1969717.902587</v>
      </c>
      <c r="S6" s="14">
        <v>-2263596.5671299999</v>
      </c>
      <c r="T6" s="14">
        <v>-2195476.697737</v>
      </c>
      <c r="U6" s="14">
        <v>-2361984.8876339998</v>
      </c>
      <c r="V6" s="14">
        <v>103958.451317</v>
      </c>
      <c r="W6" s="14">
        <f>(V6+X6)/2</f>
        <v>103937.1496955</v>
      </c>
      <c r="X6" s="14">
        <v>103915.84807399999</v>
      </c>
      <c r="Y6" s="14">
        <f>(X6+Z6)/2</f>
        <v>103907.33636650001</v>
      </c>
      <c r="Z6" s="14">
        <v>103898.82465900001</v>
      </c>
    </row>
    <row r="7" spans="1:26">
      <c r="A7" s="13" t="s">
        <v>60</v>
      </c>
      <c r="B7" s="14">
        <v>6987559.7497879993</v>
      </c>
      <c r="C7" s="14">
        <v>7358855.4271879997</v>
      </c>
      <c r="D7" s="14">
        <v>7327006.4182820003</v>
      </c>
      <c r="E7" s="14">
        <v>6320455.7162950002</v>
      </c>
      <c r="F7" s="14">
        <v>5033990.1317509999</v>
      </c>
      <c r="G7" s="14">
        <v>3730641.2869569999</v>
      </c>
      <c r="H7" s="14">
        <v>3936112.1983969999</v>
      </c>
      <c r="I7" s="14">
        <v>3951233.0405000001</v>
      </c>
      <c r="J7" s="14">
        <v>4026212.645707</v>
      </c>
      <c r="K7" s="14">
        <v>5727979.9599469993</v>
      </c>
      <c r="L7" s="14">
        <v>6758816.00244</v>
      </c>
      <c r="M7" s="14">
        <v>6869105.7652479997</v>
      </c>
      <c r="N7" s="14">
        <v>7407693.8207049994</v>
      </c>
      <c r="O7" s="14">
        <v>7795609.3211919991</v>
      </c>
      <c r="P7" s="14">
        <v>8167649.9850590006</v>
      </c>
      <c r="Q7" s="14">
        <v>8476543.0946989991</v>
      </c>
      <c r="R7" s="14">
        <v>8297951.4417329999</v>
      </c>
      <c r="S7" s="14">
        <v>9007789.8490279987</v>
      </c>
      <c r="T7" s="14">
        <v>9413451.1665979996</v>
      </c>
      <c r="U7" s="14">
        <v>9943765.6229019985</v>
      </c>
      <c r="V7" s="14">
        <v>3664237.60714</v>
      </c>
      <c r="W7" s="14">
        <f t="shared" ref="W7:W61" si="0">(V7+X7)/2</f>
        <v>3664000.2188200001</v>
      </c>
      <c r="X7" s="14">
        <v>3663762.8305000002</v>
      </c>
      <c r="Y7" s="14">
        <f t="shared" ref="Y7:Y61" si="1">(X7+Z7)/2</f>
        <v>3663456.8670399999</v>
      </c>
      <c r="Z7" s="14">
        <v>3663150.9035800002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>
        <f t="shared" si="0"/>
        <v>0</v>
      </c>
      <c r="X8" s="14"/>
      <c r="Y8" s="14">
        <f t="shared" si="1"/>
        <v>0</v>
      </c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>
        <f t="shared" si="0"/>
        <v>0</v>
      </c>
      <c r="X9" s="14"/>
      <c r="Y9" s="14">
        <f t="shared" si="1"/>
        <v>0</v>
      </c>
      <c r="Z9" s="14"/>
    </row>
    <row r="10" spans="1:26">
      <c r="A10" s="13" t="s">
        <v>63</v>
      </c>
      <c r="B10" s="14">
        <v>324303.49317300011</v>
      </c>
      <c r="C10" s="14">
        <v>212624.47619099999</v>
      </c>
      <c r="D10" s="14">
        <v>114035.098518</v>
      </c>
      <c r="E10" s="14">
        <v>393318.92372199998</v>
      </c>
      <c r="F10" s="14">
        <v>209660.70043600001</v>
      </c>
      <c r="G10" s="14">
        <v>494965.21575500013</v>
      </c>
      <c r="H10" s="14">
        <v>232568.536956</v>
      </c>
      <c r="I10" s="14">
        <v>251810.21858399999</v>
      </c>
      <c r="J10" s="14">
        <v>458767.58244999999</v>
      </c>
      <c r="K10" s="14">
        <v>284279.41737899999</v>
      </c>
      <c r="L10" s="14">
        <v>116257.743046</v>
      </c>
      <c r="M10" s="14">
        <v>590986.91921400011</v>
      </c>
      <c r="N10" s="14">
        <v>696762.30004200002</v>
      </c>
      <c r="O10" s="14">
        <v>438253.45920299989</v>
      </c>
      <c r="P10" s="14">
        <v>232504.309053</v>
      </c>
      <c r="Q10" s="14">
        <v>334723.32331399998</v>
      </c>
      <c r="R10" s="14">
        <v>586566.28481699992</v>
      </c>
      <c r="S10" s="14">
        <v>421733.62520199991</v>
      </c>
      <c r="T10" s="14">
        <v>756097.36005900009</v>
      </c>
      <c r="U10" s="14">
        <v>306150.85378800012</v>
      </c>
      <c r="V10" s="14">
        <v>161033.28818</v>
      </c>
      <c r="W10" s="14">
        <f t="shared" si="0"/>
        <v>160979.75972</v>
      </c>
      <c r="X10" s="14">
        <v>160926.23126</v>
      </c>
      <c r="Y10" s="14">
        <f t="shared" si="1"/>
        <v>160863.78992000001</v>
      </c>
      <c r="Z10" s="14">
        <v>160801.34857999999</v>
      </c>
    </row>
    <row r="11" spans="1:26">
      <c r="A11" s="13" t="s">
        <v>64</v>
      </c>
      <c r="B11" s="14">
        <v>1052.6851200000001</v>
      </c>
      <c r="C11" s="14">
        <v>303.12096000000003</v>
      </c>
      <c r="D11" s="14">
        <v>92.882159999999999</v>
      </c>
      <c r="E11" s="14">
        <v>1725.7224719999999</v>
      </c>
      <c r="F11" s="14">
        <v>1464.86376</v>
      </c>
      <c r="G11" s="14">
        <v>846.44164799999999</v>
      </c>
      <c r="H11" s="14">
        <v>1485.4148640000001</v>
      </c>
      <c r="I11" s="14">
        <v>2367.4377359999999</v>
      </c>
      <c r="J11" s="14">
        <v>3005.6526720000002</v>
      </c>
      <c r="K11" s="14">
        <v>952.98336000000006</v>
      </c>
      <c r="L11" s="14"/>
      <c r="M11" s="14">
        <v>2557.0084320000001</v>
      </c>
      <c r="N11" s="14">
        <v>2783.6528039999998</v>
      </c>
      <c r="O11" s="14">
        <v>955.31759999999997</v>
      </c>
      <c r="P11" s="14">
        <v>579.89735999999994</v>
      </c>
      <c r="Q11" s="14">
        <v>41.863199999999999</v>
      </c>
      <c r="R11" s="14">
        <v>1040.6232</v>
      </c>
      <c r="S11" s="14">
        <v>1653.9896040000001</v>
      </c>
      <c r="T11" s="14">
        <v>1145.2089599999999</v>
      </c>
      <c r="U11" s="14"/>
      <c r="V11" s="14"/>
      <c r="W11" s="14">
        <f t="shared" si="0"/>
        <v>0</v>
      </c>
      <c r="X11" s="14"/>
      <c r="Y11" s="14">
        <f t="shared" si="1"/>
        <v>0</v>
      </c>
      <c r="Z11" s="14"/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>
        <f t="shared" si="0"/>
        <v>0</v>
      </c>
      <c r="X12" s="14"/>
      <c r="Y12" s="14">
        <f t="shared" si="1"/>
        <v>0</v>
      </c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>
        <f t="shared" si="0"/>
        <v>0</v>
      </c>
      <c r="X13" s="14"/>
      <c r="Y13" s="14">
        <f t="shared" si="1"/>
        <v>0</v>
      </c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>
        <f t="shared" si="0"/>
        <v>0</v>
      </c>
      <c r="X14" s="14"/>
      <c r="Y14" s="14">
        <f t="shared" si="1"/>
        <v>0</v>
      </c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>
        <f t="shared" si="0"/>
        <v>0</v>
      </c>
      <c r="X15" s="14"/>
      <c r="Y15" s="14">
        <f t="shared" si="1"/>
        <v>0</v>
      </c>
      <c r="Z15" s="14"/>
    </row>
    <row r="16" spans="1:26">
      <c r="A16" s="13" t="s">
        <v>69</v>
      </c>
      <c r="B16" s="14">
        <f t="array" ref="B16">B4*1000*VLOOKUP(B3,[1]Capacity!$B$5:$I$35,2,0)*(IF(MIN(IF(VALUE(LEFT([1]Capacity!$D$5:$I$5,2))&gt;=B5,VALUE(LEFT([1]Capacity!$D$5:$I$5,2)),MAX(VALUE(LEFT([1]Capacity!$D$5:$I$5,2)))))&gt;MAX(IF(VALUE(LEFT([1]Capacity!$D$5:$I$5,2))&lt;B5,VALUE(LEFT([1]Capacity!$D$5:$I$5,2)),0)),IF(MAX(IF(VALUE(LEFT([1]Capacity!$D$5:$I$5,2))&lt;B5,VALUE(LEFT([1]Capacity!$D$5:$I$5,2)),0))&gt;0, VLOOKUP(B3, [1]Capacity!$B$5:$I$35, MATCH(CONCATENATE(MAX(IF(VALUE(LEFT([1]Capacity!$D$5:$I$5,2))&lt;B5,VALUE(LEFT([1]Capacity!$D$5:$I$5,2)),0)), " HR Capacity Credit (%)"), [1]Capacity!$B$5:$I$5, 0),0), 0)+(VLOOKUP(B3, [1]Capacity!$B$5:$I$35, MATCH(CONCATENATE(MIN(IF(VALUE(LEFT([1]Capacity!$D$5:$I$5,2))&gt;=B5,VALUE(LEFT([1]Capacity!$D$5:$I$5,2)),MAX(VALUE(LEFT([1]Capacity!$D$5:$I$5,2))))), " HR Capacity Credit (%)"), [1]Capacity!$B$5:$I$5, 0),0)-IF(MAX(IF(VALUE(LEFT([1]Capacity!$D$5:$I$5,2))&lt;B5,VALUE(LEFT([1]Capacity!$D$5:$I$5,2)),0))&gt;0, VLOOKUP(B3, [1]Capacity!$B$5:$I$35, MATCH(CONCATENATE(MAX(IF(VALUE(LEFT([1]Capacity!$D$5:$I$5,2))&lt;B5,VALUE(LEFT([1]Capacity!$D$5:$I$5,2)),0)), " HR Capacity Credit (%)"), [1]Capacity!$B$5:$I$5, 0),0), 0))*((B5-MAX(IF(VALUE(LEFT([1]Capacity!$D$5:$I$5,2))&lt;B5,VALUE(LEFT([1]Capacity!$D$5:$I$5,2)),0)))/(MIN(IF(VALUE(LEFT([1]Capacity!$D$5:$I$5,2))&gt;=B5,VALUE(LEFT([1]Capacity!$D$5:$I$5,2)),MAX(VALUE(LEFT([1]Capacity!$D$5:$I$5,2)))))-MAX(IF(VALUE(LEFT([1]Capacity!$D$5:$I$5,2))&lt;B5,VALUE(LEFT([1]Capacity!$D$5:$I$5,2)),0)))),VLOOKUP(B3, [1]Capacity!$B$5:$I$35, MATCH(CONCATENATE(MIN(IF(VALUE(LEFT([1]Capacity!$D$5:$I$5,2))&gt;=B5,VALUE(LEFT([1]Capacity!$D$5:$I$5,2)),MAX(VALUE(LEFT([1]Capacity!$D$5:$I$5,2))))), " HR Capacity Credit (%)"), [1]Capacity!$B$5:$I$5, 0),0))/100)</f>
        <v>9059400</v>
      </c>
      <c r="C16" s="14">
        <f t="array" ref="C16">C4*1000*VLOOKUP(C3,[1]Capacity!$B$5:$I$35,2,0)*(IF(MIN(IF(VALUE(LEFT([1]Capacity!$D$5:$I$5,2))&gt;=C5,VALUE(LEFT([1]Capacity!$D$5:$I$5,2)),MAX(VALUE(LEFT([1]Capacity!$D$5:$I$5,2)))))&gt;MAX(IF(VALUE(LEFT([1]Capacity!$D$5:$I$5,2))&lt;C5,VALUE(LEFT([1]Capacity!$D$5:$I$5,2)),0)),IF(MAX(IF(VALUE(LEFT([1]Capacity!$D$5:$I$5,2))&lt;C5,VALUE(LEFT([1]Capacity!$D$5:$I$5,2)),0))&gt;0, VLOOKUP(C3, [1]Capacity!$B$5:$I$35, MATCH(CONCATENATE(MAX(IF(VALUE(LEFT([1]Capacity!$D$5:$I$5,2))&lt;C5,VALUE(LEFT([1]Capacity!$D$5:$I$5,2)),0)), " HR Capacity Credit (%)"), [1]Capacity!$B$5:$I$5, 0),0), 0)+(VLOOKUP(C3, [1]Capacity!$B$5:$I$35, MATCH(CONCATENATE(MIN(IF(VALUE(LEFT([1]Capacity!$D$5:$I$5,2))&gt;=C5,VALUE(LEFT([1]Capacity!$D$5:$I$5,2)),MAX(VALUE(LEFT([1]Capacity!$D$5:$I$5,2))))), " HR Capacity Credit (%)"), [1]Capacity!$B$5:$I$5, 0),0)-IF(MAX(IF(VALUE(LEFT([1]Capacity!$D$5:$I$5,2))&lt;C5,VALUE(LEFT([1]Capacity!$D$5:$I$5,2)),0))&gt;0, VLOOKUP(C3, [1]Capacity!$B$5:$I$35, MATCH(CONCATENATE(MAX(IF(VALUE(LEFT([1]Capacity!$D$5:$I$5,2))&lt;C5,VALUE(LEFT([1]Capacity!$D$5:$I$5,2)),0)), " HR Capacity Credit (%)"), [1]Capacity!$B$5:$I$5, 0),0), 0))*((C5-MAX(IF(VALUE(LEFT([1]Capacity!$D$5:$I$5,2))&lt;C5,VALUE(LEFT([1]Capacity!$D$5:$I$5,2)),0)))/(MIN(IF(VALUE(LEFT([1]Capacity!$D$5:$I$5,2))&gt;=C5,VALUE(LEFT([1]Capacity!$D$5:$I$5,2)),MAX(VALUE(LEFT([1]Capacity!$D$5:$I$5,2)))))-MAX(IF(VALUE(LEFT([1]Capacity!$D$5:$I$5,2))&lt;C5,VALUE(LEFT([1]Capacity!$D$5:$I$5,2)),0)))),VLOOKUP(C3, [1]Capacity!$B$5:$I$35, MATCH(CONCATENATE(MIN(IF(VALUE(LEFT([1]Capacity!$D$5:$I$5,2))&gt;=C5,VALUE(LEFT([1]Capacity!$D$5:$I$5,2)),MAX(VALUE(LEFT([1]Capacity!$D$5:$I$5,2))))), " HR Capacity Credit (%)"), [1]Capacity!$B$5:$I$5, 0),0))/100)</f>
        <v>9240300</v>
      </c>
      <c r="D16" s="14">
        <f t="array" ref="D16">D4*1000*VLOOKUP(D3,[1]Capacity!$B$5:$I$35,2,0)*(IF(MIN(IF(VALUE(LEFT([1]Capacity!$D$5:$I$5,2))&gt;=D5,VALUE(LEFT([1]Capacity!$D$5:$I$5,2)),MAX(VALUE(LEFT([1]Capacity!$D$5:$I$5,2)))))&gt;MAX(IF(VALUE(LEFT([1]Capacity!$D$5:$I$5,2))&lt;D5,VALUE(LEFT([1]Capacity!$D$5:$I$5,2)),0)),IF(MAX(IF(VALUE(LEFT([1]Capacity!$D$5:$I$5,2))&lt;D5,VALUE(LEFT([1]Capacity!$D$5:$I$5,2)),0))&gt;0, VLOOKUP(D3, [1]Capacity!$B$5:$I$35, MATCH(CONCATENATE(MAX(IF(VALUE(LEFT([1]Capacity!$D$5:$I$5,2))&lt;D5,VALUE(LEFT([1]Capacity!$D$5:$I$5,2)),0)), " HR Capacity Credit (%)"), [1]Capacity!$B$5:$I$5, 0),0), 0)+(VLOOKUP(D3, [1]Capacity!$B$5:$I$35, MATCH(CONCATENATE(MIN(IF(VALUE(LEFT([1]Capacity!$D$5:$I$5,2))&gt;=D5,VALUE(LEFT([1]Capacity!$D$5:$I$5,2)),MAX(VALUE(LEFT([1]Capacity!$D$5:$I$5,2))))), " HR Capacity Credit (%)"), [1]Capacity!$B$5:$I$5, 0),0)-IF(MAX(IF(VALUE(LEFT([1]Capacity!$D$5:$I$5,2))&lt;D5,VALUE(LEFT([1]Capacity!$D$5:$I$5,2)),0))&gt;0, VLOOKUP(D3, [1]Capacity!$B$5:$I$35, MATCH(CONCATENATE(MAX(IF(VALUE(LEFT([1]Capacity!$D$5:$I$5,2))&lt;D5,VALUE(LEFT([1]Capacity!$D$5:$I$5,2)),0)), " HR Capacity Credit (%)"), [1]Capacity!$B$5:$I$5, 0),0), 0))*((D5-MAX(IF(VALUE(LEFT([1]Capacity!$D$5:$I$5,2))&lt;D5,VALUE(LEFT([1]Capacity!$D$5:$I$5,2)),0)))/(MIN(IF(VALUE(LEFT([1]Capacity!$D$5:$I$5,2))&gt;=D5,VALUE(LEFT([1]Capacity!$D$5:$I$5,2)),MAX(VALUE(LEFT([1]Capacity!$D$5:$I$5,2)))))-MAX(IF(VALUE(LEFT([1]Capacity!$D$5:$I$5,2))&lt;D5,VALUE(LEFT([1]Capacity!$D$5:$I$5,2)),0)))),VLOOKUP(D3, [1]Capacity!$B$5:$I$35, MATCH(CONCATENATE(MIN(IF(VALUE(LEFT([1]Capacity!$D$5:$I$5,2))&gt;=D5,VALUE(LEFT([1]Capacity!$D$5:$I$5,2)),MAX(VALUE(LEFT([1]Capacity!$D$5:$I$5,2))))), " HR Capacity Credit (%)"), [1]Capacity!$B$5:$I$5, 0),0))/100)</f>
        <v>9425250</v>
      </c>
      <c r="E16" s="14">
        <f t="array" ref="E16">E4*1000*VLOOKUP(E3,[1]Capacity!$B$5:$I$35,2,0)*(IF(MIN(IF(VALUE(LEFT([1]Capacity!$D$5:$I$5,2))&gt;=E5,VALUE(LEFT([1]Capacity!$D$5:$I$5,2)),MAX(VALUE(LEFT([1]Capacity!$D$5:$I$5,2)))))&gt;MAX(IF(VALUE(LEFT([1]Capacity!$D$5:$I$5,2))&lt;E5,VALUE(LEFT([1]Capacity!$D$5:$I$5,2)),0)),IF(MAX(IF(VALUE(LEFT([1]Capacity!$D$5:$I$5,2))&lt;E5,VALUE(LEFT([1]Capacity!$D$5:$I$5,2)),0))&gt;0, VLOOKUP(E3, [1]Capacity!$B$5:$I$35, MATCH(CONCATENATE(MAX(IF(VALUE(LEFT([1]Capacity!$D$5:$I$5,2))&lt;E5,VALUE(LEFT([1]Capacity!$D$5:$I$5,2)),0)), " HR Capacity Credit (%)"), [1]Capacity!$B$5:$I$5, 0),0), 0)+(VLOOKUP(E3, [1]Capacity!$B$5:$I$35, MATCH(CONCATENATE(MIN(IF(VALUE(LEFT([1]Capacity!$D$5:$I$5,2))&gt;=E5,VALUE(LEFT([1]Capacity!$D$5:$I$5,2)),MAX(VALUE(LEFT([1]Capacity!$D$5:$I$5,2))))), " HR Capacity Credit (%)"), [1]Capacity!$B$5:$I$5, 0),0)-IF(MAX(IF(VALUE(LEFT([1]Capacity!$D$5:$I$5,2))&lt;E5,VALUE(LEFT([1]Capacity!$D$5:$I$5,2)),0))&gt;0, VLOOKUP(E3, [1]Capacity!$B$5:$I$35, MATCH(CONCATENATE(MAX(IF(VALUE(LEFT([1]Capacity!$D$5:$I$5,2))&lt;E5,VALUE(LEFT([1]Capacity!$D$5:$I$5,2)),0)), " HR Capacity Credit (%)"), [1]Capacity!$B$5:$I$5, 0),0), 0))*((E5-MAX(IF(VALUE(LEFT([1]Capacity!$D$5:$I$5,2))&lt;E5,VALUE(LEFT([1]Capacity!$D$5:$I$5,2)),0)))/(MIN(IF(VALUE(LEFT([1]Capacity!$D$5:$I$5,2))&gt;=E5,VALUE(LEFT([1]Capacity!$D$5:$I$5,2)),MAX(VALUE(LEFT([1]Capacity!$D$5:$I$5,2)))))-MAX(IF(VALUE(LEFT([1]Capacity!$D$5:$I$5,2))&lt;E5,VALUE(LEFT([1]Capacity!$D$5:$I$5,2)),0)))),VLOOKUP(E3, [1]Capacity!$B$5:$I$35, MATCH(CONCATENATE(MIN(IF(VALUE(LEFT([1]Capacity!$D$5:$I$5,2))&gt;=E5,VALUE(LEFT([1]Capacity!$D$5:$I$5,2)),MAX(VALUE(LEFT([1]Capacity!$D$5:$I$5,2))))), " HR Capacity Credit (%)"), [1]Capacity!$B$5:$I$5, 0),0))/100)</f>
        <v>9312300</v>
      </c>
      <c r="F16" s="14">
        <f t="array" ref="F16">F4*1000*VLOOKUP(F3,[1]Capacity!$B$5:$I$35,2,0)*(IF(MIN(IF(VALUE(LEFT([1]Capacity!$D$5:$I$5,2))&gt;=F5,VALUE(LEFT([1]Capacity!$D$5:$I$5,2)),MAX(VALUE(LEFT([1]Capacity!$D$5:$I$5,2)))))&gt;MAX(IF(VALUE(LEFT([1]Capacity!$D$5:$I$5,2))&lt;F5,VALUE(LEFT([1]Capacity!$D$5:$I$5,2)),0)),IF(MAX(IF(VALUE(LEFT([1]Capacity!$D$5:$I$5,2))&lt;F5,VALUE(LEFT([1]Capacity!$D$5:$I$5,2)),0))&gt;0, VLOOKUP(F3, [1]Capacity!$B$5:$I$35, MATCH(CONCATENATE(MAX(IF(VALUE(LEFT([1]Capacity!$D$5:$I$5,2))&lt;F5,VALUE(LEFT([1]Capacity!$D$5:$I$5,2)),0)), " HR Capacity Credit (%)"), [1]Capacity!$B$5:$I$5, 0),0), 0)+(VLOOKUP(F3, [1]Capacity!$B$5:$I$35, MATCH(CONCATENATE(MIN(IF(VALUE(LEFT([1]Capacity!$D$5:$I$5,2))&gt;=F5,VALUE(LEFT([1]Capacity!$D$5:$I$5,2)),MAX(VALUE(LEFT([1]Capacity!$D$5:$I$5,2))))), " HR Capacity Credit (%)"), [1]Capacity!$B$5:$I$5, 0),0)-IF(MAX(IF(VALUE(LEFT([1]Capacity!$D$5:$I$5,2))&lt;F5,VALUE(LEFT([1]Capacity!$D$5:$I$5,2)),0))&gt;0, VLOOKUP(F3, [1]Capacity!$B$5:$I$35, MATCH(CONCATENATE(MAX(IF(VALUE(LEFT([1]Capacity!$D$5:$I$5,2))&lt;F5,VALUE(LEFT([1]Capacity!$D$5:$I$5,2)),0)), " HR Capacity Credit (%)"), [1]Capacity!$B$5:$I$5, 0),0), 0))*((F5-MAX(IF(VALUE(LEFT([1]Capacity!$D$5:$I$5,2))&lt;F5,VALUE(LEFT([1]Capacity!$D$5:$I$5,2)),0)))/(MIN(IF(VALUE(LEFT([1]Capacity!$D$5:$I$5,2))&gt;=F5,VALUE(LEFT([1]Capacity!$D$5:$I$5,2)),MAX(VALUE(LEFT([1]Capacity!$D$5:$I$5,2)))))-MAX(IF(VALUE(LEFT([1]Capacity!$D$5:$I$5,2))&lt;F5,VALUE(LEFT([1]Capacity!$D$5:$I$5,2)),0)))),VLOOKUP(F3, [1]Capacity!$B$5:$I$35, MATCH(CONCATENATE(MIN(IF(VALUE(LEFT([1]Capacity!$D$5:$I$5,2))&gt;=F5,VALUE(LEFT([1]Capacity!$D$5:$I$5,2)),MAX(VALUE(LEFT([1]Capacity!$D$5:$I$5,2))))), " HR Capacity Credit (%)"), [1]Capacity!$B$5:$I$5, 0),0))/100)</f>
        <v>9418050</v>
      </c>
      <c r="G16" s="14">
        <f t="array" ref="G16">G4*1000*VLOOKUP(G3,[1]Capacity!$B$5:$I$35,2,0)*(IF(MIN(IF(VALUE(LEFT([1]Capacity!$D$5:$I$5,2))&gt;=G5,VALUE(LEFT([1]Capacity!$D$5:$I$5,2)),MAX(VALUE(LEFT([1]Capacity!$D$5:$I$5,2)))))&gt;MAX(IF(VALUE(LEFT([1]Capacity!$D$5:$I$5,2))&lt;G5,VALUE(LEFT([1]Capacity!$D$5:$I$5,2)),0)),IF(MAX(IF(VALUE(LEFT([1]Capacity!$D$5:$I$5,2))&lt;G5,VALUE(LEFT([1]Capacity!$D$5:$I$5,2)),0))&gt;0, VLOOKUP(G3, [1]Capacity!$B$5:$I$35, MATCH(CONCATENATE(MAX(IF(VALUE(LEFT([1]Capacity!$D$5:$I$5,2))&lt;G5,VALUE(LEFT([1]Capacity!$D$5:$I$5,2)),0)), " HR Capacity Credit (%)"), [1]Capacity!$B$5:$I$5, 0),0), 0)+(VLOOKUP(G3, [1]Capacity!$B$5:$I$35, MATCH(CONCATENATE(MIN(IF(VALUE(LEFT([1]Capacity!$D$5:$I$5,2))&gt;=G5,VALUE(LEFT([1]Capacity!$D$5:$I$5,2)),MAX(VALUE(LEFT([1]Capacity!$D$5:$I$5,2))))), " HR Capacity Credit (%)"), [1]Capacity!$B$5:$I$5, 0),0)-IF(MAX(IF(VALUE(LEFT([1]Capacity!$D$5:$I$5,2))&lt;G5,VALUE(LEFT([1]Capacity!$D$5:$I$5,2)),0))&gt;0, VLOOKUP(G3, [1]Capacity!$B$5:$I$35, MATCH(CONCATENATE(MAX(IF(VALUE(LEFT([1]Capacity!$D$5:$I$5,2))&lt;G5,VALUE(LEFT([1]Capacity!$D$5:$I$5,2)),0)), " HR Capacity Credit (%)"), [1]Capacity!$B$5:$I$5, 0),0), 0))*((G5-MAX(IF(VALUE(LEFT([1]Capacity!$D$5:$I$5,2))&lt;G5,VALUE(LEFT([1]Capacity!$D$5:$I$5,2)),0)))/(MIN(IF(VALUE(LEFT([1]Capacity!$D$5:$I$5,2))&gt;=G5,VALUE(LEFT([1]Capacity!$D$5:$I$5,2)),MAX(VALUE(LEFT([1]Capacity!$D$5:$I$5,2)))))-MAX(IF(VALUE(LEFT([1]Capacity!$D$5:$I$5,2))&lt;G5,VALUE(LEFT([1]Capacity!$D$5:$I$5,2)),0)))),VLOOKUP(G3, [1]Capacity!$B$5:$I$35, MATCH(CONCATENATE(MIN(IF(VALUE(LEFT([1]Capacity!$D$5:$I$5,2))&gt;=G5,VALUE(LEFT([1]Capacity!$D$5:$I$5,2)),MAX(VALUE(LEFT([1]Capacity!$D$5:$I$5,2))))), " HR Capacity Credit (%)"), [1]Capacity!$B$5:$I$5, 0),0))/100)</f>
        <v>9537300</v>
      </c>
      <c r="H16" s="14">
        <f t="array" ref="H16">H4*1000*VLOOKUP(H3,[1]Capacity!$B$5:$I$35,2,0)*(IF(MIN(IF(VALUE(LEFT([1]Capacity!$D$5:$I$5,2))&gt;=H5,VALUE(LEFT([1]Capacity!$D$5:$I$5,2)),MAX(VALUE(LEFT([1]Capacity!$D$5:$I$5,2)))))&gt;MAX(IF(VALUE(LEFT([1]Capacity!$D$5:$I$5,2))&lt;H5,VALUE(LEFT([1]Capacity!$D$5:$I$5,2)),0)),IF(MAX(IF(VALUE(LEFT([1]Capacity!$D$5:$I$5,2))&lt;H5,VALUE(LEFT([1]Capacity!$D$5:$I$5,2)),0))&gt;0, VLOOKUP(H3, [1]Capacity!$B$5:$I$35, MATCH(CONCATENATE(MAX(IF(VALUE(LEFT([1]Capacity!$D$5:$I$5,2))&lt;H5,VALUE(LEFT([1]Capacity!$D$5:$I$5,2)),0)), " HR Capacity Credit (%)"), [1]Capacity!$B$5:$I$5, 0),0), 0)+(VLOOKUP(H3, [1]Capacity!$B$5:$I$35, MATCH(CONCATENATE(MIN(IF(VALUE(LEFT([1]Capacity!$D$5:$I$5,2))&gt;=H5,VALUE(LEFT([1]Capacity!$D$5:$I$5,2)),MAX(VALUE(LEFT([1]Capacity!$D$5:$I$5,2))))), " HR Capacity Credit (%)"), [1]Capacity!$B$5:$I$5, 0),0)-IF(MAX(IF(VALUE(LEFT([1]Capacity!$D$5:$I$5,2))&lt;H5,VALUE(LEFT([1]Capacity!$D$5:$I$5,2)),0))&gt;0, VLOOKUP(H3, [1]Capacity!$B$5:$I$35, MATCH(CONCATENATE(MAX(IF(VALUE(LEFT([1]Capacity!$D$5:$I$5,2))&lt;H5,VALUE(LEFT([1]Capacity!$D$5:$I$5,2)),0)), " HR Capacity Credit (%)"), [1]Capacity!$B$5:$I$5, 0),0), 0))*((H5-MAX(IF(VALUE(LEFT([1]Capacity!$D$5:$I$5,2))&lt;H5,VALUE(LEFT([1]Capacity!$D$5:$I$5,2)),0)))/(MIN(IF(VALUE(LEFT([1]Capacity!$D$5:$I$5,2))&gt;=H5,VALUE(LEFT([1]Capacity!$D$5:$I$5,2)),MAX(VALUE(LEFT([1]Capacity!$D$5:$I$5,2)))))-MAX(IF(VALUE(LEFT([1]Capacity!$D$5:$I$5,2))&lt;H5,VALUE(LEFT([1]Capacity!$D$5:$I$5,2)),0)))),VLOOKUP(H3, [1]Capacity!$B$5:$I$35, MATCH(CONCATENATE(MIN(IF(VALUE(LEFT([1]Capacity!$D$5:$I$5,2))&gt;=H5,VALUE(LEFT([1]Capacity!$D$5:$I$5,2)),MAX(VALUE(LEFT([1]Capacity!$D$5:$I$5,2))))), " HR Capacity Credit (%)"), [1]Capacity!$B$5:$I$5, 0),0))/100)</f>
        <v>9670950</v>
      </c>
      <c r="I16" s="14">
        <f t="array" ref="I16">I4*1000*VLOOKUP(I3,[1]Capacity!$B$5:$I$35,2,0)*(IF(MIN(IF(VALUE(LEFT([1]Capacity!$D$5:$I$5,2))&gt;=I5,VALUE(LEFT([1]Capacity!$D$5:$I$5,2)),MAX(VALUE(LEFT([1]Capacity!$D$5:$I$5,2)))))&gt;MAX(IF(VALUE(LEFT([1]Capacity!$D$5:$I$5,2))&lt;I5,VALUE(LEFT([1]Capacity!$D$5:$I$5,2)),0)),IF(MAX(IF(VALUE(LEFT([1]Capacity!$D$5:$I$5,2))&lt;I5,VALUE(LEFT([1]Capacity!$D$5:$I$5,2)),0))&gt;0, VLOOKUP(I3, [1]Capacity!$B$5:$I$35, MATCH(CONCATENATE(MAX(IF(VALUE(LEFT([1]Capacity!$D$5:$I$5,2))&lt;I5,VALUE(LEFT([1]Capacity!$D$5:$I$5,2)),0)), " HR Capacity Credit (%)"), [1]Capacity!$B$5:$I$5, 0),0), 0)+(VLOOKUP(I3, [1]Capacity!$B$5:$I$35, MATCH(CONCATENATE(MIN(IF(VALUE(LEFT([1]Capacity!$D$5:$I$5,2))&gt;=I5,VALUE(LEFT([1]Capacity!$D$5:$I$5,2)),MAX(VALUE(LEFT([1]Capacity!$D$5:$I$5,2))))), " HR Capacity Credit (%)"), [1]Capacity!$B$5:$I$5, 0),0)-IF(MAX(IF(VALUE(LEFT([1]Capacity!$D$5:$I$5,2))&lt;I5,VALUE(LEFT([1]Capacity!$D$5:$I$5,2)),0))&gt;0, VLOOKUP(I3, [1]Capacity!$B$5:$I$35, MATCH(CONCATENATE(MAX(IF(VALUE(LEFT([1]Capacity!$D$5:$I$5,2))&lt;I5,VALUE(LEFT([1]Capacity!$D$5:$I$5,2)),0)), " HR Capacity Credit (%)"), [1]Capacity!$B$5:$I$5, 0),0), 0))*((I5-MAX(IF(VALUE(LEFT([1]Capacity!$D$5:$I$5,2))&lt;I5,VALUE(LEFT([1]Capacity!$D$5:$I$5,2)),0)))/(MIN(IF(VALUE(LEFT([1]Capacity!$D$5:$I$5,2))&gt;=I5,VALUE(LEFT([1]Capacity!$D$5:$I$5,2)),MAX(VALUE(LEFT([1]Capacity!$D$5:$I$5,2)))))-MAX(IF(VALUE(LEFT([1]Capacity!$D$5:$I$5,2))&lt;I5,VALUE(LEFT([1]Capacity!$D$5:$I$5,2)),0)))),VLOOKUP(I3, [1]Capacity!$B$5:$I$35, MATCH(CONCATENATE(MIN(IF(VALUE(LEFT([1]Capacity!$D$5:$I$5,2))&gt;=I5,VALUE(LEFT([1]Capacity!$D$5:$I$5,2)),MAX(VALUE(LEFT([1]Capacity!$D$5:$I$5,2))))), " HR Capacity Credit (%)"), [1]Capacity!$B$5:$I$5, 0),0))/100)</f>
        <v>9790650</v>
      </c>
      <c r="J16" s="14">
        <f t="array" ref="J16">J4*1000*VLOOKUP(J3,[1]Capacity!$B$5:$I$35,2,0)*(IF(MIN(IF(VALUE(LEFT([1]Capacity!$D$5:$I$5,2))&gt;=J5,VALUE(LEFT([1]Capacity!$D$5:$I$5,2)),MAX(VALUE(LEFT([1]Capacity!$D$5:$I$5,2)))))&gt;MAX(IF(VALUE(LEFT([1]Capacity!$D$5:$I$5,2))&lt;J5,VALUE(LEFT([1]Capacity!$D$5:$I$5,2)),0)),IF(MAX(IF(VALUE(LEFT([1]Capacity!$D$5:$I$5,2))&lt;J5,VALUE(LEFT([1]Capacity!$D$5:$I$5,2)),0))&gt;0, VLOOKUP(J3, [1]Capacity!$B$5:$I$35, MATCH(CONCATENATE(MAX(IF(VALUE(LEFT([1]Capacity!$D$5:$I$5,2))&lt;J5,VALUE(LEFT([1]Capacity!$D$5:$I$5,2)),0)), " HR Capacity Credit (%)"), [1]Capacity!$B$5:$I$5, 0),0), 0)+(VLOOKUP(J3, [1]Capacity!$B$5:$I$35, MATCH(CONCATENATE(MIN(IF(VALUE(LEFT([1]Capacity!$D$5:$I$5,2))&gt;=J5,VALUE(LEFT([1]Capacity!$D$5:$I$5,2)),MAX(VALUE(LEFT([1]Capacity!$D$5:$I$5,2))))), " HR Capacity Credit (%)"), [1]Capacity!$B$5:$I$5, 0),0)-IF(MAX(IF(VALUE(LEFT([1]Capacity!$D$5:$I$5,2))&lt;J5,VALUE(LEFT([1]Capacity!$D$5:$I$5,2)),0))&gt;0, VLOOKUP(J3, [1]Capacity!$B$5:$I$35, MATCH(CONCATENATE(MAX(IF(VALUE(LEFT([1]Capacity!$D$5:$I$5,2))&lt;J5,VALUE(LEFT([1]Capacity!$D$5:$I$5,2)),0)), " HR Capacity Credit (%)"), [1]Capacity!$B$5:$I$5, 0),0), 0))*((J5-MAX(IF(VALUE(LEFT([1]Capacity!$D$5:$I$5,2))&lt;J5,VALUE(LEFT([1]Capacity!$D$5:$I$5,2)),0)))/(MIN(IF(VALUE(LEFT([1]Capacity!$D$5:$I$5,2))&gt;=J5,VALUE(LEFT([1]Capacity!$D$5:$I$5,2)),MAX(VALUE(LEFT([1]Capacity!$D$5:$I$5,2)))))-MAX(IF(VALUE(LEFT([1]Capacity!$D$5:$I$5,2))&lt;J5,VALUE(LEFT([1]Capacity!$D$5:$I$5,2)),0)))),VLOOKUP(J3, [1]Capacity!$B$5:$I$35, MATCH(CONCATENATE(MIN(IF(VALUE(LEFT([1]Capacity!$D$5:$I$5,2))&gt;=J5,VALUE(LEFT([1]Capacity!$D$5:$I$5,2)),MAX(VALUE(LEFT([1]Capacity!$D$5:$I$5,2))))), " HR Capacity Credit (%)"), [1]Capacity!$B$5:$I$5, 0),0))/100)</f>
        <v>9911250</v>
      </c>
      <c r="K16" s="14">
        <f t="array" ref="K16">K4*1000*VLOOKUP(K3,[1]Capacity!$B$5:$I$35,2,0)*(IF(MIN(IF(VALUE(LEFT([1]Capacity!$D$5:$I$5,2))&gt;=K5,VALUE(LEFT([1]Capacity!$D$5:$I$5,2)),MAX(VALUE(LEFT([1]Capacity!$D$5:$I$5,2)))))&gt;MAX(IF(VALUE(LEFT([1]Capacity!$D$5:$I$5,2))&lt;K5,VALUE(LEFT([1]Capacity!$D$5:$I$5,2)),0)),IF(MAX(IF(VALUE(LEFT([1]Capacity!$D$5:$I$5,2))&lt;K5,VALUE(LEFT([1]Capacity!$D$5:$I$5,2)),0))&gt;0, VLOOKUP(K3, [1]Capacity!$B$5:$I$35, MATCH(CONCATENATE(MAX(IF(VALUE(LEFT([1]Capacity!$D$5:$I$5,2))&lt;K5,VALUE(LEFT([1]Capacity!$D$5:$I$5,2)),0)), " HR Capacity Credit (%)"), [1]Capacity!$B$5:$I$5, 0),0), 0)+(VLOOKUP(K3, [1]Capacity!$B$5:$I$35, MATCH(CONCATENATE(MIN(IF(VALUE(LEFT([1]Capacity!$D$5:$I$5,2))&gt;=K5,VALUE(LEFT([1]Capacity!$D$5:$I$5,2)),MAX(VALUE(LEFT([1]Capacity!$D$5:$I$5,2))))), " HR Capacity Credit (%)"), [1]Capacity!$B$5:$I$5, 0),0)-IF(MAX(IF(VALUE(LEFT([1]Capacity!$D$5:$I$5,2))&lt;K5,VALUE(LEFT([1]Capacity!$D$5:$I$5,2)),0))&gt;0, VLOOKUP(K3, [1]Capacity!$B$5:$I$35, MATCH(CONCATENATE(MAX(IF(VALUE(LEFT([1]Capacity!$D$5:$I$5,2))&lt;K5,VALUE(LEFT([1]Capacity!$D$5:$I$5,2)),0)), " HR Capacity Credit (%)"), [1]Capacity!$B$5:$I$5, 0),0), 0))*((K5-MAX(IF(VALUE(LEFT([1]Capacity!$D$5:$I$5,2))&lt;K5,VALUE(LEFT([1]Capacity!$D$5:$I$5,2)),0)))/(MIN(IF(VALUE(LEFT([1]Capacity!$D$5:$I$5,2))&gt;=K5,VALUE(LEFT([1]Capacity!$D$5:$I$5,2)),MAX(VALUE(LEFT([1]Capacity!$D$5:$I$5,2)))))-MAX(IF(VALUE(LEFT([1]Capacity!$D$5:$I$5,2))&lt;K5,VALUE(LEFT([1]Capacity!$D$5:$I$5,2)),0)))),VLOOKUP(K3, [1]Capacity!$B$5:$I$35, MATCH(CONCATENATE(MIN(IF(VALUE(LEFT([1]Capacity!$D$5:$I$5,2))&gt;=K5,VALUE(LEFT([1]Capacity!$D$5:$I$5,2)),MAX(VALUE(LEFT([1]Capacity!$D$5:$I$5,2))))), " HR Capacity Credit (%)"), [1]Capacity!$B$5:$I$5, 0),0))/100)</f>
        <v>10046250</v>
      </c>
      <c r="L16" s="14">
        <f t="array" ref="L16">L4*1000*VLOOKUP(L3,[1]Capacity!$B$5:$I$35,2,0)*(IF(MIN(IF(VALUE(LEFT([1]Capacity!$D$5:$I$5,2))&gt;=L5,VALUE(LEFT([1]Capacity!$D$5:$I$5,2)),MAX(VALUE(LEFT([1]Capacity!$D$5:$I$5,2)))))&gt;MAX(IF(VALUE(LEFT([1]Capacity!$D$5:$I$5,2))&lt;L5,VALUE(LEFT([1]Capacity!$D$5:$I$5,2)),0)),IF(MAX(IF(VALUE(LEFT([1]Capacity!$D$5:$I$5,2))&lt;L5,VALUE(LEFT([1]Capacity!$D$5:$I$5,2)),0))&gt;0, VLOOKUP(L3, [1]Capacity!$B$5:$I$35, MATCH(CONCATENATE(MAX(IF(VALUE(LEFT([1]Capacity!$D$5:$I$5,2))&lt;L5,VALUE(LEFT([1]Capacity!$D$5:$I$5,2)),0)), " HR Capacity Credit (%)"), [1]Capacity!$B$5:$I$5, 0),0), 0)+(VLOOKUP(L3, [1]Capacity!$B$5:$I$35, MATCH(CONCATENATE(MIN(IF(VALUE(LEFT([1]Capacity!$D$5:$I$5,2))&gt;=L5,VALUE(LEFT([1]Capacity!$D$5:$I$5,2)),MAX(VALUE(LEFT([1]Capacity!$D$5:$I$5,2))))), " HR Capacity Credit (%)"), [1]Capacity!$B$5:$I$5, 0),0)-IF(MAX(IF(VALUE(LEFT([1]Capacity!$D$5:$I$5,2))&lt;L5,VALUE(LEFT([1]Capacity!$D$5:$I$5,2)),0))&gt;0, VLOOKUP(L3, [1]Capacity!$B$5:$I$35, MATCH(CONCATENATE(MAX(IF(VALUE(LEFT([1]Capacity!$D$5:$I$5,2))&lt;L5,VALUE(LEFT([1]Capacity!$D$5:$I$5,2)),0)), " HR Capacity Credit (%)"), [1]Capacity!$B$5:$I$5, 0),0), 0))*((L5-MAX(IF(VALUE(LEFT([1]Capacity!$D$5:$I$5,2))&lt;L5,VALUE(LEFT([1]Capacity!$D$5:$I$5,2)),0)))/(MIN(IF(VALUE(LEFT([1]Capacity!$D$5:$I$5,2))&gt;=L5,VALUE(LEFT([1]Capacity!$D$5:$I$5,2)),MAX(VALUE(LEFT([1]Capacity!$D$5:$I$5,2)))))-MAX(IF(VALUE(LEFT([1]Capacity!$D$5:$I$5,2))&lt;L5,VALUE(LEFT([1]Capacity!$D$5:$I$5,2)),0)))),VLOOKUP(L3, [1]Capacity!$B$5:$I$35, MATCH(CONCATENATE(MIN(IF(VALUE(LEFT([1]Capacity!$D$5:$I$5,2))&gt;=L5,VALUE(LEFT([1]Capacity!$D$5:$I$5,2)),MAX(VALUE(LEFT([1]Capacity!$D$5:$I$5,2))))), " HR Capacity Credit (%)"), [1]Capacity!$B$5:$I$5, 0),0))/100)</f>
        <v>10183050</v>
      </c>
      <c r="M16" s="14">
        <f t="array" ref="M16">M4*1000*VLOOKUP(M3,[1]Capacity!$B$5:$I$35,2,0)*(IF(MIN(IF(VALUE(LEFT([1]Capacity!$D$5:$I$5,2))&gt;=M5,VALUE(LEFT([1]Capacity!$D$5:$I$5,2)),MAX(VALUE(LEFT([1]Capacity!$D$5:$I$5,2)))))&gt;MAX(IF(VALUE(LEFT([1]Capacity!$D$5:$I$5,2))&lt;M5,VALUE(LEFT([1]Capacity!$D$5:$I$5,2)),0)),IF(MAX(IF(VALUE(LEFT([1]Capacity!$D$5:$I$5,2))&lt;M5,VALUE(LEFT([1]Capacity!$D$5:$I$5,2)),0))&gt;0, VLOOKUP(M3, [1]Capacity!$B$5:$I$35, MATCH(CONCATENATE(MAX(IF(VALUE(LEFT([1]Capacity!$D$5:$I$5,2))&lt;M5,VALUE(LEFT([1]Capacity!$D$5:$I$5,2)),0)), " HR Capacity Credit (%)"), [1]Capacity!$B$5:$I$5, 0),0), 0)+(VLOOKUP(M3, [1]Capacity!$B$5:$I$35, MATCH(CONCATENATE(MIN(IF(VALUE(LEFT([1]Capacity!$D$5:$I$5,2))&gt;=M5,VALUE(LEFT([1]Capacity!$D$5:$I$5,2)),MAX(VALUE(LEFT([1]Capacity!$D$5:$I$5,2))))), " HR Capacity Credit (%)"), [1]Capacity!$B$5:$I$5, 0),0)-IF(MAX(IF(VALUE(LEFT([1]Capacity!$D$5:$I$5,2))&lt;M5,VALUE(LEFT([1]Capacity!$D$5:$I$5,2)),0))&gt;0, VLOOKUP(M3, [1]Capacity!$B$5:$I$35, MATCH(CONCATENATE(MAX(IF(VALUE(LEFT([1]Capacity!$D$5:$I$5,2))&lt;M5,VALUE(LEFT([1]Capacity!$D$5:$I$5,2)),0)), " HR Capacity Credit (%)"), [1]Capacity!$B$5:$I$5, 0),0), 0))*((M5-MAX(IF(VALUE(LEFT([1]Capacity!$D$5:$I$5,2))&lt;M5,VALUE(LEFT([1]Capacity!$D$5:$I$5,2)),0)))/(MIN(IF(VALUE(LEFT([1]Capacity!$D$5:$I$5,2))&gt;=M5,VALUE(LEFT([1]Capacity!$D$5:$I$5,2)),MAX(VALUE(LEFT([1]Capacity!$D$5:$I$5,2)))))-MAX(IF(VALUE(LEFT([1]Capacity!$D$5:$I$5,2))&lt;M5,VALUE(LEFT([1]Capacity!$D$5:$I$5,2)),0)))),VLOOKUP(M3, [1]Capacity!$B$5:$I$35, MATCH(CONCATENATE(MIN(IF(VALUE(LEFT([1]Capacity!$D$5:$I$5,2))&gt;=M5,VALUE(LEFT([1]Capacity!$D$5:$I$5,2)),MAX(VALUE(LEFT([1]Capacity!$D$5:$I$5,2))))), " HR Capacity Credit (%)"), [1]Capacity!$B$5:$I$5, 0),0))/100)</f>
        <v>10307700</v>
      </c>
      <c r="N16" s="14">
        <f t="array" ref="N16">N4*1000*VLOOKUP(N3,[1]Capacity!$B$5:$I$35,2,0)*(IF(MIN(IF(VALUE(LEFT([1]Capacity!$D$5:$I$5,2))&gt;=N5,VALUE(LEFT([1]Capacity!$D$5:$I$5,2)),MAX(VALUE(LEFT([1]Capacity!$D$5:$I$5,2)))))&gt;MAX(IF(VALUE(LEFT([1]Capacity!$D$5:$I$5,2))&lt;N5,VALUE(LEFT([1]Capacity!$D$5:$I$5,2)),0)),IF(MAX(IF(VALUE(LEFT([1]Capacity!$D$5:$I$5,2))&lt;N5,VALUE(LEFT([1]Capacity!$D$5:$I$5,2)),0))&gt;0, VLOOKUP(N3, [1]Capacity!$B$5:$I$35, MATCH(CONCATENATE(MAX(IF(VALUE(LEFT([1]Capacity!$D$5:$I$5,2))&lt;N5,VALUE(LEFT([1]Capacity!$D$5:$I$5,2)),0)), " HR Capacity Credit (%)"), [1]Capacity!$B$5:$I$5, 0),0), 0)+(VLOOKUP(N3, [1]Capacity!$B$5:$I$35, MATCH(CONCATENATE(MIN(IF(VALUE(LEFT([1]Capacity!$D$5:$I$5,2))&gt;=N5,VALUE(LEFT([1]Capacity!$D$5:$I$5,2)),MAX(VALUE(LEFT([1]Capacity!$D$5:$I$5,2))))), " HR Capacity Credit (%)"), [1]Capacity!$B$5:$I$5, 0),0)-IF(MAX(IF(VALUE(LEFT([1]Capacity!$D$5:$I$5,2))&lt;N5,VALUE(LEFT([1]Capacity!$D$5:$I$5,2)),0))&gt;0, VLOOKUP(N3, [1]Capacity!$B$5:$I$35, MATCH(CONCATENATE(MAX(IF(VALUE(LEFT([1]Capacity!$D$5:$I$5,2))&lt;N5,VALUE(LEFT([1]Capacity!$D$5:$I$5,2)),0)), " HR Capacity Credit (%)"), [1]Capacity!$B$5:$I$5, 0),0), 0))*((N5-MAX(IF(VALUE(LEFT([1]Capacity!$D$5:$I$5,2))&lt;N5,VALUE(LEFT([1]Capacity!$D$5:$I$5,2)),0)))/(MIN(IF(VALUE(LEFT([1]Capacity!$D$5:$I$5,2))&gt;=N5,VALUE(LEFT([1]Capacity!$D$5:$I$5,2)),MAX(VALUE(LEFT([1]Capacity!$D$5:$I$5,2)))))-MAX(IF(VALUE(LEFT([1]Capacity!$D$5:$I$5,2))&lt;N5,VALUE(LEFT([1]Capacity!$D$5:$I$5,2)),0)))),VLOOKUP(N3, [1]Capacity!$B$5:$I$35, MATCH(CONCATENATE(MIN(IF(VALUE(LEFT([1]Capacity!$D$5:$I$5,2))&gt;=N5,VALUE(LEFT([1]Capacity!$D$5:$I$5,2)),MAX(VALUE(LEFT([1]Capacity!$D$5:$I$5,2))))), " HR Capacity Credit (%)"), [1]Capacity!$B$5:$I$5, 0),0))/100)</f>
        <v>10447650</v>
      </c>
      <c r="O16" s="14">
        <f t="array" ref="O16">O4*1000*VLOOKUP(O3,[1]Capacity!$B$5:$I$35,2,0)*(IF(MIN(IF(VALUE(LEFT([1]Capacity!$D$5:$I$5,2))&gt;=O5,VALUE(LEFT([1]Capacity!$D$5:$I$5,2)),MAX(VALUE(LEFT([1]Capacity!$D$5:$I$5,2)))))&gt;MAX(IF(VALUE(LEFT([1]Capacity!$D$5:$I$5,2))&lt;O5,VALUE(LEFT([1]Capacity!$D$5:$I$5,2)),0)),IF(MAX(IF(VALUE(LEFT([1]Capacity!$D$5:$I$5,2))&lt;O5,VALUE(LEFT([1]Capacity!$D$5:$I$5,2)),0))&gt;0, VLOOKUP(O3, [1]Capacity!$B$5:$I$35, MATCH(CONCATENATE(MAX(IF(VALUE(LEFT([1]Capacity!$D$5:$I$5,2))&lt;O5,VALUE(LEFT([1]Capacity!$D$5:$I$5,2)),0)), " HR Capacity Credit (%)"), [1]Capacity!$B$5:$I$5, 0),0), 0)+(VLOOKUP(O3, [1]Capacity!$B$5:$I$35, MATCH(CONCATENATE(MIN(IF(VALUE(LEFT([1]Capacity!$D$5:$I$5,2))&gt;=O5,VALUE(LEFT([1]Capacity!$D$5:$I$5,2)),MAX(VALUE(LEFT([1]Capacity!$D$5:$I$5,2))))), " HR Capacity Credit (%)"), [1]Capacity!$B$5:$I$5, 0),0)-IF(MAX(IF(VALUE(LEFT([1]Capacity!$D$5:$I$5,2))&lt;O5,VALUE(LEFT([1]Capacity!$D$5:$I$5,2)),0))&gt;0, VLOOKUP(O3, [1]Capacity!$B$5:$I$35, MATCH(CONCATENATE(MAX(IF(VALUE(LEFT([1]Capacity!$D$5:$I$5,2))&lt;O5,VALUE(LEFT([1]Capacity!$D$5:$I$5,2)),0)), " HR Capacity Credit (%)"), [1]Capacity!$B$5:$I$5, 0),0), 0))*((O5-MAX(IF(VALUE(LEFT([1]Capacity!$D$5:$I$5,2))&lt;O5,VALUE(LEFT([1]Capacity!$D$5:$I$5,2)),0)))/(MIN(IF(VALUE(LEFT([1]Capacity!$D$5:$I$5,2))&gt;=O5,VALUE(LEFT([1]Capacity!$D$5:$I$5,2)),MAX(VALUE(LEFT([1]Capacity!$D$5:$I$5,2)))))-MAX(IF(VALUE(LEFT([1]Capacity!$D$5:$I$5,2))&lt;O5,VALUE(LEFT([1]Capacity!$D$5:$I$5,2)),0)))),VLOOKUP(O3, [1]Capacity!$B$5:$I$35, MATCH(CONCATENATE(MIN(IF(VALUE(LEFT([1]Capacity!$D$5:$I$5,2))&gt;=O5,VALUE(LEFT([1]Capacity!$D$5:$I$5,2)),MAX(VALUE(LEFT([1]Capacity!$D$5:$I$5,2))))), " HR Capacity Credit (%)"), [1]Capacity!$B$5:$I$5, 0),0))/100)</f>
        <v>10599300</v>
      </c>
      <c r="P16" s="14">
        <f t="array" ref="P16">P4*1000*VLOOKUP(P3,[1]Capacity!$B$5:$I$35,2,0)*(IF(MIN(IF(VALUE(LEFT([1]Capacity!$D$5:$I$5,2))&gt;=P5,VALUE(LEFT([1]Capacity!$D$5:$I$5,2)),MAX(VALUE(LEFT([1]Capacity!$D$5:$I$5,2)))))&gt;MAX(IF(VALUE(LEFT([1]Capacity!$D$5:$I$5,2))&lt;P5,VALUE(LEFT([1]Capacity!$D$5:$I$5,2)),0)),IF(MAX(IF(VALUE(LEFT([1]Capacity!$D$5:$I$5,2))&lt;P5,VALUE(LEFT([1]Capacity!$D$5:$I$5,2)),0))&gt;0, VLOOKUP(P3, [1]Capacity!$B$5:$I$35, MATCH(CONCATENATE(MAX(IF(VALUE(LEFT([1]Capacity!$D$5:$I$5,2))&lt;P5,VALUE(LEFT([1]Capacity!$D$5:$I$5,2)),0)), " HR Capacity Credit (%)"), [1]Capacity!$B$5:$I$5, 0),0), 0)+(VLOOKUP(P3, [1]Capacity!$B$5:$I$35, MATCH(CONCATENATE(MIN(IF(VALUE(LEFT([1]Capacity!$D$5:$I$5,2))&gt;=P5,VALUE(LEFT([1]Capacity!$D$5:$I$5,2)),MAX(VALUE(LEFT([1]Capacity!$D$5:$I$5,2))))), " HR Capacity Credit (%)"), [1]Capacity!$B$5:$I$5, 0),0)-IF(MAX(IF(VALUE(LEFT([1]Capacity!$D$5:$I$5,2))&lt;P5,VALUE(LEFT([1]Capacity!$D$5:$I$5,2)),0))&gt;0, VLOOKUP(P3, [1]Capacity!$B$5:$I$35, MATCH(CONCATENATE(MAX(IF(VALUE(LEFT([1]Capacity!$D$5:$I$5,2))&lt;P5,VALUE(LEFT([1]Capacity!$D$5:$I$5,2)),0)), " HR Capacity Credit (%)"), [1]Capacity!$B$5:$I$5, 0),0), 0))*((P5-MAX(IF(VALUE(LEFT([1]Capacity!$D$5:$I$5,2))&lt;P5,VALUE(LEFT([1]Capacity!$D$5:$I$5,2)),0)))/(MIN(IF(VALUE(LEFT([1]Capacity!$D$5:$I$5,2))&gt;=P5,VALUE(LEFT([1]Capacity!$D$5:$I$5,2)),MAX(VALUE(LEFT([1]Capacity!$D$5:$I$5,2)))))-MAX(IF(VALUE(LEFT([1]Capacity!$D$5:$I$5,2))&lt;P5,VALUE(LEFT([1]Capacity!$D$5:$I$5,2)),0)))),VLOOKUP(P3, [1]Capacity!$B$5:$I$35, MATCH(CONCATENATE(MIN(IF(VALUE(LEFT([1]Capacity!$D$5:$I$5,2))&gt;=P5,VALUE(LEFT([1]Capacity!$D$5:$I$5,2)),MAX(VALUE(LEFT([1]Capacity!$D$5:$I$5,2))))), " HR Capacity Credit (%)"), [1]Capacity!$B$5:$I$5, 0),0))/100)</f>
        <v>10767150</v>
      </c>
      <c r="Q16" s="14">
        <f t="array" ref="Q16">Q4*1000*VLOOKUP(Q3,[1]Capacity!$B$5:$I$35,2,0)*(IF(MIN(IF(VALUE(LEFT([1]Capacity!$D$5:$I$5,2))&gt;=Q5,VALUE(LEFT([1]Capacity!$D$5:$I$5,2)),MAX(VALUE(LEFT([1]Capacity!$D$5:$I$5,2)))))&gt;MAX(IF(VALUE(LEFT([1]Capacity!$D$5:$I$5,2))&lt;Q5,VALUE(LEFT([1]Capacity!$D$5:$I$5,2)),0)),IF(MAX(IF(VALUE(LEFT([1]Capacity!$D$5:$I$5,2))&lt;Q5,VALUE(LEFT([1]Capacity!$D$5:$I$5,2)),0))&gt;0, VLOOKUP(Q3, [1]Capacity!$B$5:$I$35, MATCH(CONCATENATE(MAX(IF(VALUE(LEFT([1]Capacity!$D$5:$I$5,2))&lt;Q5,VALUE(LEFT([1]Capacity!$D$5:$I$5,2)),0)), " HR Capacity Credit (%)"), [1]Capacity!$B$5:$I$5, 0),0), 0)+(VLOOKUP(Q3, [1]Capacity!$B$5:$I$35, MATCH(CONCATENATE(MIN(IF(VALUE(LEFT([1]Capacity!$D$5:$I$5,2))&gt;=Q5,VALUE(LEFT([1]Capacity!$D$5:$I$5,2)),MAX(VALUE(LEFT([1]Capacity!$D$5:$I$5,2))))), " HR Capacity Credit (%)"), [1]Capacity!$B$5:$I$5, 0),0)-IF(MAX(IF(VALUE(LEFT([1]Capacity!$D$5:$I$5,2))&lt;Q5,VALUE(LEFT([1]Capacity!$D$5:$I$5,2)),0))&gt;0, VLOOKUP(Q3, [1]Capacity!$B$5:$I$35, MATCH(CONCATENATE(MAX(IF(VALUE(LEFT([1]Capacity!$D$5:$I$5,2))&lt;Q5,VALUE(LEFT([1]Capacity!$D$5:$I$5,2)),0)), " HR Capacity Credit (%)"), [1]Capacity!$B$5:$I$5, 0),0), 0))*((Q5-MAX(IF(VALUE(LEFT([1]Capacity!$D$5:$I$5,2))&lt;Q5,VALUE(LEFT([1]Capacity!$D$5:$I$5,2)),0)))/(MIN(IF(VALUE(LEFT([1]Capacity!$D$5:$I$5,2))&gt;=Q5,VALUE(LEFT([1]Capacity!$D$5:$I$5,2)),MAX(VALUE(LEFT([1]Capacity!$D$5:$I$5,2)))))-MAX(IF(VALUE(LEFT([1]Capacity!$D$5:$I$5,2))&lt;Q5,VALUE(LEFT([1]Capacity!$D$5:$I$5,2)),0)))),VLOOKUP(Q3, [1]Capacity!$B$5:$I$35, MATCH(CONCATENATE(MIN(IF(VALUE(LEFT([1]Capacity!$D$5:$I$5,2))&gt;=Q5,VALUE(LEFT([1]Capacity!$D$5:$I$5,2)),MAX(VALUE(LEFT([1]Capacity!$D$5:$I$5,2))))), " HR Capacity Credit (%)"), [1]Capacity!$B$5:$I$5, 0),0))/100)</f>
        <v>10908000</v>
      </c>
      <c r="R16" s="14">
        <f t="array" ref="R16">R4*1000*VLOOKUP(R3,[1]Capacity!$B$5:$I$35,2,0)*(IF(MIN(IF(VALUE(LEFT([1]Capacity!$D$5:$I$5,2))&gt;=R5,VALUE(LEFT([1]Capacity!$D$5:$I$5,2)),MAX(VALUE(LEFT([1]Capacity!$D$5:$I$5,2)))))&gt;MAX(IF(VALUE(LEFT([1]Capacity!$D$5:$I$5,2))&lt;R5,VALUE(LEFT([1]Capacity!$D$5:$I$5,2)),0)),IF(MAX(IF(VALUE(LEFT([1]Capacity!$D$5:$I$5,2))&lt;R5,VALUE(LEFT([1]Capacity!$D$5:$I$5,2)),0))&gt;0, VLOOKUP(R3, [1]Capacity!$B$5:$I$35, MATCH(CONCATENATE(MAX(IF(VALUE(LEFT([1]Capacity!$D$5:$I$5,2))&lt;R5,VALUE(LEFT([1]Capacity!$D$5:$I$5,2)),0)), " HR Capacity Credit (%)"), [1]Capacity!$B$5:$I$5, 0),0), 0)+(VLOOKUP(R3, [1]Capacity!$B$5:$I$35, MATCH(CONCATENATE(MIN(IF(VALUE(LEFT([1]Capacity!$D$5:$I$5,2))&gt;=R5,VALUE(LEFT([1]Capacity!$D$5:$I$5,2)),MAX(VALUE(LEFT([1]Capacity!$D$5:$I$5,2))))), " HR Capacity Credit (%)"), [1]Capacity!$B$5:$I$5, 0),0)-IF(MAX(IF(VALUE(LEFT([1]Capacity!$D$5:$I$5,2))&lt;R5,VALUE(LEFT([1]Capacity!$D$5:$I$5,2)),0))&gt;0, VLOOKUP(R3, [1]Capacity!$B$5:$I$35, MATCH(CONCATENATE(MAX(IF(VALUE(LEFT([1]Capacity!$D$5:$I$5,2))&lt;R5,VALUE(LEFT([1]Capacity!$D$5:$I$5,2)),0)), " HR Capacity Credit (%)"), [1]Capacity!$B$5:$I$5, 0),0), 0))*((R5-MAX(IF(VALUE(LEFT([1]Capacity!$D$5:$I$5,2))&lt;R5,VALUE(LEFT([1]Capacity!$D$5:$I$5,2)),0)))/(MIN(IF(VALUE(LEFT([1]Capacity!$D$5:$I$5,2))&gt;=R5,VALUE(LEFT([1]Capacity!$D$5:$I$5,2)),MAX(VALUE(LEFT([1]Capacity!$D$5:$I$5,2)))))-MAX(IF(VALUE(LEFT([1]Capacity!$D$5:$I$5,2))&lt;R5,VALUE(LEFT([1]Capacity!$D$5:$I$5,2)),0)))),VLOOKUP(R3, [1]Capacity!$B$5:$I$35, MATCH(CONCATENATE(MIN(IF(VALUE(LEFT([1]Capacity!$D$5:$I$5,2))&gt;=R5,VALUE(LEFT([1]Capacity!$D$5:$I$5,2)),MAX(VALUE(LEFT([1]Capacity!$D$5:$I$5,2))))), " HR Capacity Credit (%)"), [1]Capacity!$B$5:$I$5, 0),0))/100)</f>
        <v>11065050</v>
      </c>
      <c r="S16" s="14">
        <f t="array" ref="S16">S4*1000*VLOOKUP(S3,[1]Capacity!$B$5:$I$35,2,0)*(IF(MIN(IF(VALUE(LEFT([1]Capacity!$D$5:$I$5,2))&gt;=S5,VALUE(LEFT([1]Capacity!$D$5:$I$5,2)),MAX(VALUE(LEFT([1]Capacity!$D$5:$I$5,2)))))&gt;MAX(IF(VALUE(LEFT([1]Capacity!$D$5:$I$5,2))&lt;S5,VALUE(LEFT([1]Capacity!$D$5:$I$5,2)),0)),IF(MAX(IF(VALUE(LEFT([1]Capacity!$D$5:$I$5,2))&lt;S5,VALUE(LEFT([1]Capacity!$D$5:$I$5,2)),0))&gt;0, VLOOKUP(S3, [1]Capacity!$B$5:$I$35, MATCH(CONCATENATE(MAX(IF(VALUE(LEFT([1]Capacity!$D$5:$I$5,2))&lt;S5,VALUE(LEFT([1]Capacity!$D$5:$I$5,2)),0)), " HR Capacity Credit (%)"), [1]Capacity!$B$5:$I$5, 0),0), 0)+(VLOOKUP(S3, [1]Capacity!$B$5:$I$35, MATCH(CONCATENATE(MIN(IF(VALUE(LEFT([1]Capacity!$D$5:$I$5,2))&gt;=S5,VALUE(LEFT([1]Capacity!$D$5:$I$5,2)),MAX(VALUE(LEFT([1]Capacity!$D$5:$I$5,2))))), " HR Capacity Credit (%)"), [1]Capacity!$B$5:$I$5, 0),0)-IF(MAX(IF(VALUE(LEFT([1]Capacity!$D$5:$I$5,2))&lt;S5,VALUE(LEFT([1]Capacity!$D$5:$I$5,2)),0))&gt;0, VLOOKUP(S3, [1]Capacity!$B$5:$I$35, MATCH(CONCATENATE(MAX(IF(VALUE(LEFT([1]Capacity!$D$5:$I$5,2))&lt;S5,VALUE(LEFT([1]Capacity!$D$5:$I$5,2)),0)), " HR Capacity Credit (%)"), [1]Capacity!$B$5:$I$5, 0),0), 0))*((S5-MAX(IF(VALUE(LEFT([1]Capacity!$D$5:$I$5,2))&lt;S5,VALUE(LEFT([1]Capacity!$D$5:$I$5,2)),0)))/(MIN(IF(VALUE(LEFT([1]Capacity!$D$5:$I$5,2))&gt;=S5,VALUE(LEFT([1]Capacity!$D$5:$I$5,2)),MAX(VALUE(LEFT([1]Capacity!$D$5:$I$5,2)))))-MAX(IF(VALUE(LEFT([1]Capacity!$D$5:$I$5,2))&lt;S5,VALUE(LEFT([1]Capacity!$D$5:$I$5,2)),0)))),VLOOKUP(S3, [1]Capacity!$B$5:$I$35, MATCH(CONCATENATE(MIN(IF(VALUE(LEFT([1]Capacity!$D$5:$I$5,2))&gt;=S5,VALUE(LEFT([1]Capacity!$D$5:$I$5,2)),MAX(VALUE(LEFT([1]Capacity!$D$5:$I$5,2))))), " HR Capacity Credit (%)"), [1]Capacity!$B$5:$I$5, 0),0))/100)</f>
        <v>11224350</v>
      </c>
      <c r="T16" s="14">
        <f t="array" ref="T16">T4*1000*VLOOKUP(T3,[1]Capacity!$B$5:$I$35,2,0)*(IF(MIN(IF(VALUE(LEFT([1]Capacity!$D$5:$I$5,2))&gt;=T5,VALUE(LEFT([1]Capacity!$D$5:$I$5,2)),MAX(VALUE(LEFT([1]Capacity!$D$5:$I$5,2)))))&gt;MAX(IF(VALUE(LEFT([1]Capacity!$D$5:$I$5,2))&lt;T5,VALUE(LEFT([1]Capacity!$D$5:$I$5,2)),0)),IF(MAX(IF(VALUE(LEFT([1]Capacity!$D$5:$I$5,2))&lt;T5,VALUE(LEFT([1]Capacity!$D$5:$I$5,2)),0))&gt;0, VLOOKUP(T3, [1]Capacity!$B$5:$I$35, MATCH(CONCATENATE(MAX(IF(VALUE(LEFT([1]Capacity!$D$5:$I$5,2))&lt;T5,VALUE(LEFT([1]Capacity!$D$5:$I$5,2)),0)), " HR Capacity Credit (%)"), [1]Capacity!$B$5:$I$5, 0),0), 0)+(VLOOKUP(T3, [1]Capacity!$B$5:$I$35, MATCH(CONCATENATE(MIN(IF(VALUE(LEFT([1]Capacity!$D$5:$I$5,2))&gt;=T5,VALUE(LEFT([1]Capacity!$D$5:$I$5,2)),MAX(VALUE(LEFT([1]Capacity!$D$5:$I$5,2))))), " HR Capacity Credit (%)"), [1]Capacity!$B$5:$I$5, 0),0)-IF(MAX(IF(VALUE(LEFT([1]Capacity!$D$5:$I$5,2))&lt;T5,VALUE(LEFT([1]Capacity!$D$5:$I$5,2)),0))&gt;0, VLOOKUP(T3, [1]Capacity!$B$5:$I$35, MATCH(CONCATENATE(MAX(IF(VALUE(LEFT([1]Capacity!$D$5:$I$5,2))&lt;T5,VALUE(LEFT([1]Capacity!$D$5:$I$5,2)),0)), " HR Capacity Credit (%)"), [1]Capacity!$B$5:$I$5, 0),0), 0))*((T5-MAX(IF(VALUE(LEFT([1]Capacity!$D$5:$I$5,2))&lt;T5,VALUE(LEFT([1]Capacity!$D$5:$I$5,2)),0)))/(MIN(IF(VALUE(LEFT([1]Capacity!$D$5:$I$5,2))&gt;=T5,VALUE(LEFT([1]Capacity!$D$5:$I$5,2)),MAX(VALUE(LEFT([1]Capacity!$D$5:$I$5,2)))))-MAX(IF(VALUE(LEFT([1]Capacity!$D$5:$I$5,2))&lt;T5,VALUE(LEFT([1]Capacity!$D$5:$I$5,2)),0)))),VLOOKUP(T3, [1]Capacity!$B$5:$I$35, MATCH(CONCATENATE(MIN(IF(VALUE(LEFT([1]Capacity!$D$5:$I$5,2))&gt;=T5,VALUE(LEFT([1]Capacity!$D$5:$I$5,2)),MAX(VALUE(LEFT([1]Capacity!$D$5:$I$5,2))))), " HR Capacity Credit (%)"), [1]Capacity!$B$5:$I$5, 0),0))/100)</f>
        <v>11385450</v>
      </c>
      <c r="U16" s="14">
        <f t="array" ref="U16">U4*1000*VLOOKUP(U3,[1]Capacity!$B$5:$I$35,2,0)*(IF(MIN(IF(VALUE(LEFT([1]Capacity!$D$5:$I$5,2))&gt;=U5,VALUE(LEFT([1]Capacity!$D$5:$I$5,2)),MAX(VALUE(LEFT([1]Capacity!$D$5:$I$5,2)))))&gt;MAX(IF(VALUE(LEFT([1]Capacity!$D$5:$I$5,2))&lt;U5,VALUE(LEFT([1]Capacity!$D$5:$I$5,2)),0)),IF(MAX(IF(VALUE(LEFT([1]Capacity!$D$5:$I$5,2))&lt;U5,VALUE(LEFT([1]Capacity!$D$5:$I$5,2)),0))&gt;0, VLOOKUP(U3, [1]Capacity!$B$5:$I$35, MATCH(CONCATENATE(MAX(IF(VALUE(LEFT([1]Capacity!$D$5:$I$5,2))&lt;U5,VALUE(LEFT([1]Capacity!$D$5:$I$5,2)),0)), " HR Capacity Credit (%)"), [1]Capacity!$B$5:$I$5, 0),0), 0)+(VLOOKUP(U3, [1]Capacity!$B$5:$I$35, MATCH(CONCATENATE(MIN(IF(VALUE(LEFT([1]Capacity!$D$5:$I$5,2))&gt;=U5,VALUE(LEFT([1]Capacity!$D$5:$I$5,2)),MAX(VALUE(LEFT([1]Capacity!$D$5:$I$5,2))))), " HR Capacity Credit (%)"), [1]Capacity!$B$5:$I$5, 0),0)-IF(MAX(IF(VALUE(LEFT([1]Capacity!$D$5:$I$5,2))&lt;U5,VALUE(LEFT([1]Capacity!$D$5:$I$5,2)),0))&gt;0, VLOOKUP(U3, [1]Capacity!$B$5:$I$35, MATCH(CONCATENATE(MAX(IF(VALUE(LEFT([1]Capacity!$D$5:$I$5,2))&lt;U5,VALUE(LEFT([1]Capacity!$D$5:$I$5,2)),0)), " HR Capacity Credit (%)"), [1]Capacity!$B$5:$I$5, 0),0), 0))*((U5-MAX(IF(VALUE(LEFT([1]Capacity!$D$5:$I$5,2))&lt;U5,VALUE(LEFT([1]Capacity!$D$5:$I$5,2)),0)))/(MIN(IF(VALUE(LEFT([1]Capacity!$D$5:$I$5,2))&gt;=U5,VALUE(LEFT([1]Capacity!$D$5:$I$5,2)),MAX(VALUE(LEFT([1]Capacity!$D$5:$I$5,2)))))-MAX(IF(VALUE(LEFT([1]Capacity!$D$5:$I$5,2))&lt;U5,VALUE(LEFT([1]Capacity!$D$5:$I$5,2)),0)))),VLOOKUP(U3, [1]Capacity!$B$5:$I$35, MATCH(CONCATENATE(MIN(IF(VALUE(LEFT([1]Capacity!$D$5:$I$5,2))&gt;=U5,VALUE(LEFT([1]Capacity!$D$5:$I$5,2)),MAX(VALUE(LEFT([1]Capacity!$D$5:$I$5,2))))), " HR Capacity Credit (%)"), [1]Capacity!$B$5:$I$5, 0),0))/100)</f>
        <v>11548350</v>
      </c>
      <c r="V16" s="14"/>
      <c r="W16" s="14"/>
      <c r="X16" s="14"/>
      <c r="Y16" s="14"/>
      <c r="Z16" s="14"/>
    </row>
    <row r="17" spans="1:26">
      <c r="A17" s="13" t="s">
        <v>70</v>
      </c>
      <c r="B17" s="14">
        <v>1173650.0562107179</v>
      </c>
      <c r="C17" s="14">
        <v>1605422.185534847</v>
      </c>
      <c r="D17" s="14">
        <v>1806942.6960348389</v>
      </c>
      <c r="E17" s="14">
        <v>1583786.069889992</v>
      </c>
      <c r="F17" s="14">
        <v>1474750.0559747971</v>
      </c>
      <c r="G17" s="14">
        <v>1204198.257987333</v>
      </c>
      <c r="H17" s="14">
        <v>1239399.9810823221</v>
      </c>
      <c r="I17" s="14">
        <v>1065371.9500115721</v>
      </c>
      <c r="J17" s="14">
        <v>914089.078220102</v>
      </c>
      <c r="K17" s="14">
        <v>1579934.761522386</v>
      </c>
      <c r="L17" s="14">
        <v>1904828.1620078059</v>
      </c>
      <c r="M17" s="14">
        <v>1883088.491384048</v>
      </c>
      <c r="N17" s="14">
        <v>1952045.388722776</v>
      </c>
      <c r="O17" s="14">
        <v>1870217.5584660941</v>
      </c>
      <c r="P17" s="14">
        <v>1791059.7113234571</v>
      </c>
      <c r="Q17" s="14">
        <v>1846801.9075723011</v>
      </c>
      <c r="R17" s="14">
        <v>1672884.5208830959</v>
      </c>
      <c r="S17" s="14">
        <v>1791017.77716355</v>
      </c>
      <c r="T17" s="14">
        <v>2129692.8334211069</v>
      </c>
      <c r="U17" s="14">
        <v>2234245.9537944449</v>
      </c>
      <c r="V17" s="14"/>
      <c r="W17" s="14"/>
      <c r="X17" s="14"/>
      <c r="Y17" s="14"/>
      <c r="Z17" s="14"/>
    </row>
    <row r="18" spans="1:26">
      <c r="A18" s="13" t="s">
        <v>0</v>
      </c>
      <c r="B18" s="14">
        <f t="shared" ref="B18:U18" si="2">SUM(B6:B17)</f>
        <v>15848882.453262717</v>
      </c>
      <c r="C18" s="14">
        <f t="shared" si="2"/>
        <v>17020416.538956847</v>
      </c>
      <c r="D18" s="14">
        <f t="shared" si="2"/>
        <v>17513853.447707839</v>
      </c>
      <c r="E18" s="14">
        <f t="shared" si="2"/>
        <v>16651537.261242993</v>
      </c>
      <c r="F18" s="14">
        <f t="shared" si="2"/>
        <v>15689957.099096797</v>
      </c>
      <c r="G18" s="14">
        <f t="shared" si="2"/>
        <v>14730178.329569334</v>
      </c>
      <c r="H18" s="14">
        <f t="shared" si="2"/>
        <v>14808106.035048323</v>
      </c>
      <c r="I18" s="14">
        <f t="shared" si="2"/>
        <v>14607090.282187572</v>
      </c>
      <c r="J18" s="14">
        <f t="shared" si="2"/>
        <v>14669193.115062103</v>
      </c>
      <c r="K18" s="14">
        <f t="shared" si="2"/>
        <v>16972715.946746387</v>
      </c>
      <c r="L18" s="14">
        <f t="shared" si="2"/>
        <v>18181195.437826805</v>
      </c>
      <c r="M18" s="14">
        <f t="shared" si="2"/>
        <v>18705104.515454046</v>
      </c>
      <c r="N18" s="14">
        <f t="shared" si="2"/>
        <v>19305939.294114776</v>
      </c>
      <c r="O18" s="14">
        <f t="shared" si="2"/>
        <v>19262990.843174096</v>
      </c>
      <c r="P18" s="14">
        <f t="shared" si="2"/>
        <v>19224187.63443746</v>
      </c>
      <c r="Q18" s="14">
        <f t="shared" si="2"/>
        <v>19696966.793109298</v>
      </c>
      <c r="R18" s="14">
        <f t="shared" si="2"/>
        <v>19653774.968046095</v>
      </c>
      <c r="S18" s="14">
        <f t="shared" si="2"/>
        <v>20182948.67386755</v>
      </c>
      <c r="T18" s="14">
        <f t="shared" si="2"/>
        <v>21490359.871301107</v>
      </c>
      <c r="U18" s="14">
        <f t="shared" si="2"/>
        <v>21670527.542850446</v>
      </c>
      <c r="V18" s="14">
        <f>SUM(V6:V17)</f>
        <v>3929229.3466370003</v>
      </c>
      <c r="W18" s="14">
        <f t="shared" si="0"/>
        <v>3928917.1282355003</v>
      </c>
      <c r="X18" s="14">
        <f>SUM(X6:X17)</f>
        <v>3928604.9098339998</v>
      </c>
      <c r="Y18" s="14">
        <f t="shared" si="1"/>
        <v>3928227.9933265001</v>
      </c>
      <c r="Z18" s="14">
        <f>SUM(Z6:Z17)</f>
        <v>3927851.0768190003</v>
      </c>
    </row>
    <row r="19" spans="1:26">
      <c r="A19" s="13" t="s">
        <v>9</v>
      </c>
      <c r="B19" s="14">
        <f t="shared" ref="B19:U19" si="3">B18/B4/1000</f>
        <v>352.19738785028261</v>
      </c>
      <c r="C19" s="14">
        <f t="shared" si="3"/>
        <v>378.23147864348545</v>
      </c>
      <c r="D19" s="14">
        <f t="shared" si="3"/>
        <v>389.19674328239643</v>
      </c>
      <c r="E19" s="14">
        <f t="shared" si="3"/>
        <v>370.03416136095541</v>
      </c>
      <c r="F19" s="14">
        <f t="shared" si="3"/>
        <v>348.66571331326213</v>
      </c>
      <c r="G19" s="14">
        <f t="shared" si="3"/>
        <v>327.33729621265189</v>
      </c>
      <c r="H19" s="14">
        <f t="shared" si="3"/>
        <v>329.06902300107384</v>
      </c>
      <c r="I19" s="14">
        <f t="shared" si="3"/>
        <v>324.60200627083492</v>
      </c>
      <c r="J19" s="14">
        <f t="shared" si="3"/>
        <v>325.98206922360231</v>
      </c>
      <c r="K19" s="14">
        <f t="shared" si="3"/>
        <v>377.17146548325303</v>
      </c>
      <c r="L19" s="14">
        <f t="shared" si="3"/>
        <v>404.02656528504014</v>
      </c>
      <c r="M19" s="14">
        <f t="shared" si="3"/>
        <v>415.66898923231213</v>
      </c>
      <c r="N19" s="14">
        <f t="shared" si="3"/>
        <v>429.02087320255055</v>
      </c>
      <c r="O19" s="14">
        <f t="shared" si="3"/>
        <v>428.06646318164661</v>
      </c>
      <c r="P19" s="14">
        <f t="shared" si="3"/>
        <v>427.20416965416581</v>
      </c>
      <c r="Q19" s="14">
        <f t="shared" si="3"/>
        <v>437.71037318020666</v>
      </c>
      <c r="R19" s="14">
        <f t="shared" si="3"/>
        <v>436.7505548454688</v>
      </c>
      <c r="S19" s="14">
        <f t="shared" si="3"/>
        <v>448.50997053038998</v>
      </c>
      <c r="T19" s="14">
        <f t="shared" si="3"/>
        <v>477.5635526955802</v>
      </c>
      <c r="U19" s="14">
        <f t="shared" si="3"/>
        <v>481.56727873000989</v>
      </c>
      <c r="V19" s="14">
        <f>V18/V4/1000</f>
        <v>87.316207703044455</v>
      </c>
      <c r="W19" s="14">
        <f t="shared" si="0"/>
        <v>87.309269516344443</v>
      </c>
      <c r="X19" s="14">
        <f>X18/X4/1000</f>
        <v>87.302331329644446</v>
      </c>
      <c r="Y19" s="14">
        <f t="shared" si="1"/>
        <v>87.293955407255567</v>
      </c>
      <c r="Z19" s="14">
        <f>Z18/Z4/1000</f>
        <v>87.285579484866673</v>
      </c>
    </row>
    <row r="20" spans="1:26">
      <c r="A20" s="13" t="s">
        <v>10</v>
      </c>
      <c r="B20" s="14">
        <f>B19/B5</f>
        <v>44.024673481285326</v>
      </c>
      <c r="C20" s="14">
        <f>C19/B5</f>
        <v>47.278934830435681</v>
      </c>
      <c r="D20" s="14">
        <f>D19/B5</f>
        <v>48.649592910299553</v>
      </c>
      <c r="E20" s="14">
        <f>E19/B5</f>
        <v>46.254270170119426</v>
      </c>
      <c r="F20" s="14">
        <f>F19/B5</f>
        <v>43.583214164157766</v>
      </c>
      <c r="G20" s="14">
        <f>G19/B5</f>
        <v>40.917162026581487</v>
      </c>
      <c r="H20" s="14">
        <f>H19/B5</f>
        <v>41.133627875134231</v>
      </c>
      <c r="I20" s="14">
        <f>I19/B5</f>
        <v>40.575250783854365</v>
      </c>
      <c r="J20" s="14">
        <f>J19/B5</f>
        <v>40.747758652950289</v>
      </c>
      <c r="K20" s="14">
        <f>K19/B5</f>
        <v>47.146433185406629</v>
      </c>
      <c r="L20" s="14">
        <f>L19/B5</f>
        <v>50.503320660630017</v>
      </c>
      <c r="M20" s="14">
        <f>M19/B5</f>
        <v>51.958623654039016</v>
      </c>
      <c r="N20" s="14">
        <f>N19/B5</f>
        <v>53.627609150318818</v>
      </c>
      <c r="O20" s="14">
        <f>O19/B5</f>
        <v>53.508307897705826</v>
      </c>
      <c r="P20" s="14">
        <f>P19/B5</f>
        <v>53.400521206770726</v>
      </c>
      <c r="Q20" s="14">
        <f>Q19/B5</f>
        <v>54.713796647525832</v>
      </c>
      <c r="R20" s="14">
        <f>R19/B5</f>
        <v>54.5938193556836</v>
      </c>
      <c r="S20" s="14">
        <f>S19/B5</f>
        <v>56.063746316298747</v>
      </c>
      <c r="T20" s="14">
        <f>T19/B5</f>
        <v>59.695444086947525</v>
      </c>
      <c r="U20" s="14">
        <f>U19/B5</f>
        <v>60.195909841251236</v>
      </c>
      <c r="V20" s="14">
        <f>V19/V5</f>
        <v>46.944197689808846</v>
      </c>
      <c r="W20" s="14">
        <f t="shared" si="0"/>
        <v>47.588764958065866</v>
      </c>
      <c r="X20" s="14">
        <f>X19/X5</f>
        <v>48.233332226322894</v>
      </c>
      <c r="Y20" s="14">
        <f t="shared" si="1"/>
        <v>49.055403108837638</v>
      </c>
      <c r="Z20" s="14">
        <f>Z19/Z5</f>
        <v>49.877473991352382</v>
      </c>
    </row>
    <row r="21" spans="1:26">
      <c r="A21" s="13" t="s">
        <v>11</v>
      </c>
      <c r="B21" s="15">
        <v>202.86714633400459</v>
      </c>
      <c r="C21" s="15">
        <v>201.60214877048611</v>
      </c>
      <c r="D21" s="15">
        <v>196.65679302074071</v>
      </c>
      <c r="E21" s="15">
        <v>179.50447298710651</v>
      </c>
      <c r="F21" s="15">
        <v>148.31236696532409</v>
      </c>
      <c r="G21" s="15">
        <v>123.1121415480787</v>
      </c>
      <c r="H21" s="15">
        <v>121.5801856742593</v>
      </c>
      <c r="I21" s="15">
        <v>133.9331983120602</v>
      </c>
      <c r="J21" s="15">
        <v>145.2999119618519</v>
      </c>
      <c r="K21" s="15">
        <v>162.97198038303239</v>
      </c>
      <c r="L21" s="15">
        <v>179.11635129967601</v>
      </c>
      <c r="M21" s="15">
        <v>184.45543957831021</v>
      </c>
      <c r="N21" s="15">
        <v>190.57405385425929</v>
      </c>
      <c r="O21" s="15">
        <v>199.47358040493049</v>
      </c>
      <c r="P21" s="15">
        <v>206.23029313706019</v>
      </c>
      <c r="Q21" s="15">
        <v>210.57575853467591</v>
      </c>
      <c r="R21" s="15">
        <v>210.4731327249074</v>
      </c>
      <c r="S21" s="15">
        <v>219.6723805517824</v>
      </c>
      <c r="T21" s="15">
        <v>217.7130786255324</v>
      </c>
      <c r="U21" s="15">
        <v>224.83362302432869</v>
      </c>
      <c r="V21" s="15">
        <v>238.73332353006771</v>
      </c>
      <c r="W21" s="15">
        <f t="shared" si="0"/>
        <v>241.93748558332726</v>
      </c>
      <c r="X21" s="15">
        <v>245.14164763658681</v>
      </c>
      <c r="Y21" s="15">
        <f t="shared" si="1"/>
        <v>249.2039787389283</v>
      </c>
      <c r="Z21" s="15">
        <v>253.26630984126979</v>
      </c>
    </row>
    <row r="22" spans="1:26">
      <c r="A22" s="13" t="s">
        <v>71</v>
      </c>
      <c r="B22" s="16">
        <v>26.98694658926112</v>
      </c>
      <c r="C22" s="16">
        <v>23.024711128404451</v>
      </c>
      <c r="D22" s="16">
        <v>20.274281795698769</v>
      </c>
      <c r="E22" s="16">
        <v>19.095885533820312</v>
      </c>
      <c r="F22" s="16">
        <v>11.592765665785411</v>
      </c>
      <c r="G22" s="16">
        <v>8.7717724929182221</v>
      </c>
      <c r="H22" s="16">
        <v>9.2154536607635613</v>
      </c>
      <c r="I22" s="16">
        <v>13.368324610330509</v>
      </c>
      <c r="J22" s="16">
        <v>16.994778053548369</v>
      </c>
      <c r="K22" s="16">
        <v>15.218872352753589</v>
      </c>
      <c r="L22" s="16">
        <v>15.78358235664807</v>
      </c>
      <c r="M22" s="16">
        <v>18.526163449338281</v>
      </c>
      <c r="N22" s="16">
        <v>22.045051580992549</v>
      </c>
      <c r="O22" s="16">
        <v>24.33486463226776</v>
      </c>
      <c r="P22" s="16">
        <v>27.54635007883245</v>
      </c>
      <c r="Q22" s="16">
        <v>28.959193797541559</v>
      </c>
      <c r="R22" s="16">
        <v>30.320545155871141</v>
      </c>
      <c r="S22" s="16">
        <v>32.743063929143638</v>
      </c>
      <c r="T22" s="16">
        <v>32.79553283711946</v>
      </c>
      <c r="U22" s="16">
        <v>33.830054095263549</v>
      </c>
      <c r="V22" s="16">
        <v>-11.515725140685831</v>
      </c>
      <c r="W22" s="16">
        <f t="shared" si="0"/>
        <v>-11.514205103515815</v>
      </c>
      <c r="X22" s="16">
        <v>-11.512685066345799</v>
      </c>
      <c r="Y22" s="16">
        <f t="shared" si="1"/>
        <v>-11.512803490340829</v>
      </c>
      <c r="Z22" s="16">
        <v>-11.512921914335861</v>
      </c>
    </row>
    <row r="23" spans="1:26">
      <c r="A23" s="13" t="s">
        <v>72</v>
      </c>
      <c r="B23" s="16">
        <v>129.79536162014799</v>
      </c>
      <c r="C23" s="16">
        <v>141.46784733226551</v>
      </c>
      <c r="D23" s="16">
        <v>149.40282752144299</v>
      </c>
      <c r="E23" s="16">
        <v>147.01553287669901</v>
      </c>
      <c r="F23" s="16">
        <v>152.02014507603809</v>
      </c>
      <c r="G23" s="16">
        <v>164.17933247505019</v>
      </c>
      <c r="H23" s="16">
        <v>155.7626356331036</v>
      </c>
      <c r="I23" s="16">
        <v>136.63149576393559</v>
      </c>
      <c r="J23" s="16">
        <v>125.8722764979094</v>
      </c>
      <c r="K23" s="16">
        <v>152.59158411793459</v>
      </c>
      <c r="L23" s="16">
        <v>159.03771640955549</v>
      </c>
      <c r="M23" s="16">
        <v>157.2335420651236</v>
      </c>
      <c r="N23" s="16">
        <v>159.378513005716</v>
      </c>
      <c r="O23" s="16">
        <v>153.65444115617359</v>
      </c>
      <c r="P23" s="16">
        <v>151.3123243517048</v>
      </c>
      <c r="Q23" s="16">
        <v>153.23556304672641</v>
      </c>
      <c r="R23" s="16">
        <v>149.26044432055809</v>
      </c>
      <c r="S23" s="16">
        <v>152.1155392640035</v>
      </c>
      <c r="T23" s="16">
        <v>164.37477160524301</v>
      </c>
      <c r="U23" s="16">
        <v>166.1802929393267</v>
      </c>
      <c r="V23" s="16">
        <v>473.27116203009831</v>
      </c>
      <c r="W23" s="16">
        <f t="shared" si="0"/>
        <v>473.30928055616698</v>
      </c>
      <c r="X23" s="16">
        <v>473.34739908223571</v>
      </c>
      <c r="Y23" s="16">
        <f t="shared" si="1"/>
        <v>473.39264666662945</v>
      </c>
      <c r="Z23" s="16">
        <v>473.43789425102318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>
        <f t="shared" si="0"/>
        <v>0</v>
      </c>
      <c r="X24" s="14"/>
      <c r="Y24" s="14">
        <f t="shared" si="1"/>
        <v>0</v>
      </c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>
        <f t="shared" si="0"/>
        <v>0</v>
      </c>
      <c r="X25" s="14"/>
      <c r="Y25" s="14">
        <f t="shared" si="1"/>
        <v>0</v>
      </c>
      <c r="Z25" s="14"/>
    </row>
    <row r="26" spans="1:26">
      <c r="A26" s="13" t="s">
        <v>75</v>
      </c>
      <c r="B26" s="16">
        <v>1.803196228433918</v>
      </c>
      <c r="C26" s="16">
        <v>1.1122997673703281</v>
      </c>
      <c r="D26" s="16">
        <v>0.57271600360824504</v>
      </c>
      <c r="E26" s="16">
        <v>1.9864923893862569</v>
      </c>
      <c r="F26" s="16">
        <v>1.15884232277107</v>
      </c>
      <c r="G26" s="16">
        <v>2.4953359035471978</v>
      </c>
      <c r="H26" s="16">
        <v>1.4121423948533769</v>
      </c>
      <c r="I26" s="16">
        <v>1.427469735591173</v>
      </c>
      <c r="J26" s="16">
        <v>2.488409014877337</v>
      </c>
      <c r="K26" s="16">
        <v>1.540704031548396</v>
      </c>
      <c r="L26" s="16">
        <v>0.6040468577629664</v>
      </c>
      <c r="M26" s="16">
        <v>2.9381447613745539</v>
      </c>
      <c r="N26" s="16">
        <v>3.5683692683144699</v>
      </c>
      <c r="O26" s="16">
        <v>2.402969268998846</v>
      </c>
      <c r="P26" s="16">
        <v>1.3149688559008901</v>
      </c>
      <c r="Q26" s="16">
        <v>1.8607395459360161</v>
      </c>
      <c r="R26" s="16">
        <v>3.2629369548729019</v>
      </c>
      <c r="S26" s="16">
        <v>2.3846322867733831</v>
      </c>
      <c r="T26" s="16">
        <v>3.9569048054607938</v>
      </c>
      <c r="U26" s="16">
        <v>1.5817342411850801</v>
      </c>
      <c r="V26" s="16">
        <v>1.392330238175232</v>
      </c>
      <c r="W26" s="16">
        <f t="shared" si="0"/>
        <v>1.3925948263934429</v>
      </c>
      <c r="X26" s="16">
        <v>1.392859414611654</v>
      </c>
      <c r="Y26" s="16">
        <f t="shared" si="1"/>
        <v>1.3934492048312541</v>
      </c>
      <c r="Z26" s="16">
        <v>1.394038995050854</v>
      </c>
    </row>
    <row r="27" spans="1:26">
      <c r="A27" s="13" t="s">
        <v>76</v>
      </c>
      <c r="B27" s="16">
        <v>0.18600083539886059</v>
      </c>
      <c r="C27" s="16">
        <v>0.13462421522751741</v>
      </c>
      <c r="D27" s="16">
        <v>7.3724425648645564E-2</v>
      </c>
      <c r="E27" s="16">
        <v>0.28090545182040932</v>
      </c>
      <c r="F27" s="16">
        <v>0.26161906721359962</v>
      </c>
      <c r="G27" s="16">
        <v>0.34985786814115571</v>
      </c>
      <c r="H27" s="16">
        <v>0.24959747290380541</v>
      </c>
      <c r="I27" s="16">
        <v>0.2487781896483022</v>
      </c>
      <c r="J27" s="16">
        <v>0.3601331409498808</v>
      </c>
      <c r="K27" s="16">
        <v>0.26474936992439091</v>
      </c>
      <c r="L27" s="14"/>
      <c r="M27" s="16">
        <v>0.44425900968894949</v>
      </c>
      <c r="N27" s="16">
        <v>0.47962943797855628</v>
      </c>
      <c r="O27" s="16">
        <v>0.29371541151990083</v>
      </c>
      <c r="P27" s="16">
        <v>0.1652197013210798</v>
      </c>
      <c r="Q27" s="16">
        <v>9.8936502084455938E-2</v>
      </c>
      <c r="R27" s="16">
        <v>0.32246987951807232</v>
      </c>
      <c r="S27" s="16">
        <v>0.5662007924712491</v>
      </c>
      <c r="T27" s="16">
        <v>0.33767488072373908</v>
      </c>
      <c r="U27" s="14"/>
      <c r="V27" s="16"/>
      <c r="W27" s="16">
        <f t="shared" si="0"/>
        <v>0</v>
      </c>
      <c r="X27" s="16"/>
      <c r="Y27" s="16">
        <f t="shared" si="1"/>
        <v>0</v>
      </c>
      <c r="Z27" s="14"/>
    </row>
    <row r="28" spans="1:26">
      <c r="A28" s="13" t="s">
        <v>77</v>
      </c>
      <c r="B28" s="15">
        <v>73032.172680241667</v>
      </c>
      <c r="C28" s="15">
        <v>72576.773557375011</v>
      </c>
      <c r="D28" s="15">
        <v>70796.44548746667</v>
      </c>
      <c r="E28" s="15">
        <v>64621.610275358333</v>
      </c>
      <c r="F28" s="15">
        <v>53392.45210751667</v>
      </c>
      <c r="G28" s="15">
        <v>44320.370957308332</v>
      </c>
      <c r="H28" s="15">
        <v>43768.866842733332</v>
      </c>
      <c r="I28" s="15">
        <v>48215.951392341667</v>
      </c>
      <c r="J28" s="15">
        <v>52307.968306266674</v>
      </c>
      <c r="K28" s="15">
        <v>58669.91293789167</v>
      </c>
      <c r="L28" s="15">
        <v>64481.886467883327</v>
      </c>
      <c r="M28" s="15">
        <v>66403.958248191673</v>
      </c>
      <c r="N28" s="15">
        <v>68606.65938753332</v>
      </c>
      <c r="O28" s="15">
        <v>71810.488945775011</v>
      </c>
      <c r="P28" s="15">
        <v>74242.905529341675</v>
      </c>
      <c r="Q28" s="15">
        <v>75807.273072483324</v>
      </c>
      <c r="R28" s="15">
        <v>75770.327780966662</v>
      </c>
      <c r="S28" s="15">
        <v>79082.056998641667</v>
      </c>
      <c r="T28" s="15">
        <v>78376.708305191671</v>
      </c>
      <c r="U28" s="15">
        <v>80940.104288758346</v>
      </c>
      <c r="V28" s="15">
        <v>19981.97917946666</v>
      </c>
      <c r="W28" s="15">
        <f t="shared" si="0"/>
        <v>19974.383189733329</v>
      </c>
      <c r="X28" s="15">
        <v>19966.787199999999</v>
      </c>
      <c r="Y28" s="15">
        <f t="shared" si="1"/>
        <v>19955.754549999998</v>
      </c>
      <c r="Z28" s="15">
        <v>19944.7219</v>
      </c>
    </row>
    <row r="29" spans="1:26">
      <c r="A29" s="13" t="s">
        <v>78</v>
      </c>
      <c r="B29" s="15">
        <v>19196.96884424167</v>
      </c>
      <c r="C29" s="15">
        <v>20558.908254708331</v>
      </c>
      <c r="D29" s="15">
        <v>21754.492668800001</v>
      </c>
      <c r="E29" s="15">
        <v>21629.855644941661</v>
      </c>
      <c r="F29" s="15">
        <v>20278.4846841</v>
      </c>
      <c r="G29" s="15">
        <v>21597.405583308329</v>
      </c>
      <c r="H29" s="15">
        <v>18498.928500983329</v>
      </c>
      <c r="I29" s="15">
        <v>19297.047896425</v>
      </c>
      <c r="J29" s="15">
        <v>20321.475666850001</v>
      </c>
      <c r="K29" s="15">
        <v>21131.932104558331</v>
      </c>
      <c r="L29" s="15">
        <v>21983.690725216671</v>
      </c>
      <c r="M29" s="15">
        <v>22716.678326691668</v>
      </c>
      <c r="N29" s="15">
        <v>22128.036384949999</v>
      </c>
      <c r="O29" s="15">
        <v>21075.806221775001</v>
      </c>
      <c r="P29" s="15">
        <v>20264.156474675001</v>
      </c>
      <c r="Q29" s="15">
        <v>20490.198327149999</v>
      </c>
      <c r="R29" s="15">
        <v>20176.553559633339</v>
      </c>
      <c r="S29" s="15">
        <v>19865.293920975</v>
      </c>
      <c r="T29" s="15">
        <v>21108.48475319166</v>
      </c>
      <c r="U29" s="15">
        <v>21102.891060758331</v>
      </c>
      <c r="V29" s="15">
        <v>12239.61517946666</v>
      </c>
      <c r="W29" s="15">
        <f t="shared" si="0"/>
        <v>12233.14418973333</v>
      </c>
      <c r="X29" s="15">
        <v>12226.673199999999</v>
      </c>
      <c r="Y29" s="15">
        <f t="shared" si="1"/>
        <v>12217.026549999999</v>
      </c>
      <c r="Z29" s="15">
        <v>12207.3799</v>
      </c>
    </row>
    <row r="30" spans="1:26">
      <c r="A30" s="13" t="s">
        <v>79</v>
      </c>
      <c r="B30" s="15">
        <v>53835.203836000001</v>
      </c>
      <c r="C30" s="15">
        <v>52017.865302666673</v>
      </c>
      <c r="D30" s="15">
        <v>49041.952818666672</v>
      </c>
      <c r="E30" s="15">
        <v>42991.754630416668</v>
      </c>
      <c r="F30" s="15">
        <v>33113.967423416667</v>
      </c>
      <c r="G30" s="15">
        <v>22722.965373999999</v>
      </c>
      <c r="H30" s="15">
        <v>25269.938341749999</v>
      </c>
      <c r="I30" s="15">
        <v>28918.90349591666</v>
      </c>
      <c r="J30" s="15">
        <v>31986.492639416669</v>
      </c>
      <c r="K30" s="15">
        <v>37537.980833333328</v>
      </c>
      <c r="L30" s="15">
        <v>42498.195742666663</v>
      </c>
      <c r="M30" s="15">
        <v>43687.279921500012</v>
      </c>
      <c r="N30" s="15">
        <v>46478.623002583328</v>
      </c>
      <c r="O30" s="15">
        <v>50734.682724000013</v>
      </c>
      <c r="P30" s="15">
        <v>53978.749054666667</v>
      </c>
      <c r="Q30" s="15">
        <v>55317.074745333317</v>
      </c>
      <c r="R30" s="15">
        <v>55593.774221333333</v>
      </c>
      <c r="S30" s="15">
        <v>59216.76307766667</v>
      </c>
      <c r="T30" s="15">
        <v>57268.223552000003</v>
      </c>
      <c r="U30" s="15">
        <v>59837.213228000008</v>
      </c>
      <c r="V30" s="15">
        <v>7742.3639999999996</v>
      </c>
      <c r="W30" s="15">
        <f t="shared" si="0"/>
        <v>7741.2389999999996</v>
      </c>
      <c r="X30" s="15">
        <v>7740.1139999999996</v>
      </c>
      <c r="Y30" s="15">
        <f t="shared" si="1"/>
        <v>7738.7279999999992</v>
      </c>
      <c r="Z30" s="15">
        <v>7737.3419999999996</v>
      </c>
    </row>
    <row r="31" spans="1:26">
      <c r="A31" s="13" t="s">
        <v>80</v>
      </c>
      <c r="B31" s="15">
        <v>62885.3481225</v>
      </c>
      <c r="C31" s="15">
        <v>60677.793659416668</v>
      </c>
      <c r="D31" s="15">
        <v>57189.38204425</v>
      </c>
      <c r="E31" s="15">
        <v>50275.184643083332</v>
      </c>
      <c r="F31" s="15">
        <v>38641.223823499997</v>
      </c>
      <c r="G31" s="15">
        <v>27106.593675333341</v>
      </c>
      <c r="H31" s="15">
        <v>29560.139552416669</v>
      </c>
      <c r="I31" s="15">
        <v>33986.485059833343</v>
      </c>
      <c r="J31" s="15">
        <v>37901.750876500002</v>
      </c>
      <c r="K31" s="15">
        <v>43806.213759416663</v>
      </c>
      <c r="L31" s="15">
        <v>49529.723481166657</v>
      </c>
      <c r="M31" s="15">
        <v>51188.885999916667</v>
      </c>
      <c r="N31" s="15">
        <v>54479.158905416669</v>
      </c>
      <c r="O31" s="15">
        <v>59229.621165666671</v>
      </c>
      <c r="P31" s="15">
        <v>62975.902919749991</v>
      </c>
      <c r="Q31" s="15">
        <v>64544.041133999999</v>
      </c>
      <c r="R31" s="15">
        <v>64963.14272916667</v>
      </c>
      <c r="S31" s="15">
        <v>69132.093808583333</v>
      </c>
      <c r="T31" s="15">
        <v>66944.382597500007</v>
      </c>
      <c r="U31" s="15">
        <v>69819.128310666667</v>
      </c>
      <c r="V31" s="15">
        <v>9027.5210676666666</v>
      </c>
      <c r="W31" s="15">
        <f t="shared" si="0"/>
        <v>9026.8627109166664</v>
      </c>
      <c r="X31" s="15">
        <v>9026.2043541666662</v>
      </c>
      <c r="Y31" s="15">
        <f t="shared" si="1"/>
        <v>9025.3721912500005</v>
      </c>
      <c r="Z31" s="15">
        <v>9024.5400283333347</v>
      </c>
    </row>
    <row r="32" spans="1:26">
      <c r="A32" s="13" t="s">
        <v>81</v>
      </c>
      <c r="B32" s="14">
        <v>5290476.2187589994</v>
      </c>
      <c r="C32" s="14">
        <v>5961766.7562709991</v>
      </c>
      <c r="D32" s="14">
        <v>6167532.7709950013</v>
      </c>
      <c r="E32" s="14">
        <v>5360406.545159</v>
      </c>
      <c r="F32" s="14">
        <v>4586031.4789260002</v>
      </c>
      <c r="G32" s="14">
        <v>3492868.4141790001</v>
      </c>
      <c r="H32" s="14">
        <v>3663702.1021460011</v>
      </c>
      <c r="I32" s="14">
        <v>3496890.6758560012</v>
      </c>
      <c r="J32" s="14">
        <v>3382080.8017199989</v>
      </c>
      <c r="K32" s="14">
        <v>5061298.7844850011</v>
      </c>
      <c r="L32" s="14">
        <v>5977059.5327730002</v>
      </c>
      <c r="M32" s="14">
        <v>5920772.0964239994</v>
      </c>
      <c r="N32" s="14">
        <v>6206697.9525459995</v>
      </c>
      <c r="O32" s="14">
        <v>6354264.5079049999</v>
      </c>
      <c r="P32" s="14">
        <v>6432893.716701</v>
      </c>
      <c r="Q32" s="14">
        <v>6607399.699023</v>
      </c>
      <c r="R32" s="14">
        <v>6328233.5391459996</v>
      </c>
      <c r="S32" s="14">
        <v>6744193.2818980003</v>
      </c>
      <c r="T32" s="14">
        <v>7217974.4688610015</v>
      </c>
      <c r="U32" s="14">
        <v>7581780.7352679996</v>
      </c>
      <c r="V32" s="14">
        <v>3768196.0584570002</v>
      </c>
      <c r="W32" s="14">
        <f t="shared" si="0"/>
        <v>3767937.3685154999</v>
      </c>
      <c r="X32" s="14">
        <v>3767678.678574</v>
      </c>
      <c r="Y32" s="14">
        <f t="shared" si="1"/>
        <v>3767364.2034064997</v>
      </c>
      <c r="Z32" s="14">
        <v>3767049.7282389998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>
        <f t="shared" si="0"/>
        <v>0</v>
      </c>
      <c r="X33" s="14"/>
      <c r="Y33" s="14">
        <f t="shared" si="1"/>
        <v>0</v>
      </c>
      <c r="Z33" s="14"/>
    </row>
    <row r="34" spans="1:26">
      <c r="A34" s="13" t="s">
        <v>83</v>
      </c>
      <c r="B34" s="24">
        <v>2611.25</v>
      </c>
      <c r="C34" s="15">
        <v>2522.75</v>
      </c>
      <c r="D34" s="15">
        <v>2378.416666666667</v>
      </c>
      <c r="E34" s="15">
        <v>2087</v>
      </c>
      <c r="F34" s="15">
        <v>1607.333333333333</v>
      </c>
      <c r="G34" s="15">
        <v>1119.25</v>
      </c>
      <c r="H34" s="15">
        <v>1231.166666666667</v>
      </c>
      <c r="I34" s="15">
        <v>1409.583333333333</v>
      </c>
      <c r="J34" s="15">
        <v>1565.916666666667</v>
      </c>
      <c r="K34" s="15">
        <v>1821.5</v>
      </c>
      <c r="L34" s="15">
        <v>2060.75</v>
      </c>
      <c r="M34" s="15">
        <v>2126.416666666667</v>
      </c>
      <c r="N34" s="15">
        <v>2257.583333333333</v>
      </c>
      <c r="O34" s="15">
        <v>2461.5</v>
      </c>
      <c r="P34" s="15">
        <v>2617.75</v>
      </c>
      <c r="Q34" s="15">
        <v>2680.583333333333</v>
      </c>
      <c r="R34" s="15">
        <v>2699.5</v>
      </c>
      <c r="S34" s="15">
        <v>2871.75</v>
      </c>
      <c r="T34" s="15">
        <v>2780.416666666667</v>
      </c>
      <c r="U34" s="15">
        <v>2902.083333333333</v>
      </c>
      <c r="V34" s="15">
        <v>378.25</v>
      </c>
      <c r="W34" s="15">
        <f t="shared" si="0"/>
        <v>378.20833333333337</v>
      </c>
      <c r="X34" s="15">
        <v>378.16666666666669</v>
      </c>
      <c r="Y34" s="15">
        <f t="shared" si="1"/>
        <v>378.16666666666669</v>
      </c>
      <c r="Z34" s="15">
        <v>378.16666666666669</v>
      </c>
    </row>
    <row r="35" spans="1:26">
      <c r="A35" s="13" t="s">
        <v>84</v>
      </c>
      <c r="B35" s="24">
        <v>4524.166666666667</v>
      </c>
      <c r="C35" s="15">
        <v>4770.916666666667</v>
      </c>
      <c r="D35" s="15">
        <v>5026.416666666667</v>
      </c>
      <c r="E35" s="15">
        <v>5124.416666666667</v>
      </c>
      <c r="F35" s="15">
        <v>4854.166666666667</v>
      </c>
      <c r="G35" s="15">
        <v>5005.5</v>
      </c>
      <c r="H35" s="15">
        <v>4449</v>
      </c>
      <c r="I35" s="15">
        <v>4717.75</v>
      </c>
      <c r="J35" s="15">
        <v>4846.083333333333</v>
      </c>
      <c r="K35" s="15">
        <v>4967.916666666667</v>
      </c>
      <c r="L35" s="15">
        <v>5069.5</v>
      </c>
      <c r="M35" s="15">
        <v>5333.416666666667</v>
      </c>
      <c r="N35" s="15">
        <v>5194.833333333333</v>
      </c>
      <c r="O35" s="15">
        <v>4918.083333333333</v>
      </c>
      <c r="P35" s="15">
        <v>4746.333333333333</v>
      </c>
      <c r="Q35" s="15">
        <v>4723.25</v>
      </c>
      <c r="R35" s="15">
        <v>4709.083333333333</v>
      </c>
      <c r="S35" s="15">
        <v>4625.166666666667</v>
      </c>
      <c r="T35" s="15">
        <v>4911.833333333333</v>
      </c>
      <c r="U35" s="15">
        <v>4829.75</v>
      </c>
      <c r="V35" s="15">
        <v>3062.833333333333</v>
      </c>
      <c r="W35" s="15">
        <f t="shared" si="0"/>
        <v>3062.875</v>
      </c>
      <c r="X35" s="15">
        <v>3062.916666666667</v>
      </c>
      <c r="Y35" s="15">
        <f t="shared" si="1"/>
        <v>3061.9583333333335</v>
      </c>
      <c r="Z35" s="15">
        <v>3061</v>
      </c>
    </row>
    <row r="36" spans="1:26">
      <c r="A36" s="13" t="s">
        <v>85</v>
      </c>
      <c r="B36" s="24">
        <v>1624.583333333333</v>
      </c>
      <c r="C36" s="15">
        <v>1466.333333333333</v>
      </c>
      <c r="D36" s="15">
        <v>1355.166666666667</v>
      </c>
      <c r="E36" s="15">
        <v>1572.583333333333</v>
      </c>
      <c r="F36" s="15">
        <v>2298.5</v>
      </c>
      <c r="G36" s="15">
        <v>2635.25</v>
      </c>
      <c r="H36" s="15">
        <v>3079.833333333333</v>
      </c>
      <c r="I36" s="15">
        <v>2656.666666666667</v>
      </c>
      <c r="J36" s="15">
        <v>2348</v>
      </c>
      <c r="K36" s="15">
        <v>1970.583333333333</v>
      </c>
      <c r="L36" s="15">
        <v>1629.75</v>
      </c>
      <c r="M36" s="15">
        <v>1324.166666666667</v>
      </c>
      <c r="N36" s="15">
        <v>1307.583333333333</v>
      </c>
      <c r="O36" s="15">
        <v>1380.416666666667</v>
      </c>
      <c r="P36" s="15">
        <v>1395.916666666667</v>
      </c>
      <c r="Q36" s="15">
        <v>1380.166666666667</v>
      </c>
      <c r="R36" s="15">
        <v>1351.416666666667</v>
      </c>
      <c r="S36" s="15">
        <v>1263.083333333333</v>
      </c>
      <c r="T36" s="15">
        <v>1067.75</v>
      </c>
      <c r="U36" s="15">
        <v>1052.166666666667</v>
      </c>
      <c r="V36" s="15">
        <v>5318.916666666667</v>
      </c>
      <c r="W36" s="15">
        <f t="shared" si="0"/>
        <v>5318.916666666667</v>
      </c>
      <c r="X36" s="15">
        <v>5318.916666666667</v>
      </c>
      <c r="Y36" s="15">
        <f t="shared" si="1"/>
        <v>5319.875</v>
      </c>
      <c r="Z36" s="15">
        <v>5320.833333333333</v>
      </c>
    </row>
    <row r="37" spans="1:26">
      <c r="A37" s="13" t="s">
        <v>86</v>
      </c>
      <c r="B37" s="15">
        <v>127.9502923262082</v>
      </c>
      <c r="C37" s="15">
        <v>118.9174071332763</v>
      </c>
      <c r="D37" s="15">
        <v>111.38695352721651</v>
      </c>
      <c r="E37" s="15">
        <v>96.95765494140862</v>
      </c>
      <c r="F37" s="15">
        <v>75.245016595566966</v>
      </c>
      <c r="G37" s="15">
        <v>58.829446921394613</v>
      </c>
      <c r="H37" s="15">
        <v>84.6853910257325</v>
      </c>
      <c r="I37" s="15">
        <v>70.206832343607701</v>
      </c>
      <c r="J37" s="15">
        <v>81.988623862947108</v>
      </c>
      <c r="K37" s="15">
        <v>86.27631852586569</v>
      </c>
      <c r="L37" s="15">
        <v>92.266627561976804</v>
      </c>
      <c r="M37" s="15">
        <v>94.473093863179272</v>
      </c>
      <c r="N37" s="15">
        <v>102.76564601082571</v>
      </c>
      <c r="O37" s="15">
        <v>116.29847710911341</v>
      </c>
      <c r="P37" s="15">
        <v>122.9969108052131</v>
      </c>
      <c r="Q37" s="15">
        <v>123.0148094179</v>
      </c>
      <c r="R37" s="15">
        <v>129.6919730553368</v>
      </c>
      <c r="S37" s="15">
        <v>131.4392981679319</v>
      </c>
      <c r="T37" s="15">
        <v>127.2519054572774</v>
      </c>
      <c r="U37" s="15">
        <v>127.2398304732468</v>
      </c>
      <c r="V37" s="15">
        <v>34.373564892998473</v>
      </c>
      <c r="W37" s="15">
        <f t="shared" si="0"/>
        <v>33.983693747869097</v>
      </c>
      <c r="X37" s="15">
        <v>33.593822602739728</v>
      </c>
      <c r="Y37" s="15">
        <f t="shared" si="1"/>
        <v>33.116049628995434</v>
      </c>
      <c r="Z37" s="15">
        <v>32.63827665525114</v>
      </c>
    </row>
    <row r="38" spans="1:26">
      <c r="A38" s="13" t="s">
        <v>87</v>
      </c>
      <c r="B38" s="17">
        <v>0.47837737416716081</v>
      </c>
      <c r="C38" s="17">
        <v>0.44446274854061429</v>
      </c>
      <c r="D38" s="17">
        <v>0.41570146750773029</v>
      </c>
      <c r="E38" s="17">
        <v>0.37502558509501771</v>
      </c>
      <c r="F38" s="17">
        <v>0.31050258598591252</v>
      </c>
      <c r="G38" s="17">
        <v>0.22097197874409241</v>
      </c>
      <c r="H38" s="17">
        <v>0.26042339028359179</v>
      </c>
      <c r="I38" s="17">
        <v>0.28967748128737308</v>
      </c>
      <c r="J38" s="17">
        <v>0.33308824903771073</v>
      </c>
      <c r="K38" s="17">
        <v>0.34442848364603629</v>
      </c>
      <c r="L38" s="17">
        <v>0.36585713283819199</v>
      </c>
      <c r="M38" s="17">
        <v>0.36575550038103871</v>
      </c>
      <c r="N38" s="17">
        <v>0.39569444845417551</v>
      </c>
      <c r="O38" s="17">
        <v>0.44088500932238922</v>
      </c>
      <c r="P38" s="17">
        <v>0.47185129867161563</v>
      </c>
      <c r="Q38" s="17">
        <v>0.47967941228117511</v>
      </c>
      <c r="R38" s="17">
        <v>0.48735815946630168</v>
      </c>
      <c r="S38" s="17">
        <v>0.50428452128467549</v>
      </c>
      <c r="T38" s="17">
        <v>0.47403182613552181</v>
      </c>
      <c r="U38" s="17">
        <v>0.49327804853099838</v>
      </c>
      <c r="V38" s="17">
        <v>0.27553599332354772</v>
      </c>
      <c r="W38" s="17">
        <f t="shared" si="0"/>
        <v>0.27925796378803847</v>
      </c>
      <c r="X38" s="17">
        <v>0.28297993425252921</v>
      </c>
      <c r="Y38" s="17">
        <f t="shared" si="1"/>
        <v>0.28767584896190435</v>
      </c>
      <c r="Z38" s="17">
        <v>0.29237176367127948</v>
      </c>
    </row>
    <row r="39" spans="1:26">
      <c r="A39" s="13" t="s">
        <v>88</v>
      </c>
      <c r="B39" s="17">
        <v>7.3991628614916288E-2</v>
      </c>
      <c r="C39" s="17">
        <v>6.2404870624048703E-2</v>
      </c>
      <c r="D39" s="17">
        <v>4.3721461187214608E-2</v>
      </c>
      <c r="E39" s="17">
        <v>3.0310792349726771E-2</v>
      </c>
      <c r="F39" s="17">
        <v>1.8131659056316592E-2</v>
      </c>
      <c r="G39" s="17">
        <v>2.6826484018264841E-3</v>
      </c>
      <c r="H39" s="17">
        <v>6.3736681887366822E-2</v>
      </c>
      <c r="I39" s="17">
        <v>1.4875531268973889E-2</v>
      </c>
      <c r="J39" s="17">
        <v>2.5665905631659061E-2</v>
      </c>
      <c r="K39" s="17">
        <v>3.440829528158295E-2</v>
      </c>
      <c r="L39" s="17">
        <v>3.2905251141552509E-2</v>
      </c>
      <c r="M39" s="17">
        <v>2.669626593806922E-2</v>
      </c>
      <c r="N39" s="17">
        <v>3.4589041095890408E-2</v>
      </c>
      <c r="O39" s="17">
        <v>5.411910197869102E-2</v>
      </c>
      <c r="P39" s="17">
        <v>7.4039193302891937E-2</v>
      </c>
      <c r="Q39" s="17">
        <v>6.7044247115968431E-2</v>
      </c>
      <c r="R39" s="17">
        <v>8.0279680365296799E-2</v>
      </c>
      <c r="S39" s="17">
        <v>8.8327625570776253E-2</v>
      </c>
      <c r="T39" s="17">
        <v>7.0614535768645362E-2</v>
      </c>
      <c r="U39" s="17">
        <v>7.2347449908925318E-2</v>
      </c>
      <c r="V39" s="17">
        <v>0.18701484018264841</v>
      </c>
      <c r="W39" s="17">
        <f t="shared" si="0"/>
        <v>0.18583999238964996</v>
      </c>
      <c r="X39" s="17">
        <v>0.18466514459665151</v>
      </c>
      <c r="Y39" s="17">
        <f t="shared" si="1"/>
        <v>0.18037956621004569</v>
      </c>
      <c r="Z39" s="17">
        <v>0.17609398782343991</v>
      </c>
    </row>
    <row r="40" spans="1:26">
      <c r="A40" s="13" t="s">
        <v>89</v>
      </c>
      <c r="B40" s="15">
        <v>1202.166666666667</v>
      </c>
      <c r="C40" s="15">
        <v>1161.75</v>
      </c>
      <c r="D40" s="15">
        <v>1094.083333333333</v>
      </c>
      <c r="E40" s="15">
        <v>960.08333333333337</v>
      </c>
      <c r="F40" s="15">
        <v>738.66666666666663</v>
      </c>
      <c r="G40" s="15">
        <v>506.66666666666669</v>
      </c>
      <c r="H40" s="15">
        <v>563.16666666666663</v>
      </c>
      <c r="I40" s="15">
        <v>644.75</v>
      </c>
      <c r="J40" s="15">
        <v>713.16666666666663</v>
      </c>
      <c r="K40" s="15">
        <v>836.66666666666663</v>
      </c>
      <c r="L40" s="15">
        <v>949.33333333333337</v>
      </c>
      <c r="M40" s="15">
        <v>975.75</v>
      </c>
      <c r="N40" s="15">
        <v>1036.083333333333</v>
      </c>
      <c r="O40" s="15">
        <v>1131.833333333333</v>
      </c>
      <c r="P40" s="15">
        <v>1205.416666666667</v>
      </c>
      <c r="Q40" s="15">
        <v>1234.5</v>
      </c>
      <c r="R40" s="15">
        <v>1241.833333333333</v>
      </c>
      <c r="S40" s="15">
        <v>1321.583333333333</v>
      </c>
      <c r="T40" s="15">
        <v>1276.416666666667</v>
      </c>
      <c r="U40" s="15">
        <v>1336</v>
      </c>
      <c r="V40" s="15">
        <v>173.25</v>
      </c>
      <c r="W40" s="15">
        <f t="shared" si="0"/>
        <v>173.20833333333337</v>
      </c>
      <c r="X40" s="15">
        <v>173.16666666666671</v>
      </c>
      <c r="Y40" s="15">
        <f t="shared" si="1"/>
        <v>173.16666666666671</v>
      </c>
      <c r="Z40" s="15">
        <v>173.16666666666671</v>
      </c>
    </row>
    <row r="41" spans="1:26">
      <c r="A41" s="13" t="s">
        <v>90</v>
      </c>
      <c r="B41" s="15">
        <v>1409.083333333333</v>
      </c>
      <c r="C41" s="15">
        <v>1361</v>
      </c>
      <c r="D41" s="15">
        <v>1284.333333333333</v>
      </c>
      <c r="E41" s="15">
        <v>1126.916666666667</v>
      </c>
      <c r="F41" s="15">
        <v>868.66666666666663</v>
      </c>
      <c r="G41" s="15">
        <v>612.58333333333337</v>
      </c>
      <c r="H41" s="15">
        <v>668</v>
      </c>
      <c r="I41" s="15">
        <v>764.83333333333337</v>
      </c>
      <c r="J41" s="15">
        <v>852.75</v>
      </c>
      <c r="K41" s="15">
        <v>984.83333333333337</v>
      </c>
      <c r="L41" s="15">
        <v>1111.416666666667</v>
      </c>
      <c r="M41" s="15">
        <v>1150.666666666667</v>
      </c>
      <c r="N41" s="15">
        <v>1221.5</v>
      </c>
      <c r="O41" s="15">
        <v>1329.666666666667</v>
      </c>
      <c r="P41" s="15">
        <v>1412.333333333333</v>
      </c>
      <c r="Q41" s="15">
        <v>1446.083333333333</v>
      </c>
      <c r="R41" s="15">
        <v>1457.666666666667</v>
      </c>
      <c r="S41" s="15">
        <v>1550.166666666667</v>
      </c>
      <c r="T41" s="15">
        <v>1504</v>
      </c>
      <c r="U41" s="15">
        <v>1566.083333333333</v>
      </c>
      <c r="V41" s="15">
        <v>205</v>
      </c>
      <c r="W41" s="15">
        <f t="shared" si="0"/>
        <v>205</v>
      </c>
      <c r="X41" s="15">
        <v>205</v>
      </c>
      <c r="Y41" s="15">
        <f t="shared" si="1"/>
        <v>205</v>
      </c>
      <c r="Z41" s="15">
        <v>205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>
        <f t="shared" si="0"/>
        <v>0</v>
      </c>
      <c r="X42" s="14"/>
      <c r="Y42" s="14">
        <f t="shared" si="1"/>
        <v>0</v>
      </c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>
        <f t="shared" si="0"/>
        <v>0</v>
      </c>
      <c r="X43" s="14"/>
      <c r="Y43" s="14">
        <f t="shared" si="1"/>
        <v>0</v>
      </c>
      <c r="Z43" s="14"/>
    </row>
    <row r="44" spans="1:26">
      <c r="A44" s="13" t="s">
        <v>93</v>
      </c>
      <c r="B44" s="15">
        <v>4396.166666666667</v>
      </c>
      <c r="C44" s="15">
        <v>4717.916666666667</v>
      </c>
      <c r="D44" s="15">
        <v>4997.416666666667</v>
      </c>
      <c r="E44" s="15">
        <v>4980.416666666667</v>
      </c>
      <c r="F44" s="15">
        <v>4729.166666666667</v>
      </c>
      <c r="G44" s="15">
        <v>4951.5</v>
      </c>
      <c r="H44" s="15">
        <v>4311</v>
      </c>
      <c r="I44" s="15">
        <v>4495.75</v>
      </c>
      <c r="J44" s="15">
        <v>4655.083333333333</v>
      </c>
      <c r="K44" s="15">
        <v>4887.916666666667</v>
      </c>
      <c r="L44" s="15">
        <v>5069.5</v>
      </c>
      <c r="M44" s="15">
        <v>5203.416666666667</v>
      </c>
      <c r="N44" s="15">
        <v>5063.833333333333</v>
      </c>
      <c r="O44" s="15">
        <v>4844.083333333333</v>
      </c>
      <c r="P44" s="15">
        <v>4667.333333333333</v>
      </c>
      <c r="Q44" s="15">
        <v>4713.25</v>
      </c>
      <c r="R44" s="15">
        <v>4637.083333333333</v>
      </c>
      <c r="S44" s="15">
        <v>4559.166666666667</v>
      </c>
      <c r="T44" s="15">
        <v>4835.833333333333</v>
      </c>
      <c r="U44" s="15">
        <v>4829.75</v>
      </c>
      <c r="V44" s="15">
        <v>3062.833333333333</v>
      </c>
      <c r="W44" s="15">
        <f t="shared" si="0"/>
        <v>3062.875</v>
      </c>
      <c r="X44" s="15">
        <v>3062.916666666667</v>
      </c>
      <c r="Y44" s="15">
        <f t="shared" si="1"/>
        <v>3061.9583333333335</v>
      </c>
      <c r="Z44" s="15">
        <v>3061</v>
      </c>
    </row>
    <row r="45" spans="1:26">
      <c r="A45" s="13" t="s">
        <v>94</v>
      </c>
      <c r="B45" s="15">
        <v>128</v>
      </c>
      <c r="C45" s="15">
        <v>53</v>
      </c>
      <c r="D45" s="15">
        <v>29</v>
      </c>
      <c r="E45" s="15">
        <v>144</v>
      </c>
      <c r="F45" s="15">
        <v>125</v>
      </c>
      <c r="G45" s="15">
        <v>54</v>
      </c>
      <c r="H45" s="15">
        <v>138</v>
      </c>
      <c r="I45" s="15">
        <v>222</v>
      </c>
      <c r="J45" s="15">
        <v>191</v>
      </c>
      <c r="K45" s="15">
        <v>80</v>
      </c>
      <c r="L45" s="14"/>
      <c r="M45" s="15">
        <v>130</v>
      </c>
      <c r="N45" s="15">
        <v>131</v>
      </c>
      <c r="O45" s="15">
        <v>74</v>
      </c>
      <c r="P45" s="15">
        <v>79</v>
      </c>
      <c r="Q45" s="15">
        <v>10</v>
      </c>
      <c r="R45" s="15">
        <v>72</v>
      </c>
      <c r="S45" s="15">
        <v>66</v>
      </c>
      <c r="T45" s="15">
        <v>76</v>
      </c>
      <c r="U45" s="14"/>
      <c r="V45" s="15"/>
      <c r="W45" s="15">
        <f t="shared" si="0"/>
        <v>0</v>
      </c>
      <c r="X45" s="15"/>
      <c r="Y45" s="15">
        <f t="shared" si="1"/>
        <v>0</v>
      </c>
      <c r="Z45" s="14"/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f t="shared" si="0"/>
        <v>0</v>
      </c>
      <c r="X46" s="14"/>
      <c r="Y46" s="14">
        <f t="shared" si="1"/>
        <v>0</v>
      </c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>
        <f t="shared" si="0"/>
        <v>0</v>
      </c>
      <c r="X47" s="14"/>
      <c r="Y47" s="14">
        <f t="shared" si="1"/>
        <v>0</v>
      </c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>
        <f t="shared" si="0"/>
        <v>0</v>
      </c>
      <c r="X48" s="14"/>
      <c r="Y48" s="14">
        <f t="shared" si="1"/>
        <v>0</v>
      </c>
      <c r="Z48" s="14"/>
    </row>
    <row r="49" spans="1:26">
      <c r="A49" s="13" t="s">
        <v>98</v>
      </c>
      <c r="B49" s="16">
        <v>1.6835536529680359</v>
      </c>
      <c r="C49" s="16">
        <v>1.054336757990868</v>
      </c>
      <c r="D49" s="16">
        <v>0.55212785388127861</v>
      </c>
      <c r="E49" s="16">
        <v>1.8588331056466301</v>
      </c>
      <c r="F49" s="16">
        <v>1.08058904109589</v>
      </c>
      <c r="G49" s="16">
        <v>2.342341324200913</v>
      </c>
      <c r="H49" s="16">
        <v>1.2597979452054791</v>
      </c>
      <c r="I49" s="16">
        <v>1.3102629781420769</v>
      </c>
      <c r="J49" s="16">
        <v>2.2948299086757991</v>
      </c>
      <c r="K49" s="16">
        <v>1.4613333333333329</v>
      </c>
      <c r="L49" s="16">
        <v>0.58714269406392705</v>
      </c>
      <c r="M49" s="16">
        <v>2.8139947632058289</v>
      </c>
      <c r="N49" s="16">
        <v>3.3946278538812789</v>
      </c>
      <c r="O49" s="16">
        <v>2.2996883561643839</v>
      </c>
      <c r="P49" s="16">
        <v>1.267304794520548</v>
      </c>
      <c r="Q49" s="16">
        <v>1.7902402094717671</v>
      </c>
      <c r="R49" s="16">
        <v>3.1206381278538822</v>
      </c>
      <c r="S49" s="16">
        <v>2.3034737442922379</v>
      </c>
      <c r="T49" s="16">
        <v>3.742925799086759</v>
      </c>
      <c r="U49" s="16">
        <v>1.551176001821494</v>
      </c>
      <c r="V49" s="16">
        <v>1.389076484018265</v>
      </c>
      <c r="W49" s="16">
        <f t="shared" si="0"/>
        <v>1.389076484018265</v>
      </c>
      <c r="X49" s="16">
        <v>1.389076484018265</v>
      </c>
      <c r="Y49" s="16">
        <f t="shared" si="1"/>
        <v>1.389076484018265</v>
      </c>
      <c r="Z49" s="16">
        <v>1.389076484018265</v>
      </c>
    </row>
    <row r="50" spans="1:26">
      <c r="A50" s="13" t="s">
        <v>99</v>
      </c>
      <c r="B50" s="16">
        <v>0.72715981735159829</v>
      </c>
      <c r="C50" s="16">
        <v>0.45338812785388127</v>
      </c>
      <c r="D50" s="16">
        <v>0.2226655251141553</v>
      </c>
      <c r="E50" s="16">
        <v>0.813468806921676</v>
      </c>
      <c r="F50" s="16">
        <v>0.466324200913242</v>
      </c>
      <c r="G50" s="16">
        <v>1.0135331050228309</v>
      </c>
      <c r="H50" s="16">
        <v>0.54971917808219184</v>
      </c>
      <c r="I50" s="16">
        <v>0.56967668488160284</v>
      </c>
      <c r="J50" s="16">
        <v>0.99607648401826465</v>
      </c>
      <c r="K50" s="16">
        <v>0.64388013698630142</v>
      </c>
      <c r="L50" s="16">
        <v>0.2430308219178082</v>
      </c>
      <c r="M50" s="16">
        <v>1.2400284608378871</v>
      </c>
      <c r="N50" s="16">
        <v>1.49099200913242</v>
      </c>
      <c r="O50" s="16">
        <v>1.017627853881278</v>
      </c>
      <c r="P50" s="16">
        <v>0.55523287671232868</v>
      </c>
      <c r="Q50" s="16">
        <v>0.79157900728597463</v>
      </c>
      <c r="R50" s="16">
        <v>1.365186073059361</v>
      </c>
      <c r="S50" s="16">
        <v>0.99540753424657513</v>
      </c>
      <c r="T50" s="16">
        <v>1.631293378995434</v>
      </c>
      <c r="U50" s="16">
        <v>0.66865551001821488</v>
      </c>
      <c r="V50" s="16">
        <v>0.59881849315068492</v>
      </c>
      <c r="W50" s="16">
        <f t="shared" si="0"/>
        <v>0.59881849315068492</v>
      </c>
      <c r="X50" s="16">
        <v>0.59881849315068492</v>
      </c>
      <c r="Y50" s="16">
        <f t="shared" si="1"/>
        <v>0.59881849315068492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>
        <f t="shared" si="0"/>
        <v>0</v>
      </c>
      <c r="X51" s="14"/>
      <c r="Y51" s="14">
        <f t="shared" si="1"/>
        <v>0</v>
      </c>
      <c r="Z51" s="14"/>
    </row>
    <row r="52" spans="1:26">
      <c r="A52" s="13" t="s">
        <v>101</v>
      </c>
      <c r="B52" s="16">
        <v>55.278742458444427</v>
      </c>
      <c r="C52" s="16">
        <v>52.310005346399208</v>
      </c>
      <c r="D52" s="16">
        <v>49.034721905136593</v>
      </c>
      <c r="E52" s="16">
        <v>43.568278594422488</v>
      </c>
      <c r="F52" s="16">
        <v>32.111583875554253</v>
      </c>
      <c r="G52" s="16">
        <v>25.262067929623601</v>
      </c>
      <c r="H52" s="16">
        <v>26.010925157938889</v>
      </c>
      <c r="I52" s="16">
        <v>30.746329864848221</v>
      </c>
      <c r="J52" s="16">
        <v>34.745822882111213</v>
      </c>
      <c r="K52" s="16">
        <v>38.247512897277552</v>
      </c>
      <c r="L52" s="16">
        <v>42.595222438202512</v>
      </c>
      <c r="M52" s="16">
        <v>45.073878018060277</v>
      </c>
      <c r="N52" s="16">
        <v>50.251589053313282</v>
      </c>
      <c r="O52" s="16">
        <v>54.646528682356838</v>
      </c>
      <c r="P52" s="16">
        <v>59.069459672868163</v>
      </c>
      <c r="Q52" s="16">
        <v>61.481144122157438</v>
      </c>
      <c r="R52" s="16">
        <v>61.937847968227793</v>
      </c>
      <c r="S52" s="16">
        <v>66.879859557090498</v>
      </c>
      <c r="T52" s="16">
        <v>69.272282693950714</v>
      </c>
      <c r="U52" s="16">
        <v>71.617185796042193</v>
      </c>
      <c r="V52" s="16">
        <v>70.94174354952932</v>
      </c>
      <c r="W52" s="16">
        <f t="shared" si="0"/>
        <v>70.94174354952932</v>
      </c>
      <c r="X52" s="16">
        <v>70.94174354952932</v>
      </c>
      <c r="Y52" s="16">
        <f t="shared" si="1"/>
        <v>70.94174354952932</v>
      </c>
      <c r="Z52" s="16">
        <v>70.94174354952932</v>
      </c>
    </row>
    <row r="53" spans="1:26">
      <c r="A53" s="13" t="s">
        <v>102</v>
      </c>
      <c r="B53" s="16">
        <v>1.7146414573820401</v>
      </c>
      <c r="C53" s="16">
        <v>1.0717226978691019</v>
      </c>
      <c r="D53" s="16">
        <v>0.57354794520547958</v>
      </c>
      <c r="E53" s="16">
        <v>1.9411084547662409</v>
      </c>
      <c r="F53" s="16">
        <v>1.141501331811263</v>
      </c>
      <c r="G53" s="16">
        <v>2.4715995053272448</v>
      </c>
      <c r="H53" s="16">
        <v>1.332781297564688</v>
      </c>
      <c r="I53" s="16">
        <v>1.3841264420157859</v>
      </c>
      <c r="J53" s="16">
        <v>2.4538815639269411</v>
      </c>
      <c r="K53" s="16">
        <v>1.569352168949772</v>
      </c>
      <c r="L53" s="16">
        <v>0.6275269216133943</v>
      </c>
      <c r="M53" s="16">
        <v>2.9705118207346688</v>
      </c>
      <c r="N53" s="16">
        <v>3.5924918188736679</v>
      </c>
      <c r="O53" s="16">
        <v>2.453731544901065</v>
      </c>
      <c r="P53" s="16">
        <v>1.341916856925419</v>
      </c>
      <c r="Q53" s="16">
        <v>1.878818590619308</v>
      </c>
      <c r="R53" s="16">
        <v>3.2882930936073058</v>
      </c>
      <c r="S53" s="16">
        <v>2.3878688165905628</v>
      </c>
      <c r="T53" s="16">
        <v>3.8633305745814308</v>
      </c>
      <c r="U53" s="16">
        <v>1.587585287644202</v>
      </c>
      <c r="V53" s="16">
        <v>1.4186685692541861</v>
      </c>
      <c r="W53" s="16">
        <f t="shared" si="0"/>
        <v>1.4186685692541861</v>
      </c>
      <c r="X53" s="16">
        <v>1.4186685692541861</v>
      </c>
      <c r="Y53" s="16">
        <f t="shared" si="1"/>
        <v>1.4186685692541861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>
        <f t="shared" si="0"/>
        <v>0</v>
      </c>
      <c r="X54" s="14"/>
      <c r="Y54" s="14">
        <f t="shared" si="1"/>
        <v>0</v>
      </c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>
        <f t="shared" si="0"/>
        <v>0</v>
      </c>
      <c r="X55" s="14"/>
      <c r="Y55" s="14">
        <f t="shared" si="1"/>
        <v>0</v>
      </c>
      <c r="Z55" s="14"/>
    </row>
    <row r="56" spans="1:26">
      <c r="A56" s="13" t="s">
        <v>105</v>
      </c>
      <c r="B56" s="16">
        <v>61.18152548837709</v>
      </c>
      <c r="C56" s="16">
        <v>71.536226602607698</v>
      </c>
      <c r="D56" s="16">
        <v>75.780810095356301</v>
      </c>
      <c r="E56" s="16">
        <v>73.269430905086594</v>
      </c>
      <c r="F56" s="16">
        <v>70.982404313873914</v>
      </c>
      <c r="G56" s="16">
        <v>64.277630242493302</v>
      </c>
      <c r="H56" s="16">
        <v>66.566246186140148</v>
      </c>
      <c r="I56" s="16">
        <v>60.77727060823328</v>
      </c>
      <c r="J56" s="16">
        <v>55.731820137924217</v>
      </c>
      <c r="K56" s="16">
        <v>75.244064844283471</v>
      </c>
      <c r="L56" s="16">
        <v>80.306000715381288</v>
      </c>
      <c r="M56" s="16">
        <v>79.599086912567202</v>
      </c>
      <c r="N56" s="16">
        <v>80.583886826778141</v>
      </c>
      <c r="O56" s="16">
        <v>80.342483500177678</v>
      </c>
      <c r="P56" s="16">
        <v>79.14196658141887</v>
      </c>
      <c r="Q56" s="16">
        <v>80.461394245747584</v>
      </c>
      <c r="R56" s="16">
        <v>75.717322756302636</v>
      </c>
      <c r="S56" s="16">
        <v>78.892367567500585</v>
      </c>
      <c r="T56" s="16">
        <v>85.121330638897462</v>
      </c>
      <c r="U56" s="16">
        <v>86.896072702240787</v>
      </c>
      <c r="V56" s="16">
        <v>87.104761329740313</v>
      </c>
      <c r="W56" s="16">
        <f t="shared" si="0"/>
        <v>87.104761329740313</v>
      </c>
      <c r="X56" s="16">
        <v>87.104761329740313</v>
      </c>
      <c r="Y56" s="16">
        <f t="shared" si="1"/>
        <v>87.104761329740313</v>
      </c>
      <c r="Z56" s="16">
        <v>87.104761329740313</v>
      </c>
    </row>
    <row r="57" spans="1:26">
      <c r="A57" s="13" t="s">
        <v>106</v>
      </c>
      <c r="B57" s="14">
        <v>131145.77257721589</v>
      </c>
      <c r="C57" s="14">
        <v>137121.47884526729</v>
      </c>
      <c r="D57" s="14">
        <v>135052.3664756107</v>
      </c>
      <c r="E57" s="14">
        <v>112703.01866639761</v>
      </c>
      <c r="F57" s="14">
        <v>89844.207720555001</v>
      </c>
      <c r="G57" s="14">
        <v>72277.49389353329</v>
      </c>
      <c r="H57" s="14">
        <v>72522.986572127571</v>
      </c>
      <c r="I57" s="14">
        <v>66041.78610304257</v>
      </c>
      <c r="J57" s="14">
        <v>61906.074705250037</v>
      </c>
      <c r="K57" s="14">
        <v>101290.94813564319</v>
      </c>
      <c r="L57" s="14">
        <v>124695.16307049181</v>
      </c>
      <c r="M57" s="14">
        <v>127423.6603671059</v>
      </c>
      <c r="N57" s="14">
        <v>140036.8767464566</v>
      </c>
      <c r="O57" s="14">
        <v>147381.15560905021</v>
      </c>
      <c r="P57" s="14">
        <v>156862.4986604017</v>
      </c>
      <c r="Q57" s="14">
        <v>168235.71854455411</v>
      </c>
      <c r="R57" s="14">
        <v>165179.79550849239</v>
      </c>
      <c r="S57" s="14">
        <v>187689.46685101179</v>
      </c>
      <c r="T57" s="14">
        <v>210145.63289839571</v>
      </c>
      <c r="U57" s="14">
        <v>229934.10771623041</v>
      </c>
      <c r="V57" s="14">
        <v>220001.40813180301</v>
      </c>
      <c r="W57" s="14">
        <f t="shared" si="0"/>
        <v>220001.40813180301</v>
      </c>
      <c r="X57" s="14">
        <v>220001.40813180301</v>
      </c>
      <c r="Y57" s="14">
        <f t="shared" si="1"/>
        <v>220001.40813180301</v>
      </c>
      <c r="Z57" s="14">
        <v>220001.40813180301</v>
      </c>
    </row>
    <row r="58" spans="1:26">
      <c r="A58" s="13" t="s">
        <v>107</v>
      </c>
      <c r="B58" s="15">
        <v>1080</v>
      </c>
      <c r="C58" s="15">
        <v>1448</v>
      </c>
      <c r="D58" s="15">
        <v>1738</v>
      </c>
      <c r="E58" s="15">
        <v>1548</v>
      </c>
      <c r="F58" s="15">
        <v>1470</v>
      </c>
      <c r="G58" s="15">
        <v>1671</v>
      </c>
      <c r="H58" s="15">
        <v>2438</v>
      </c>
      <c r="I58" s="15">
        <v>1098</v>
      </c>
      <c r="J58" s="15">
        <v>964</v>
      </c>
      <c r="K58" s="15">
        <v>1580</v>
      </c>
      <c r="L58" s="15">
        <v>1969</v>
      </c>
      <c r="M58" s="15">
        <v>1970</v>
      </c>
      <c r="N58" s="15">
        <v>1974</v>
      </c>
      <c r="O58" s="15">
        <v>1947</v>
      </c>
      <c r="P58" s="15">
        <v>1852</v>
      </c>
      <c r="Q58" s="15">
        <v>1877</v>
      </c>
      <c r="R58" s="15">
        <v>1828</v>
      </c>
      <c r="S58" s="15">
        <v>1886</v>
      </c>
      <c r="T58" s="15">
        <v>2365</v>
      </c>
      <c r="U58" s="15">
        <v>2431</v>
      </c>
      <c r="V58" s="15">
        <v>2382</v>
      </c>
      <c r="W58" s="15">
        <f t="shared" si="0"/>
        <v>2382</v>
      </c>
      <c r="X58" s="15">
        <v>2382</v>
      </c>
      <c r="Y58" s="15">
        <f t="shared" si="1"/>
        <v>2382</v>
      </c>
      <c r="Z58" s="15">
        <v>2382</v>
      </c>
    </row>
    <row r="59" spans="1:26">
      <c r="A59" s="13" t="s">
        <v>108</v>
      </c>
      <c r="B59" s="15">
        <v>9374</v>
      </c>
      <c r="C59" s="15">
        <v>8720</v>
      </c>
      <c r="D59" s="15">
        <v>7853</v>
      </c>
      <c r="E59" s="15">
        <v>6354</v>
      </c>
      <c r="F59" s="15">
        <v>4368</v>
      </c>
      <c r="G59" s="15">
        <v>3445</v>
      </c>
      <c r="H59" s="15">
        <v>3355</v>
      </c>
      <c r="I59" s="15">
        <v>3278</v>
      </c>
      <c r="J59" s="15">
        <v>3388</v>
      </c>
      <c r="K59" s="15">
        <v>5091</v>
      </c>
      <c r="L59" s="15">
        <v>6432</v>
      </c>
      <c r="M59" s="15">
        <v>6838</v>
      </c>
      <c r="N59" s="15">
        <v>7761</v>
      </c>
      <c r="O59" s="15">
        <v>8667</v>
      </c>
      <c r="P59" s="15">
        <v>9728</v>
      </c>
      <c r="Q59" s="15">
        <v>10642</v>
      </c>
      <c r="R59" s="15">
        <v>10902</v>
      </c>
      <c r="S59" s="15">
        <v>12632</v>
      </c>
      <c r="T59" s="15">
        <v>13710</v>
      </c>
      <c r="U59" s="15">
        <v>15338</v>
      </c>
      <c r="V59" s="15">
        <v>14345</v>
      </c>
      <c r="W59" s="15">
        <f t="shared" si="0"/>
        <v>14345</v>
      </c>
      <c r="X59" s="15">
        <v>14345</v>
      </c>
      <c r="Y59" s="15">
        <f t="shared" si="1"/>
        <v>14345</v>
      </c>
      <c r="Z59" s="15">
        <v>14345</v>
      </c>
    </row>
    <row r="60" spans="1:26">
      <c r="A60" s="13" t="s">
        <v>109</v>
      </c>
      <c r="B60" s="15">
        <v>1353</v>
      </c>
      <c r="C60" s="15">
        <v>1797</v>
      </c>
      <c r="D60" s="15">
        <v>1968</v>
      </c>
      <c r="E60" s="15">
        <v>1683</v>
      </c>
      <c r="F60" s="15">
        <v>1549</v>
      </c>
      <c r="G60" s="15">
        <v>1212</v>
      </c>
      <c r="H60" s="15">
        <v>1240</v>
      </c>
      <c r="I60" s="15">
        <v>1111</v>
      </c>
      <c r="J60" s="15">
        <v>954</v>
      </c>
      <c r="K60" s="15">
        <v>1604</v>
      </c>
      <c r="L60" s="15">
        <v>1983</v>
      </c>
      <c r="M60" s="15">
        <v>1998</v>
      </c>
      <c r="N60" s="15">
        <v>2042</v>
      </c>
      <c r="O60" s="15">
        <v>1949</v>
      </c>
      <c r="P60" s="15">
        <v>1872</v>
      </c>
      <c r="Q60" s="15">
        <v>1953</v>
      </c>
      <c r="R60" s="15">
        <v>1823</v>
      </c>
      <c r="S60" s="15">
        <v>1944</v>
      </c>
      <c r="T60" s="15">
        <v>2285</v>
      </c>
      <c r="U60" s="15">
        <v>2442</v>
      </c>
      <c r="V60" s="15">
        <v>2407</v>
      </c>
      <c r="W60" s="15">
        <f t="shared" si="0"/>
        <v>2407</v>
      </c>
      <c r="X60" s="15">
        <v>2407</v>
      </c>
      <c r="Y60" s="15">
        <f t="shared" si="1"/>
        <v>2407</v>
      </c>
      <c r="Z60" s="15">
        <v>2407</v>
      </c>
    </row>
    <row r="61" spans="1:26">
      <c r="A61" s="13" t="s">
        <v>110</v>
      </c>
      <c r="B61" s="15">
        <v>247</v>
      </c>
      <c r="C61" s="15">
        <v>357</v>
      </c>
      <c r="D61" s="15">
        <v>408</v>
      </c>
      <c r="E61" s="15">
        <v>358</v>
      </c>
      <c r="F61" s="15">
        <v>351</v>
      </c>
      <c r="G61" s="15">
        <v>300</v>
      </c>
      <c r="H61" s="15">
        <v>293</v>
      </c>
      <c r="I61" s="15">
        <v>261</v>
      </c>
      <c r="J61" s="15">
        <v>212</v>
      </c>
      <c r="K61" s="15">
        <v>379</v>
      </c>
      <c r="L61" s="15">
        <v>474</v>
      </c>
      <c r="M61" s="15">
        <v>419</v>
      </c>
      <c r="N61" s="15">
        <v>487</v>
      </c>
      <c r="O61" s="15">
        <v>452</v>
      </c>
      <c r="P61" s="15">
        <v>460</v>
      </c>
      <c r="Q61" s="15">
        <v>464</v>
      </c>
      <c r="R61" s="15">
        <v>384</v>
      </c>
      <c r="S61" s="15">
        <v>416</v>
      </c>
      <c r="T61" s="15">
        <v>529</v>
      </c>
      <c r="U61" s="15">
        <v>536</v>
      </c>
      <c r="V61" s="15">
        <v>531</v>
      </c>
      <c r="W61" s="15">
        <f t="shared" si="0"/>
        <v>531</v>
      </c>
      <c r="X61" s="15">
        <v>531</v>
      </c>
      <c r="Y61" s="15">
        <f t="shared" si="1"/>
        <v>531</v>
      </c>
      <c r="Z61" s="15">
        <v>531</v>
      </c>
    </row>
  </sheetData>
  <conditionalFormatting sqref="A1">
    <cfRule type="expression" dxfId="333" priority="108">
      <formula>TRUE</formula>
    </cfRule>
  </conditionalFormatting>
  <conditionalFormatting sqref="A15:U15">
    <cfRule type="expression" dxfId="332" priority="116">
      <formula>TRUE</formula>
    </cfRule>
  </conditionalFormatting>
  <conditionalFormatting sqref="A17:U17">
    <cfRule type="expression" dxfId="331" priority="119">
      <formula>TRUE</formula>
    </cfRule>
  </conditionalFormatting>
  <conditionalFormatting sqref="A18:U21">
    <cfRule type="notContainsBlanks" dxfId="330" priority="107">
      <formula>LEN(TRIM(A18))&gt;0</formula>
    </cfRule>
  </conditionalFormatting>
  <conditionalFormatting sqref="A1:U1">
    <cfRule type="expression" dxfId="329" priority="113">
      <formula>TRUE</formula>
    </cfRule>
  </conditionalFormatting>
  <conditionalFormatting sqref="A21:U21">
    <cfRule type="expression" dxfId="328" priority="122">
      <formula>TRUE</formula>
    </cfRule>
  </conditionalFormatting>
  <conditionalFormatting sqref="A27:U27">
    <cfRule type="expression" dxfId="327" priority="125">
      <formula>TRUE</formula>
    </cfRule>
  </conditionalFormatting>
  <conditionalFormatting sqref="A31:U31">
    <cfRule type="expression" dxfId="326" priority="128">
      <formula>TRUE</formula>
    </cfRule>
  </conditionalFormatting>
  <conditionalFormatting sqref="A33:U33">
    <cfRule type="expression" dxfId="325" priority="131">
      <formula>TRUE</formula>
    </cfRule>
  </conditionalFormatting>
  <conditionalFormatting sqref="A36:U36">
    <cfRule type="expression" dxfId="324" priority="134">
      <formula>TRUE</formula>
    </cfRule>
  </conditionalFormatting>
  <conditionalFormatting sqref="A39:U39">
    <cfRule type="expression" dxfId="323" priority="137">
      <formula>TRUE</formula>
    </cfRule>
  </conditionalFormatting>
  <conditionalFormatting sqref="A46:U46">
    <cfRule type="expression" dxfId="322" priority="140">
      <formula>TRUE</formula>
    </cfRule>
  </conditionalFormatting>
  <conditionalFormatting sqref="A56:U56">
    <cfRule type="expression" dxfId="321" priority="143">
      <formula>TRUE</formula>
    </cfRule>
  </conditionalFormatting>
  <conditionalFormatting sqref="A61:U61">
    <cfRule type="expression" dxfId="320" priority="146">
      <formula>TRUE</formula>
    </cfRule>
  </conditionalFormatting>
  <conditionalFormatting sqref="B1">
    <cfRule type="expression" dxfId="319" priority="111">
      <formula>TRUE</formula>
    </cfRule>
  </conditionalFormatting>
  <conditionalFormatting sqref="B15">
    <cfRule type="expression" dxfId="318" priority="114">
      <formula>TRUE</formula>
    </cfRule>
  </conditionalFormatting>
  <conditionalFormatting sqref="B17">
    <cfRule type="expression" dxfId="317" priority="117">
      <formula>TRUE</formula>
    </cfRule>
  </conditionalFormatting>
  <conditionalFormatting sqref="B2">
    <cfRule type="expression" dxfId="316" priority="109">
      <formula>TRUE</formula>
    </cfRule>
  </conditionalFormatting>
  <conditionalFormatting sqref="B21">
    <cfRule type="expression" dxfId="315" priority="120">
      <formula>TRUE</formula>
    </cfRule>
  </conditionalFormatting>
  <conditionalFormatting sqref="B27">
    <cfRule type="expression" dxfId="314" priority="123">
      <formula>TRUE</formula>
    </cfRule>
  </conditionalFormatting>
  <conditionalFormatting sqref="B2:B15 B17:B61">
    <cfRule type="expression" dxfId="313" priority="148">
      <formula>TRUE</formula>
    </cfRule>
  </conditionalFormatting>
  <conditionalFormatting sqref="B31">
    <cfRule type="expression" dxfId="312" priority="126">
      <formula>TRUE</formula>
    </cfRule>
  </conditionalFormatting>
  <conditionalFormatting sqref="B33">
    <cfRule type="expression" dxfId="311" priority="129">
      <formula>TRUE</formula>
    </cfRule>
  </conditionalFormatting>
  <conditionalFormatting sqref="B36">
    <cfRule type="expression" dxfId="310" priority="132">
      <formula>TRUE</formula>
    </cfRule>
  </conditionalFormatting>
  <conditionalFormatting sqref="B39">
    <cfRule type="expression" dxfId="309" priority="135">
      <formula>TRUE</formula>
    </cfRule>
  </conditionalFormatting>
  <conditionalFormatting sqref="B46">
    <cfRule type="expression" dxfId="308" priority="138">
      <formula>TRUE</formula>
    </cfRule>
  </conditionalFormatting>
  <conditionalFormatting sqref="B56">
    <cfRule type="expression" dxfId="307" priority="141">
      <formula>TRUE</formula>
    </cfRule>
  </conditionalFormatting>
  <conditionalFormatting sqref="B61">
    <cfRule type="expression" dxfId="306" priority="144">
      <formula>TRUE</formula>
    </cfRule>
  </conditionalFormatting>
  <conditionalFormatting sqref="B16">
    <cfRule type="expression" dxfId="305" priority="14">
      <formula>TRUE</formula>
    </cfRule>
  </conditionalFormatting>
  <conditionalFormatting sqref="V15:Z15">
    <cfRule type="expression" dxfId="304" priority="3">
      <formula>TRUE</formula>
    </cfRule>
  </conditionalFormatting>
  <conditionalFormatting sqref="V17:Z17">
    <cfRule type="expression" dxfId="303" priority="4">
      <formula>TRUE</formula>
    </cfRule>
  </conditionalFormatting>
  <conditionalFormatting sqref="V18:Z21">
    <cfRule type="notContainsBlanks" dxfId="302" priority="1">
      <formula>LEN(TRIM(V18))&gt;0</formula>
    </cfRule>
  </conditionalFormatting>
  <conditionalFormatting sqref="V1:Z1">
    <cfRule type="expression" dxfId="301" priority="2">
      <formula>TRUE</formula>
    </cfRule>
  </conditionalFormatting>
  <conditionalFormatting sqref="V21:Z21">
    <cfRule type="expression" dxfId="300" priority="5">
      <formula>TRUE</formula>
    </cfRule>
  </conditionalFormatting>
  <conditionalFormatting sqref="V27:Z27">
    <cfRule type="expression" dxfId="299" priority="6">
      <formula>TRUE</formula>
    </cfRule>
  </conditionalFormatting>
  <conditionalFormatting sqref="V31:Z31">
    <cfRule type="expression" dxfId="298" priority="7">
      <formula>TRUE</formula>
    </cfRule>
  </conditionalFormatting>
  <conditionalFormatting sqref="V33:Z33">
    <cfRule type="expression" dxfId="297" priority="8">
      <formula>TRUE</formula>
    </cfRule>
  </conditionalFormatting>
  <conditionalFormatting sqref="V36:Z36">
    <cfRule type="expression" dxfId="296" priority="9">
      <formula>TRUE</formula>
    </cfRule>
  </conditionalFormatting>
  <conditionalFormatting sqref="V39:Z39">
    <cfRule type="expression" dxfId="295" priority="10">
      <formula>TRUE</formula>
    </cfRule>
  </conditionalFormatting>
  <conditionalFormatting sqref="V46:Z46">
    <cfRule type="expression" dxfId="294" priority="11">
      <formula>TRUE</formula>
    </cfRule>
  </conditionalFormatting>
  <conditionalFormatting sqref="V56:Z56">
    <cfRule type="expression" dxfId="293" priority="12">
      <formula>TRUE</formula>
    </cfRule>
  </conditionalFormatting>
  <conditionalFormatting sqref="V61:Z61">
    <cfRule type="expression" dxfId="292" priority="13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FF8F-957C-A34D-A7DE-877FF628900A}">
  <dimension ref="A1:Z61"/>
  <sheetViews>
    <sheetView topLeftCell="C1" zoomScale="89" workbookViewId="0">
      <selection activeCell="V10" sqref="V10:Z10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115</v>
      </c>
      <c r="B1" s="2" t="s">
        <v>50</v>
      </c>
      <c r="C1" s="2" t="s">
        <v>50</v>
      </c>
      <c r="D1" s="2" t="s">
        <v>50</v>
      </c>
      <c r="E1" s="2" t="s">
        <v>50</v>
      </c>
      <c r="F1" s="2" t="s">
        <v>50</v>
      </c>
      <c r="G1" s="2" t="s">
        <v>50</v>
      </c>
      <c r="H1" s="2" t="s">
        <v>50</v>
      </c>
      <c r="I1" s="2" t="s">
        <v>50</v>
      </c>
      <c r="J1" s="2" t="s">
        <v>50</v>
      </c>
      <c r="K1" s="2" t="s">
        <v>50</v>
      </c>
      <c r="L1" s="2" t="s">
        <v>50</v>
      </c>
      <c r="M1" s="2" t="s">
        <v>50</v>
      </c>
      <c r="N1" s="2" t="s">
        <v>50</v>
      </c>
      <c r="O1" s="2" t="s">
        <v>50</v>
      </c>
      <c r="P1" s="2" t="s">
        <v>50</v>
      </c>
      <c r="Q1" s="2" t="s">
        <v>50</v>
      </c>
      <c r="R1" s="2" t="s">
        <v>50</v>
      </c>
      <c r="S1" s="2" t="s">
        <v>50</v>
      </c>
      <c r="T1" s="2" t="s">
        <v>50</v>
      </c>
      <c r="U1" s="2" t="s">
        <v>50</v>
      </c>
      <c r="V1" s="2" t="s">
        <v>51</v>
      </c>
      <c r="W1" s="2" t="s">
        <v>51</v>
      </c>
      <c r="X1" s="2" t="s">
        <v>50</v>
      </c>
      <c r="Y1" s="2" t="s">
        <v>51</v>
      </c>
      <c r="Z1" s="2" t="s">
        <v>52</v>
      </c>
    </row>
    <row r="2" spans="1:26" ht="48">
      <c r="A2" s="2" t="s">
        <v>53</v>
      </c>
      <c r="B2" s="2" t="s">
        <v>115</v>
      </c>
      <c r="C2" s="2" t="s">
        <v>115</v>
      </c>
      <c r="D2" s="2" t="s">
        <v>115</v>
      </c>
      <c r="E2" s="2" t="s">
        <v>115</v>
      </c>
      <c r="F2" s="2" t="s">
        <v>115</v>
      </c>
      <c r="G2" s="2" t="s">
        <v>115</v>
      </c>
      <c r="H2" s="2" t="s">
        <v>115</v>
      </c>
      <c r="I2" s="2" t="s">
        <v>115</v>
      </c>
      <c r="J2" s="2" t="s">
        <v>115</v>
      </c>
      <c r="K2" s="2" t="s">
        <v>115</v>
      </c>
      <c r="L2" s="2" t="s">
        <v>115</v>
      </c>
      <c r="M2" s="2" t="s">
        <v>115</v>
      </c>
      <c r="N2" s="2" t="s">
        <v>115</v>
      </c>
      <c r="O2" s="2" t="s">
        <v>115</v>
      </c>
      <c r="P2" s="2" t="s">
        <v>115</v>
      </c>
      <c r="Q2" s="2" t="s">
        <v>115</v>
      </c>
      <c r="R2" s="2" t="s">
        <v>115</v>
      </c>
      <c r="S2" s="2" t="s">
        <v>115</v>
      </c>
      <c r="T2" s="2" t="s">
        <v>115</v>
      </c>
      <c r="U2" s="2" t="s">
        <v>115</v>
      </c>
      <c r="V2" s="2" t="s">
        <v>54</v>
      </c>
      <c r="W2" s="2" t="s">
        <v>54</v>
      </c>
      <c r="X2" s="2" t="s">
        <v>55</v>
      </c>
      <c r="Y2" s="2" t="s">
        <v>54</v>
      </c>
      <c r="Z2" s="2" t="s">
        <v>56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45</v>
      </c>
      <c r="C4" s="2">
        <v>45</v>
      </c>
      <c r="D4" s="2">
        <v>45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45</v>
      </c>
      <c r="M4" s="2">
        <v>45</v>
      </c>
      <c r="N4" s="2">
        <v>45</v>
      </c>
      <c r="O4" s="2">
        <v>45</v>
      </c>
      <c r="P4" s="2">
        <v>45</v>
      </c>
      <c r="Q4" s="2">
        <v>45</v>
      </c>
      <c r="R4" s="2">
        <v>45</v>
      </c>
      <c r="S4" s="2">
        <v>45</v>
      </c>
      <c r="T4" s="2">
        <v>45</v>
      </c>
      <c r="U4" s="2">
        <v>45</v>
      </c>
      <c r="V4" s="2">
        <v>45</v>
      </c>
      <c r="W4" s="2">
        <v>45</v>
      </c>
      <c r="X4" s="2">
        <v>45</v>
      </c>
      <c r="Y4" s="2">
        <v>45</v>
      </c>
      <c r="Z4" s="2">
        <v>45</v>
      </c>
    </row>
    <row r="5" spans="1:26" ht="15.95">
      <c r="A5" s="2" t="s">
        <v>58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1.04</v>
      </c>
      <c r="W5" s="2">
        <v>1.04</v>
      </c>
      <c r="X5" s="2">
        <v>0.85</v>
      </c>
      <c r="Y5" s="2">
        <v>1.04</v>
      </c>
      <c r="Z5" s="2">
        <v>0.83</v>
      </c>
    </row>
    <row r="6" spans="1:26">
      <c r="A6" s="13" t="s">
        <v>59</v>
      </c>
      <c r="B6" s="14">
        <v>-753267.65437200002</v>
      </c>
      <c r="C6" s="14">
        <v>-636103.77325700002</v>
      </c>
      <c r="D6" s="14">
        <v>-545632.834134</v>
      </c>
      <c r="E6" s="14">
        <v>-417343.80876699992</v>
      </c>
      <c r="F6" s="14">
        <v>-164169.545659</v>
      </c>
      <c r="G6" s="14">
        <v>-59501.173148000009</v>
      </c>
      <c r="H6" s="14">
        <v>-73144.822644</v>
      </c>
      <c r="I6" s="14">
        <v>-152689.66336999999</v>
      </c>
      <c r="J6" s="14">
        <v>-233005.30256800001</v>
      </c>
      <c r="K6" s="14">
        <v>-281176.244565</v>
      </c>
      <c r="L6" s="14">
        <v>-363990.87672100001</v>
      </c>
      <c r="M6" s="14">
        <v>-418439.79463999998</v>
      </c>
      <c r="N6" s="14">
        <v>-553910.47327399999</v>
      </c>
      <c r="O6" s="14">
        <v>-684238.85231500003</v>
      </c>
      <c r="P6" s="14">
        <v>-791745.41894599993</v>
      </c>
      <c r="Q6" s="14">
        <v>-859770.43014900002</v>
      </c>
      <c r="R6" s="14">
        <v>-892388.37142500002</v>
      </c>
      <c r="S6" s="14">
        <v>-1001493.732174</v>
      </c>
      <c r="T6" s="14">
        <v>-1025591.822748</v>
      </c>
      <c r="U6" s="14">
        <v>-1105341.5592970001</v>
      </c>
      <c r="V6" s="14">
        <v>102669.057804</v>
      </c>
      <c r="W6" s="14">
        <f>(V6+X6)/2</f>
        <v>102405.0167885</v>
      </c>
      <c r="X6" s="14">
        <v>102140.975773</v>
      </c>
      <c r="Y6" s="14">
        <f>(X6+Z6)/2</f>
        <v>102062.4973875</v>
      </c>
      <c r="Z6" s="14">
        <v>101984.019002</v>
      </c>
    </row>
    <row r="7" spans="1:26">
      <c r="A7" s="13" t="s">
        <v>60</v>
      </c>
      <c r="B7" s="14">
        <v>5193840.2254519993</v>
      </c>
      <c r="C7" s="14">
        <v>5830774.6669269996</v>
      </c>
      <c r="D7" s="14">
        <v>6026811.5486610001</v>
      </c>
      <c r="E7" s="14">
        <v>5211885.7811120003</v>
      </c>
      <c r="F7" s="14">
        <v>4313295.5646810001</v>
      </c>
      <c r="G7" s="14">
        <v>3360919.9298069999</v>
      </c>
      <c r="H7" s="14">
        <v>3414535.757913</v>
      </c>
      <c r="I7" s="14">
        <v>3271842.2879329999</v>
      </c>
      <c r="J7" s="14">
        <v>3198462.8191760001</v>
      </c>
      <c r="K7" s="14">
        <v>4838527.687438</v>
      </c>
      <c r="L7" s="14">
        <v>5780472.2690019999</v>
      </c>
      <c r="M7" s="14">
        <v>5832644.5807360001</v>
      </c>
      <c r="N7" s="14">
        <v>6230683.9246399999</v>
      </c>
      <c r="O7" s="14">
        <v>6336622.6689360002</v>
      </c>
      <c r="P7" s="14">
        <v>6406901.3220599992</v>
      </c>
      <c r="Q7" s="14">
        <v>6620293.8937770007</v>
      </c>
      <c r="R7" s="14">
        <v>6399419.2013949994</v>
      </c>
      <c r="S7" s="14">
        <v>6792773.5989340004</v>
      </c>
      <c r="T7" s="14">
        <v>7476671.7043849993</v>
      </c>
      <c r="U7" s="14">
        <v>7777695.9817249998</v>
      </c>
      <c r="V7" s="14">
        <v>3657616.4737829999</v>
      </c>
      <c r="W7" s="14">
        <f t="shared" ref="W7:W61" si="0">(V7+X7)/2</f>
        <v>3652956.3138354998</v>
      </c>
      <c r="X7" s="14">
        <v>3648296.1538880002</v>
      </c>
      <c r="Y7" s="14">
        <f t="shared" ref="Y7:Y61" si="1">(X7+Z7)/2</f>
        <v>3647084.1910159998</v>
      </c>
      <c r="Z7" s="14">
        <v>3645872.2281439998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3" t="s">
        <v>64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20">
        <v>6794550</v>
      </c>
      <c r="C16" s="21">
        <v>6930225</v>
      </c>
      <c r="D16" s="21">
        <v>7068938</v>
      </c>
      <c r="E16" s="21">
        <v>6984225</v>
      </c>
      <c r="F16" s="21">
        <v>7063538</v>
      </c>
      <c r="G16" s="21">
        <v>7152975</v>
      </c>
      <c r="H16" s="21">
        <v>7253213</v>
      </c>
      <c r="I16" s="21">
        <v>7342988</v>
      </c>
      <c r="J16" s="21">
        <v>7433438</v>
      </c>
      <c r="K16" s="21">
        <v>6630525</v>
      </c>
      <c r="L16" s="21">
        <v>5906169</v>
      </c>
      <c r="M16" s="21">
        <v>5875389</v>
      </c>
      <c r="N16" s="21">
        <v>5850684</v>
      </c>
      <c r="O16" s="21">
        <v>5935608</v>
      </c>
      <c r="P16" s="21">
        <v>6029604</v>
      </c>
      <c r="Q16" s="21">
        <v>5999400</v>
      </c>
      <c r="R16" s="21">
        <v>6085778</v>
      </c>
      <c r="S16" s="21">
        <v>6061149</v>
      </c>
      <c r="T16" s="21">
        <v>5578871</v>
      </c>
      <c r="U16" s="21">
        <v>5543208</v>
      </c>
      <c r="V16" s="14"/>
      <c r="W16" s="14"/>
      <c r="X16" s="14"/>
      <c r="Y16" s="14"/>
      <c r="Z16" s="14"/>
    </row>
    <row r="17" spans="1:26">
      <c r="A17" s="13" t="s">
        <v>70</v>
      </c>
      <c r="B17" s="14">
        <v>1173650.0562107179</v>
      </c>
      <c r="C17" s="14">
        <v>1605422.185534847</v>
      </c>
      <c r="D17" s="14">
        <v>1806942.6960348389</v>
      </c>
      <c r="E17" s="14">
        <v>1583786.069889992</v>
      </c>
      <c r="F17" s="14">
        <v>1474750.0559747971</v>
      </c>
      <c r="G17" s="14">
        <v>1204198.257987333</v>
      </c>
      <c r="H17" s="14">
        <v>1239399.9810823221</v>
      </c>
      <c r="I17" s="14">
        <v>1065371.9500115721</v>
      </c>
      <c r="J17" s="14">
        <v>914089.078220102</v>
      </c>
      <c r="K17" s="14">
        <v>1579934.761522386</v>
      </c>
      <c r="L17" s="14">
        <v>1904828.1620078059</v>
      </c>
      <c r="M17" s="14">
        <v>1883088.491384048</v>
      </c>
      <c r="N17" s="14">
        <v>1952045.388722776</v>
      </c>
      <c r="O17" s="14">
        <v>1870217.5584660941</v>
      </c>
      <c r="P17" s="14">
        <v>1791059.7113234571</v>
      </c>
      <c r="Q17" s="14">
        <v>1846801.9075723011</v>
      </c>
      <c r="R17" s="14">
        <v>1672884.5208830959</v>
      </c>
      <c r="S17" s="14">
        <v>1791017.77716355</v>
      </c>
      <c r="T17" s="14">
        <v>2129692.8334211069</v>
      </c>
      <c r="U17" s="14">
        <v>2234245.9537944449</v>
      </c>
      <c r="V17" s="14"/>
      <c r="W17" s="14"/>
      <c r="X17" s="14"/>
      <c r="Y17" s="14"/>
      <c r="Z17" s="14"/>
    </row>
    <row r="18" spans="1:26">
      <c r="A18" s="13" t="s">
        <v>0</v>
      </c>
      <c r="B18" s="14">
        <f t="shared" ref="B18:U18" si="2">SUM(B6:B17)</f>
        <v>12408772.627290716</v>
      </c>
      <c r="C18" s="14">
        <f t="shared" si="2"/>
        <v>13730318.079204846</v>
      </c>
      <c r="D18" s="14">
        <f t="shared" si="2"/>
        <v>14357059.410561839</v>
      </c>
      <c r="E18" s="14">
        <f t="shared" si="2"/>
        <v>13362553.042234993</v>
      </c>
      <c r="F18" s="14">
        <f t="shared" si="2"/>
        <v>12687414.074996796</v>
      </c>
      <c r="G18" s="14">
        <f t="shared" si="2"/>
        <v>11658592.014646333</v>
      </c>
      <c r="H18" s="14">
        <f t="shared" si="2"/>
        <v>11834003.916351322</v>
      </c>
      <c r="I18" s="14">
        <f t="shared" si="2"/>
        <v>11527512.574574571</v>
      </c>
      <c r="J18" s="14">
        <f t="shared" si="2"/>
        <v>11312984.594828103</v>
      </c>
      <c r="K18" s="14">
        <f t="shared" si="2"/>
        <v>12767811.204395387</v>
      </c>
      <c r="L18" s="14">
        <f t="shared" si="2"/>
        <v>13227478.554288805</v>
      </c>
      <c r="M18" s="14">
        <f t="shared" si="2"/>
        <v>13172682.277480047</v>
      </c>
      <c r="N18" s="14">
        <f t="shared" si="2"/>
        <v>13479502.840088775</v>
      </c>
      <c r="O18" s="14">
        <f t="shared" si="2"/>
        <v>13458209.375087094</v>
      </c>
      <c r="P18" s="14">
        <f t="shared" si="2"/>
        <v>13435819.614437455</v>
      </c>
      <c r="Q18" s="14">
        <f t="shared" si="2"/>
        <v>13606725.371200303</v>
      </c>
      <c r="R18" s="14">
        <f t="shared" si="2"/>
        <v>13265693.350853095</v>
      </c>
      <c r="S18" s="14">
        <f t="shared" si="2"/>
        <v>13643446.643923551</v>
      </c>
      <c r="T18" s="14">
        <f t="shared" si="2"/>
        <v>14159643.715058107</v>
      </c>
      <c r="U18" s="14">
        <f t="shared" si="2"/>
        <v>14449808.376222447</v>
      </c>
      <c r="V18" s="14">
        <f>SUM(V6:V17)</f>
        <v>3760285.531587</v>
      </c>
      <c r="W18" s="14">
        <f t="shared" si="0"/>
        <v>3755361.3306240002</v>
      </c>
      <c r="X18" s="14">
        <f>SUM(X6:X17)</f>
        <v>3750437.1296610003</v>
      </c>
      <c r="Y18" s="14">
        <f t="shared" si="1"/>
        <v>3749146.6884035002</v>
      </c>
      <c r="Z18" s="14">
        <f>SUM(Z6:Z17)</f>
        <v>3747856.2471459997</v>
      </c>
    </row>
    <row r="19" spans="1:26">
      <c r="A19" s="13" t="s">
        <v>9</v>
      </c>
      <c r="B19" s="14">
        <f t="shared" ref="B19:U19" si="3">B18/B4/1000</f>
        <v>275.75050282868261</v>
      </c>
      <c r="C19" s="14">
        <f t="shared" si="3"/>
        <v>305.11817953788545</v>
      </c>
      <c r="D19" s="14">
        <f t="shared" si="3"/>
        <v>319.045764679152</v>
      </c>
      <c r="E19" s="14">
        <f t="shared" si="3"/>
        <v>296.94562316077759</v>
      </c>
      <c r="F19" s="14">
        <f t="shared" si="3"/>
        <v>281.9425349999288</v>
      </c>
      <c r="G19" s="14">
        <f t="shared" si="3"/>
        <v>259.07982254769627</v>
      </c>
      <c r="H19" s="14">
        <f t="shared" si="3"/>
        <v>262.97786480780712</v>
      </c>
      <c r="I19" s="14">
        <f t="shared" si="3"/>
        <v>256.16694610165712</v>
      </c>
      <c r="J19" s="14">
        <f t="shared" si="3"/>
        <v>251.39965766284672</v>
      </c>
      <c r="K19" s="14">
        <f t="shared" si="3"/>
        <v>283.72913787545303</v>
      </c>
      <c r="L19" s="14">
        <f t="shared" si="3"/>
        <v>293.94396787308455</v>
      </c>
      <c r="M19" s="14">
        <f t="shared" si="3"/>
        <v>292.72627283288995</v>
      </c>
      <c r="N19" s="14">
        <f t="shared" si="3"/>
        <v>299.54450755752833</v>
      </c>
      <c r="O19" s="14">
        <f t="shared" si="3"/>
        <v>299.07131944637985</v>
      </c>
      <c r="P19" s="14">
        <f t="shared" si="3"/>
        <v>298.57376920972126</v>
      </c>
      <c r="Q19" s="14">
        <f t="shared" si="3"/>
        <v>302.37167491556227</v>
      </c>
      <c r="R19" s="14">
        <f t="shared" si="3"/>
        <v>294.79318557451325</v>
      </c>
      <c r="S19" s="14">
        <f t="shared" si="3"/>
        <v>303.18770319830116</v>
      </c>
      <c r="T19" s="14">
        <f t="shared" si="3"/>
        <v>314.6587492235135</v>
      </c>
      <c r="U19" s="14">
        <f t="shared" si="3"/>
        <v>321.10685280494329</v>
      </c>
      <c r="V19" s="14">
        <f>V18/V4/1000</f>
        <v>83.56190070193334</v>
      </c>
      <c r="W19" s="14">
        <f t="shared" si="0"/>
        <v>83.452474013866677</v>
      </c>
      <c r="X19" s="14">
        <f>X18/X4/1000</f>
        <v>83.343047325800015</v>
      </c>
      <c r="Y19" s="14">
        <f t="shared" si="1"/>
        <v>83.314370853411106</v>
      </c>
      <c r="Z19" s="14">
        <f>Z18/Z4/1000</f>
        <v>83.285694381022211</v>
      </c>
    </row>
    <row r="20" spans="1:26">
      <c r="A20" s="13" t="s">
        <v>10</v>
      </c>
      <c r="B20" s="14">
        <f>B19/B5</f>
        <v>68.937625707170653</v>
      </c>
      <c r="C20" s="14">
        <f>C19/B5</f>
        <v>76.279544884471363</v>
      </c>
      <c r="D20" s="14">
        <f>D19/B5</f>
        <v>79.761441169788</v>
      </c>
      <c r="E20" s="14">
        <f>E19/B5</f>
        <v>74.236405790194397</v>
      </c>
      <c r="F20" s="14">
        <f>F19/B5</f>
        <v>70.485633749982199</v>
      </c>
      <c r="G20" s="14">
        <f>G19/B5</f>
        <v>64.769955636924067</v>
      </c>
      <c r="H20" s="14">
        <f>H19/B5</f>
        <v>65.744466201951781</v>
      </c>
      <c r="I20" s="14">
        <f>I19/B5</f>
        <v>64.041736525414279</v>
      </c>
      <c r="J20" s="14">
        <f>J19/B5</f>
        <v>62.84991441571168</v>
      </c>
      <c r="K20" s="14">
        <f>K19/B5</f>
        <v>70.932284468863259</v>
      </c>
      <c r="L20" s="14">
        <f>L19/B5</f>
        <v>73.485991968271136</v>
      </c>
      <c r="M20" s="14">
        <f>M19/B5</f>
        <v>73.181568208222487</v>
      </c>
      <c r="N20" s="14">
        <f>N19/B5</f>
        <v>74.886126889382084</v>
      </c>
      <c r="O20" s="14">
        <f>O19/B5</f>
        <v>74.767829861594961</v>
      </c>
      <c r="P20" s="14">
        <f>P19/B5</f>
        <v>74.643442302430316</v>
      </c>
      <c r="Q20" s="14">
        <f>Q19/B5</f>
        <v>75.592918728890567</v>
      </c>
      <c r="R20" s="14">
        <f>R19/B5</f>
        <v>73.698296393628311</v>
      </c>
      <c r="S20" s="14">
        <f>S19/B5</f>
        <v>75.796925799575291</v>
      </c>
      <c r="T20" s="14">
        <f>T19/B5</f>
        <v>78.664687305878374</v>
      </c>
      <c r="U20" s="14">
        <f>U19/B5</f>
        <v>80.276713201235822</v>
      </c>
      <c r="V20" s="14">
        <f>V19/V5</f>
        <v>80.347981444166663</v>
      </c>
      <c r="W20" s="14">
        <f t="shared" si="0"/>
        <v>89.199312678436286</v>
      </c>
      <c r="X20" s="14">
        <f>X19/X5</f>
        <v>98.050643912705908</v>
      </c>
      <c r="Y20" s="14">
        <f t="shared" si="1"/>
        <v>99.197427005161515</v>
      </c>
      <c r="Z20" s="14">
        <f>Z19/Z5</f>
        <v>100.34421009761712</v>
      </c>
    </row>
    <row r="21" spans="1:26">
      <c r="A21" s="13" t="s">
        <v>11</v>
      </c>
      <c r="B21" s="15">
        <v>173.77690555555549</v>
      </c>
      <c r="C21" s="15">
        <v>178.86355648148151</v>
      </c>
      <c r="D21" s="15">
        <v>174.9247</v>
      </c>
      <c r="E21" s="15">
        <v>150.890662037037</v>
      </c>
      <c r="F21" s="15">
        <v>114.2698138888889</v>
      </c>
      <c r="G21" s="15">
        <v>84.206871296296299</v>
      </c>
      <c r="H21" s="15">
        <v>85.335933333333344</v>
      </c>
      <c r="I21" s="15">
        <v>92.237571296296295</v>
      </c>
      <c r="J21" s="15">
        <v>101.43380462962961</v>
      </c>
      <c r="K21" s="15">
        <v>130.32752011851849</v>
      </c>
      <c r="L21" s="15">
        <v>154.01831784444451</v>
      </c>
      <c r="M21" s="15">
        <v>159.26899730370371</v>
      </c>
      <c r="N21" s="15">
        <v>170.7008953703704</v>
      </c>
      <c r="O21" s="15">
        <v>178.55817988148149</v>
      </c>
      <c r="P21" s="15">
        <v>181.90013964444441</v>
      </c>
      <c r="Q21" s="15">
        <v>186.44157727407409</v>
      </c>
      <c r="R21" s="15">
        <v>186.84383265925919</v>
      </c>
      <c r="S21" s="15">
        <v>193.06422903703711</v>
      </c>
      <c r="T21" s="15">
        <v>201.48561355555549</v>
      </c>
      <c r="U21" s="15">
        <v>206.50923232592589</v>
      </c>
      <c r="V21" s="15">
        <v>413.02244017094017</v>
      </c>
      <c r="W21" s="15">
        <f t="shared" si="0"/>
        <v>451.56197982947884</v>
      </c>
      <c r="X21" s="15">
        <v>490.10151948801752</v>
      </c>
      <c r="Y21" s="15">
        <f t="shared" si="1"/>
        <v>494.64812892406235</v>
      </c>
      <c r="Z21" s="15">
        <v>499.19473836010712</v>
      </c>
    </row>
    <row r="22" spans="1:26">
      <c r="A22" s="13" t="s">
        <v>71</v>
      </c>
      <c r="B22" s="16">
        <v>20.632543011462712</v>
      </c>
      <c r="C22" s="16">
        <v>16.928192264073921</v>
      </c>
      <c r="D22" s="16">
        <v>14.84845429587134</v>
      </c>
      <c r="E22" s="16">
        <v>13.17230683600145</v>
      </c>
      <c r="F22" s="16">
        <v>6.8472850580428828</v>
      </c>
      <c r="G22" s="16">
        <v>3.3740627361764348</v>
      </c>
      <c r="H22" s="16">
        <v>4.0925357667209843</v>
      </c>
      <c r="I22" s="16">
        <v>7.9004373582907954</v>
      </c>
      <c r="J22" s="16">
        <v>10.957661874643691</v>
      </c>
      <c r="K22" s="16">
        <v>10.27900802263556</v>
      </c>
      <c r="L22" s="16">
        <v>11.254314050321121</v>
      </c>
      <c r="M22" s="16">
        <v>12.51020165496691</v>
      </c>
      <c r="N22" s="16">
        <v>15.447794055918919</v>
      </c>
      <c r="O22" s="16">
        <v>18.24040745806046</v>
      </c>
      <c r="P22" s="16">
        <v>20.71543528675911</v>
      </c>
      <c r="Q22" s="16">
        <v>21.94798872624844</v>
      </c>
      <c r="R22" s="16">
        <v>22.731474800531291</v>
      </c>
      <c r="S22" s="16">
        <v>24.68927536048281</v>
      </c>
      <c r="T22" s="16">
        <v>24.21920320890947</v>
      </c>
      <c r="U22" s="16">
        <v>25.468217494558139</v>
      </c>
      <c r="V22" s="16">
        <v>-11.390484265131329</v>
      </c>
      <c r="W22" s="16">
        <f t="shared" si="0"/>
        <v>-11.387319784087445</v>
      </c>
      <c r="X22" s="16">
        <v>-11.38415530304356</v>
      </c>
      <c r="Y22" s="16">
        <f t="shared" si="1"/>
        <v>-11.383589525718705</v>
      </c>
      <c r="Z22" s="16">
        <v>-11.38302374839385</v>
      </c>
    </row>
    <row r="23" spans="1:26">
      <c r="A23" s="13" t="s">
        <v>72</v>
      </c>
      <c r="B23" s="16">
        <v>166.04431887500201</v>
      </c>
      <c r="C23" s="16">
        <v>181.1056049161848</v>
      </c>
      <c r="D23" s="16">
        <v>191.40971161562661</v>
      </c>
      <c r="E23" s="16">
        <v>191.89339230992721</v>
      </c>
      <c r="F23" s="16">
        <v>209.70326564473999</v>
      </c>
      <c r="G23" s="16">
        <v>221.7369806095374</v>
      </c>
      <c r="H23" s="16">
        <v>222.29373206031221</v>
      </c>
      <c r="I23" s="16">
        <v>197.06613415955869</v>
      </c>
      <c r="J23" s="16">
        <v>175.18063084780101</v>
      </c>
      <c r="K23" s="16">
        <v>206.2550515057028</v>
      </c>
      <c r="L23" s="16">
        <v>208.50594446969049</v>
      </c>
      <c r="M23" s="16">
        <v>203.45190559779681</v>
      </c>
      <c r="N23" s="16">
        <v>202.78107280773389</v>
      </c>
      <c r="O23" s="16">
        <v>197.1539993028214</v>
      </c>
      <c r="P23" s="16">
        <v>195.67822379488629</v>
      </c>
      <c r="Q23" s="16">
        <v>197.27043215750439</v>
      </c>
      <c r="R23" s="16">
        <v>190.27831098645069</v>
      </c>
      <c r="S23" s="16">
        <v>195.46671744121679</v>
      </c>
      <c r="T23" s="16">
        <v>206.15399924277031</v>
      </c>
      <c r="U23" s="16">
        <v>209.23724152196061</v>
      </c>
      <c r="V23" s="16">
        <v>474.27574905083043</v>
      </c>
      <c r="W23" s="16">
        <f t="shared" si="0"/>
        <v>474.89314605912631</v>
      </c>
      <c r="X23" s="16">
        <v>475.51054306742219</v>
      </c>
      <c r="Y23" s="16">
        <f t="shared" si="1"/>
        <v>475.70828102971336</v>
      </c>
      <c r="Z23" s="16">
        <v>475.90601899200459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>
        <f t="shared" si="0"/>
        <v>0</v>
      </c>
      <c r="X24" s="14"/>
      <c r="Y24" s="14">
        <f t="shared" si="1"/>
        <v>0</v>
      </c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>
        <f t="shared" si="0"/>
        <v>0</v>
      </c>
      <c r="X25" s="14"/>
      <c r="Y25" s="14">
        <f t="shared" si="1"/>
        <v>0</v>
      </c>
      <c r="Z25" s="14"/>
    </row>
    <row r="26" spans="1:26">
      <c r="A26" s="13" t="s">
        <v>75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6">
        <v>1.3982560494233229</v>
      </c>
      <c r="W26" s="16">
        <f t="shared" si="0"/>
        <v>1.3901627689395315</v>
      </c>
      <c r="X26" s="16">
        <v>1.3820694884557401</v>
      </c>
      <c r="Y26" s="16">
        <f t="shared" si="1"/>
        <v>1.3810774921057707</v>
      </c>
      <c r="Z26" s="16">
        <v>1.3800854957558011</v>
      </c>
    </row>
    <row r="27" spans="1:26">
      <c r="A27" s="13" t="s">
        <v>76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6"/>
      <c r="W27" s="16">
        <f t="shared" si="0"/>
        <v>0</v>
      </c>
      <c r="X27" s="16"/>
      <c r="Y27" s="16">
        <f t="shared" si="1"/>
        <v>0</v>
      </c>
      <c r="Z27" s="14"/>
    </row>
    <row r="28" spans="1:26">
      <c r="A28" s="13" t="s">
        <v>77</v>
      </c>
      <c r="B28" s="15">
        <v>31279.843000000001</v>
      </c>
      <c r="C28" s="15">
        <v>32195.440166666671</v>
      </c>
      <c r="D28" s="15">
        <v>31486.446</v>
      </c>
      <c r="E28" s="15">
        <v>27160.319166666672</v>
      </c>
      <c r="F28" s="15">
        <v>20568.566500000001</v>
      </c>
      <c r="G28" s="15">
        <v>15157.236833333331</v>
      </c>
      <c r="H28" s="15">
        <v>15360.468000000001</v>
      </c>
      <c r="I28" s="15">
        <v>16602.76283333333</v>
      </c>
      <c r="J28" s="15">
        <v>18258.084833333331</v>
      </c>
      <c r="K28" s="15">
        <v>23458.95362133333</v>
      </c>
      <c r="L28" s="15">
        <v>27723.297212000001</v>
      </c>
      <c r="M28" s="15">
        <v>28668.419514666672</v>
      </c>
      <c r="N28" s="15">
        <v>30726.161166666669</v>
      </c>
      <c r="O28" s="15">
        <v>32140.472378666669</v>
      </c>
      <c r="P28" s="15">
        <v>32742.025136</v>
      </c>
      <c r="Q28" s="15">
        <v>33559.483909333343</v>
      </c>
      <c r="R28" s="15">
        <v>33631.889878666661</v>
      </c>
      <c r="S28" s="15">
        <v>34751.561226666658</v>
      </c>
      <c r="T28" s="15">
        <v>36267.41044</v>
      </c>
      <c r="U28" s="15">
        <v>37171.661818666667</v>
      </c>
      <c r="V28" s="15">
        <v>19329.450199999999</v>
      </c>
      <c r="W28" s="15">
        <f t="shared" si="0"/>
        <v>19037.916660208335</v>
      </c>
      <c r="X28" s="15">
        <v>18746.383120416671</v>
      </c>
      <c r="Y28" s="15">
        <f t="shared" si="1"/>
        <v>18695.653299083337</v>
      </c>
      <c r="Z28" s="15">
        <v>18644.923477749999</v>
      </c>
    </row>
    <row r="29" spans="1:26">
      <c r="A29" s="13" t="s">
        <v>78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>
        <v>11617.4462</v>
      </c>
      <c r="W29" s="15">
        <f t="shared" si="0"/>
        <v>11345.726160208334</v>
      </c>
      <c r="X29" s="15">
        <v>11074.00612041667</v>
      </c>
      <c r="Y29" s="15">
        <f t="shared" si="1"/>
        <v>11029.010799083335</v>
      </c>
      <c r="Z29" s="15">
        <v>10984.015477749999</v>
      </c>
    </row>
    <row r="30" spans="1:26">
      <c r="A30" s="13" t="s">
        <v>79</v>
      </c>
      <c r="B30" s="15">
        <v>31279.843000000001</v>
      </c>
      <c r="C30" s="15">
        <v>32195.440166666671</v>
      </c>
      <c r="D30" s="15">
        <v>31486.446</v>
      </c>
      <c r="E30" s="15">
        <v>27160.319166666672</v>
      </c>
      <c r="F30" s="15">
        <v>20568.566500000001</v>
      </c>
      <c r="G30" s="15">
        <v>15157.236833333331</v>
      </c>
      <c r="H30" s="15">
        <v>15360.468000000001</v>
      </c>
      <c r="I30" s="15">
        <v>16602.76283333333</v>
      </c>
      <c r="J30" s="15">
        <v>18258.084833333331</v>
      </c>
      <c r="K30" s="15">
        <v>23458.95362133333</v>
      </c>
      <c r="L30" s="15">
        <v>27723.297212000001</v>
      </c>
      <c r="M30" s="15">
        <v>28668.419514666672</v>
      </c>
      <c r="N30" s="15">
        <v>30726.161166666669</v>
      </c>
      <c r="O30" s="15">
        <v>32140.472378666669</v>
      </c>
      <c r="P30" s="15">
        <v>32742.025136</v>
      </c>
      <c r="Q30" s="15">
        <v>33559.483909333343</v>
      </c>
      <c r="R30" s="15">
        <v>33631.889878666661</v>
      </c>
      <c r="S30" s="15">
        <v>34751.561226666658</v>
      </c>
      <c r="T30" s="15">
        <v>36267.41044</v>
      </c>
      <c r="U30" s="15">
        <v>37171.661818666667</v>
      </c>
      <c r="V30" s="15">
        <v>7712.0039999999999</v>
      </c>
      <c r="W30" s="15">
        <f t="shared" si="0"/>
        <v>7692.1905000000006</v>
      </c>
      <c r="X30" s="15">
        <v>7672.3770000000004</v>
      </c>
      <c r="Y30" s="15">
        <f t="shared" si="1"/>
        <v>7666.6424999999999</v>
      </c>
      <c r="Z30" s="15">
        <v>7660.9079999999994</v>
      </c>
    </row>
    <row r="31" spans="1:26">
      <c r="A31" s="13" t="s">
        <v>80</v>
      </c>
      <c r="B31" s="15">
        <v>36508.716058583334</v>
      </c>
      <c r="C31" s="15">
        <v>37576.591955833333</v>
      </c>
      <c r="D31" s="15">
        <v>36746.776685416669</v>
      </c>
      <c r="E31" s="15">
        <v>31683.425990833341</v>
      </c>
      <c r="F31" s="15">
        <v>23975.859668083329</v>
      </c>
      <c r="G31" s="15">
        <v>17634.874571249999</v>
      </c>
      <c r="H31" s="15">
        <v>17872.73876475</v>
      </c>
      <c r="I31" s="15">
        <v>19326.73552683333</v>
      </c>
      <c r="J31" s="15">
        <v>21264.144233833329</v>
      </c>
      <c r="K31" s="15">
        <v>27354.41435066667</v>
      </c>
      <c r="L31" s="15">
        <v>32342.342242583331</v>
      </c>
      <c r="M31" s="15">
        <v>33447.885668083327</v>
      </c>
      <c r="N31" s="15">
        <v>35856.930204333337</v>
      </c>
      <c r="O31" s="15">
        <v>37512.256997999997</v>
      </c>
      <c r="P31" s="15">
        <v>38220.071554666669</v>
      </c>
      <c r="Q31" s="15">
        <v>39173.085100083343</v>
      </c>
      <c r="R31" s="15">
        <v>39257.829914499998</v>
      </c>
      <c r="S31" s="15">
        <v>40563.917634333331</v>
      </c>
      <c r="T31" s="15">
        <v>42346.224766416657</v>
      </c>
      <c r="U31" s="15">
        <v>43400.821417249987</v>
      </c>
      <c r="V31" s="15">
        <v>9013.5814609999998</v>
      </c>
      <c r="W31" s="15">
        <f t="shared" si="0"/>
        <v>8992.8932587083327</v>
      </c>
      <c r="X31" s="15">
        <v>8972.2050564166657</v>
      </c>
      <c r="Y31" s="15">
        <f t="shared" si="1"/>
        <v>8965.756671791667</v>
      </c>
      <c r="Z31" s="15">
        <v>8959.3082871666684</v>
      </c>
    </row>
    <row r="32" spans="1:26">
      <c r="A32" s="13" t="s">
        <v>81</v>
      </c>
      <c r="B32" s="14">
        <v>4440572.5710799992</v>
      </c>
      <c r="C32" s="14">
        <v>5194670.8936700011</v>
      </c>
      <c r="D32" s="14">
        <v>5481178.7145269997</v>
      </c>
      <c r="E32" s="14">
        <v>4794541.9723450001</v>
      </c>
      <c r="F32" s="14">
        <v>4149126.019022</v>
      </c>
      <c r="G32" s="14">
        <v>3301418.7566590002</v>
      </c>
      <c r="H32" s="14">
        <v>3341390.935269</v>
      </c>
      <c r="I32" s="14">
        <v>3119152.6245630002</v>
      </c>
      <c r="J32" s="14">
        <v>2965457.5166079998</v>
      </c>
      <c r="K32" s="14">
        <v>4557351.4428730002</v>
      </c>
      <c r="L32" s="14">
        <v>5416481.3922809996</v>
      </c>
      <c r="M32" s="14">
        <v>5414204.786096001</v>
      </c>
      <c r="N32" s="14">
        <v>5676773.4513660008</v>
      </c>
      <c r="O32" s="14">
        <v>5652383.8166209999</v>
      </c>
      <c r="P32" s="14">
        <v>5615155.9031140003</v>
      </c>
      <c r="Q32" s="14">
        <v>5760523.4636279996</v>
      </c>
      <c r="R32" s="14">
        <v>5507030.8299699994</v>
      </c>
      <c r="S32" s="14">
        <v>5791279.8667600006</v>
      </c>
      <c r="T32" s="14">
        <v>6451079.8816369995</v>
      </c>
      <c r="U32" s="14">
        <v>6672354.4224279998</v>
      </c>
      <c r="V32" s="14">
        <v>3760285.531587</v>
      </c>
      <c r="W32" s="14">
        <f t="shared" si="0"/>
        <v>3755361.3306240002</v>
      </c>
      <c r="X32" s="14">
        <v>3750437.1296609999</v>
      </c>
      <c r="Y32" s="14">
        <f t="shared" si="1"/>
        <v>3749146.6884035002</v>
      </c>
      <c r="Z32" s="14">
        <v>3747856.2471460002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>
        <f t="shared" si="0"/>
        <v>0</v>
      </c>
      <c r="X33" s="14"/>
      <c r="Y33" s="14">
        <f t="shared" si="1"/>
        <v>0</v>
      </c>
      <c r="Z33" s="14"/>
    </row>
    <row r="34" spans="1:26">
      <c r="A34" s="13" t="s">
        <v>83</v>
      </c>
      <c r="B34" s="15">
        <v>1522.333333333333</v>
      </c>
      <c r="C34" s="15">
        <v>1567.75</v>
      </c>
      <c r="D34" s="15">
        <v>1532</v>
      </c>
      <c r="E34" s="15">
        <v>1323.666666666667</v>
      </c>
      <c r="F34" s="15">
        <v>1000.916666666667</v>
      </c>
      <c r="G34" s="15">
        <v>738</v>
      </c>
      <c r="H34" s="15">
        <v>748.16666666666663</v>
      </c>
      <c r="I34" s="15">
        <v>809.25</v>
      </c>
      <c r="J34" s="15">
        <v>890.25</v>
      </c>
      <c r="K34" s="15">
        <v>1142.25</v>
      </c>
      <c r="L34" s="15">
        <v>1353.333333333333</v>
      </c>
      <c r="M34" s="15">
        <v>1395.833333333333</v>
      </c>
      <c r="N34" s="15">
        <v>1498.833333333333</v>
      </c>
      <c r="O34" s="15">
        <v>1565.916666666667</v>
      </c>
      <c r="P34" s="15">
        <v>1599.666666666667</v>
      </c>
      <c r="Q34" s="15">
        <v>1635.333333333333</v>
      </c>
      <c r="R34" s="15">
        <v>1638.166666666667</v>
      </c>
      <c r="S34" s="15">
        <v>1693.75</v>
      </c>
      <c r="T34" s="15">
        <v>1769.25</v>
      </c>
      <c r="U34" s="15">
        <v>1812</v>
      </c>
      <c r="V34" s="15">
        <v>378.41666666666669</v>
      </c>
      <c r="W34" s="15">
        <f t="shared" si="0"/>
        <v>378.04166666666669</v>
      </c>
      <c r="X34" s="15">
        <v>377.66666666666669</v>
      </c>
      <c r="Y34" s="15">
        <f t="shared" si="1"/>
        <v>377.79166666666669</v>
      </c>
      <c r="Z34" s="15">
        <v>377.91666666666669</v>
      </c>
    </row>
    <row r="35" spans="1:26">
      <c r="A35" s="13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5">
        <v>3036.416666666667</v>
      </c>
      <c r="W35" s="15">
        <f t="shared" si="0"/>
        <v>3030.5833333333335</v>
      </c>
      <c r="X35" s="15">
        <v>3024.75</v>
      </c>
      <c r="Y35" s="15">
        <f t="shared" si="1"/>
        <v>3020.8333333333335</v>
      </c>
      <c r="Z35" s="15">
        <v>3016.916666666667</v>
      </c>
    </row>
    <row r="36" spans="1:26">
      <c r="A36" s="13" t="s">
        <v>85</v>
      </c>
      <c r="B36" s="15">
        <v>7237.666666666667</v>
      </c>
      <c r="C36" s="15">
        <v>7192.25</v>
      </c>
      <c r="D36" s="15">
        <v>7228</v>
      </c>
      <c r="E36" s="15">
        <v>7460.333333333333</v>
      </c>
      <c r="F36" s="15">
        <v>7759.083333333333</v>
      </c>
      <c r="G36" s="15">
        <v>8022</v>
      </c>
      <c r="H36" s="15">
        <v>8011.833333333333</v>
      </c>
      <c r="I36" s="15">
        <v>7974.75</v>
      </c>
      <c r="J36" s="15">
        <v>7869.75</v>
      </c>
      <c r="K36" s="15">
        <v>7617.75</v>
      </c>
      <c r="L36" s="15">
        <v>7406.666666666667</v>
      </c>
      <c r="M36" s="15">
        <v>7388.166666666667</v>
      </c>
      <c r="N36" s="15">
        <v>7261.166666666667</v>
      </c>
      <c r="O36" s="15">
        <v>7194.083333333333</v>
      </c>
      <c r="P36" s="15">
        <v>7160.333333333333</v>
      </c>
      <c r="Q36" s="15">
        <v>7148.666666666667</v>
      </c>
      <c r="R36" s="15">
        <v>7121.833333333333</v>
      </c>
      <c r="S36" s="15">
        <v>7066.25</v>
      </c>
      <c r="T36" s="15">
        <v>6990.75</v>
      </c>
      <c r="U36" s="15">
        <v>6972</v>
      </c>
      <c r="V36" s="15">
        <v>5345.166666666667</v>
      </c>
      <c r="W36" s="15">
        <f t="shared" si="0"/>
        <v>5351.375</v>
      </c>
      <c r="X36" s="15">
        <v>5357.583333333333</v>
      </c>
      <c r="Y36" s="15">
        <f t="shared" si="1"/>
        <v>5361.375</v>
      </c>
      <c r="Z36" s="15">
        <v>5365.166666666667</v>
      </c>
    </row>
    <row r="37" spans="1:26">
      <c r="A37" s="13" t="s">
        <v>86</v>
      </c>
      <c r="B37" s="15">
        <v>66.127046858333344</v>
      </c>
      <c r="C37" s="15">
        <v>65.609301695633562</v>
      </c>
      <c r="D37" s="15">
        <v>63.274733698601601</v>
      </c>
      <c r="E37" s="15">
        <v>55.864918897844568</v>
      </c>
      <c r="F37" s="15">
        <v>40.894734004461569</v>
      </c>
      <c r="G37" s="15">
        <v>38.097538221280438</v>
      </c>
      <c r="H37" s="15">
        <v>43.725086352578003</v>
      </c>
      <c r="I37" s="15">
        <v>35.039421420831431</v>
      </c>
      <c r="J37" s="15">
        <v>42.962351141990098</v>
      </c>
      <c r="K37" s="15">
        <v>48.057770993502658</v>
      </c>
      <c r="L37" s="15">
        <v>51.302372693483633</v>
      </c>
      <c r="M37" s="15">
        <v>55.276800733217577</v>
      </c>
      <c r="N37" s="15">
        <v>60.424555812071908</v>
      </c>
      <c r="O37" s="15">
        <v>64.794850387052904</v>
      </c>
      <c r="P37" s="15">
        <v>64.147882077501905</v>
      </c>
      <c r="Q37" s="15">
        <v>66.814145952498862</v>
      </c>
      <c r="R37" s="15">
        <v>67.903896680517519</v>
      </c>
      <c r="S37" s="15">
        <v>66.795524883827994</v>
      </c>
      <c r="T37" s="15">
        <v>70.119997253586376</v>
      </c>
      <c r="U37" s="15">
        <v>69.68760811482052</v>
      </c>
      <c r="V37" s="15">
        <v>22.162107020547939</v>
      </c>
      <c r="W37" s="15">
        <f t="shared" si="0"/>
        <v>20.524365947712134</v>
      </c>
      <c r="X37" s="15">
        <v>18.886624874876329</v>
      </c>
      <c r="Y37" s="15">
        <f t="shared" si="1"/>
        <v>18.694381332486678</v>
      </c>
      <c r="Z37" s="15">
        <v>18.502137790097031</v>
      </c>
    </row>
    <row r="38" spans="1:26">
      <c r="A38" s="13" t="s">
        <v>87</v>
      </c>
      <c r="B38" s="17">
        <v>0.59727031178951084</v>
      </c>
      <c r="C38" s="17">
        <v>0.58282138771092074</v>
      </c>
      <c r="D38" s="17">
        <v>0.54202463233427256</v>
      </c>
      <c r="E38" s="17">
        <v>0.49233508834457568</v>
      </c>
      <c r="F38" s="17">
        <v>0.37767122431621752</v>
      </c>
      <c r="G38" s="17">
        <v>0.28172257312605897</v>
      </c>
      <c r="H38" s="17">
        <v>0.30003040308624268</v>
      </c>
      <c r="I38" s="17">
        <v>0.37946432969279281</v>
      </c>
      <c r="J38" s="17">
        <v>0.42617232130429711</v>
      </c>
      <c r="K38" s="17">
        <v>0.44621192042519758</v>
      </c>
      <c r="L38" s="17">
        <v>0.48992040020651823</v>
      </c>
      <c r="M38" s="17">
        <v>0.49424151918562931</v>
      </c>
      <c r="N38" s="17">
        <v>0.54507121660579361</v>
      </c>
      <c r="O38" s="17">
        <v>0.57886254253640723</v>
      </c>
      <c r="P38" s="17">
        <v>0.5928265225118976</v>
      </c>
      <c r="Q38" s="17">
        <v>0.59979064977897323</v>
      </c>
      <c r="R38" s="17">
        <v>0.61495039417857289</v>
      </c>
      <c r="S38" s="17">
        <v>0.60966376197861283</v>
      </c>
      <c r="T38" s="17">
        <v>0.62129743048899599</v>
      </c>
      <c r="U38" s="17">
        <v>0.6214991876401994</v>
      </c>
      <c r="V38" s="17">
        <v>0.47660856077318609</v>
      </c>
      <c r="W38" s="17">
        <f t="shared" si="0"/>
        <v>0.51975979964561347</v>
      </c>
      <c r="X38" s="17">
        <v>0.56291103851804092</v>
      </c>
      <c r="Y38" s="17">
        <f t="shared" si="1"/>
        <v>0.56830295310584233</v>
      </c>
      <c r="Z38" s="17">
        <v>0.57369486769364386</v>
      </c>
    </row>
    <row r="39" spans="1:26">
      <c r="A39" s="13" t="s">
        <v>88</v>
      </c>
      <c r="B39" s="17">
        <v>0.1080003805175038</v>
      </c>
      <c r="C39" s="17">
        <v>9.4891552511415525E-2</v>
      </c>
      <c r="D39" s="17">
        <v>7.4971461187214608E-2</v>
      </c>
      <c r="E39" s="17">
        <v>6.032748937462052E-2</v>
      </c>
      <c r="F39" s="17">
        <v>2.8909817351598179E-2</v>
      </c>
      <c r="G39" s="17">
        <v>3.4883942161339422E-2</v>
      </c>
      <c r="H39" s="17">
        <v>6.4535768645357691E-2</v>
      </c>
      <c r="I39" s="17">
        <v>2.4912720097146328E-2</v>
      </c>
      <c r="J39" s="17">
        <v>4.6699010654490107E-2</v>
      </c>
      <c r="K39" s="17">
        <v>4.574771689497717E-2</v>
      </c>
      <c r="L39" s="17">
        <v>5.2197488584474892E-2</v>
      </c>
      <c r="M39" s="17">
        <v>5.7310640558591378E-2</v>
      </c>
      <c r="N39" s="17">
        <v>7.8415144596651443E-2</v>
      </c>
      <c r="O39" s="17">
        <v>8.9545281582952815E-2</v>
      </c>
      <c r="P39" s="17">
        <v>9.3997336377473359E-2</v>
      </c>
      <c r="Q39" s="17">
        <v>9.5789693381906502E-2</v>
      </c>
      <c r="R39" s="17">
        <v>0.1112823439878234</v>
      </c>
      <c r="S39" s="17">
        <v>0.10584094368340941</v>
      </c>
      <c r="T39" s="17">
        <v>0.1189117199391172</v>
      </c>
      <c r="U39" s="17">
        <v>0.1060830297510625</v>
      </c>
      <c r="V39" s="17">
        <v>0.14667998477929989</v>
      </c>
      <c r="W39" s="17">
        <f t="shared" si="0"/>
        <v>0.15123668188736683</v>
      </c>
      <c r="X39" s="17">
        <v>0.1557933789954338</v>
      </c>
      <c r="Y39" s="17">
        <f t="shared" si="1"/>
        <v>0.15165049467275493</v>
      </c>
      <c r="Z39" s="17">
        <v>0.14750761035007609</v>
      </c>
    </row>
    <row r="40" spans="1:26">
      <c r="A40" s="13" t="s">
        <v>89</v>
      </c>
      <c r="B40" s="15">
        <v>699.33333333333337</v>
      </c>
      <c r="C40" s="15">
        <v>718.5</v>
      </c>
      <c r="D40" s="15">
        <v>702.75</v>
      </c>
      <c r="E40" s="15">
        <v>606.66666666666663</v>
      </c>
      <c r="F40" s="15">
        <v>458.58333333333331</v>
      </c>
      <c r="G40" s="15">
        <v>337.41666666666669</v>
      </c>
      <c r="H40" s="15">
        <v>341.66666666666669</v>
      </c>
      <c r="I40" s="15">
        <v>369.75</v>
      </c>
      <c r="J40" s="15">
        <v>407.91666666666669</v>
      </c>
      <c r="K40" s="15">
        <v>523.75</v>
      </c>
      <c r="L40" s="15">
        <v>619.58333333333337</v>
      </c>
      <c r="M40" s="15">
        <v>640.83333333333337</v>
      </c>
      <c r="N40" s="15">
        <v>687.08333333333337</v>
      </c>
      <c r="O40" s="15">
        <v>717.91666666666663</v>
      </c>
      <c r="P40" s="15">
        <v>732.91666666666663</v>
      </c>
      <c r="Q40" s="15">
        <v>749.25</v>
      </c>
      <c r="R40" s="15">
        <v>751.91666666666663</v>
      </c>
      <c r="S40" s="15">
        <v>775.75</v>
      </c>
      <c r="T40" s="15">
        <v>811.16666666666663</v>
      </c>
      <c r="U40" s="15">
        <v>831.83333333333337</v>
      </c>
      <c r="V40" s="15">
        <v>173</v>
      </c>
      <c r="W40" s="15">
        <f t="shared" si="0"/>
        <v>172.54166666666663</v>
      </c>
      <c r="X40" s="15">
        <v>172.08333333333329</v>
      </c>
      <c r="Y40" s="15">
        <f t="shared" si="1"/>
        <v>171.95833333333329</v>
      </c>
      <c r="Z40" s="15">
        <v>171.83333333333329</v>
      </c>
    </row>
    <row r="41" spans="1:26">
      <c r="A41" s="13" t="s">
        <v>90</v>
      </c>
      <c r="B41" s="15">
        <v>823</v>
      </c>
      <c r="C41" s="15">
        <v>849.25</v>
      </c>
      <c r="D41" s="15">
        <v>829.25</v>
      </c>
      <c r="E41" s="15">
        <v>717</v>
      </c>
      <c r="F41" s="15">
        <v>542.33333333333337</v>
      </c>
      <c r="G41" s="15">
        <v>400.58333333333331</v>
      </c>
      <c r="H41" s="15">
        <v>406.5</v>
      </c>
      <c r="I41" s="15">
        <v>439.5</v>
      </c>
      <c r="J41" s="15">
        <v>482.33333333333331</v>
      </c>
      <c r="K41" s="15">
        <v>618.5</v>
      </c>
      <c r="L41" s="15">
        <v>733.75</v>
      </c>
      <c r="M41" s="15">
        <v>755</v>
      </c>
      <c r="N41" s="15">
        <v>811.75</v>
      </c>
      <c r="O41" s="15">
        <v>848</v>
      </c>
      <c r="P41" s="15">
        <v>866.75</v>
      </c>
      <c r="Q41" s="15">
        <v>886.08333333333337</v>
      </c>
      <c r="R41" s="15">
        <v>886.25</v>
      </c>
      <c r="S41" s="15">
        <v>918</v>
      </c>
      <c r="T41" s="15">
        <v>958.08333333333337</v>
      </c>
      <c r="U41" s="15">
        <v>980.16666666666663</v>
      </c>
      <c r="V41" s="15">
        <v>205.41666666666671</v>
      </c>
      <c r="W41" s="15">
        <f t="shared" si="0"/>
        <v>205.5</v>
      </c>
      <c r="X41" s="15">
        <v>205.58333333333329</v>
      </c>
      <c r="Y41" s="15">
        <f t="shared" si="1"/>
        <v>205.83333333333329</v>
      </c>
      <c r="Z41" s="15">
        <v>206.08333333333329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>
        <f t="shared" si="0"/>
        <v>0</v>
      </c>
      <c r="X42" s="14"/>
      <c r="Y42" s="14">
        <f t="shared" si="1"/>
        <v>0</v>
      </c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>
        <f t="shared" si="0"/>
        <v>0</v>
      </c>
      <c r="X43" s="14"/>
      <c r="Y43" s="14">
        <f t="shared" si="1"/>
        <v>0</v>
      </c>
      <c r="Z43" s="14"/>
    </row>
    <row r="44" spans="1:26">
      <c r="A44" s="13" t="s">
        <v>93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5">
        <v>3036.416666666667</v>
      </c>
      <c r="W44" s="15">
        <f t="shared" si="0"/>
        <v>3030.5833333333335</v>
      </c>
      <c r="X44" s="15">
        <v>3024.75</v>
      </c>
      <c r="Y44" s="15">
        <f t="shared" si="1"/>
        <v>3020.8333333333335</v>
      </c>
      <c r="Z44" s="15">
        <v>3016.916666666667</v>
      </c>
    </row>
    <row r="45" spans="1:26">
      <c r="A45" s="13" t="s">
        <v>94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/>
      <c r="W45" s="15">
        <f t="shared" si="0"/>
        <v>0</v>
      </c>
      <c r="X45" s="15"/>
      <c r="Y45" s="15">
        <f t="shared" si="1"/>
        <v>0</v>
      </c>
      <c r="Z45" s="14"/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f t="shared" si="0"/>
        <v>0</v>
      </c>
      <c r="X46" s="14"/>
      <c r="Y46" s="14">
        <f t="shared" si="1"/>
        <v>0</v>
      </c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>
        <f t="shared" si="0"/>
        <v>0</v>
      </c>
      <c r="X47" s="14"/>
      <c r="Y47" s="14">
        <f t="shared" si="1"/>
        <v>0</v>
      </c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>
        <f t="shared" si="0"/>
        <v>0</v>
      </c>
      <c r="X48" s="14"/>
      <c r="Y48" s="14">
        <f t="shared" si="1"/>
        <v>0</v>
      </c>
      <c r="Z48" s="14"/>
    </row>
    <row r="49" spans="1:26">
      <c r="A49" s="13" t="s">
        <v>98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6">
        <v>1.389076484018265</v>
      </c>
      <c r="W49" s="16">
        <f t="shared" si="0"/>
        <v>1.389076484018265</v>
      </c>
      <c r="X49" s="16">
        <v>1.389076484018265</v>
      </c>
      <c r="Y49" s="16">
        <f t="shared" si="1"/>
        <v>1.389076484018265</v>
      </c>
      <c r="Z49" s="16">
        <v>1.389076484018265</v>
      </c>
    </row>
    <row r="50" spans="1:26">
      <c r="A50" s="13" t="s">
        <v>99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6">
        <v>0.59881849315068492</v>
      </c>
      <c r="W50" s="16">
        <f t="shared" si="0"/>
        <v>0.59881849315068492</v>
      </c>
      <c r="X50" s="16">
        <v>0.59881849315068492</v>
      </c>
      <c r="Y50" s="16">
        <f t="shared" si="1"/>
        <v>0.59881849315068492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>
        <f t="shared" si="0"/>
        <v>0</v>
      </c>
      <c r="X51" s="14"/>
      <c r="Y51" s="14">
        <f t="shared" si="1"/>
        <v>0</v>
      </c>
      <c r="Z51" s="14"/>
    </row>
    <row r="52" spans="1:26">
      <c r="A52" s="13" t="s">
        <v>101</v>
      </c>
      <c r="B52" s="16">
        <v>55.278742458444427</v>
      </c>
      <c r="C52" s="16">
        <v>52.310005346399208</v>
      </c>
      <c r="D52" s="16">
        <v>49.034721905136593</v>
      </c>
      <c r="E52" s="16">
        <v>43.568278594422488</v>
      </c>
      <c r="F52" s="16">
        <v>32.111583875554253</v>
      </c>
      <c r="G52" s="16">
        <v>25.262067929623601</v>
      </c>
      <c r="H52" s="16">
        <v>26.010925157938889</v>
      </c>
      <c r="I52" s="16">
        <v>30.746329864848221</v>
      </c>
      <c r="J52" s="16">
        <v>34.745822882111213</v>
      </c>
      <c r="K52" s="16">
        <v>38.247512897277552</v>
      </c>
      <c r="L52" s="16">
        <v>42.595222438202512</v>
      </c>
      <c r="M52" s="16">
        <v>45.073878018060277</v>
      </c>
      <c r="N52" s="16">
        <v>50.251589053313282</v>
      </c>
      <c r="O52" s="16">
        <v>54.646528682356838</v>
      </c>
      <c r="P52" s="16">
        <v>59.069459672868163</v>
      </c>
      <c r="Q52" s="16">
        <v>61.481144122157438</v>
      </c>
      <c r="R52" s="16">
        <v>61.937847968227793</v>
      </c>
      <c r="S52" s="16">
        <v>66.879859557090498</v>
      </c>
      <c r="T52" s="16">
        <v>69.272282693950714</v>
      </c>
      <c r="U52" s="16">
        <v>71.617185796042193</v>
      </c>
      <c r="V52" s="16">
        <v>70.94174354952932</v>
      </c>
      <c r="W52" s="16">
        <f t="shared" si="0"/>
        <v>70.94174354952932</v>
      </c>
      <c r="X52" s="16">
        <v>70.94174354952932</v>
      </c>
      <c r="Y52" s="16">
        <f t="shared" si="1"/>
        <v>70.94174354952932</v>
      </c>
      <c r="Z52" s="16">
        <v>70.94174354952932</v>
      </c>
    </row>
    <row r="53" spans="1:26">
      <c r="A53" s="13" t="s">
        <v>102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6">
        <v>1.4186685692541861</v>
      </c>
      <c r="W53" s="16">
        <f t="shared" si="0"/>
        <v>1.4186685692541861</v>
      </c>
      <c r="X53" s="16">
        <v>1.4186685692541861</v>
      </c>
      <c r="Y53" s="16">
        <f t="shared" si="1"/>
        <v>1.4186685692541861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>
        <f t="shared" si="0"/>
        <v>0</v>
      </c>
      <c r="X54" s="14"/>
      <c r="Y54" s="14">
        <f t="shared" si="1"/>
        <v>0</v>
      </c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>
        <f t="shared" si="0"/>
        <v>0</v>
      </c>
      <c r="X55" s="14"/>
      <c r="Y55" s="14">
        <f t="shared" si="1"/>
        <v>0</v>
      </c>
      <c r="Z55" s="14"/>
    </row>
    <row r="56" spans="1:26">
      <c r="A56" s="13" t="s">
        <v>105</v>
      </c>
      <c r="B56" s="16">
        <v>61.18152548837709</v>
      </c>
      <c r="C56" s="16">
        <v>71.536226602607698</v>
      </c>
      <c r="D56" s="16">
        <v>75.780810095356301</v>
      </c>
      <c r="E56" s="16">
        <v>73.269430905086594</v>
      </c>
      <c r="F56" s="16">
        <v>70.982404313873914</v>
      </c>
      <c r="G56" s="16">
        <v>64.277630242493302</v>
      </c>
      <c r="H56" s="16">
        <v>66.566246186140148</v>
      </c>
      <c r="I56" s="16">
        <v>60.77727060823328</v>
      </c>
      <c r="J56" s="16">
        <v>55.731820137924217</v>
      </c>
      <c r="K56" s="16">
        <v>75.244064844283471</v>
      </c>
      <c r="L56" s="16">
        <v>80.306000715381288</v>
      </c>
      <c r="M56" s="16">
        <v>79.599086912567202</v>
      </c>
      <c r="N56" s="16">
        <v>80.583886826778141</v>
      </c>
      <c r="O56" s="16">
        <v>80.342483500177678</v>
      </c>
      <c r="P56" s="16">
        <v>79.14196658141887</v>
      </c>
      <c r="Q56" s="16">
        <v>80.461394245747584</v>
      </c>
      <c r="R56" s="16">
        <v>75.717322756302636</v>
      </c>
      <c r="S56" s="16">
        <v>78.892367567500585</v>
      </c>
      <c r="T56" s="16">
        <v>85.121330638897462</v>
      </c>
      <c r="U56" s="16">
        <v>86.896072702240787</v>
      </c>
      <c r="V56" s="16">
        <v>87.104761329740313</v>
      </c>
      <c r="W56" s="16">
        <f t="shared" si="0"/>
        <v>87.104761329740313</v>
      </c>
      <c r="X56" s="16">
        <v>87.104761329740313</v>
      </c>
      <c r="Y56" s="16">
        <f t="shared" si="1"/>
        <v>87.104761329740313</v>
      </c>
      <c r="Z56" s="16">
        <v>87.104761329740313</v>
      </c>
    </row>
    <row r="57" spans="1:26">
      <c r="A57" s="13" t="s">
        <v>106</v>
      </c>
      <c r="B57" s="14">
        <v>131145.77257721589</v>
      </c>
      <c r="C57" s="14">
        <v>137121.47884526729</v>
      </c>
      <c r="D57" s="14">
        <v>135052.3664756107</v>
      </c>
      <c r="E57" s="14">
        <v>112703.01866639761</v>
      </c>
      <c r="F57" s="14">
        <v>89844.207720555001</v>
      </c>
      <c r="G57" s="14">
        <v>72277.49389353329</v>
      </c>
      <c r="H57" s="14">
        <v>72522.986572127571</v>
      </c>
      <c r="I57" s="14">
        <v>66041.78610304257</v>
      </c>
      <c r="J57" s="14">
        <v>61906.074705250037</v>
      </c>
      <c r="K57" s="14">
        <v>101290.94813564319</v>
      </c>
      <c r="L57" s="14">
        <v>124695.16307049181</v>
      </c>
      <c r="M57" s="14">
        <v>127423.6603671059</v>
      </c>
      <c r="N57" s="14">
        <v>140036.8767464566</v>
      </c>
      <c r="O57" s="14">
        <v>147381.15560905021</v>
      </c>
      <c r="P57" s="14">
        <v>156862.4986604017</v>
      </c>
      <c r="Q57" s="14">
        <v>168235.71854455411</v>
      </c>
      <c r="R57" s="14">
        <v>165179.79550849239</v>
      </c>
      <c r="S57" s="14">
        <v>187689.46685101179</v>
      </c>
      <c r="T57" s="14">
        <v>210145.63289839571</v>
      </c>
      <c r="U57" s="14">
        <v>229934.10771623041</v>
      </c>
      <c r="V57" s="14">
        <v>220001.40813180301</v>
      </c>
      <c r="W57" s="14">
        <f t="shared" si="0"/>
        <v>220001.40813180301</v>
      </c>
      <c r="X57" s="14">
        <v>220001.40813180301</v>
      </c>
      <c r="Y57" s="14">
        <f t="shared" si="1"/>
        <v>220001.40813180301</v>
      </c>
      <c r="Z57" s="14">
        <v>220001.40813180301</v>
      </c>
    </row>
    <row r="58" spans="1:26">
      <c r="A58" s="13" t="s">
        <v>107</v>
      </c>
      <c r="B58" s="15">
        <v>1080</v>
      </c>
      <c r="C58" s="15">
        <v>1448</v>
      </c>
      <c r="D58" s="15">
        <v>1738</v>
      </c>
      <c r="E58" s="15">
        <v>1548</v>
      </c>
      <c r="F58" s="15">
        <v>1470</v>
      </c>
      <c r="G58" s="15">
        <v>1671</v>
      </c>
      <c r="H58" s="15">
        <v>2438</v>
      </c>
      <c r="I58" s="15">
        <v>1098</v>
      </c>
      <c r="J58" s="15">
        <v>964</v>
      </c>
      <c r="K58" s="15">
        <v>1580</v>
      </c>
      <c r="L58" s="15">
        <v>1969</v>
      </c>
      <c r="M58" s="15">
        <v>1970</v>
      </c>
      <c r="N58" s="15">
        <v>1974</v>
      </c>
      <c r="O58" s="15">
        <v>1947</v>
      </c>
      <c r="P58" s="15">
        <v>1852</v>
      </c>
      <c r="Q58" s="15">
        <v>1877</v>
      </c>
      <c r="R58" s="15">
        <v>1828</v>
      </c>
      <c r="S58" s="15">
        <v>1886</v>
      </c>
      <c r="T58" s="15">
        <v>2365</v>
      </c>
      <c r="U58" s="15">
        <v>2431</v>
      </c>
      <c r="V58" s="15">
        <v>2382</v>
      </c>
      <c r="W58" s="15">
        <f t="shared" si="0"/>
        <v>2382</v>
      </c>
      <c r="X58" s="15">
        <v>2382</v>
      </c>
      <c r="Y58" s="15">
        <f t="shared" si="1"/>
        <v>2382</v>
      </c>
      <c r="Z58" s="15">
        <v>2382</v>
      </c>
    </row>
    <row r="59" spans="1:26">
      <c r="A59" s="13" t="s">
        <v>108</v>
      </c>
      <c r="B59" s="15">
        <v>9374</v>
      </c>
      <c r="C59" s="15">
        <v>8720</v>
      </c>
      <c r="D59" s="15">
        <v>7853</v>
      </c>
      <c r="E59" s="15">
        <v>6354</v>
      </c>
      <c r="F59" s="15">
        <v>4368</v>
      </c>
      <c r="G59" s="15">
        <v>3445</v>
      </c>
      <c r="H59" s="15">
        <v>3355</v>
      </c>
      <c r="I59" s="15">
        <v>3278</v>
      </c>
      <c r="J59" s="15">
        <v>3388</v>
      </c>
      <c r="K59" s="15">
        <v>5091</v>
      </c>
      <c r="L59" s="15">
        <v>6432</v>
      </c>
      <c r="M59" s="15">
        <v>6838</v>
      </c>
      <c r="N59" s="15">
        <v>7761</v>
      </c>
      <c r="O59" s="15">
        <v>8667</v>
      </c>
      <c r="P59" s="15">
        <v>9728</v>
      </c>
      <c r="Q59" s="15">
        <v>10642</v>
      </c>
      <c r="R59" s="15">
        <v>10902</v>
      </c>
      <c r="S59" s="15">
        <v>12632</v>
      </c>
      <c r="T59" s="15">
        <v>13710</v>
      </c>
      <c r="U59" s="15">
        <v>15338</v>
      </c>
      <c r="V59" s="15">
        <v>14345</v>
      </c>
      <c r="W59" s="15">
        <f t="shared" si="0"/>
        <v>14345</v>
      </c>
      <c r="X59" s="15">
        <v>14345</v>
      </c>
      <c r="Y59" s="15">
        <f t="shared" si="1"/>
        <v>14345</v>
      </c>
      <c r="Z59" s="15">
        <v>14345</v>
      </c>
    </row>
    <row r="60" spans="1:26">
      <c r="A60" s="13" t="s">
        <v>109</v>
      </c>
      <c r="B60" s="15">
        <v>1353</v>
      </c>
      <c r="C60" s="15">
        <v>1797</v>
      </c>
      <c r="D60" s="15">
        <v>1968</v>
      </c>
      <c r="E60" s="15">
        <v>1683</v>
      </c>
      <c r="F60" s="15">
        <v>1549</v>
      </c>
      <c r="G60" s="15">
        <v>1212</v>
      </c>
      <c r="H60" s="15">
        <v>1240</v>
      </c>
      <c r="I60" s="15">
        <v>1111</v>
      </c>
      <c r="J60" s="15">
        <v>954</v>
      </c>
      <c r="K60" s="15">
        <v>1604</v>
      </c>
      <c r="L60" s="15">
        <v>1983</v>
      </c>
      <c r="M60" s="15">
        <v>1998</v>
      </c>
      <c r="N60" s="15">
        <v>2042</v>
      </c>
      <c r="O60" s="15">
        <v>1949</v>
      </c>
      <c r="P60" s="15">
        <v>1872</v>
      </c>
      <c r="Q60" s="15">
        <v>1953</v>
      </c>
      <c r="R60" s="15">
        <v>1823</v>
      </c>
      <c r="S60" s="15">
        <v>1944</v>
      </c>
      <c r="T60" s="15">
        <v>2285</v>
      </c>
      <c r="U60" s="15">
        <v>2442</v>
      </c>
      <c r="V60" s="15">
        <v>2407</v>
      </c>
      <c r="W60" s="15">
        <f t="shared" si="0"/>
        <v>2407</v>
      </c>
      <c r="X60" s="15">
        <v>2407</v>
      </c>
      <c r="Y60" s="15">
        <f t="shared" si="1"/>
        <v>2407</v>
      </c>
      <c r="Z60" s="15">
        <v>2407</v>
      </c>
    </row>
    <row r="61" spans="1:26">
      <c r="A61" s="13" t="s">
        <v>110</v>
      </c>
      <c r="B61" s="15">
        <v>247</v>
      </c>
      <c r="C61" s="15">
        <v>357</v>
      </c>
      <c r="D61" s="15">
        <v>408</v>
      </c>
      <c r="E61" s="15">
        <v>358</v>
      </c>
      <c r="F61" s="15">
        <v>351</v>
      </c>
      <c r="G61" s="15">
        <v>300</v>
      </c>
      <c r="H61" s="15">
        <v>293</v>
      </c>
      <c r="I61" s="15">
        <v>261</v>
      </c>
      <c r="J61" s="15">
        <v>212</v>
      </c>
      <c r="K61" s="15">
        <v>379</v>
      </c>
      <c r="L61" s="15">
        <v>474</v>
      </c>
      <c r="M61" s="15">
        <v>419</v>
      </c>
      <c r="N61" s="15">
        <v>487</v>
      </c>
      <c r="O61" s="15">
        <v>452</v>
      </c>
      <c r="P61" s="15">
        <v>460</v>
      </c>
      <c r="Q61" s="15">
        <v>464</v>
      </c>
      <c r="R61" s="15">
        <v>384</v>
      </c>
      <c r="S61" s="15">
        <v>416</v>
      </c>
      <c r="T61" s="15">
        <v>529</v>
      </c>
      <c r="U61" s="15">
        <v>536</v>
      </c>
      <c r="V61" s="15">
        <v>531</v>
      </c>
      <c r="W61" s="15">
        <f t="shared" si="0"/>
        <v>531</v>
      </c>
      <c r="X61" s="15">
        <v>531</v>
      </c>
      <c r="Y61" s="15">
        <f t="shared" si="1"/>
        <v>531</v>
      </c>
      <c r="Z61" s="15">
        <v>531</v>
      </c>
    </row>
  </sheetData>
  <conditionalFormatting sqref="A1">
    <cfRule type="expression" dxfId="291" priority="15">
      <formula>TRUE</formula>
    </cfRule>
  </conditionalFormatting>
  <conditionalFormatting sqref="A15:U15">
    <cfRule type="expression" dxfId="290" priority="23">
      <formula>TRUE</formula>
    </cfRule>
  </conditionalFormatting>
  <conditionalFormatting sqref="A17:U17">
    <cfRule type="expression" dxfId="289" priority="26">
      <formula>TRUE</formula>
    </cfRule>
  </conditionalFormatting>
  <conditionalFormatting sqref="A18:U21">
    <cfRule type="notContainsBlanks" dxfId="288" priority="14">
      <formula>LEN(TRIM(A18))&gt;0</formula>
    </cfRule>
  </conditionalFormatting>
  <conditionalFormatting sqref="A1:U1">
    <cfRule type="expression" dxfId="287" priority="20">
      <formula>TRUE</formula>
    </cfRule>
  </conditionalFormatting>
  <conditionalFormatting sqref="A21:U21">
    <cfRule type="expression" dxfId="286" priority="29">
      <formula>TRUE</formula>
    </cfRule>
  </conditionalFormatting>
  <conditionalFormatting sqref="A27:U27">
    <cfRule type="expression" dxfId="285" priority="32">
      <formula>TRUE</formula>
    </cfRule>
  </conditionalFormatting>
  <conditionalFormatting sqref="A31:U31">
    <cfRule type="expression" dxfId="284" priority="35">
      <formula>TRUE</formula>
    </cfRule>
  </conditionalFormatting>
  <conditionalFormatting sqref="A33:U33">
    <cfRule type="expression" dxfId="283" priority="38">
      <formula>TRUE</formula>
    </cfRule>
  </conditionalFormatting>
  <conditionalFormatting sqref="A36:U36">
    <cfRule type="expression" dxfId="282" priority="41">
      <formula>TRUE</formula>
    </cfRule>
  </conditionalFormatting>
  <conditionalFormatting sqref="A39:U39">
    <cfRule type="expression" dxfId="281" priority="44">
      <formula>TRUE</formula>
    </cfRule>
  </conditionalFormatting>
  <conditionalFormatting sqref="A46:U46">
    <cfRule type="expression" dxfId="280" priority="47">
      <formula>TRUE</formula>
    </cfRule>
  </conditionalFormatting>
  <conditionalFormatting sqref="A56:U56">
    <cfRule type="expression" dxfId="279" priority="50">
      <formula>TRUE</formula>
    </cfRule>
  </conditionalFormatting>
  <conditionalFormatting sqref="A61:U61">
    <cfRule type="expression" dxfId="278" priority="53">
      <formula>TRUE</formula>
    </cfRule>
  </conditionalFormatting>
  <conditionalFormatting sqref="B1">
    <cfRule type="expression" dxfId="277" priority="18">
      <formula>TRUE</formula>
    </cfRule>
  </conditionalFormatting>
  <conditionalFormatting sqref="B15">
    <cfRule type="expression" dxfId="276" priority="21">
      <formula>TRUE</formula>
    </cfRule>
  </conditionalFormatting>
  <conditionalFormatting sqref="B17">
    <cfRule type="expression" dxfId="275" priority="24">
      <formula>TRUE</formula>
    </cfRule>
  </conditionalFormatting>
  <conditionalFormatting sqref="B2">
    <cfRule type="expression" dxfId="274" priority="16">
      <formula>TRUE</formula>
    </cfRule>
  </conditionalFormatting>
  <conditionalFormatting sqref="B21">
    <cfRule type="expression" dxfId="273" priority="27">
      <formula>TRUE</formula>
    </cfRule>
  </conditionalFormatting>
  <conditionalFormatting sqref="B27">
    <cfRule type="expression" dxfId="272" priority="30">
      <formula>TRUE</formula>
    </cfRule>
  </conditionalFormatting>
  <conditionalFormatting sqref="B2:B15 B17:B61">
    <cfRule type="expression" dxfId="271" priority="55">
      <formula>TRUE</formula>
    </cfRule>
  </conditionalFormatting>
  <conditionalFormatting sqref="B31">
    <cfRule type="expression" dxfId="270" priority="33">
      <formula>TRUE</formula>
    </cfRule>
  </conditionalFormatting>
  <conditionalFormatting sqref="B33">
    <cfRule type="expression" dxfId="269" priority="36">
      <formula>TRUE</formula>
    </cfRule>
  </conditionalFormatting>
  <conditionalFormatting sqref="B36">
    <cfRule type="expression" dxfId="268" priority="39">
      <formula>TRUE</formula>
    </cfRule>
  </conditionalFormatting>
  <conditionalFormatting sqref="B39">
    <cfRule type="expression" dxfId="267" priority="42">
      <formula>TRUE</formula>
    </cfRule>
  </conditionalFormatting>
  <conditionalFormatting sqref="B46">
    <cfRule type="expression" dxfId="266" priority="45">
      <formula>TRUE</formula>
    </cfRule>
  </conditionalFormatting>
  <conditionalFormatting sqref="B56">
    <cfRule type="expression" dxfId="265" priority="48">
      <formula>TRUE</formula>
    </cfRule>
  </conditionalFormatting>
  <conditionalFormatting sqref="B61">
    <cfRule type="expression" dxfId="264" priority="51">
      <formula>TRUE</formula>
    </cfRule>
  </conditionalFormatting>
  <conditionalFormatting sqref="V15:Z15">
    <cfRule type="expression" dxfId="263" priority="3">
      <formula>TRUE</formula>
    </cfRule>
  </conditionalFormatting>
  <conditionalFormatting sqref="V17:Z17">
    <cfRule type="expression" dxfId="262" priority="4">
      <formula>TRUE</formula>
    </cfRule>
  </conditionalFormatting>
  <conditionalFormatting sqref="V18:Z21">
    <cfRule type="notContainsBlanks" dxfId="261" priority="1">
      <formula>LEN(TRIM(V18))&gt;0</formula>
    </cfRule>
  </conditionalFormatting>
  <conditionalFormatting sqref="V1:Z1">
    <cfRule type="expression" dxfId="260" priority="2">
      <formula>TRUE</formula>
    </cfRule>
  </conditionalFormatting>
  <conditionalFormatting sqref="V21:Z21">
    <cfRule type="expression" dxfId="259" priority="5">
      <formula>TRUE</formula>
    </cfRule>
  </conditionalFormatting>
  <conditionalFormatting sqref="V27:Z27">
    <cfRule type="expression" dxfId="258" priority="6">
      <formula>TRUE</formula>
    </cfRule>
  </conditionalFormatting>
  <conditionalFormatting sqref="V31:Z31">
    <cfRule type="expression" dxfId="257" priority="7">
      <formula>TRUE</formula>
    </cfRule>
  </conditionalFormatting>
  <conditionalFormatting sqref="V33:Z33">
    <cfRule type="expression" dxfId="256" priority="8">
      <formula>TRUE</formula>
    </cfRule>
  </conditionalFormatting>
  <conditionalFormatting sqref="V36:Z36">
    <cfRule type="expression" dxfId="255" priority="9">
      <formula>TRUE</formula>
    </cfRule>
  </conditionalFormatting>
  <conditionalFormatting sqref="V39:Z39">
    <cfRule type="expression" dxfId="254" priority="10">
      <formula>TRUE</formula>
    </cfRule>
  </conditionalFormatting>
  <conditionalFormatting sqref="V46:Z46">
    <cfRule type="expression" dxfId="253" priority="11">
      <formula>TRUE</formula>
    </cfRule>
  </conditionalFormatting>
  <conditionalFormatting sqref="V56:Z56">
    <cfRule type="expression" dxfId="252" priority="12">
      <formula>TRUE</formula>
    </cfRule>
  </conditionalFormatting>
  <conditionalFormatting sqref="V61:Z61">
    <cfRule type="expression" dxfId="251" priority="13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6CE0-093F-614F-9D51-0C2100EC2226}">
  <dimension ref="A1:Z61"/>
  <sheetViews>
    <sheetView topLeftCell="N1" zoomScale="134" workbookViewId="0">
      <selection activeCell="AB14" sqref="AB14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116</v>
      </c>
      <c r="B1" s="2" t="s">
        <v>50</v>
      </c>
      <c r="C1" s="2" t="s">
        <v>50</v>
      </c>
      <c r="D1" s="2" t="s">
        <v>50</v>
      </c>
      <c r="E1" s="2" t="s">
        <v>50</v>
      </c>
      <c r="F1" s="2" t="s">
        <v>50</v>
      </c>
      <c r="G1" s="2" t="s">
        <v>50</v>
      </c>
      <c r="H1" s="2" t="s">
        <v>50</v>
      </c>
      <c r="I1" s="2" t="s">
        <v>50</v>
      </c>
      <c r="J1" s="2" t="s">
        <v>50</v>
      </c>
      <c r="K1" s="2" t="s">
        <v>50</v>
      </c>
      <c r="L1" s="2" t="s">
        <v>50</v>
      </c>
      <c r="M1" s="2" t="s">
        <v>50</v>
      </c>
      <c r="N1" s="2" t="s">
        <v>50</v>
      </c>
      <c r="O1" s="2" t="s">
        <v>50</v>
      </c>
      <c r="P1" s="2" t="s">
        <v>50</v>
      </c>
      <c r="Q1" s="2" t="s">
        <v>50</v>
      </c>
      <c r="R1" s="2" t="s">
        <v>50</v>
      </c>
      <c r="S1" s="2" t="s">
        <v>50</v>
      </c>
      <c r="T1" s="2" t="s">
        <v>50</v>
      </c>
      <c r="U1" s="2" t="s">
        <v>50</v>
      </c>
      <c r="V1" s="2" t="s">
        <v>51</v>
      </c>
      <c r="W1" s="2" t="s">
        <v>51</v>
      </c>
      <c r="X1" s="2" t="s">
        <v>50</v>
      </c>
      <c r="Y1" s="2" t="s">
        <v>51</v>
      </c>
      <c r="Z1" s="2" t="s">
        <v>52</v>
      </c>
    </row>
    <row r="2" spans="1:26" ht="48">
      <c r="A2" s="2" t="s">
        <v>53</v>
      </c>
      <c r="B2" s="2" t="s">
        <v>116</v>
      </c>
      <c r="C2" s="2" t="s">
        <v>116</v>
      </c>
      <c r="D2" s="2" t="s">
        <v>116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54</v>
      </c>
      <c r="W2" s="2" t="s">
        <v>54</v>
      </c>
      <c r="X2" s="2" t="s">
        <v>55</v>
      </c>
      <c r="Y2" s="2" t="s">
        <v>54</v>
      </c>
      <c r="Z2" s="2" t="s">
        <v>56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45</v>
      </c>
      <c r="C4" s="2">
        <v>45</v>
      </c>
      <c r="D4" s="2">
        <v>45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45</v>
      </c>
      <c r="M4" s="2">
        <v>45</v>
      </c>
      <c r="N4" s="2">
        <v>45</v>
      </c>
      <c r="O4" s="2">
        <v>45</v>
      </c>
      <c r="P4" s="2">
        <v>45</v>
      </c>
      <c r="Q4" s="2">
        <v>45</v>
      </c>
      <c r="R4" s="2">
        <v>45</v>
      </c>
      <c r="S4" s="2">
        <v>45</v>
      </c>
      <c r="T4" s="2">
        <v>45</v>
      </c>
      <c r="U4" s="2">
        <v>45</v>
      </c>
      <c r="V4" s="2">
        <v>45</v>
      </c>
      <c r="W4" s="2">
        <v>45</v>
      </c>
      <c r="X4" s="2">
        <v>45</v>
      </c>
      <c r="Y4" s="2">
        <v>45</v>
      </c>
      <c r="Z4" s="2">
        <v>45</v>
      </c>
    </row>
    <row r="5" spans="1:26" ht="15.95">
      <c r="A5" s="2" t="s">
        <v>58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1.04</v>
      </c>
      <c r="W5" s="2">
        <v>1.04</v>
      </c>
      <c r="X5" s="2">
        <v>0.85</v>
      </c>
      <c r="Y5" s="2">
        <v>1.04</v>
      </c>
      <c r="Z5" s="2">
        <v>0.83</v>
      </c>
    </row>
    <row r="6" spans="1:26">
      <c r="A6" s="13" t="s">
        <v>59</v>
      </c>
      <c r="B6" s="14">
        <v>-1457296.119215</v>
      </c>
      <c r="C6" s="14">
        <v>-1240934.041703</v>
      </c>
      <c r="D6" s="14">
        <v>-1055552.7227940001</v>
      </c>
      <c r="E6" s="14">
        <v>-835620.60862499999</v>
      </c>
      <c r="F6" s="14">
        <v>-403920.52675000002</v>
      </c>
      <c r="G6" s="14">
        <v>-201013.38278700001</v>
      </c>
      <c r="H6" s="14">
        <v>-240385.904091</v>
      </c>
      <c r="I6" s="14">
        <v>-377972.15086699999</v>
      </c>
      <c r="J6" s="14">
        <v>-520821.98526799999</v>
      </c>
      <c r="K6" s="14">
        <v>-594360.43803399999</v>
      </c>
      <c r="L6" s="14">
        <v>-713067.03959599999</v>
      </c>
      <c r="M6" s="14">
        <v>-794403.75817900011</v>
      </c>
      <c r="N6" s="14">
        <v>-980562.31451200007</v>
      </c>
      <c r="O6" s="14">
        <v>-1206724.75673</v>
      </c>
      <c r="P6" s="14">
        <v>-1470665.1950999999</v>
      </c>
      <c r="Q6" s="14">
        <v>-1567012.2248219999</v>
      </c>
      <c r="R6" s="14">
        <v>-1561108.3413730001</v>
      </c>
      <c r="S6" s="14">
        <v>-1838582.885158</v>
      </c>
      <c r="T6" s="14">
        <v>-1737356.1433629999</v>
      </c>
      <c r="U6" s="14">
        <v>-1964076.9561109999</v>
      </c>
      <c r="V6" s="14">
        <v>102669.057804</v>
      </c>
      <c r="W6" s="14">
        <f>(V6+X6)/2</f>
        <v>102405.0167885</v>
      </c>
      <c r="X6" s="14">
        <v>102140.975773</v>
      </c>
      <c r="Y6" s="14">
        <f>(X6+Z6)/2</f>
        <v>102062.4973875</v>
      </c>
      <c r="Z6" s="14">
        <v>101984.019002</v>
      </c>
    </row>
    <row r="7" spans="1:26">
      <c r="A7" s="13" t="s">
        <v>60</v>
      </c>
      <c r="B7" s="14">
        <v>6423485.6388759986</v>
      </c>
      <c r="C7" s="14">
        <v>6952004.1539929993</v>
      </c>
      <c r="D7" s="14">
        <v>7041048.2462229989</v>
      </c>
      <c r="E7" s="14">
        <v>5999578.0371010005</v>
      </c>
      <c r="F7" s="14">
        <v>4875739.4043810004</v>
      </c>
      <c r="G7" s="14">
        <v>3597473.9371369998</v>
      </c>
      <c r="H7" s="14">
        <v>3809013.3523789998</v>
      </c>
      <c r="I7" s="14">
        <v>3778406.7914740001</v>
      </c>
      <c r="J7" s="14">
        <v>3740175.536442</v>
      </c>
      <c r="K7" s="14">
        <v>5482463.1594639998</v>
      </c>
      <c r="L7" s="14">
        <v>6541464.221407</v>
      </c>
      <c r="M7" s="14">
        <v>6452494.339075</v>
      </c>
      <c r="N7" s="14">
        <v>6871471.8140120003</v>
      </c>
      <c r="O7" s="14">
        <v>7211033.0234479997</v>
      </c>
      <c r="P7" s="14">
        <v>7590190.2313039992</v>
      </c>
      <c r="Q7" s="14">
        <v>7785869.402276</v>
      </c>
      <c r="R7" s="14">
        <v>7394083.1934409998</v>
      </c>
      <c r="S7" s="14">
        <v>8103192.2952990001</v>
      </c>
      <c r="T7" s="14">
        <v>8448915.8830309995</v>
      </c>
      <c r="U7" s="14">
        <v>9141970.3593779989</v>
      </c>
      <c r="V7" s="14">
        <v>3657616.4737829999</v>
      </c>
      <c r="W7" s="14">
        <f t="shared" ref="W7:W61" si="0">(V7+X7)/2</f>
        <v>3652956.3138354998</v>
      </c>
      <c r="X7" s="14">
        <v>3648296.1538880002</v>
      </c>
      <c r="Y7" s="14">
        <f t="shared" ref="Y7:Y61" si="1">(X7+Z7)/2</f>
        <v>3647084.1910159998</v>
      </c>
      <c r="Z7" s="14">
        <v>3645872.2281439998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>
        <v>418557.23192199989</v>
      </c>
      <c r="C10" s="14">
        <v>251306.08763600001</v>
      </c>
      <c r="D10" s="14">
        <v>122529.84232</v>
      </c>
      <c r="E10" s="14">
        <v>509323.76770999999</v>
      </c>
      <c r="F10" s="14">
        <v>304256.26564300002</v>
      </c>
      <c r="G10" s="14">
        <v>772110.52419899986</v>
      </c>
      <c r="H10" s="14">
        <v>385545.70235999988</v>
      </c>
      <c r="I10" s="14">
        <v>395211.88217</v>
      </c>
      <c r="J10" s="14">
        <v>702936.33458500018</v>
      </c>
      <c r="K10" s="14">
        <v>397534.37729899993</v>
      </c>
      <c r="L10" s="14">
        <v>137566.42625500009</v>
      </c>
      <c r="M10" s="14">
        <v>796430.79856799985</v>
      </c>
      <c r="N10" s="14">
        <v>951201.21422200021</v>
      </c>
      <c r="O10" s="14">
        <v>589125.34980999993</v>
      </c>
      <c r="P10" s="14">
        <v>284288.34900799999</v>
      </c>
      <c r="Q10" s="14">
        <v>427853.23309699999</v>
      </c>
      <c r="R10" s="14">
        <v>814302.326413</v>
      </c>
      <c r="S10" s="14">
        <v>554819.76315100002</v>
      </c>
      <c r="T10" s="14">
        <v>1016837.195247</v>
      </c>
      <c r="U10" s="14">
        <v>355386.70403099997</v>
      </c>
      <c r="V10" s="14">
        <v>153045.04428</v>
      </c>
      <c r="W10" s="14">
        <f t="shared" si="0"/>
        <v>148409.07701000001</v>
      </c>
      <c r="X10" s="14">
        <v>143773.10974000001</v>
      </c>
      <c r="Y10" s="14">
        <f t="shared" si="1"/>
        <v>143040.1446</v>
      </c>
      <c r="Z10" s="14">
        <v>142307.17946000001</v>
      </c>
    </row>
    <row r="11" spans="1:26">
      <c r="A11" s="13" t="s">
        <v>64</v>
      </c>
      <c r="B11" s="14">
        <v>19420.557659999999</v>
      </c>
      <c r="C11" s="14">
        <v>12708.57732</v>
      </c>
      <c r="D11" s="14">
        <v>8041.2095880000006</v>
      </c>
      <c r="E11" s="14">
        <v>11594.986199999999</v>
      </c>
      <c r="F11" s="14">
        <v>8651.2480199999991</v>
      </c>
      <c r="G11" s="14">
        <v>4833.4471679999988</v>
      </c>
      <c r="H11" s="14">
        <v>7146.0431520000011</v>
      </c>
      <c r="I11" s="14">
        <v>10768.442843999999</v>
      </c>
      <c r="J11" s="14">
        <v>10856.854992</v>
      </c>
      <c r="K11" s="14">
        <v>11276.708616</v>
      </c>
      <c r="L11" s="14">
        <v>7558.8623040000002</v>
      </c>
      <c r="M11" s="14">
        <v>9251.4225960000003</v>
      </c>
      <c r="N11" s="14">
        <v>10011.285672</v>
      </c>
      <c r="O11" s="14">
        <v>14209.150932</v>
      </c>
      <c r="P11" s="14">
        <v>15929.466479999999</v>
      </c>
      <c r="Q11" s="14">
        <v>18426.150492000001</v>
      </c>
      <c r="R11" s="14">
        <v>20454.207095999991</v>
      </c>
      <c r="S11" s="14">
        <v>21431.149524</v>
      </c>
      <c r="T11" s="14">
        <v>12014.821728000001</v>
      </c>
      <c r="U11" s="14">
        <v>19103.521668000001</v>
      </c>
      <c r="V11" s="14"/>
      <c r="W11" s="14"/>
      <c r="X11" s="14"/>
      <c r="Y11" s="14"/>
      <c r="Z11" s="14"/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20">
        <v>6794550</v>
      </c>
      <c r="C16" s="21">
        <v>6930225</v>
      </c>
      <c r="D16" s="21">
        <v>7068938</v>
      </c>
      <c r="E16" s="21">
        <v>6984225</v>
      </c>
      <c r="F16" s="21">
        <v>7063538</v>
      </c>
      <c r="G16" s="21">
        <v>7152975</v>
      </c>
      <c r="H16" s="21">
        <v>7253213</v>
      </c>
      <c r="I16" s="21">
        <v>7342988</v>
      </c>
      <c r="J16" s="21">
        <v>7433438</v>
      </c>
      <c r="K16" s="21">
        <v>6630525</v>
      </c>
      <c r="L16" s="21">
        <v>5906169</v>
      </c>
      <c r="M16" s="21">
        <v>5875389</v>
      </c>
      <c r="N16" s="21">
        <v>5850684</v>
      </c>
      <c r="O16" s="21">
        <v>5935608</v>
      </c>
      <c r="P16" s="21">
        <v>6029604</v>
      </c>
      <c r="Q16" s="21">
        <v>5999400</v>
      </c>
      <c r="R16" s="21">
        <v>6085778</v>
      </c>
      <c r="S16" s="21">
        <v>6061149</v>
      </c>
      <c r="T16" s="21">
        <v>5578871</v>
      </c>
      <c r="U16" s="21">
        <v>5543208</v>
      </c>
      <c r="V16" s="14"/>
      <c r="W16" s="14"/>
      <c r="X16" s="14"/>
      <c r="Y16" s="14"/>
      <c r="Z16" s="14"/>
    </row>
    <row r="17" spans="1:26">
      <c r="A17" s="13" t="s">
        <v>70</v>
      </c>
      <c r="B17" s="14">
        <v>1173650.0562107179</v>
      </c>
      <c r="C17" s="14">
        <v>1605422.185534847</v>
      </c>
      <c r="D17" s="14">
        <v>1806942.6960348389</v>
      </c>
      <c r="E17" s="14">
        <v>1583786.069889992</v>
      </c>
      <c r="F17" s="14">
        <v>1474750.0559747971</v>
      </c>
      <c r="G17" s="14">
        <v>1204198.257987333</v>
      </c>
      <c r="H17" s="14">
        <v>1239399.9810823221</v>
      </c>
      <c r="I17" s="14">
        <v>1065371.9500115721</v>
      </c>
      <c r="J17" s="14">
        <v>914089.078220102</v>
      </c>
      <c r="K17" s="14">
        <v>1579934.761522386</v>
      </c>
      <c r="L17" s="14">
        <v>1904828.1620078059</v>
      </c>
      <c r="M17" s="14">
        <v>1883088.491384048</v>
      </c>
      <c r="N17" s="14">
        <v>1952045.388722776</v>
      </c>
      <c r="O17" s="14">
        <v>1870217.5584660941</v>
      </c>
      <c r="P17" s="14">
        <v>1791059.7113234571</v>
      </c>
      <c r="Q17" s="14">
        <v>1846801.9075723011</v>
      </c>
      <c r="R17" s="14">
        <v>1672884.5208830959</v>
      </c>
      <c r="S17" s="14">
        <v>1791017.77716355</v>
      </c>
      <c r="T17" s="14">
        <v>2129692.8334211069</v>
      </c>
      <c r="U17" s="14">
        <v>2234245.9537944449</v>
      </c>
      <c r="V17" s="14"/>
      <c r="W17" s="14"/>
      <c r="X17" s="14"/>
      <c r="Y17" s="14"/>
      <c r="Z17" s="14"/>
    </row>
    <row r="18" spans="1:26">
      <c r="A18" s="13" t="s">
        <v>0</v>
      </c>
      <c r="B18" s="14">
        <f t="shared" ref="B18:U18" si="2">SUM(B6:B17)</f>
        <v>13372367.365453715</v>
      </c>
      <c r="C18" s="14">
        <f t="shared" si="2"/>
        <v>14510731.962780848</v>
      </c>
      <c r="D18" s="14">
        <f t="shared" si="2"/>
        <v>14991947.271371838</v>
      </c>
      <c r="E18" s="14">
        <f t="shared" si="2"/>
        <v>14252887.252275992</v>
      </c>
      <c r="F18" s="14">
        <f t="shared" si="2"/>
        <v>13323014.447268795</v>
      </c>
      <c r="G18" s="14">
        <f t="shared" si="2"/>
        <v>12530577.783704333</v>
      </c>
      <c r="H18" s="14">
        <f t="shared" si="2"/>
        <v>12453932.174882321</v>
      </c>
      <c r="I18" s="14">
        <f t="shared" si="2"/>
        <v>12214774.915632572</v>
      </c>
      <c r="J18" s="14">
        <f t="shared" si="2"/>
        <v>12280673.818971101</v>
      </c>
      <c r="K18" s="14">
        <f t="shared" si="2"/>
        <v>13507373.568867385</v>
      </c>
      <c r="L18" s="14">
        <f t="shared" si="2"/>
        <v>13784519.632377807</v>
      </c>
      <c r="M18" s="14">
        <f t="shared" si="2"/>
        <v>14222250.293444049</v>
      </c>
      <c r="N18" s="14">
        <f t="shared" si="2"/>
        <v>14654851.388116775</v>
      </c>
      <c r="O18" s="14">
        <f t="shared" si="2"/>
        <v>14413468.325926093</v>
      </c>
      <c r="P18" s="14">
        <f t="shared" si="2"/>
        <v>14240406.563015455</v>
      </c>
      <c r="Q18" s="14">
        <f t="shared" si="2"/>
        <v>14511338.468615303</v>
      </c>
      <c r="R18" s="14">
        <f t="shared" si="2"/>
        <v>14426393.906460097</v>
      </c>
      <c r="S18" s="14">
        <f t="shared" si="2"/>
        <v>14693027.09997955</v>
      </c>
      <c r="T18" s="14">
        <f t="shared" si="2"/>
        <v>15448975.590064108</v>
      </c>
      <c r="U18" s="14">
        <f t="shared" si="2"/>
        <v>15329837.582760446</v>
      </c>
      <c r="V18" s="14">
        <f>SUM(V6:V17)</f>
        <v>3913330.575867</v>
      </c>
      <c r="W18" s="14">
        <f t="shared" si="0"/>
        <v>3903770.4076340003</v>
      </c>
      <c r="X18" s="14">
        <f>SUM(X6:X17)</f>
        <v>3894210.2394010006</v>
      </c>
      <c r="Y18" s="14">
        <f t="shared" si="1"/>
        <v>3892186.8330035</v>
      </c>
      <c r="Z18" s="14">
        <f>SUM(Z6:Z17)</f>
        <v>3890163.4266059995</v>
      </c>
    </row>
    <row r="19" spans="1:26">
      <c r="A19" s="13" t="s">
        <v>9</v>
      </c>
      <c r="B19" s="14">
        <f t="shared" ref="B19:U19" si="3">B18/B4/1000</f>
        <v>297.1637192323048</v>
      </c>
      <c r="C19" s="14">
        <f t="shared" si="3"/>
        <v>322.46071028401883</v>
      </c>
      <c r="D19" s="14">
        <f t="shared" si="3"/>
        <v>333.15438380826305</v>
      </c>
      <c r="E19" s="14">
        <f t="shared" si="3"/>
        <v>316.73082782835536</v>
      </c>
      <c r="F19" s="14">
        <f t="shared" si="3"/>
        <v>296.06698771708437</v>
      </c>
      <c r="G19" s="14">
        <f t="shared" si="3"/>
        <v>278.45728408231855</v>
      </c>
      <c r="H19" s="14">
        <f t="shared" si="3"/>
        <v>276.75404833071826</v>
      </c>
      <c r="I19" s="14">
        <f t="shared" si="3"/>
        <v>271.43944256961271</v>
      </c>
      <c r="J19" s="14">
        <f t="shared" si="3"/>
        <v>272.90386264380226</v>
      </c>
      <c r="K19" s="14">
        <f t="shared" si="3"/>
        <v>300.16385708594186</v>
      </c>
      <c r="L19" s="14">
        <f t="shared" si="3"/>
        <v>306.32265849728458</v>
      </c>
      <c r="M19" s="14">
        <f t="shared" si="3"/>
        <v>316.05000652097885</v>
      </c>
      <c r="N19" s="14">
        <f t="shared" si="3"/>
        <v>325.66336418037281</v>
      </c>
      <c r="O19" s="14">
        <f t="shared" si="3"/>
        <v>320.29929613169094</v>
      </c>
      <c r="P19" s="14">
        <f t="shared" si="3"/>
        <v>316.45347917812126</v>
      </c>
      <c r="Q19" s="14">
        <f t="shared" si="3"/>
        <v>322.47418819145116</v>
      </c>
      <c r="R19" s="14">
        <f t="shared" si="3"/>
        <v>320.58653125466884</v>
      </c>
      <c r="S19" s="14">
        <f t="shared" si="3"/>
        <v>326.51171333287891</v>
      </c>
      <c r="T19" s="14">
        <f t="shared" si="3"/>
        <v>343.31056866809132</v>
      </c>
      <c r="U19" s="14">
        <f t="shared" si="3"/>
        <v>340.66305739467657</v>
      </c>
      <c r="V19" s="14">
        <f>V18/V4/1000</f>
        <v>86.962901685933332</v>
      </c>
      <c r="W19" s="14">
        <f t="shared" si="0"/>
        <v>86.750453502977791</v>
      </c>
      <c r="X19" s="14">
        <f>X18/X4/1000</f>
        <v>86.538005320022236</v>
      </c>
      <c r="Y19" s="14">
        <f t="shared" si="1"/>
        <v>86.493040733411107</v>
      </c>
      <c r="Z19" s="14">
        <f>Z18/Z4/1000</f>
        <v>86.448076146799977</v>
      </c>
    </row>
    <row r="20" spans="1:26">
      <c r="A20" s="13" t="s">
        <v>10</v>
      </c>
      <c r="B20" s="14">
        <f>B19/B5</f>
        <v>74.2909298080762</v>
      </c>
      <c r="C20" s="14">
        <f>C19/B5</f>
        <v>80.615177571004708</v>
      </c>
      <c r="D20" s="14">
        <f>D19/B5</f>
        <v>83.288595952065762</v>
      </c>
      <c r="E20" s="14">
        <f>E19/B5</f>
        <v>79.18270695708884</v>
      </c>
      <c r="F20" s="14">
        <f>F19/B5</f>
        <v>74.016746929271093</v>
      </c>
      <c r="G20" s="14">
        <f>G19/B5</f>
        <v>69.614321020579638</v>
      </c>
      <c r="H20" s="14">
        <f>H19/B5</f>
        <v>69.188512082679566</v>
      </c>
      <c r="I20" s="14">
        <f>I19/B5</f>
        <v>67.859860642403177</v>
      </c>
      <c r="J20" s="14">
        <f>J19/B5</f>
        <v>68.225965660950564</v>
      </c>
      <c r="K20" s="14">
        <f>K19/B5</f>
        <v>75.040964271485464</v>
      </c>
      <c r="L20" s="14">
        <f>L19/B5</f>
        <v>76.580664624321145</v>
      </c>
      <c r="M20" s="14">
        <f>M19/B5</f>
        <v>79.012501630244714</v>
      </c>
      <c r="N20" s="14">
        <f>N19/B5</f>
        <v>81.415841045093202</v>
      </c>
      <c r="O20" s="14">
        <f>O19/B5</f>
        <v>80.074824032922734</v>
      </c>
      <c r="P20" s="14">
        <f>P19/B5</f>
        <v>79.113369794530314</v>
      </c>
      <c r="Q20" s="14">
        <f>Q19/B5</f>
        <v>80.618547047862791</v>
      </c>
      <c r="R20" s="14">
        <f>R19/B5</f>
        <v>80.14663281366721</v>
      </c>
      <c r="S20" s="14">
        <f>S19/B5</f>
        <v>81.627928333219728</v>
      </c>
      <c r="T20" s="14">
        <f>T19/B5</f>
        <v>85.82764216702283</v>
      </c>
      <c r="U20" s="14">
        <f>U19/B5</f>
        <v>85.165764348669143</v>
      </c>
      <c r="V20" s="14">
        <f>V19/V5</f>
        <v>83.618174698012822</v>
      </c>
      <c r="W20" s="14">
        <f t="shared" si="0"/>
        <v>92.713796360784201</v>
      </c>
      <c r="X20" s="14">
        <f>X19/X5</f>
        <v>101.80941802355558</v>
      </c>
      <c r="Y20" s="14">
        <f t="shared" si="1"/>
        <v>102.98186331707899</v>
      </c>
      <c r="Z20" s="14">
        <f>Z19/Z5</f>
        <v>104.15430861060238</v>
      </c>
    </row>
    <row r="21" spans="1:26">
      <c r="A21" s="13" t="s">
        <v>11</v>
      </c>
      <c r="B21" s="15">
        <v>386.23572613361108</v>
      </c>
      <c r="C21" s="15">
        <v>382.55290737939811</v>
      </c>
      <c r="D21" s="15">
        <v>372.5947336311574</v>
      </c>
      <c r="E21" s="15">
        <v>358.17085912055552</v>
      </c>
      <c r="F21" s="15">
        <v>318.84576896504632</v>
      </c>
      <c r="G21" s="15">
        <v>292.7054086744908</v>
      </c>
      <c r="H21" s="15">
        <v>291.24023314870368</v>
      </c>
      <c r="I21" s="15">
        <v>296.81774740472218</v>
      </c>
      <c r="J21" s="15">
        <v>312.92741496874999</v>
      </c>
      <c r="K21" s="15">
        <v>331.92280417921302</v>
      </c>
      <c r="L21" s="15">
        <v>346.9579610848611</v>
      </c>
      <c r="M21" s="15">
        <v>366.33419730462958</v>
      </c>
      <c r="N21" s="15">
        <v>376.04124508310178</v>
      </c>
      <c r="O21" s="15">
        <v>378.46019990467602</v>
      </c>
      <c r="P21" s="15">
        <v>381.71251895083333</v>
      </c>
      <c r="Q21" s="15">
        <v>388.3623996811574</v>
      </c>
      <c r="R21" s="15">
        <v>391.71839040296288</v>
      </c>
      <c r="S21" s="15">
        <v>404.09019645393522</v>
      </c>
      <c r="T21" s="15">
        <v>407.00801819657408</v>
      </c>
      <c r="U21" s="15">
        <v>410.69787850875002</v>
      </c>
      <c r="V21" s="15">
        <v>413.02244017094017</v>
      </c>
      <c r="W21" s="15">
        <f t="shared" si="0"/>
        <v>451.56197982947884</v>
      </c>
      <c r="X21" s="15">
        <v>490.10151948801752</v>
      </c>
      <c r="Y21" s="15">
        <f t="shared" si="1"/>
        <v>494.64812892406235</v>
      </c>
      <c r="Z21" s="15">
        <v>499.19473836010712</v>
      </c>
    </row>
    <row r="22" spans="1:26">
      <c r="A22" s="13" t="s">
        <v>71</v>
      </c>
      <c r="B22" s="16">
        <v>26.110851103181641</v>
      </c>
      <c r="C22" s="16">
        <v>22.47187444708311</v>
      </c>
      <c r="D22" s="16">
        <v>19.861126544690752</v>
      </c>
      <c r="E22" s="16">
        <v>18.15867082071934</v>
      </c>
      <c r="F22" s="16">
        <v>11.01451237886268</v>
      </c>
      <c r="G22" s="16">
        <v>7.6806569376553222</v>
      </c>
      <c r="H22" s="16">
        <v>8.3848058982546938</v>
      </c>
      <c r="I22" s="16">
        <v>11.88969440690861</v>
      </c>
      <c r="J22" s="16">
        <v>15.14128617485496</v>
      </c>
      <c r="K22" s="16">
        <v>14.700955839302139</v>
      </c>
      <c r="L22" s="16">
        <v>15.444984803854171</v>
      </c>
      <c r="M22" s="16">
        <v>17.272487701177351</v>
      </c>
      <c r="N22" s="16">
        <v>20.22384579033217</v>
      </c>
      <c r="O22" s="16">
        <v>23.216986744437591</v>
      </c>
      <c r="P22" s="16">
        <v>26.42578215821921</v>
      </c>
      <c r="Q22" s="16">
        <v>27.87046213578644</v>
      </c>
      <c r="R22" s="16">
        <v>28.49605046128783</v>
      </c>
      <c r="S22" s="16">
        <v>31.15170541373838</v>
      </c>
      <c r="T22" s="16">
        <v>30.53612159490218</v>
      </c>
      <c r="U22" s="16">
        <v>32.239315381376002</v>
      </c>
      <c r="V22" s="16">
        <v>-11.390484265131329</v>
      </c>
      <c r="W22" s="16">
        <f t="shared" si="0"/>
        <v>-11.387319784087445</v>
      </c>
      <c r="X22" s="16">
        <v>-11.38415530304356</v>
      </c>
      <c r="Y22" s="16">
        <f t="shared" si="1"/>
        <v>-11.383589525718705</v>
      </c>
      <c r="Z22" s="16">
        <v>-11.38302374839385</v>
      </c>
    </row>
    <row r="23" spans="1:26">
      <c r="A23" s="13" t="s">
        <v>72</v>
      </c>
      <c r="B23" s="16">
        <v>136.9020229824666</v>
      </c>
      <c r="C23" s="16">
        <v>148.39139279848951</v>
      </c>
      <c r="D23" s="16">
        <v>155.26751070101861</v>
      </c>
      <c r="E23" s="16">
        <v>156.5229881924673</v>
      </c>
      <c r="F23" s="16">
        <v>162.08959952568529</v>
      </c>
      <c r="G23" s="16">
        <v>182.49007936183719</v>
      </c>
      <c r="H23" s="16">
        <v>169.48099527826781</v>
      </c>
      <c r="I23" s="16">
        <v>148.71857073848381</v>
      </c>
      <c r="J23" s="16">
        <v>137.40186554700449</v>
      </c>
      <c r="K23" s="16">
        <v>163.57097574507009</v>
      </c>
      <c r="L23" s="16">
        <v>166.97849682845799</v>
      </c>
      <c r="M23" s="16">
        <v>169.8351412825491</v>
      </c>
      <c r="N23" s="16">
        <v>171.52952527592271</v>
      </c>
      <c r="O23" s="16">
        <v>165.50876385977961</v>
      </c>
      <c r="P23" s="16">
        <v>160.7743056757715</v>
      </c>
      <c r="Q23" s="16">
        <v>163.87209507922481</v>
      </c>
      <c r="R23" s="16">
        <v>161.7383579585983</v>
      </c>
      <c r="S23" s="16">
        <v>163.05448823353331</v>
      </c>
      <c r="T23" s="16">
        <v>177.9285767724341</v>
      </c>
      <c r="U23" s="16">
        <v>176.67746299909359</v>
      </c>
      <c r="V23" s="16">
        <v>474.27574905083043</v>
      </c>
      <c r="W23" s="16">
        <f t="shared" si="0"/>
        <v>474.89314605912631</v>
      </c>
      <c r="X23" s="16">
        <v>475.51054306742219</v>
      </c>
      <c r="Y23" s="16">
        <f t="shared" si="1"/>
        <v>475.70828102971336</v>
      </c>
      <c r="Z23" s="16">
        <v>475.90601899200459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>
        <f t="shared" si="0"/>
        <v>0</v>
      </c>
      <c r="X24" s="14"/>
      <c r="Y24" s="14">
        <f t="shared" si="1"/>
        <v>0</v>
      </c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>
        <f t="shared" si="0"/>
        <v>0</v>
      </c>
      <c r="X25" s="14"/>
      <c r="Y25" s="14">
        <f t="shared" si="1"/>
        <v>0</v>
      </c>
      <c r="Z25" s="14"/>
    </row>
    <row r="26" spans="1:26">
      <c r="A26" s="13" t="s">
        <v>75</v>
      </c>
      <c r="B26" s="16">
        <v>1.9542939258055281</v>
      </c>
      <c r="C26" s="16">
        <v>1.218462098344758</v>
      </c>
      <c r="D26" s="16">
        <v>0.60950667106950873</v>
      </c>
      <c r="E26" s="16">
        <v>2.085435376831815</v>
      </c>
      <c r="F26" s="16">
        <v>1.2063249572118</v>
      </c>
      <c r="G26" s="16">
        <v>2.4754111706315949</v>
      </c>
      <c r="H26" s="16">
        <v>1.3781886898969049</v>
      </c>
      <c r="I26" s="16">
        <v>1.494778459790034</v>
      </c>
      <c r="J26" s="16">
        <v>2.5541550608233119</v>
      </c>
      <c r="K26" s="16">
        <v>1.6678524318307111</v>
      </c>
      <c r="L26" s="16">
        <v>0.66120068008392296</v>
      </c>
      <c r="M26" s="16">
        <v>3.097775522665239</v>
      </c>
      <c r="N26" s="16">
        <v>3.7316361786945338</v>
      </c>
      <c r="O26" s="16">
        <v>2.6493705787483699</v>
      </c>
      <c r="P26" s="16">
        <v>1.474016403560515</v>
      </c>
      <c r="Q26" s="16">
        <v>2.102749852477622</v>
      </c>
      <c r="R26" s="16">
        <v>3.541603240746245</v>
      </c>
      <c r="S26" s="16">
        <v>2.619240954107831</v>
      </c>
      <c r="T26" s="16">
        <v>4.2293699721634734</v>
      </c>
      <c r="U26" s="16">
        <v>1.723337450864477</v>
      </c>
      <c r="V26" s="16">
        <v>1.3982560494233229</v>
      </c>
      <c r="W26" s="16">
        <f t="shared" si="0"/>
        <v>1.3901627689395315</v>
      </c>
      <c r="X26" s="16">
        <v>1.3820694884557401</v>
      </c>
      <c r="Y26" s="16">
        <f t="shared" si="1"/>
        <v>1.3810774921057707</v>
      </c>
      <c r="Z26" s="16">
        <v>1.3800854957558011</v>
      </c>
    </row>
    <row r="27" spans="1:26">
      <c r="A27" s="13" t="s">
        <v>76</v>
      </c>
      <c r="B27" s="16">
        <v>0.45485930345626602</v>
      </c>
      <c r="C27" s="16">
        <v>0.27010158309003951</v>
      </c>
      <c r="D27" s="16">
        <v>0.15336560627070431</v>
      </c>
      <c r="E27" s="16">
        <v>0.34395312246273829</v>
      </c>
      <c r="F27" s="16">
        <v>0.21423100407637699</v>
      </c>
      <c r="G27" s="16">
        <v>0.40355424712909549</v>
      </c>
      <c r="H27" s="16">
        <v>0.20991621714585831</v>
      </c>
      <c r="I27" s="16">
        <v>0.22308534402592381</v>
      </c>
      <c r="J27" s="16">
        <v>0.33489525581029078</v>
      </c>
      <c r="K27" s="16">
        <v>0.27115120985711127</v>
      </c>
      <c r="L27" s="16">
        <v>0.13973201247481701</v>
      </c>
      <c r="M27" s="16">
        <v>0.47111347265972342</v>
      </c>
      <c r="N27" s="16">
        <v>0.57169792311398149</v>
      </c>
      <c r="O27" s="16">
        <v>0.41449323579375702</v>
      </c>
      <c r="P27" s="16">
        <v>0.31435282647145918</v>
      </c>
      <c r="Q27" s="16">
        <v>0.41374865898504942</v>
      </c>
      <c r="R27" s="16">
        <v>0.71831840943135739</v>
      </c>
      <c r="S27" s="16">
        <v>0.64155432970171056</v>
      </c>
      <c r="T27" s="16">
        <v>0.70647368536749422</v>
      </c>
      <c r="U27" s="16">
        <v>0.53960416030991909</v>
      </c>
      <c r="V27" s="16"/>
      <c r="W27" s="16">
        <f t="shared" si="0"/>
        <v>0</v>
      </c>
      <c r="X27" s="16"/>
      <c r="Y27" s="16">
        <f t="shared" si="1"/>
        <v>0</v>
      </c>
      <c r="Z27" s="14"/>
    </row>
    <row r="28" spans="1:26">
      <c r="A28" s="13" t="s">
        <v>77</v>
      </c>
      <c r="B28" s="15">
        <v>69522.430704049999</v>
      </c>
      <c r="C28" s="15">
        <v>68859.52332829166</v>
      </c>
      <c r="D28" s="15">
        <v>67067.052053608335</v>
      </c>
      <c r="E28" s="15">
        <v>64470.754641699998</v>
      </c>
      <c r="F28" s="15">
        <v>57392.238413708343</v>
      </c>
      <c r="G28" s="15">
        <v>52686.97356140834</v>
      </c>
      <c r="H28" s="15">
        <v>52423.241966766669</v>
      </c>
      <c r="I28" s="15">
        <v>53427.194532850001</v>
      </c>
      <c r="J28" s="15">
        <v>56326.934694374999</v>
      </c>
      <c r="K28" s="15">
        <v>59746.104752258339</v>
      </c>
      <c r="L28" s="15">
        <v>62452.432995274998</v>
      </c>
      <c r="M28" s="15">
        <v>65940.155514833343</v>
      </c>
      <c r="N28" s="15">
        <v>67687.424114958339</v>
      </c>
      <c r="O28" s="15">
        <v>68122.835982841672</v>
      </c>
      <c r="P28" s="15">
        <v>68708.253411149999</v>
      </c>
      <c r="Q28" s="15">
        <v>69905.231942608327</v>
      </c>
      <c r="R28" s="15">
        <v>70509.31027253333</v>
      </c>
      <c r="S28" s="15">
        <v>72736.235361708328</v>
      </c>
      <c r="T28" s="15">
        <v>73261.443275383339</v>
      </c>
      <c r="U28" s="15">
        <v>73925.618131575</v>
      </c>
      <c r="V28" s="15">
        <v>19329.450199999999</v>
      </c>
      <c r="W28" s="15">
        <f t="shared" si="0"/>
        <v>19037.916660208335</v>
      </c>
      <c r="X28" s="15">
        <v>18746.383120416671</v>
      </c>
      <c r="Y28" s="15">
        <f t="shared" si="1"/>
        <v>18695.653299083337</v>
      </c>
      <c r="Z28" s="15">
        <v>18644.923477749999</v>
      </c>
    </row>
    <row r="29" spans="1:26">
      <c r="A29" s="13" t="s">
        <v>78</v>
      </c>
      <c r="B29" s="15">
        <v>22602.118652133329</v>
      </c>
      <c r="C29" s="15">
        <v>22010.416901791661</v>
      </c>
      <c r="D29" s="15">
        <v>21719.199084025</v>
      </c>
      <c r="E29" s="15">
        <v>26140.42306303333</v>
      </c>
      <c r="F29" s="15">
        <v>27311.718635458339</v>
      </c>
      <c r="G29" s="15">
        <v>32973.715998491673</v>
      </c>
      <c r="H29" s="15">
        <v>29948.66689051667</v>
      </c>
      <c r="I29" s="15">
        <v>28020.7723711</v>
      </c>
      <c r="J29" s="15">
        <v>29106.230509958339</v>
      </c>
      <c r="K29" s="15">
        <v>26228.769940925009</v>
      </c>
      <c r="L29" s="15">
        <v>23276.944260774999</v>
      </c>
      <c r="M29" s="15">
        <v>27947.462775583339</v>
      </c>
      <c r="N29" s="15">
        <v>27627.429761458341</v>
      </c>
      <c r="O29" s="15">
        <v>24553.946606341669</v>
      </c>
      <c r="P29" s="15">
        <v>21498.03409531666</v>
      </c>
      <c r="Q29" s="15">
        <v>22393.363625358332</v>
      </c>
      <c r="R29" s="15">
        <v>24792.98616261666</v>
      </c>
      <c r="S29" s="15">
        <v>23040.01182879167</v>
      </c>
      <c r="T29" s="15">
        <v>25776.570208383331</v>
      </c>
      <c r="U29" s="15">
        <v>22181.778231491669</v>
      </c>
      <c r="V29" s="15">
        <v>11617.4462</v>
      </c>
      <c r="W29" s="15">
        <f t="shared" si="0"/>
        <v>11345.726160208334</v>
      </c>
      <c r="X29" s="15">
        <v>11074.00612041667</v>
      </c>
      <c r="Y29" s="15">
        <f t="shared" si="1"/>
        <v>11029.010799083335</v>
      </c>
      <c r="Z29" s="15">
        <v>10984.015477749999</v>
      </c>
    </row>
    <row r="30" spans="1:26">
      <c r="A30" s="13" t="s">
        <v>79</v>
      </c>
      <c r="B30" s="15">
        <v>46920.31205191667</v>
      </c>
      <c r="C30" s="15">
        <v>46849.106426499988</v>
      </c>
      <c r="D30" s="15">
        <v>45347.852969583328</v>
      </c>
      <c r="E30" s="15">
        <v>38330.331578666672</v>
      </c>
      <c r="F30" s="15">
        <v>30080.51977825</v>
      </c>
      <c r="G30" s="15">
        <v>19713.257562916671</v>
      </c>
      <c r="H30" s="15">
        <v>22474.575076249999</v>
      </c>
      <c r="I30" s="15">
        <v>25406.422161750001</v>
      </c>
      <c r="J30" s="15">
        <v>27220.704184416671</v>
      </c>
      <c r="K30" s="15">
        <v>33517.334811333327</v>
      </c>
      <c r="L30" s="15">
        <v>39175.488734500002</v>
      </c>
      <c r="M30" s="15">
        <v>37992.69273925</v>
      </c>
      <c r="N30" s="15">
        <v>40059.994353499998</v>
      </c>
      <c r="O30" s="15">
        <v>43568.889376500003</v>
      </c>
      <c r="P30" s="15">
        <v>47210.219315833332</v>
      </c>
      <c r="Q30" s="15">
        <v>47511.868317250002</v>
      </c>
      <c r="R30" s="15">
        <v>45716.324109916663</v>
      </c>
      <c r="S30" s="15">
        <v>49696.223532916672</v>
      </c>
      <c r="T30" s="15">
        <v>47484.873067000008</v>
      </c>
      <c r="U30" s="15">
        <v>51743.839900083338</v>
      </c>
      <c r="V30" s="15">
        <v>7712.0039999999999</v>
      </c>
      <c r="W30" s="15">
        <f t="shared" si="0"/>
        <v>7692.1905000000006</v>
      </c>
      <c r="X30" s="15">
        <v>7672.3770000000004</v>
      </c>
      <c r="Y30" s="15">
        <f t="shared" si="1"/>
        <v>7666.6424999999999</v>
      </c>
      <c r="Z30" s="15">
        <v>7660.9079999999994</v>
      </c>
    </row>
    <row r="31" spans="1:26">
      <c r="A31" s="13" t="s">
        <v>80</v>
      </c>
      <c r="B31" s="15">
        <v>55811.896496833331</v>
      </c>
      <c r="C31" s="15">
        <v>55221.652498333329</v>
      </c>
      <c r="D31" s="15">
        <v>53146.669219333329</v>
      </c>
      <c r="E31" s="15">
        <v>46017.718855916668</v>
      </c>
      <c r="F31" s="15">
        <v>36671.666693583327</v>
      </c>
      <c r="G31" s="15">
        <v>26171.378883166661</v>
      </c>
      <c r="H31" s="15">
        <v>28669.227052833339</v>
      </c>
      <c r="I31" s="15">
        <v>31789.896185000009</v>
      </c>
      <c r="J31" s="15">
        <v>34397.473190416669</v>
      </c>
      <c r="K31" s="15">
        <v>40430.05397275</v>
      </c>
      <c r="L31" s="15">
        <v>46168.193018749997</v>
      </c>
      <c r="M31" s="15">
        <v>45992.434438083328</v>
      </c>
      <c r="N31" s="15">
        <v>48485.452503833338</v>
      </c>
      <c r="O31" s="15">
        <v>51975.942012333333</v>
      </c>
      <c r="P31" s="15">
        <v>55652.664745916671</v>
      </c>
      <c r="Q31" s="15">
        <v>56224.838224333333</v>
      </c>
      <c r="R31" s="15">
        <v>54783.32316591667</v>
      </c>
      <c r="S31" s="15">
        <v>59020.29634458333</v>
      </c>
      <c r="T31" s="15">
        <v>56895.114789333333</v>
      </c>
      <c r="U31" s="15">
        <v>60921.794798583338</v>
      </c>
      <c r="V31" s="15">
        <v>9013.5814609999998</v>
      </c>
      <c r="W31" s="15">
        <f t="shared" si="0"/>
        <v>8992.8932587083327</v>
      </c>
      <c r="X31" s="15">
        <v>8972.2050564166657</v>
      </c>
      <c r="Y31" s="15">
        <f t="shared" si="1"/>
        <v>8965.756671791667</v>
      </c>
      <c r="Z31" s="15">
        <v>8959.3082871666684</v>
      </c>
    </row>
    <row r="32" spans="1:26">
      <c r="A32" s="13" t="s">
        <v>81</v>
      </c>
      <c r="B32" s="14">
        <v>4966189.519661</v>
      </c>
      <c r="C32" s="14">
        <v>5711070.1122900005</v>
      </c>
      <c r="D32" s="14">
        <v>5985495.5234289998</v>
      </c>
      <c r="E32" s="14">
        <v>5163957.4284760002</v>
      </c>
      <c r="F32" s="14">
        <v>4471818.8776310002</v>
      </c>
      <c r="G32" s="14">
        <v>3396460.5543499999</v>
      </c>
      <c r="H32" s="14">
        <v>3568627.4482880002</v>
      </c>
      <c r="I32" s="14">
        <v>3400434.6406069999</v>
      </c>
      <c r="J32" s="14">
        <v>3219353.551173999</v>
      </c>
      <c r="K32" s="14">
        <v>4888102.721429999</v>
      </c>
      <c r="L32" s="14">
        <v>5828397.1818110002</v>
      </c>
      <c r="M32" s="14">
        <v>5658090.5808959994</v>
      </c>
      <c r="N32" s="14">
        <v>5890909.4994999999</v>
      </c>
      <c r="O32" s="14">
        <v>6004308.2667180002</v>
      </c>
      <c r="P32" s="14">
        <v>6119525.0362039991</v>
      </c>
      <c r="Q32" s="14">
        <v>6218857.1774539994</v>
      </c>
      <c r="R32" s="14">
        <v>5832974.8520679995</v>
      </c>
      <c r="S32" s="14">
        <v>6264609.4101410015</v>
      </c>
      <c r="T32" s="14">
        <v>6711559.7396679996</v>
      </c>
      <c r="U32" s="14">
        <v>7177893.4032670008</v>
      </c>
      <c r="V32" s="14">
        <v>3760285.531587</v>
      </c>
      <c r="W32" s="14">
        <f t="shared" si="0"/>
        <v>3755361.3306240002</v>
      </c>
      <c r="X32" s="14">
        <v>3750437.1296609999</v>
      </c>
      <c r="Y32" s="14">
        <f t="shared" si="1"/>
        <v>3749146.6884035002</v>
      </c>
      <c r="Z32" s="14">
        <v>3747856.2471460002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>
        <f t="shared" si="0"/>
        <v>0</v>
      </c>
      <c r="X33" s="14"/>
      <c r="Y33" s="14">
        <f t="shared" si="1"/>
        <v>0</v>
      </c>
      <c r="Z33" s="14"/>
    </row>
    <row r="34" spans="1:26">
      <c r="A34" s="13" t="s">
        <v>83</v>
      </c>
      <c r="B34" s="15">
        <v>2323.166666666667</v>
      </c>
      <c r="C34" s="15">
        <v>2305.833333333333</v>
      </c>
      <c r="D34" s="15">
        <v>2220.166666666667</v>
      </c>
      <c r="E34" s="15">
        <v>1909.166666666667</v>
      </c>
      <c r="F34" s="15">
        <v>1505.666666666667</v>
      </c>
      <c r="G34" s="15">
        <v>1041</v>
      </c>
      <c r="H34" s="15">
        <v>1160</v>
      </c>
      <c r="I34" s="15">
        <v>1294.75</v>
      </c>
      <c r="J34" s="15">
        <v>1398.666666666667</v>
      </c>
      <c r="K34" s="15">
        <v>1671.166666666667</v>
      </c>
      <c r="L34" s="15">
        <v>1924.083333333333</v>
      </c>
      <c r="M34" s="15">
        <v>1899.083333333333</v>
      </c>
      <c r="N34" s="15">
        <v>2004.25</v>
      </c>
      <c r="O34" s="15">
        <v>2167.333333333333</v>
      </c>
      <c r="P34" s="15">
        <v>2325.25</v>
      </c>
      <c r="Q34" s="15">
        <v>2347.166666666667</v>
      </c>
      <c r="R34" s="15">
        <v>2275.833333333333</v>
      </c>
      <c r="S34" s="15">
        <v>2457.666666666667</v>
      </c>
      <c r="T34" s="15">
        <v>2364.416666666667</v>
      </c>
      <c r="U34" s="15">
        <v>2544.833333333333</v>
      </c>
      <c r="V34" s="15">
        <v>378.41666666666669</v>
      </c>
      <c r="W34" s="15">
        <f t="shared" si="0"/>
        <v>378.04166666666669</v>
      </c>
      <c r="X34" s="15">
        <v>377.66666666666669</v>
      </c>
      <c r="Y34" s="15">
        <f t="shared" si="1"/>
        <v>377.79166666666669</v>
      </c>
      <c r="Z34" s="15">
        <v>377.91666666666669</v>
      </c>
    </row>
    <row r="35" spans="1:26">
      <c r="A35" s="13" t="s">
        <v>84</v>
      </c>
      <c r="B35" s="15">
        <v>6244.666666666667</v>
      </c>
      <c r="C35" s="15">
        <v>6240.916666666667</v>
      </c>
      <c r="D35" s="15">
        <v>6312.583333333333</v>
      </c>
      <c r="E35" s="15">
        <v>6754.666666666667</v>
      </c>
      <c r="F35" s="15">
        <v>7175.75</v>
      </c>
      <c r="G35" s="15">
        <v>7696.5</v>
      </c>
      <c r="H35" s="15">
        <v>7555</v>
      </c>
      <c r="I35" s="15">
        <v>7444.25</v>
      </c>
      <c r="J35" s="15">
        <v>7306.75</v>
      </c>
      <c r="K35" s="15">
        <v>6991.75</v>
      </c>
      <c r="L35" s="15">
        <v>6666.083333333333</v>
      </c>
      <c r="M35" s="15">
        <v>6801.333333333333</v>
      </c>
      <c r="N35" s="15">
        <v>6668.416666666667</v>
      </c>
      <c r="O35" s="15">
        <v>6443.166666666667</v>
      </c>
      <c r="P35" s="15">
        <v>6210</v>
      </c>
      <c r="Q35" s="15">
        <v>6260.333333333333</v>
      </c>
      <c r="R35" s="15">
        <v>6354.916666666667</v>
      </c>
      <c r="S35" s="15">
        <v>6138.75</v>
      </c>
      <c r="T35" s="15">
        <v>6290.083333333333</v>
      </c>
      <c r="U35" s="15">
        <v>6001.916666666667</v>
      </c>
      <c r="V35" s="15">
        <v>3036.416666666667</v>
      </c>
      <c r="W35" s="15">
        <f t="shared" si="0"/>
        <v>3030.5833333333335</v>
      </c>
      <c r="X35" s="15">
        <v>3024.75</v>
      </c>
      <c r="Y35" s="15">
        <f t="shared" si="1"/>
        <v>3020.8333333333335</v>
      </c>
      <c r="Z35" s="15">
        <v>3016.916666666667</v>
      </c>
    </row>
    <row r="36" spans="1:26">
      <c r="A36" s="13" t="s">
        <v>85</v>
      </c>
      <c r="B36" s="15">
        <v>192.16666666666671</v>
      </c>
      <c r="C36" s="15">
        <v>213.25</v>
      </c>
      <c r="D36" s="15">
        <v>227.25</v>
      </c>
      <c r="E36" s="15">
        <v>120.1666666666667</v>
      </c>
      <c r="F36" s="15">
        <v>78.583333333333329</v>
      </c>
      <c r="G36" s="15">
        <v>22.5</v>
      </c>
      <c r="H36" s="15">
        <v>45</v>
      </c>
      <c r="I36" s="15">
        <v>45</v>
      </c>
      <c r="J36" s="15">
        <v>54.583333333333343</v>
      </c>
      <c r="K36" s="15">
        <v>97.083333333333329</v>
      </c>
      <c r="L36" s="15">
        <v>169.83333333333329</v>
      </c>
      <c r="M36" s="15">
        <v>83.583333333333329</v>
      </c>
      <c r="N36" s="15">
        <v>87.333333333333329</v>
      </c>
      <c r="O36" s="15">
        <v>149.5</v>
      </c>
      <c r="P36" s="15">
        <v>224.75</v>
      </c>
      <c r="Q36" s="15">
        <v>176.5</v>
      </c>
      <c r="R36" s="15">
        <v>129.25</v>
      </c>
      <c r="S36" s="15">
        <v>163.58333333333329</v>
      </c>
      <c r="T36" s="15">
        <v>105.5</v>
      </c>
      <c r="U36" s="15">
        <v>237.25</v>
      </c>
      <c r="V36" s="15">
        <v>5345.166666666667</v>
      </c>
      <c r="W36" s="15">
        <f t="shared" si="0"/>
        <v>5351.375</v>
      </c>
      <c r="X36" s="15">
        <v>5357.583333333333</v>
      </c>
      <c r="Y36" s="15">
        <f t="shared" si="1"/>
        <v>5361.375</v>
      </c>
      <c r="Z36" s="15">
        <v>5365.166666666667</v>
      </c>
    </row>
    <row r="37" spans="1:26">
      <c r="A37" s="13" t="s">
        <v>86</v>
      </c>
      <c r="B37" s="15">
        <v>86.383092023963087</v>
      </c>
      <c r="C37" s="15">
        <v>83.84145972011035</v>
      </c>
      <c r="D37" s="15">
        <v>79.941947573173508</v>
      </c>
      <c r="E37" s="15">
        <v>76.914504192632435</v>
      </c>
      <c r="F37" s="15">
        <v>65.861095076645739</v>
      </c>
      <c r="G37" s="15">
        <v>57.901327426702821</v>
      </c>
      <c r="H37" s="15">
        <v>62.248021704490107</v>
      </c>
      <c r="I37" s="15">
        <v>63.741988748064657</v>
      </c>
      <c r="J37" s="15">
        <v>69.214898626940638</v>
      </c>
      <c r="K37" s="15">
        <v>69.070198419225662</v>
      </c>
      <c r="L37" s="15">
        <v>71.361634225342485</v>
      </c>
      <c r="M37" s="15">
        <v>75.581493525757068</v>
      </c>
      <c r="N37" s="15">
        <v>78.375658259817342</v>
      </c>
      <c r="O37" s="15">
        <v>81.960504083086008</v>
      </c>
      <c r="P37" s="15">
        <v>82.343336841238568</v>
      </c>
      <c r="Q37" s="15">
        <v>82.703836330250084</v>
      </c>
      <c r="R37" s="15">
        <v>85.128060820614522</v>
      </c>
      <c r="S37" s="15">
        <v>83.816930180983618</v>
      </c>
      <c r="T37" s="15">
        <v>83.849271102616058</v>
      </c>
      <c r="U37" s="15">
        <v>83.25446635076085</v>
      </c>
      <c r="V37" s="15">
        <v>22.162107020547939</v>
      </c>
      <c r="W37" s="15">
        <f t="shared" si="0"/>
        <v>20.524365947712134</v>
      </c>
      <c r="X37" s="15">
        <v>18.886624874876329</v>
      </c>
      <c r="Y37" s="15">
        <f t="shared" si="1"/>
        <v>18.694381332486678</v>
      </c>
      <c r="Z37" s="15">
        <v>18.502137790097031</v>
      </c>
    </row>
    <row r="38" spans="1:26">
      <c r="A38" s="13" t="s">
        <v>87</v>
      </c>
      <c r="B38" s="17">
        <v>0.73191085434262737</v>
      </c>
      <c r="C38" s="17">
        <v>0.71048621911525056</v>
      </c>
      <c r="D38" s="17">
        <v>0.67149227338293493</v>
      </c>
      <c r="E38" s="17">
        <v>0.61722099339399217</v>
      </c>
      <c r="F38" s="17">
        <v>0.50766325697425485</v>
      </c>
      <c r="G38" s="17">
        <v>0.38438857669958781</v>
      </c>
      <c r="H38" s="17">
        <v>0.42930385572911578</v>
      </c>
      <c r="I38" s="17">
        <v>0.47764262191396611</v>
      </c>
      <c r="J38" s="17">
        <v>0.52734883914391639</v>
      </c>
      <c r="K38" s="17">
        <v>0.5577658272578595</v>
      </c>
      <c r="L38" s="17">
        <v>0.59884652921505965</v>
      </c>
      <c r="M38" s="17">
        <v>0.60503558876652386</v>
      </c>
      <c r="N38" s="17">
        <v>0.63341125527787046</v>
      </c>
      <c r="O38" s="17">
        <v>0.68226744212613788</v>
      </c>
      <c r="P38" s="17">
        <v>0.7184712142021783</v>
      </c>
      <c r="Q38" s="17">
        <v>0.72351492109060289</v>
      </c>
      <c r="R38" s="17">
        <v>0.71888111796812559</v>
      </c>
      <c r="S38" s="17">
        <v>0.74300651781286586</v>
      </c>
      <c r="T38" s="17">
        <v>0.72268823086954248</v>
      </c>
      <c r="U38" s="17">
        <v>0.74286385911540498</v>
      </c>
      <c r="V38" s="17">
        <v>0.47660856077318609</v>
      </c>
      <c r="W38" s="17">
        <f t="shared" si="0"/>
        <v>0.51975979964561347</v>
      </c>
      <c r="X38" s="17">
        <v>0.56291103851804092</v>
      </c>
      <c r="Y38" s="17">
        <f t="shared" si="1"/>
        <v>0.56830295310584233</v>
      </c>
      <c r="Z38" s="17">
        <v>0.57369486769364386</v>
      </c>
    </row>
    <row r="39" spans="1:26">
      <c r="A39" s="13" t="s">
        <v>88</v>
      </c>
      <c r="B39" s="17">
        <v>0.20171232876712331</v>
      </c>
      <c r="C39" s="17">
        <v>0.17304033485540329</v>
      </c>
      <c r="D39" s="17">
        <v>0.15815258751902589</v>
      </c>
      <c r="E39" s="17">
        <v>0.12962014268366731</v>
      </c>
      <c r="F39" s="17">
        <v>9.7117579908675797E-2</v>
      </c>
      <c r="G39" s="17">
        <v>5.8495053272450533E-2</v>
      </c>
      <c r="H39" s="17">
        <v>8.8346651445966512E-2</v>
      </c>
      <c r="I39" s="17">
        <v>8.161619611414693E-2</v>
      </c>
      <c r="J39" s="17">
        <v>0.11406012176560119</v>
      </c>
      <c r="K39" s="17">
        <v>0.1048896499238965</v>
      </c>
      <c r="L39" s="17">
        <v>0.1098744292237443</v>
      </c>
      <c r="M39" s="17">
        <v>0.1196209016393443</v>
      </c>
      <c r="N39" s="17">
        <v>0.1369292237442922</v>
      </c>
      <c r="O39" s="17">
        <v>0.16471651445966509</v>
      </c>
      <c r="P39" s="17">
        <v>0.1789288432267884</v>
      </c>
      <c r="Q39" s="17">
        <v>0.17567926533090469</v>
      </c>
      <c r="R39" s="17">
        <v>0.19413051750380519</v>
      </c>
      <c r="S39" s="17">
        <v>0.18529299847792999</v>
      </c>
      <c r="T39" s="17">
        <v>0.18234398782343991</v>
      </c>
      <c r="U39" s="17">
        <v>0.18227269277474201</v>
      </c>
      <c r="V39" s="17">
        <v>0.14667998477929989</v>
      </c>
      <c r="W39" s="17">
        <f t="shared" si="0"/>
        <v>0.15123668188736683</v>
      </c>
      <c r="X39" s="17">
        <v>0.1557933789954338</v>
      </c>
      <c r="Y39" s="17">
        <f t="shared" si="1"/>
        <v>0.15165049467275493</v>
      </c>
      <c r="Z39" s="17">
        <v>0.14750761035007609</v>
      </c>
    </row>
    <row r="40" spans="1:26">
      <c r="A40" s="13" t="s">
        <v>89</v>
      </c>
      <c r="B40" s="15">
        <v>1063.916666666667</v>
      </c>
      <c r="C40" s="15">
        <v>1058.666666666667</v>
      </c>
      <c r="D40" s="15">
        <v>1025.583333333333</v>
      </c>
      <c r="E40" s="15">
        <v>872.08333333333337</v>
      </c>
      <c r="F40" s="15">
        <v>678.83333333333337</v>
      </c>
      <c r="G40" s="15">
        <v>446.08333333333331</v>
      </c>
      <c r="H40" s="15">
        <v>511.75</v>
      </c>
      <c r="I40" s="15">
        <v>578.58333333333337</v>
      </c>
      <c r="J40" s="15">
        <v>620.33333333333337</v>
      </c>
      <c r="K40" s="15">
        <v>758.83333333333337</v>
      </c>
      <c r="L40" s="15">
        <v>884.16666666666663</v>
      </c>
      <c r="M40" s="15">
        <v>860.58333333333337</v>
      </c>
      <c r="N40" s="15">
        <v>907.16666666666663</v>
      </c>
      <c r="O40" s="15">
        <v>989.08333333333337</v>
      </c>
      <c r="P40" s="15">
        <v>1068.583333333333</v>
      </c>
      <c r="Q40" s="15">
        <v>1075.25</v>
      </c>
      <c r="R40" s="15">
        <v>1037</v>
      </c>
      <c r="S40" s="15">
        <v>1125.583333333333</v>
      </c>
      <c r="T40" s="15">
        <v>1076.75</v>
      </c>
      <c r="U40" s="15">
        <v>1167.583333333333</v>
      </c>
      <c r="V40" s="15">
        <v>173</v>
      </c>
      <c r="W40" s="15">
        <f t="shared" si="0"/>
        <v>172.54166666666663</v>
      </c>
      <c r="X40" s="15">
        <v>172.08333333333329</v>
      </c>
      <c r="Y40" s="15">
        <f t="shared" si="1"/>
        <v>171.95833333333329</v>
      </c>
      <c r="Z40" s="15">
        <v>171.83333333333329</v>
      </c>
    </row>
    <row r="41" spans="1:26">
      <c r="A41" s="13" t="s">
        <v>90</v>
      </c>
      <c r="B41" s="15">
        <v>1259.25</v>
      </c>
      <c r="C41" s="15">
        <v>1247.166666666667</v>
      </c>
      <c r="D41" s="15">
        <v>1194.583333333333</v>
      </c>
      <c r="E41" s="15">
        <v>1037.083333333333</v>
      </c>
      <c r="F41" s="15">
        <v>826.83333333333337</v>
      </c>
      <c r="G41" s="15">
        <v>594.91666666666663</v>
      </c>
      <c r="H41" s="15">
        <v>648.25</v>
      </c>
      <c r="I41" s="15">
        <v>716.16666666666663</v>
      </c>
      <c r="J41" s="15">
        <v>778.33333333333337</v>
      </c>
      <c r="K41" s="15">
        <v>912.33333333333337</v>
      </c>
      <c r="L41" s="15">
        <v>1039.916666666667</v>
      </c>
      <c r="M41" s="15">
        <v>1038.5</v>
      </c>
      <c r="N41" s="15">
        <v>1097.083333333333</v>
      </c>
      <c r="O41" s="15">
        <v>1178.25</v>
      </c>
      <c r="P41" s="15">
        <v>1256.666666666667</v>
      </c>
      <c r="Q41" s="15">
        <v>1271.916666666667</v>
      </c>
      <c r="R41" s="15">
        <v>1238.833333333333</v>
      </c>
      <c r="S41" s="15">
        <v>1332.083333333333</v>
      </c>
      <c r="T41" s="15">
        <v>1287.666666666667</v>
      </c>
      <c r="U41" s="15">
        <v>1377.25</v>
      </c>
      <c r="V41" s="15">
        <v>205.41666666666671</v>
      </c>
      <c r="W41" s="15">
        <f t="shared" si="0"/>
        <v>205.5</v>
      </c>
      <c r="X41" s="15">
        <v>205.58333333333329</v>
      </c>
      <c r="Y41" s="15">
        <f t="shared" si="1"/>
        <v>205.83333333333329</v>
      </c>
      <c r="Z41" s="15">
        <v>206.08333333333329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>
        <f t="shared" si="0"/>
        <v>0</v>
      </c>
      <c r="X42" s="14"/>
      <c r="Y42" s="14">
        <f t="shared" si="1"/>
        <v>0</v>
      </c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>
        <f t="shared" si="0"/>
        <v>0</v>
      </c>
      <c r="X43" s="14"/>
      <c r="Y43" s="14">
        <f t="shared" si="1"/>
        <v>0</v>
      </c>
      <c r="Z43" s="14"/>
    </row>
    <row r="44" spans="1:26">
      <c r="A44" s="13" t="s">
        <v>93</v>
      </c>
      <c r="B44" s="15">
        <v>5238.666666666667</v>
      </c>
      <c r="C44" s="15">
        <v>5132.916666666667</v>
      </c>
      <c r="D44" s="15">
        <v>5086.583333333333</v>
      </c>
      <c r="E44" s="15">
        <v>5980.666666666667</v>
      </c>
      <c r="F44" s="15">
        <v>6246.75</v>
      </c>
      <c r="G44" s="15">
        <v>7428.5</v>
      </c>
      <c r="H44" s="15">
        <v>6784</v>
      </c>
      <c r="I44" s="15">
        <v>6344.25</v>
      </c>
      <c r="J44" s="15">
        <v>6575.75</v>
      </c>
      <c r="K44" s="15">
        <v>6021.75</v>
      </c>
      <c r="L44" s="15">
        <v>5395.083333333333</v>
      </c>
      <c r="M44" s="15">
        <v>6356.333333333333</v>
      </c>
      <c r="N44" s="15">
        <v>6275.416666666667</v>
      </c>
      <c r="O44" s="15">
        <v>5645.166666666667</v>
      </c>
      <c r="P44" s="15">
        <v>5025</v>
      </c>
      <c r="Q44" s="15">
        <v>5219.333333333333</v>
      </c>
      <c r="R44" s="15">
        <v>5690.916666666667</v>
      </c>
      <c r="S44" s="15">
        <v>5355.75</v>
      </c>
      <c r="T44" s="15">
        <v>5881.083333333333</v>
      </c>
      <c r="U44" s="15">
        <v>5176.916666666667</v>
      </c>
      <c r="V44" s="15">
        <v>3036.416666666667</v>
      </c>
      <c r="W44" s="15">
        <f t="shared" si="0"/>
        <v>3030.5833333333335</v>
      </c>
      <c r="X44" s="15">
        <v>3024.75</v>
      </c>
      <c r="Y44" s="15">
        <f t="shared" si="1"/>
        <v>3020.8333333333335</v>
      </c>
      <c r="Z44" s="15">
        <v>3016.916666666667</v>
      </c>
    </row>
    <row r="45" spans="1:26">
      <c r="A45" s="13" t="s">
        <v>94</v>
      </c>
      <c r="B45" s="15">
        <v>1006</v>
      </c>
      <c r="C45" s="15">
        <v>1108</v>
      </c>
      <c r="D45" s="15">
        <v>1226</v>
      </c>
      <c r="E45" s="15">
        <v>774</v>
      </c>
      <c r="F45" s="15">
        <v>929</v>
      </c>
      <c r="G45" s="15">
        <v>268</v>
      </c>
      <c r="H45" s="15">
        <v>771</v>
      </c>
      <c r="I45" s="15">
        <v>1100</v>
      </c>
      <c r="J45" s="15">
        <v>731</v>
      </c>
      <c r="K45" s="15">
        <v>970</v>
      </c>
      <c r="L45" s="15">
        <v>1271</v>
      </c>
      <c r="M45" s="15">
        <v>445</v>
      </c>
      <c r="N45" s="15">
        <v>393</v>
      </c>
      <c r="O45" s="15">
        <v>798</v>
      </c>
      <c r="P45" s="15">
        <v>1185</v>
      </c>
      <c r="Q45" s="15">
        <v>1041</v>
      </c>
      <c r="R45" s="15">
        <v>664</v>
      </c>
      <c r="S45" s="15">
        <v>783</v>
      </c>
      <c r="T45" s="15">
        <v>409</v>
      </c>
      <c r="U45" s="15">
        <v>825</v>
      </c>
      <c r="V45" s="15"/>
      <c r="W45" s="15">
        <f t="shared" si="0"/>
        <v>0</v>
      </c>
      <c r="X45" s="15"/>
      <c r="Y45" s="15">
        <f t="shared" si="1"/>
        <v>0</v>
      </c>
      <c r="Z45" s="14"/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f t="shared" si="0"/>
        <v>0</v>
      </c>
      <c r="X46" s="14"/>
      <c r="Y46" s="14">
        <f t="shared" si="1"/>
        <v>0</v>
      </c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>
        <f t="shared" si="0"/>
        <v>0</v>
      </c>
      <c r="X47" s="14"/>
      <c r="Y47" s="14">
        <f t="shared" si="1"/>
        <v>0</v>
      </c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>
        <f t="shared" si="0"/>
        <v>0</v>
      </c>
      <c r="X48" s="14"/>
      <c r="Y48" s="14">
        <f t="shared" si="1"/>
        <v>0</v>
      </c>
      <c r="Z48" s="14"/>
    </row>
    <row r="49" spans="1:26">
      <c r="A49" s="13" t="s">
        <v>98</v>
      </c>
      <c r="B49" s="16">
        <v>1.6835536529680359</v>
      </c>
      <c r="C49" s="16">
        <v>1.054336757990868</v>
      </c>
      <c r="D49" s="16">
        <v>0.55212785388127861</v>
      </c>
      <c r="E49" s="16">
        <v>1.8588331056466301</v>
      </c>
      <c r="F49" s="16">
        <v>1.08058904109589</v>
      </c>
      <c r="G49" s="16">
        <v>2.342341324200913</v>
      </c>
      <c r="H49" s="16">
        <v>1.2597979452054791</v>
      </c>
      <c r="I49" s="16">
        <v>1.3102629781420769</v>
      </c>
      <c r="J49" s="16">
        <v>2.2948299086757991</v>
      </c>
      <c r="K49" s="16">
        <v>1.4613333333333329</v>
      </c>
      <c r="L49" s="16">
        <v>0.58714269406392705</v>
      </c>
      <c r="M49" s="16">
        <v>2.8139947632058289</v>
      </c>
      <c r="N49" s="16">
        <v>3.3946278538812789</v>
      </c>
      <c r="O49" s="16">
        <v>2.2996883561643839</v>
      </c>
      <c r="P49" s="16">
        <v>1.267304794520548</v>
      </c>
      <c r="Q49" s="16">
        <v>1.7902402094717671</v>
      </c>
      <c r="R49" s="16">
        <v>3.1206381278538822</v>
      </c>
      <c r="S49" s="16">
        <v>2.3034737442922379</v>
      </c>
      <c r="T49" s="16">
        <v>3.742925799086759</v>
      </c>
      <c r="U49" s="16">
        <v>1.551176001821494</v>
      </c>
      <c r="V49" s="16">
        <v>1.389076484018265</v>
      </c>
      <c r="W49" s="16">
        <f t="shared" si="0"/>
        <v>1.389076484018265</v>
      </c>
      <c r="X49" s="16">
        <v>1.389076484018265</v>
      </c>
      <c r="Y49" s="16">
        <f t="shared" si="1"/>
        <v>1.389076484018265</v>
      </c>
      <c r="Z49" s="16">
        <v>1.389076484018265</v>
      </c>
    </row>
    <row r="50" spans="1:26">
      <c r="A50" s="13" t="s">
        <v>99</v>
      </c>
      <c r="B50" s="16">
        <v>0.72715981735159829</v>
      </c>
      <c r="C50" s="16">
        <v>0.45338812785388127</v>
      </c>
      <c r="D50" s="16">
        <v>0.2226655251141553</v>
      </c>
      <c r="E50" s="16">
        <v>0.813468806921676</v>
      </c>
      <c r="F50" s="16">
        <v>0.466324200913242</v>
      </c>
      <c r="G50" s="16">
        <v>1.0135331050228309</v>
      </c>
      <c r="H50" s="16">
        <v>0.54971917808219184</v>
      </c>
      <c r="I50" s="16">
        <v>0.56967668488160284</v>
      </c>
      <c r="J50" s="16">
        <v>0.99607648401826465</v>
      </c>
      <c r="K50" s="16">
        <v>0.64388013698630142</v>
      </c>
      <c r="L50" s="16">
        <v>0.2430308219178082</v>
      </c>
      <c r="M50" s="16">
        <v>1.2400284608378871</v>
      </c>
      <c r="N50" s="16">
        <v>1.49099200913242</v>
      </c>
      <c r="O50" s="16">
        <v>1.017627853881278</v>
      </c>
      <c r="P50" s="16">
        <v>0.55523287671232868</v>
      </c>
      <c r="Q50" s="16">
        <v>0.79157900728597463</v>
      </c>
      <c r="R50" s="16">
        <v>1.365186073059361</v>
      </c>
      <c r="S50" s="16">
        <v>0.99540753424657513</v>
      </c>
      <c r="T50" s="16">
        <v>1.631293378995434</v>
      </c>
      <c r="U50" s="16">
        <v>0.66865551001821488</v>
      </c>
      <c r="V50" s="16">
        <v>0.59881849315068492</v>
      </c>
      <c r="W50" s="16">
        <f t="shared" si="0"/>
        <v>0.59881849315068492</v>
      </c>
      <c r="X50" s="16">
        <v>0.59881849315068492</v>
      </c>
      <c r="Y50" s="16">
        <f t="shared" si="1"/>
        <v>0.59881849315068492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>
        <f t="shared" si="0"/>
        <v>0</v>
      </c>
      <c r="X51" s="14"/>
      <c r="Y51" s="14">
        <f t="shared" si="1"/>
        <v>0</v>
      </c>
      <c r="Z51" s="14"/>
    </row>
    <row r="52" spans="1:26">
      <c r="A52" s="13" t="s">
        <v>101</v>
      </c>
      <c r="B52" s="16">
        <v>55.278742458444427</v>
      </c>
      <c r="C52" s="16">
        <v>52.310005346399208</v>
      </c>
      <c r="D52" s="16">
        <v>49.034721905136593</v>
      </c>
      <c r="E52" s="16">
        <v>43.568278594422488</v>
      </c>
      <c r="F52" s="16">
        <v>32.111583875554253</v>
      </c>
      <c r="G52" s="16">
        <v>25.262067929623601</v>
      </c>
      <c r="H52" s="16">
        <v>26.010925157938889</v>
      </c>
      <c r="I52" s="16">
        <v>30.746329864848221</v>
      </c>
      <c r="J52" s="16">
        <v>34.745822882111213</v>
      </c>
      <c r="K52" s="16">
        <v>38.247512897277552</v>
      </c>
      <c r="L52" s="16">
        <v>42.595222438202512</v>
      </c>
      <c r="M52" s="16">
        <v>45.073878018060277</v>
      </c>
      <c r="N52" s="16">
        <v>50.251589053313282</v>
      </c>
      <c r="O52" s="16">
        <v>54.646528682356838</v>
      </c>
      <c r="P52" s="16">
        <v>59.069459672868163</v>
      </c>
      <c r="Q52" s="16">
        <v>61.481144122157438</v>
      </c>
      <c r="R52" s="16">
        <v>61.937847968227793</v>
      </c>
      <c r="S52" s="16">
        <v>66.879859557090498</v>
      </c>
      <c r="T52" s="16">
        <v>69.272282693950714</v>
      </c>
      <c r="U52" s="16">
        <v>71.617185796042193</v>
      </c>
      <c r="V52" s="16">
        <v>70.94174354952932</v>
      </c>
      <c r="W52" s="16">
        <f t="shared" si="0"/>
        <v>70.94174354952932</v>
      </c>
      <c r="X52" s="16">
        <v>70.94174354952932</v>
      </c>
      <c r="Y52" s="16">
        <f t="shared" si="1"/>
        <v>70.94174354952932</v>
      </c>
      <c r="Z52" s="16">
        <v>70.94174354952932</v>
      </c>
    </row>
    <row r="53" spans="1:26">
      <c r="A53" s="13" t="s">
        <v>102</v>
      </c>
      <c r="B53" s="16">
        <v>1.7146414573820401</v>
      </c>
      <c r="C53" s="16">
        <v>1.0717226978691019</v>
      </c>
      <c r="D53" s="16">
        <v>0.57354794520547958</v>
      </c>
      <c r="E53" s="16">
        <v>1.9411084547662409</v>
      </c>
      <c r="F53" s="16">
        <v>1.141501331811263</v>
      </c>
      <c r="G53" s="16">
        <v>2.4715995053272448</v>
      </c>
      <c r="H53" s="16">
        <v>1.332781297564688</v>
      </c>
      <c r="I53" s="16">
        <v>1.3841264420157859</v>
      </c>
      <c r="J53" s="16">
        <v>2.4538815639269411</v>
      </c>
      <c r="K53" s="16">
        <v>1.569352168949772</v>
      </c>
      <c r="L53" s="16">
        <v>0.6275269216133943</v>
      </c>
      <c r="M53" s="16">
        <v>2.9705118207346688</v>
      </c>
      <c r="N53" s="16">
        <v>3.5924918188736679</v>
      </c>
      <c r="O53" s="16">
        <v>2.453731544901065</v>
      </c>
      <c r="P53" s="16">
        <v>1.341916856925419</v>
      </c>
      <c r="Q53" s="16">
        <v>1.878818590619308</v>
      </c>
      <c r="R53" s="16">
        <v>3.2882930936073058</v>
      </c>
      <c r="S53" s="16">
        <v>2.3878688165905628</v>
      </c>
      <c r="T53" s="16">
        <v>3.8633305745814308</v>
      </c>
      <c r="U53" s="16">
        <v>1.587585287644202</v>
      </c>
      <c r="V53" s="16">
        <v>1.4186685692541861</v>
      </c>
      <c r="W53" s="16">
        <f t="shared" si="0"/>
        <v>1.4186685692541861</v>
      </c>
      <c r="X53" s="16">
        <v>1.4186685692541861</v>
      </c>
      <c r="Y53" s="16">
        <f t="shared" si="1"/>
        <v>1.4186685692541861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>
        <f t="shared" si="0"/>
        <v>0</v>
      </c>
      <c r="X54" s="14"/>
      <c r="Y54" s="14">
        <f t="shared" si="1"/>
        <v>0</v>
      </c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>
        <f t="shared" si="0"/>
        <v>0</v>
      </c>
      <c r="X55" s="14"/>
      <c r="Y55" s="14">
        <f t="shared" si="1"/>
        <v>0</v>
      </c>
      <c r="Z55" s="14"/>
    </row>
    <row r="56" spans="1:26">
      <c r="A56" s="13" t="s">
        <v>105</v>
      </c>
      <c r="B56" s="16">
        <v>61.18152548837709</v>
      </c>
      <c r="C56" s="16">
        <v>71.536226602607698</v>
      </c>
      <c r="D56" s="16">
        <v>75.780810095356301</v>
      </c>
      <c r="E56" s="16">
        <v>73.269430905086594</v>
      </c>
      <c r="F56" s="16">
        <v>70.982404313873914</v>
      </c>
      <c r="G56" s="16">
        <v>64.277630242493302</v>
      </c>
      <c r="H56" s="16">
        <v>66.566246186140148</v>
      </c>
      <c r="I56" s="16">
        <v>60.77727060823328</v>
      </c>
      <c r="J56" s="16">
        <v>55.731820137924217</v>
      </c>
      <c r="K56" s="16">
        <v>75.244064844283471</v>
      </c>
      <c r="L56" s="16">
        <v>80.306000715381288</v>
      </c>
      <c r="M56" s="16">
        <v>79.599086912567202</v>
      </c>
      <c r="N56" s="16">
        <v>80.583886826778141</v>
      </c>
      <c r="O56" s="16">
        <v>80.342483500177678</v>
      </c>
      <c r="P56" s="16">
        <v>79.14196658141887</v>
      </c>
      <c r="Q56" s="16">
        <v>80.461394245747584</v>
      </c>
      <c r="R56" s="16">
        <v>75.717322756302636</v>
      </c>
      <c r="S56" s="16">
        <v>78.892367567500585</v>
      </c>
      <c r="T56" s="16">
        <v>85.121330638897462</v>
      </c>
      <c r="U56" s="16">
        <v>86.896072702240787</v>
      </c>
      <c r="V56" s="16">
        <v>87.104761329740313</v>
      </c>
      <c r="W56" s="16">
        <f t="shared" si="0"/>
        <v>87.104761329740313</v>
      </c>
      <c r="X56" s="16">
        <v>87.104761329740313</v>
      </c>
      <c r="Y56" s="16">
        <f t="shared" si="1"/>
        <v>87.104761329740313</v>
      </c>
      <c r="Z56" s="16">
        <v>87.104761329740313</v>
      </c>
    </row>
    <row r="57" spans="1:26">
      <c r="A57" s="13" t="s">
        <v>106</v>
      </c>
      <c r="B57" s="14">
        <v>131145.77257721589</v>
      </c>
      <c r="C57" s="14">
        <v>137121.47884526729</v>
      </c>
      <c r="D57" s="14">
        <v>135052.3664756107</v>
      </c>
      <c r="E57" s="14">
        <v>112703.01866639761</v>
      </c>
      <c r="F57" s="14">
        <v>89844.207720555001</v>
      </c>
      <c r="G57" s="14">
        <v>72277.49389353329</v>
      </c>
      <c r="H57" s="14">
        <v>72522.986572127571</v>
      </c>
      <c r="I57" s="14">
        <v>66041.78610304257</v>
      </c>
      <c r="J57" s="14">
        <v>61906.074705250037</v>
      </c>
      <c r="K57" s="14">
        <v>101290.94813564319</v>
      </c>
      <c r="L57" s="14">
        <v>124695.16307049181</v>
      </c>
      <c r="M57" s="14">
        <v>127423.6603671059</v>
      </c>
      <c r="N57" s="14">
        <v>140036.8767464566</v>
      </c>
      <c r="O57" s="14">
        <v>147381.15560905021</v>
      </c>
      <c r="P57" s="14">
        <v>156862.4986604017</v>
      </c>
      <c r="Q57" s="14">
        <v>168235.71854455411</v>
      </c>
      <c r="R57" s="14">
        <v>165179.79550849239</v>
      </c>
      <c r="S57" s="14">
        <v>187689.46685101179</v>
      </c>
      <c r="T57" s="14">
        <v>210145.63289839571</v>
      </c>
      <c r="U57" s="14">
        <v>229934.10771623041</v>
      </c>
      <c r="V57" s="14">
        <v>220001.40813180301</v>
      </c>
      <c r="W57" s="14">
        <f t="shared" si="0"/>
        <v>220001.40813180301</v>
      </c>
      <c r="X57" s="14">
        <v>220001.40813180301</v>
      </c>
      <c r="Y57" s="14">
        <f t="shared" si="1"/>
        <v>220001.40813180301</v>
      </c>
      <c r="Z57" s="14">
        <v>220001.40813180301</v>
      </c>
    </row>
    <row r="58" spans="1:26">
      <c r="A58" s="13" t="s">
        <v>107</v>
      </c>
      <c r="B58" s="15">
        <v>1080</v>
      </c>
      <c r="C58" s="15">
        <v>1448</v>
      </c>
      <c r="D58" s="15">
        <v>1738</v>
      </c>
      <c r="E58" s="15">
        <v>1548</v>
      </c>
      <c r="F58" s="15">
        <v>1470</v>
      </c>
      <c r="G58" s="15">
        <v>1671</v>
      </c>
      <c r="H58" s="15">
        <v>2438</v>
      </c>
      <c r="I58" s="15">
        <v>1098</v>
      </c>
      <c r="J58" s="15">
        <v>964</v>
      </c>
      <c r="K58" s="15">
        <v>1580</v>
      </c>
      <c r="L58" s="15">
        <v>1969</v>
      </c>
      <c r="M58" s="15">
        <v>1970</v>
      </c>
      <c r="N58" s="15">
        <v>1974</v>
      </c>
      <c r="O58" s="15">
        <v>1947</v>
      </c>
      <c r="P58" s="15">
        <v>1852</v>
      </c>
      <c r="Q58" s="15">
        <v>1877</v>
      </c>
      <c r="R58" s="15">
        <v>1828</v>
      </c>
      <c r="S58" s="15">
        <v>1886</v>
      </c>
      <c r="T58" s="15">
        <v>2365</v>
      </c>
      <c r="U58" s="15">
        <v>2431</v>
      </c>
      <c r="V58" s="15">
        <v>2382</v>
      </c>
      <c r="W58" s="15">
        <f t="shared" si="0"/>
        <v>2382</v>
      </c>
      <c r="X58" s="15">
        <v>2382</v>
      </c>
      <c r="Y58" s="15">
        <f t="shared" si="1"/>
        <v>2382</v>
      </c>
      <c r="Z58" s="15">
        <v>2382</v>
      </c>
    </row>
    <row r="59" spans="1:26">
      <c r="A59" s="13" t="s">
        <v>108</v>
      </c>
      <c r="B59" s="15">
        <v>9374</v>
      </c>
      <c r="C59" s="15">
        <v>8720</v>
      </c>
      <c r="D59" s="15">
        <v>7853</v>
      </c>
      <c r="E59" s="15">
        <v>6354</v>
      </c>
      <c r="F59" s="15">
        <v>4368</v>
      </c>
      <c r="G59" s="15">
        <v>3445</v>
      </c>
      <c r="H59" s="15">
        <v>3355</v>
      </c>
      <c r="I59" s="15">
        <v>3278</v>
      </c>
      <c r="J59" s="15">
        <v>3388</v>
      </c>
      <c r="K59" s="15">
        <v>5091</v>
      </c>
      <c r="L59" s="15">
        <v>6432</v>
      </c>
      <c r="M59" s="15">
        <v>6838</v>
      </c>
      <c r="N59" s="15">
        <v>7761</v>
      </c>
      <c r="O59" s="15">
        <v>8667</v>
      </c>
      <c r="P59" s="15">
        <v>9728</v>
      </c>
      <c r="Q59" s="15">
        <v>10642</v>
      </c>
      <c r="R59" s="15">
        <v>10902</v>
      </c>
      <c r="S59" s="15">
        <v>12632</v>
      </c>
      <c r="T59" s="15">
        <v>13710</v>
      </c>
      <c r="U59" s="15">
        <v>15338</v>
      </c>
      <c r="V59" s="15">
        <v>14345</v>
      </c>
      <c r="W59" s="15">
        <f t="shared" si="0"/>
        <v>14345</v>
      </c>
      <c r="X59" s="15">
        <v>14345</v>
      </c>
      <c r="Y59" s="15">
        <f t="shared" si="1"/>
        <v>14345</v>
      </c>
      <c r="Z59" s="15">
        <v>14345</v>
      </c>
    </row>
    <row r="60" spans="1:26">
      <c r="A60" s="13" t="s">
        <v>109</v>
      </c>
      <c r="B60" s="15">
        <v>1353</v>
      </c>
      <c r="C60" s="15">
        <v>1797</v>
      </c>
      <c r="D60" s="15">
        <v>1968</v>
      </c>
      <c r="E60" s="15">
        <v>1683</v>
      </c>
      <c r="F60" s="15">
        <v>1549</v>
      </c>
      <c r="G60" s="15">
        <v>1212</v>
      </c>
      <c r="H60" s="15">
        <v>1240</v>
      </c>
      <c r="I60" s="15">
        <v>1111</v>
      </c>
      <c r="J60" s="15">
        <v>954</v>
      </c>
      <c r="K60" s="15">
        <v>1604</v>
      </c>
      <c r="L60" s="15">
        <v>1983</v>
      </c>
      <c r="M60" s="15">
        <v>1998</v>
      </c>
      <c r="N60" s="15">
        <v>2042</v>
      </c>
      <c r="O60" s="15">
        <v>1949</v>
      </c>
      <c r="P60" s="15">
        <v>1872</v>
      </c>
      <c r="Q60" s="15">
        <v>1953</v>
      </c>
      <c r="R60" s="15">
        <v>1823</v>
      </c>
      <c r="S60" s="15">
        <v>1944</v>
      </c>
      <c r="T60" s="15">
        <v>2285</v>
      </c>
      <c r="U60" s="15">
        <v>2442</v>
      </c>
      <c r="V60" s="15">
        <v>2407</v>
      </c>
      <c r="W60" s="15">
        <f t="shared" si="0"/>
        <v>2407</v>
      </c>
      <c r="X60" s="15">
        <v>2407</v>
      </c>
      <c r="Y60" s="15">
        <f t="shared" si="1"/>
        <v>2407</v>
      </c>
      <c r="Z60" s="15">
        <v>2407</v>
      </c>
    </row>
    <row r="61" spans="1:26">
      <c r="A61" s="13" t="s">
        <v>110</v>
      </c>
      <c r="B61" s="15">
        <v>247</v>
      </c>
      <c r="C61" s="15">
        <v>357</v>
      </c>
      <c r="D61" s="15">
        <v>408</v>
      </c>
      <c r="E61" s="15">
        <v>358</v>
      </c>
      <c r="F61" s="15">
        <v>351</v>
      </c>
      <c r="G61" s="15">
        <v>300</v>
      </c>
      <c r="H61" s="15">
        <v>293</v>
      </c>
      <c r="I61" s="15">
        <v>261</v>
      </c>
      <c r="J61" s="15">
        <v>212</v>
      </c>
      <c r="K61" s="15">
        <v>379</v>
      </c>
      <c r="L61" s="15">
        <v>474</v>
      </c>
      <c r="M61" s="15">
        <v>419</v>
      </c>
      <c r="N61" s="15">
        <v>487</v>
      </c>
      <c r="O61" s="15">
        <v>452</v>
      </c>
      <c r="P61" s="15">
        <v>460</v>
      </c>
      <c r="Q61" s="15">
        <v>464</v>
      </c>
      <c r="R61" s="15">
        <v>384</v>
      </c>
      <c r="S61" s="15">
        <v>416</v>
      </c>
      <c r="T61" s="15">
        <v>529</v>
      </c>
      <c r="U61" s="15">
        <v>536</v>
      </c>
      <c r="V61" s="15">
        <v>531</v>
      </c>
      <c r="W61" s="15">
        <f t="shared" si="0"/>
        <v>531</v>
      </c>
      <c r="X61" s="15">
        <v>531</v>
      </c>
      <c r="Y61" s="15">
        <f t="shared" si="1"/>
        <v>531</v>
      </c>
      <c r="Z61" s="15">
        <v>531</v>
      </c>
    </row>
  </sheetData>
  <conditionalFormatting sqref="A1">
    <cfRule type="expression" dxfId="250" priority="15">
      <formula>TRUE</formula>
    </cfRule>
  </conditionalFormatting>
  <conditionalFormatting sqref="A15:U15">
    <cfRule type="expression" dxfId="249" priority="23">
      <formula>TRUE</formula>
    </cfRule>
  </conditionalFormatting>
  <conditionalFormatting sqref="A17:U17">
    <cfRule type="expression" dxfId="248" priority="26">
      <formula>TRUE</formula>
    </cfRule>
  </conditionalFormatting>
  <conditionalFormatting sqref="A18:U21">
    <cfRule type="notContainsBlanks" dxfId="247" priority="14">
      <formula>LEN(TRIM(A18))&gt;0</formula>
    </cfRule>
  </conditionalFormatting>
  <conditionalFormatting sqref="A1:U1">
    <cfRule type="expression" dxfId="246" priority="20">
      <formula>TRUE</formula>
    </cfRule>
  </conditionalFormatting>
  <conditionalFormatting sqref="A21:U21">
    <cfRule type="expression" dxfId="245" priority="29">
      <formula>TRUE</formula>
    </cfRule>
  </conditionalFormatting>
  <conditionalFormatting sqref="A27:U27">
    <cfRule type="expression" dxfId="244" priority="32">
      <formula>TRUE</formula>
    </cfRule>
  </conditionalFormatting>
  <conditionalFormatting sqref="A31:U31">
    <cfRule type="expression" dxfId="243" priority="35">
      <formula>TRUE</formula>
    </cfRule>
  </conditionalFormatting>
  <conditionalFormatting sqref="A33:U33">
    <cfRule type="expression" dxfId="242" priority="38">
      <formula>TRUE</formula>
    </cfRule>
  </conditionalFormatting>
  <conditionalFormatting sqref="A36:U36">
    <cfRule type="expression" dxfId="241" priority="41">
      <formula>TRUE</formula>
    </cfRule>
  </conditionalFormatting>
  <conditionalFormatting sqref="A39:U39">
    <cfRule type="expression" dxfId="240" priority="44">
      <formula>TRUE</formula>
    </cfRule>
  </conditionalFormatting>
  <conditionalFormatting sqref="A46:U46">
    <cfRule type="expression" dxfId="239" priority="47">
      <formula>TRUE</formula>
    </cfRule>
  </conditionalFormatting>
  <conditionalFormatting sqref="A56:U56">
    <cfRule type="expression" dxfId="238" priority="50">
      <formula>TRUE</formula>
    </cfRule>
  </conditionalFormatting>
  <conditionalFormatting sqref="A61:U61">
    <cfRule type="expression" dxfId="237" priority="53">
      <formula>TRUE</formula>
    </cfRule>
  </conditionalFormatting>
  <conditionalFormatting sqref="B1">
    <cfRule type="expression" dxfId="236" priority="18">
      <formula>TRUE</formula>
    </cfRule>
  </conditionalFormatting>
  <conditionalFormatting sqref="B15">
    <cfRule type="expression" dxfId="235" priority="21">
      <formula>TRUE</formula>
    </cfRule>
  </conditionalFormatting>
  <conditionalFormatting sqref="B17">
    <cfRule type="expression" dxfId="234" priority="24">
      <formula>TRUE</formula>
    </cfRule>
  </conditionalFormatting>
  <conditionalFormatting sqref="B2">
    <cfRule type="expression" dxfId="233" priority="16">
      <formula>TRUE</formula>
    </cfRule>
  </conditionalFormatting>
  <conditionalFormatting sqref="B21">
    <cfRule type="expression" dxfId="232" priority="27">
      <formula>TRUE</formula>
    </cfRule>
  </conditionalFormatting>
  <conditionalFormatting sqref="B27">
    <cfRule type="expression" dxfId="231" priority="30">
      <formula>TRUE</formula>
    </cfRule>
  </conditionalFormatting>
  <conditionalFormatting sqref="B2:B15 B17:B61">
    <cfRule type="expression" dxfId="230" priority="55">
      <formula>TRUE</formula>
    </cfRule>
  </conditionalFormatting>
  <conditionalFormatting sqref="B31">
    <cfRule type="expression" dxfId="229" priority="33">
      <formula>TRUE</formula>
    </cfRule>
  </conditionalFormatting>
  <conditionalFormatting sqref="B33">
    <cfRule type="expression" dxfId="228" priority="36">
      <formula>TRUE</formula>
    </cfRule>
  </conditionalFormatting>
  <conditionalFormatting sqref="B36">
    <cfRule type="expression" dxfId="227" priority="39">
      <formula>TRUE</formula>
    </cfRule>
  </conditionalFormatting>
  <conditionalFormatting sqref="B39">
    <cfRule type="expression" dxfId="226" priority="42">
      <formula>TRUE</formula>
    </cfRule>
  </conditionalFormatting>
  <conditionalFormatting sqref="B46">
    <cfRule type="expression" dxfId="225" priority="45">
      <formula>TRUE</formula>
    </cfRule>
  </conditionalFormatting>
  <conditionalFormatting sqref="B56">
    <cfRule type="expression" dxfId="224" priority="48">
      <formula>TRUE</formula>
    </cfRule>
  </conditionalFormatting>
  <conditionalFormatting sqref="B61">
    <cfRule type="expression" dxfId="223" priority="51">
      <formula>TRUE</formula>
    </cfRule>
  </conditionalFormatting>
  <conditionalFormatting sqref="V15:Z15">
    <cfRule type="expression" dxfId="222" priority="3">
      <formula>TRUE</formula>
    </cfRule>
  </conditionalFormatting>
  <conditionalFormatting sqref="V17:Z17">
    <cfRule type="expression" dxfId="221" priority="4">
      <formula>TRUE</formula>
    </cfRule>
  </conditionalFormatting>
  <conditionalFormatting sqref="V18:Z21">
    <cfRule type="notContainsBlanks" dxfId="220" priority="1">
      <formula>LEN(TRIM(V18))&gt;0</formula>
    </cfRule>
  </conditionalFormatting>
  <conditionalFormatting sqref="V1:Z1">
    <cfRule type="expression" dxfId="219" priority="2">
      <formula>TRUE</formula>
    </cfRule>
  </conditionalFormatting>
  <conditionalFormatting sqref="V21:Z21">
    <cfRule type="expression" dxfId="218" priority="5">
      <formula>TRUE</formula>
    </cfRule>
  </conditionalFormatting>
  <conditionalFormatting sqref="V27:Z27">
    <cfRule type="expression" dxfId="217" priority="6">
      <formula>TRUE</formula>
    </cfRule>
  </conditionalFormatting>
  <conditionalFormatting sqref="V31:Z31">
    <cfRule type="expression" dxfId="216" priority="7">
      <formula>TRUE</formula>
    </cfRule>
  </conditionalFormatting>
  <conditionalFormatting sqref="V33:Z33">
    <cfRule type="expression" dxfId="215" priority="8">
      <formula>TRUE</formula>
    </cfRule>
  </conditionalFormatting>
  <conditionalFormatting sqref="V36:Z36">
    <cfRule type="expression" dxfId="214" priority="9">
      <formula>TRUE</formula>
    </cfRule>
  </conditionalFormatting>
  <conditionalFormatting sqref="V39:Z39">
    <cfRule type="expression" dxfId="213" priority="10">
      <formula>TRUE</formula>
    </cfRule>
  </conditionalFormatting>
  <conditionalFormatting sqref="V46:Z46">
    <cfRule type="expression" dxfId="212" priority="11">
      <formula>TRUE</formula>
    </cfRule>
  </conditionalFormatting>
  <conditionalFormatting sqref="V56:Z56">
    <cfRule type="expression" dxfId="211" priority="12">
      <formula>TRUE</formula>
    </cfRule>
  </conditionalFormatting>
  <conditionalFormatting sqref="V61:Z61">
    <cfRule type="expression" dxfId="210" priority="13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3D0B-8047-194B-95A7-DE078C23B58C}">
  <dimension ref="A1:Z61"/>
  <sheetViews>
    <sheetView topLeftCell="K1" workbookViewId="0">
      <selection activeCell="V8" sqref="V8:Z15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117</v>
      </c>
      <c r="B1" s="2" t="s">
        <v>52</v>
      </c>
      <c r="C1" s="2" t="s">
        <v>52</v>
      </c>
      <c r="D1" s="2" t="s">
        <v>52</v>
      </c>
      <c r="E1" s="2" t="s">
        <v>52</v>
      </c>
      <c r="F1" s="2" t="s">
        <v>52</v>
      </c>
      <c r="G1" s="2" t="s">
        <v>52</v>
      </c>
      <c r="H1" s="2" t="s">
        <v>52</v>
      </c>
      <c r="I1" s="2" t="s">
        <v>52</v>
      </c>
      <c r="J1" s="2" t="s">
        <v>52</v>
      </c>
      <c r="K1" s="2" t="s">
        <v>52</v>
      </c>
      <c r="L1" s="2" t="s">
        <v>52</v>
      </c>
      <c r="M1" s="2" t="s">
        <v>52</v>
      </c>
      <c r="N1" s="2" t="s">
        <v>52</v>
      </c>
      <c r="O1" s="2" t="s">
        <v>52</v>
      </c>
      <c r="P1" s="2" t="s">
        <v>52</v>
      </c>
      <c r="Q1" s="2" t="s">
        <v>52</v>
      </c>
      <c r="R1" s="2" t="s">
        <v>52</v>
      </c>
      <c r="S1" s="2" t="s">
        <v>52</v>
      </c>
      <c r="T1" s="2" t="s">
        <v>52</v>
      </c>
      <c r="U1" s="2" t="s">
        <v>52</v>
      </c>
      <c r="V1" s="2" t="s">
        <v>51</v>
      </c>
      <c r="W1" s="2" t="s">
        <v>51</v>
      </c>
      <c r="X1" s="2" t="s">
        <v>50</v>
      </c>
      <c r="Y1" s="2" t="s">
        <v>51</v>
      </c>
      <c r="Z1" s="2" t="s">
        <v>52</v>
      </c>
    </row>
    <row r="2" spans="1:26" ht="48">
      <c r="A2" s="2" t="s">
        <v>53</v>
      </c>
      <c r="B2" s="2" t="s">
        <v>117</v>
      </c>
      <c r="C2" s="2" t="s">
        <v>117</v>
      </c>
      <c r="D2" s="2" t="s">
        <v>117</v>
      </c>
      <c r="E2" s="2" t="s">
        <v>117</v>
      </c>
      <c r="F2" s="2" t="s">
        <v>117</v>
      </c>
      <c r="G2" s="2" t="s">
        <v>117</v>
      </c>
      <c r="H2" s="2" t="s">
        <v>117</v>
      </c>
      <c r="I2" s="2" t="s">
        <v>117</v>
      </c>
      <c r="J2" s="2" t="s">
        <v>117</v>
      </c>
      <c r="K2" s="2" t="s">
        <v>117</v>
      </c>
      <c r="L2" s="2" t="s">
        <v>117</v>
      </c>
      <c r="M2" s="2" t="s">
        <v>117</v>
      </c>
      <c r="N2" s="2" t="s">
        <v>117</v>
      </c>
      <c r="O2" s="2" t="s">
        <v>117</v>
      </c>
      <c r="P2" s="2" t="s">
        <v>117</v>
      </c>
      <c r="Q2" s="2" t="s">
        <v>117</v>
      </c>
      <c r="R2" s="2" t="s">
        <v>117</v>
      </c>
      <c r="S2" s="2" t="s">
        <v>117</v>
      </c>
      <c r="T2" s="2" t="s">
        <v>117</v>
      </c>
      <c r="U2" s="2" t="s">
        <v>117</v>
      </c>
      <c r="V2" s="2" t="s">
        <v>112</v>
      </c>
      <c r="W2" s="2" t="s">
        <v>112</v>
      </c>
      <c r="X2" s="2" t="s">
        <v>113</v>
      </c>
      <c r="Y2" s="2" t="s">
        <v>112</v>
      </c>
      <c r="Z2" s="2" t="s">
        <v>114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45</v>
      </c>
      <c r="C4" s="2">
        <v>45</v>
      </c>
      <c r="D4" s="2">
        <v>45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45</v>
      </c>
      <c r="M4" s="2">
        <v>45</v>
      </c>
      <c r="N4" s="2">
        <v>45</v>
      </c>
      <c r="O4" s="2">
        <v>45</v>
      </c>
      <c r="P4" s="2">
        <v>45</v>
      </c>
      <c r="Q4" s="2">
        <v>45</v>
      </c>
      <c r="R4" s="2">
        <v>45</v>
      </c>
      <c r="S4" s="2">
        <v>45</v>
      </c>
      <c r="T4" s="2">
        <v>45</v>
      </c>
      <c r="U4" s="2">
        <v>45</v>
      </c>
      <c r="V4" s="2">
        <v>45</v>
      </c>
      <c r="W4" s="2">
        <v>45</v>
      </c>
      <c r="X4" s="2">
        <v>45</v>
      </c>
      <c r="Y4" s="2">
        <v>45</v>
      </c>
      <c r="Z4" s="2">
        <v>45</v>
      </c>
    </row>
    <row r="5" spans="1:26" ht="15.95">
      <c r="A5" s="2" t="s">
        <v>58</v>
      </c>
      <c r="B5" s="2">
        <v>8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8</v>
      </c>
      <c r="J5" s="2">
        <v>8</v>
      </c>
      <c r="K5" s="2">
        <v>8</v>
      </c>
      <c r="L5" s="2">
        <v>8</v>
      </c>
      <c r="M5" s="2">
        <v>8</v>
      </c>
      <c r="N5" s="2">
        <v>8</v>
      </c>
      <c r="O5" s="2">
        <v>8</v>
      </c>
      <c r="P5" s="2">
        <v>8</v>
      </c>
      <c r="Q5" s="2">
        <v>8</v>
      </c>
      <c r="R5" s="2">
        <v>8</v>
      </c>
      <c r="S5" s="2">
        <v>8</v>
      </c>
      <c r="T5" s="2">
        <v>8</v>
      </c>
      <c r="U5" s="2">
        <v>8</v>
      </c>
      <c r="V5" s="2">
        <v>1.86</v>
      </c>
      <c r="W5" s="2">
        <f>(V5+X5)/2</f>
        <v>1.835</v>
      </c>
      <c r="X5" s="2">
        <v>1.81</v>
      </c>
      <c r="Y5" s="2">
        <f>(X5+Z5)/2</f>
        <v>1.78</v>
      </c>
      <c r="Z5" s="2">
        <v>1.75</v>
      </c>
    </row>
    <row r="6" spans="1:26">
      <c r="A6" s="13" t="s">
        <v>59</v>
      </c>
      <c r="B6" s="14">
        <v>-1705158.7060219999</v>
      </c>
      <c r="C6" s="14">
        <v>-1393583.065766</v>
      </c>
      <c r="D6" s="14">
        <v>-1157287.131547</v>
      </c>
      <c r="E6" s="14">
        <v>-942070.81837400002</v>
      </c>
      <c r="F6" s="14">
        <v>-445373.27754299989</v>
      </c>
      <c r="G6" s="14">
        <v>-219209.735755</v>
      </c>
      <c r="H6" s="14">
        <v>-270053.76558600011</v>
      </c>
      <c r="I6" s="14">
        <v>-434894.42080600001</v>
      </c>
      <c r="J6" s="14">
        <v>-629296.26515200001</v>
      </c>
      <c r="K6" s="14">
        <v>-659909.53586299997</v>
      </c>
      <c r="L6" s="14">
        <v>-781756.469667</v>
      </c>
      <c r="M6" s="14">
        <v>-917292.66628899996</v>
      </c>
      <c r="N6" s="14">
        <v>-1170973.68358</v>
      </c>
      <c r="O6" s="14">
        <v>-1433853.604821</v>
      </c>
      <c r="P6" s="14">
        <v>-1737898.7505359999</v>
      </c>
      <c r="Q6" s="14">
        <v>-1867709.8341349999</v>
      </c>
      <c r="R6" s="14">
        <v>-1979326.0102349999</v>
      </c>
      <c r="S6" s="14">
        <v>-2268685.781864</v>
      </c>
      <c r="T6" s="14">
        <v>-2219139.7449190002</v>
      </c>
      <c r="U6" s="14">
        <v>-2361984.8876339998</v>
      </c>
      <c r="V6" s="14">
        <v>103958.451317</v>
      </c>
      <c r="W6" s="14">
        <f>(V6+X6)/2</f>
        <v>103937.1496955</v>
      </c>
      <c r="X6" s="14">
        <v>103915.84807399999</v>
      </c>
      <c r="Y6" s="14">
        <f>(X6+Z6)/2</f>
        <v>103907.33636650001</v>
      </c>
      <c r="Z6" s="14">
        <v>103898.82465900001</v>
      </c>
    </row>
    <row r="7" spans="1:26">
      <c r="A7" s="13" t="s">
        <v>60</v>
      </c>
      <c r="B7" s="14">
        <v>7076851.8256670004</v>
      </c>
      <c r="C7" s="14">
        <v>7379798.7107600002</v>
      </c>
      <c r="D7" s="14">
        <v>7328523.9971690001</v>
      </c>
      <c r="E7" s="14">
        <v>6388046.524354999</v>
      </c>
      <c r="F7" s="14">
        <v>5075324.5473040007</v>
      </c>
      <c r="G7" s="14">
        <v>3838430.3155049998</v>
      </c>
      <c r="H7" s="14">
        <v>3986376.2429539999</v>
      </c>
      <c r="I7" s="14">
        <v>4052592.233463</v>
      </c>
      <c r="J7" s="14">
        <v>4218569.8433739999</v>
      </c>
      <c r="K7" s="14">
        <v>5765934.2108839992</v>
      </c>
      <c r="L7" s="14">
        <v>6758816.00244</v>
      </c>
      <c r="M7" s="14">
        <v>6954577.6936910003</v>
      </c>
      <c r="N7" s="14">
        <v>7533092.7406339999</v>
      </c>
      <c r="O7" s="14">
        <v>7846758.7644880004</v>
      </c>
      <c r="P7" s="14">
        <v>8208422.8421400003</v>
      </c>
      <c r="Q7" s="14">
        <v>8488329.4246389996</v>
      </c>
      <c r="R7" s="14">
        <v>8398506.4405680001</v>
      </c>
      <c r="S7" s="14">
        <v>9037586.199817</v>
      </c>
      <c r="T7" s="14">
        <v>9569405.2049520016</v>
      </c>
      <c r="U7" s="14">
        <v>9943765.6229019985</v>
      </c>
      <c r="V7" s="14">
        <v>3664237.60714</v>
      </c>
      <c r="W7" s="14">
        <f t="shared" ref="W7:W61" si="0">(V7+X7)/2</f>
        <v>3664000.2188200001</v>
      </c>
      <c r="X7" s="14">
        <v>3663762.8305000002</v>
      </c>
      <c r="Y7" s="14">
        <f t="shared" ref="Y7:Y61" si="1">(X7+Z7)/2</f>
        <v>3663456.8670399999</v>
      </c>
      <c r="Z7" s="14">
        <v>3663150.9035800002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3" t="s">
        <v>64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14">
        <f t="array" ref="B16">B4*1000*VLOOKUP(B3,[1]Capacity!$B$5:$I$35,2,0)*(IF(MIN(IF(VALUE(LEFT([1]Capacity!$D$5:$I$5,2))&gt;=B5,VALUE(LEFT([1]Capacity!$D$5:$I$5,2)),MAX(VALUE(LEFT([1]Capacity!$D$5:$I$5,2)))))&gt;MAX(IF(VALUE(LEFT([1]Capacity!$D$5:$I$5,2))&lt;B5,VALUE(LEFT([1]Capacity!$D$5:$I$5,2)),0)),IF(MAX(IF(VALUE(LEFT([1]Capacity!$D$5:$I$5,2))&lt;B5,VALUE(LEFT([1]Capacity!$D$5:$I$5,2)),0))&gt;0, VLOOKUP(B3, [1]Capacity!$B$5:$I$35, MATCH(CONCATENATE(MAX(IF(VALUE(LEFT([1]Capacity!$D$5:$I$5,2))&lt;B5,VALUE(LEFT([1]Capacity!$D$5:$I$5,2)),0)), " HR Capacity Credit (%)"), [1]Capacity!$B$5:$I$5, 0),0), 0)+(VLOOKUP(B3, [1]Capacity!$B$5:$I$35, MATCH(CONCATENATE(MIN(IF(VALUE(LEFT([1]Capacity!$D$5:$I$5,2))&gt;=B5,VALUE(LEFT([1]Capacity!$D$5:$I$5,2)),MAX(VALUE(LEFT([1]Capacity!$D$5:$I$5,2))))), " HR Capacity Credit (%)"), [1]Capacity!$B$5:$I$5, 0),0)-IF(MAX(IF(VALUE(LEFT([1]Capacity!$D$5:$I$5,2))&lt;B5,VALUE(LEFT([1]Capacity!$D$5:$I$5,2)),0))&gt;0, VLOOKUP(B3, [1]Capacity!$B$5:$I$35, MATCH(CONCATENATE(MAX(IF(VALUE(LEFT([1]Capacity!$D$5:$I$5,2))&lt;B5,VALUE(LEFT([1]Capacity!$D$5:$I$5,2)),0)), " HR Capacity Credit (%)"), [1]Capacity!$B$5:$I$5, 0),0), 0))*((B5-MAX(IF(VALUE(LEFT([1]Capacity!$D$5:$I$5,2))&lt;B5,VALUE(LEFT([1]Capacity!$D$5:$I$5,2)),0)))/(MIN(IF(VALUE(LEFT([1]Capacity!$D$5:$I$5,2))&gt;=B5,VALUE(LEFT([1]Capacity!$D$5:$I$5,2)),MAX(VALUE(LEFT([1]Capacity!$D$5:$I$5,2)))))-MAX(IF(VALUE(LEFT([1]Capacity!$D$5:$I$5,2))&lt;B5,VALUE(LEFT([1]Capacity!$D$5:$I$5,2)),0)))),VLOOKUP(B3, [1]Capacity!$B$5:$I$35, MATCH(CONCATENATE(MIN(IF(VALUE(LEFT([1]Capacity!$D$5:$I$5,2))&gt;=B5,VALUE(LEFT([1]Capacity!$D$5:$I$5,2)),MAX(VALUE(LEFT([1]Capacity!$D$5:$I$5,2))))), " HR Capacity Credit (%)"), [1]Capacity!$B$5:$I$5, 0),0))/100)</f>
        <v>9059400</v>
      </c>
      <c r="C16" s="14">
        <f t="array" ref="C16">C4*1000*VLOOKUP(C3,[1]Capacity!$B$5:$I$35,2,0)*(IF(MIN(IF(VALUE(LEFT([1]Capacity!$D$5:$I$5,2))&gt;=C5,VALUE(LEFT([1]Capacity!$D$5:$I$5,2)),MAX(VALUE(LEFT([1]Capacity!$D$5:$I$5,2)))))&gt;MAX(IF(VALUE(LEFT([1]Capacity!$D$5:$I$5,2))&lt;C5,VALUE(LEFT([1]Capacity!$D$5:$I$5,2)),0)),IF(MAX(IF(VALUE(LEFT([1]Capacity!$D$5:$I$5,2))&lt;C5,VALUE(LEFT([1]Capacity!$D$5:$I$5,2)),0))&gt;0, VLOOKUP(C3, [1]Capacity!$B$5:$I$35, MATCH(CONCATENATE(MAX(IF(VALUE(LEFT([1]Capacity!$D$5:$I$5,2))&lt;C5,VALUE(LEFT([1]Capacity!$D$5:$I$5,2)),0)), " HR Capacity Credit (%)"), [1]Capacity!$B$5:$I$5, 0),0), 0)+(VLOOKUP(C3, [1]Capacity!$B$5:$I$35, MATCH(CONCATENATE(MIN(IF(VALUE(LEFT([1]Capacity!$D$5:$I$5,2))&gt;=C5,VALUE(LEFT([1]Capacity!$D$5:$I$5,2)),MAX(VALUE(LEFT([1]Capacity!$D$5:$I$5,2))))), " HR Capacity Credit (%)"), [1]Capacity!$B$5:$I$5, 0),0)-IF(MAX(IF(VALUE(LEFT([1]Capacity!$D$5:$I$5,2))&lt;C5,VALUE(LEFT([1]Capacity!$D$5:$I$5,2)),0))&gt;0, VLOOKUP(C3, [1]Capacity!$B$5:$I$35, MATCH(CONCATENATE(MAX(IF(VALUE(LEFT([1]Capacity!$D$5:$I$5,2))&lt;C5,VALUE(LEFT([1]Capacity!$D$5:$I$5,2)),0)), " HR Capacity Credit (%)"), [1]Capacity!$B$5:$I$5, 0),0), 0))*((C5-MAX(IF(VALUE(LEFT([1]Capacity!$D$5:$I$5,2))&lt;C5,VALUE(LEFT([1]Capacity!$D$5:$I$5,2)),0)))/(MIN(IF(VALUE(LEFT([1]Capacity!$D$5:$I$5,2))&gt;=C5,VALUE(LEFT([1]Capacity!$D$5:$I$5,2)),MAX(VALUE(LEFT([1]Capacity!$D$5:$I$5,2)))))-MAX(IF(VALUE(LEFT([1]Capacity!$D$5:$I$5,2))&lt;C5,VALUE(LEFT([1]Capacity!$D$5:$I$5,2)),0)))),VLOOKUP(C3, [1]Capacity!$B$5:$I$35, MATCH(CONCATENATE(MIN(IF(VALUE(LEFT([1]Capacity!$D$5:$I$5,2))&gt;=C5,VALUE(LEFT([1]Capacity!$D$5:$I$5,2)),MAX(VALUE(LEFT([1]Capacity!$D$5:$I$5,2))))), " HR Capacity Credit (%)"), [1]Capacity!$B$5:$I$5, 0),0))/100)</f>
        <v>9240300</v>
      </c>
      <c r="D16" s="14">
        <f t="array" ref="D16">D4*1000*VLOOKUP(D3,[1]Capacity!$B$5:$I$35,2,0)*(IF(MIN(IF(VALUE(LEFT([1]Capacity!$D$5:$I$5,2))&gt;=D5,VALUE(LEFT([1]Capacity!$D$5:$I$5,2)),MAX(VALUE(LEFT([1]Capacity!$D$5:$I$5,2)))))&gt;MAX(IF(VALUE(LEFT([1]Capacity!$D$5:$I$5,2))&lt;D5,VALUE(LEFT([1]Capacity!$D$5:$I$5,2)),0)),IF(MAX(IF(VALUE(LEFT([1]Capacity!$D$5:$I$5,2))&lt;D5,VALUE(LEFT([1]Capacity!$D$5:$I$5,2)),0))&gt;0, VLOOKUP(D3, [1]Capacity!$B$5:$I$35, MATCH(CONCATENATE(MAX(IF(VALUE(LEFT([1]Capacity!$D$5:$I$5,2))&lt;D5,VALUE(LEFT([1]Capacity!$D$5:$I$5,2)),0)), " HR Capacity Credit (%)"), [1]Capacity!$B$5:$I$5, 0),0), 0)+(VLOOKUP(D3, [1]Capacity!$B$5:$I$35, MATCH(CONCATENATE(MIN(IF(VALUE(LEFT([1]Capacity!$D$5:$I$5,2))&gt;=D5,VALUE(LEFT([1]Capacity!$D$5:$I$5,2)),MAX(VALUE(LEFT([1]Capacity!$D$5:$I$5,2))))), " HR Capacity Credit (%)"), [1]Capacity!$B$5:$I$5, 0),0)-IF(MAX(IF(VALUE(LEFT([1]Capacity!$D$5:$I$5,2))&lt;D5,VALUE(LEFT([1]Capacity!$D$5:$I$5,2)),0))&gt;0, VLOOKUP(D3, [1]Capacity!$B$5:$I$35, MATCH(CONCATENATE(MAX(IF(VALUE(LEFT([1]Capacity!$D$5:$I$5,2))&lt;D5,VALUE(LEFT([1]Capacity!$D$5:$I$5,2)),0)), " HR Capacity Credit (%)"), [1]Capacity!$B$5:$I$5, 0),0), 0))*((D5-MAX(IF(VALUE(LEFT([1]Capacity!$D$5:$I$5,2))&lt;D5,VALUE(LEFT([1]Capacity!$D$5:$I$5,2)),0)))/(MIN(IF(VALUE(LEFT([1]Capacity!$D$5:$I$5,2))&gt;=D5,VALUE(LEFT([1]Capacity!$D$5:$I$5,2)),MAX(VALUE(LEFT([1]Capacity!$D$5:$I$5,2)))))-MAX(IF(VALUE(LEFT([1]Capacity!$D$5:$I$5,2))&lt;D5,VALUE(LEFT([1]Capacity!$D$5:$I$5,2)),0)))),VLOOKUP(D3, [1]Capacity!$B$5:$I$35, MATCH(CONCATENATE(MIN(IF(VALUE(LEFT([1]Capacity!$D$5:$I$5,2))&gt;=D5,VALUE(LEFT([1]Capacity!$D$5:$I$5,2)),MAX(VALUE(LEFT([1]Capacity!$D$5:$I$5,2))))), " HR Capacity Credit (%)"), [1]Capacity!$B$5:$I$5, 0),0))/100)</f>
        <v>9425250</v>
      </c>
      <c r="E16" s="14">
        <f t="array" ref="E16">E4*1000*VLOOKUP(E3,[1]Capacity!$B$5:$I$35,2,0)*(IF(MIN(IF(VALUE(LEFT([1]Capacity!$D$5:$I$5,2))&gt;=E5,VALUE(LEFT([1]Capacity!$D$5:$I$5,2)),MAX(VALUE(LEFT([1]Capacity!$D$5:$I$5,2)))))&gt;MAX(IF(VALUE(LEFT([1]Capacity!$D$5:$I$5,2))&lt;E5,VALUE(LEFT([1]Capacity!$D$5:$I$5,2)),0)),IF(MAX(IF(VALUE(LEFT([1]Capacity!$D$5:$I$5,2))&lt;E5,VALUE(LEFT([1]Capacity!$D$5:$I$5,2)),0))&gt;0, VLOOKUP(E3, [1]Capacity!$B$5:$I$35, MATCH(CONCATENATE(MAX(IF(VALUE(LEFT([1]Capacity!$D$5:$I$5,2))&lt;E5,VALUE(LEFT([1]Capacity!$D$5:$I$5,2)),0)), " HR Capacity Credit (%)"), [1]Capacity!$B$5:$I$5, 0),0), 0)+(VLOOKUP(E3, [1]Capacity!$B$5:$I$35, MATCH(CONCATENATE(MIN(IF(VALUE(LEFT([1]Capacity!$D$5:$I$5,2))&gt;=E5,VALUE(LEFT([1]Capacity!$D$5:$I$5,2)),MAX(VALUE(LEFT([1]Capacity!$D$5:$I$5,2))))), " HR Capacity Credit (%)"), [1]Capacity!$B$5:$I$5, 0),0)-IF(MAX(IF(VALUE(LEFT([1]Capacity!$D$5:$I$5,2))&lt;E5,VALUE(LEFT([1]Capacity!$D$5:$I$5,2)),0))&gt;0, VLOOKUP(E3, [1]Capacity!$B$5:$I$35, MATCH(CONCATENATE(MAX(IF(VALUE(LEFT([1]Capacity!$D$5:$I$5,2))&lt;E5,VALUE(LEFT([1]Capacity!$D$5:$I$5,2)),0)), " HR Capacity Credit (%)"), [1]Capacity!$B$5:$I$5, 0),0), 0))*((E5-MAX(IF(VALUE(LEFT([1]Capacity!$D$5:$I$5,2))&lt;E5,VALUE(LEFT([1]Capacity!$D$5:$I$5,2)),0)))/(MIN(IF(VALUE(LEFT([1]Capacity!$D$5:$I$5,2))&gt;=E5,VALUE(LEFT([1]Capacity!$D$5:$I$5,2)),MAX(VALUE(LEFT([1]Capacity!$D$5:$I$5,2)))))-MAX(IF(VALUE(LEFT([1]Capacity!$D$5:$I$5,2))&lt;E5,VALUE(LEFT([1]Capacity!$D$5:$I$5,2)),0)))),VLOOKUP(E3, [1]Capacity!$B$5:$I$35, MATCH(CONCATENATE(MIN(IF(VALUE(LEFT([1]Capacity!$D$5:$I$5,2))&gt;=E5,VALUE(LEFT([1]Capacity!$D$5:$I$5,2)),MAX(VALUE(LEFT([1]Capacity!$D$5:$I$5,2))))), " HR Capacity Credit (%)"), [1]Capacity!$B$5:$I$5, 0),0))/100)</f>
        <v>9312300</v>
      </c>
      <c r="F16" s="14">
        <f t="array" ref="F16">F4*1000*VLOOKUP(F3,[1]Capacity!$B$5:$I$35,2,0)*(IF(MIN(IF(VALUE(LEFT([1]Capacity!$D$5:$I$5,2))&gt;=F5,VALUE(LEFT([1]Capacity!$D$5:$I$5,2)),MAX(VALUE(LEFT([1]Capacity!$D$5:$I$5,2)))))&gt;MAX(IF(VALUE(LEFT([1]Capacity!$D$5:$I$5,2))&lt;F5,VALUE(LEFT([1]Capacity!$D$5:$I$5,2)),0)),IF(MAX(IF(VALUE(LEFT([1]Capacity!$D$5:$I$5,2))&lt;F5,VALUE(LEFT([1]Capacity!$D$5:$I$5,2)),0))&gt;0, VLOOKUP(F3, [1]Capacity!$B$5:$I$35, MATCH(CONCATENATE(MAX(IF(VALUE(LEFT([1]Capacity!$D$5:$I$5,2))&lt;F5,VALUE(LEFT([1]Capacity!$D$5:$I$5,2)),0)), " HR Capacity Credit (%)"), [1]Capacity!$B$5:$I$5, 0),0), 0)+(VLOOKUP(F3, [1]Capacity!$B$5:$I$35, MATCH(CONCATENATE(MIN(IF(VALUE(LEFT([1]Capacity!$D$5:$I$5,2))&gt;=F5,VALUE(LEFT([1]Capacity!$D$5:$I$5,2)),MAX(VALUE(LEFT([1]Capacity!$D$5:$I$5,2))))), " HR Capacity Credit (%)"), [1]Capacity!$B$5:$I$5, 0),0)-IF(MAX(IF(VALUE(LEFT([1]Capacity!$D$5:$I$5,2))&lt;F5,VALUE(LEFT([1]Capacity!$D$5:$I$5,2)),0))&gt;0, VLOOKUP(F3, [1]Capacity!$B$5:$I$35, MATCH(CONCATENATE(MAX(IF(VALUE(LEFT([1]Capacity!$D$5:$I$5,2))&lt;F5,VALUE(LEFT([1]Capacity!$D$5:$I$5,2)),0)), " HR Capacity Credit (%)"), [1]Capacity!$B$5:$I$5, 0),0), 0))*((F5-MAX(IF(VALUE(LEFT([1]Capacity!$D$5:$I$5,2))&lt;F5,VALUE(LEFT([1]Capacity!$D$5:$I$5,2)),0)))/(MIN(IF(VALUE(LEFT([1]Capacity!$D$5:$I$5,2))&gt;=F5,VALUE(LEFT([1]Capacity!$D$5:$I$5,2)),MAX(VALUE(LEFT([1]Capacity!$D$5:$I$5,2)))))-MAX(IF(VALUE(LEFT([1]Capacity!$D$5:$I$5,2))&lt;F5,VALUE(LEFT([1]Capacity!$D$5:$I$5,2)),0)))),VLOOKUP(F3, [1]Capacity!$B$5:$I$35, MATCH(CONCATENATE(MIN(IF(VALUE(LEFT([1]Capacity!$D$5:$I$5,2))&gt;=F5,VALUE(LEFT([1]Capacity!$D$5:$I$5,2)),MAX(VALUE(LEFT([1]Capacity!$D$5:$I$5,2))))), " HR Capacity Credit (%)"), [1]Capacity!$B$5:$I$5, 0),0))/100)</f>
        <v>9418050</v>
      </c>
      <c r="G16" s="14">
        <f t="array" ref="G16">G4*1000*VLOOKUP(G3,[1]Capacity!$B$5:$I$35,2,0)*(IF(MIN(IF(VALUE(LEFT([1]Capacity!$D$5:$I$5,2))&gt;=G5,VALUE(LEFT([1]Capacity!$D$5:$I$5,2)),MAX(VALUE(LEFT([1]Capacity!$D$5:$I$5,2)))))&gt;MAX(IF(VALUE(LEFT([1]Capacity!$D$5:$I$5,2))&lt;G5,VALUE(LEFT([1]Capacity!$D$5:$I$5,2)),0)),IF(MAX(IF(VALUE(LEFT([1]Capacity!$D$5:$I$5,2))&lt;G5,VALUE(LEFT([1]Capacity!$D$5:$I$5,2)),0))&gt;0, VLOOKUP(G3, [1]Capacity!$B$5:$I$35, MATCH(CONCATENATE(MAX(IF(VALUE(LEFT([1]Capacity!$D$5:$I$5,2))&lt;G5,VALUE(LEFT([1]Capacity!$D$5:$I$5,2)),0)), " HR Capacity Credit (%)"), [1]Capacity!$B$5:$I$5, 0),0), 0)+(VLOOKUP(G3, [1]Capacity!$B$5:$I$35, MATCH(CONCATENATE(MIN(IF(VALUE(LEFT([1]Capacity!$D$5:$I$5,2))&gt;=G5,VALUE(LEFT([1]Capacity!$D$5:$I$5,2)),MAX(VALUE(LEFT([1]Capacity!$D$5:$I$5,2))))), " HR Capacity Credit (%)"), [1]Capacity!$B$5:$I$5, 0),0)-IF(MAX(IF(VALUE(LEFT([1]Capacity!$D$5:$I$5,2))&lt;G5,VALUE(LEFT([1]Capacity!$D$5:$I$5,2)),0))&gt;0, VLOOKUP(G3, [1]Capacity!$B$5:$I$35, MATCH(CONCATENATE(MAX(IF(VALUE(LEFT([1]Capacity!$D$5:$I$5,2))&lt;G5,VALUE(LEFT([1]Capacity!$D$5:$I$5,2)),0)), " HR Capacity Credit (%)"), [1]Capacity!$B$5:$I$5, 0),0), 0))*((G5-MAX(IF(VALUE(LEFT([1]Capacity!$D$5:$I$5,2))&lt;G5,VALUE(LEFT([1]Capacity!$D$5:$I$5,2)),0)))/(MIN(IF(VALUE(LEFT([1]Capacity!$D$5:$I$5,2))&gt;=G5,VALUE(LEFT([1]Capacity!$D$5:$I$5,2)),MAX(VALUE(LEFT([1]Capacity!$D$5:$I$5,2)))))-MAX(IF(VALUE(LEFT([1]Capacity!$D$5:$I$5,2))&lt;G5,VALUE(LEFT([1]Capacity!$D$5:$I$5,2)),0)))),VLOOKUP(G3, [1]Capacity!$B$5:$I$35, MATCH(CONCATENATE(MIN(IF(VALUE(LEFT([1]Capacity!$D$5:$I$5,2))&gt;=G5,VALUE(LEFT([1]Capacity!$D$5:$I$5,2)),MAX(VALUE(LEFT([1]Capacity!$D$5:$I$5,2))))), " HR Capacity Credit (%)"), [1]Capacity!$B$5:$I$5, 0),0))/100)</f>
        <v>9537300</v>
      </c>
      <c r="H16" s="14">
        <f t="array" ref="H16">H4*1000*VLOOKUP(H3,[1]Capacity!$B$5:$I$35,2,0)*(IF(MIN(IF(VALUE(LEFT([1]Capacity!$D$5:$I$5,2))&gt;=H5,VALUE(LEFT([1]Capacity!$D$5:$I$5,2)),MAX(VALUE(LEFT([1]Capacity!$D$5:$I$5,2)))))&gt;MAX(IF(VALUE(LEFT([1]Capacity!$D$5:$I$5,2))&lt;H5,VALUE(LEFT([1]Capacity!$D$5:$I$5,2)),0)),IF(MAX(IF(VALUE(LEFT([1]Capacity!$D$5:$I$5,2))&lt;H5,VALUE(LEFT([1]Capacity!$D$5:$I$5,2)),0))&gt;0, VLOOKUP(H3, [1]Capacity!$B$5:$I$35, MATCH(CONCATENATE(MAX(IF(VALUE(LEFT([1]Capacity!$D$5:$I$5,2))&lt;H5,VALUE(LEFT([1]Capacity!$D$5:$I$5,2)),0)), " HR Capacity Credit (%)"), [1]Capacity!$B$5:$I$5, 0),0), 0)+(VLOOKUP(H3, [1]Capacity!$B$5:$I$35, MATCH(CONCATENATE(MIN(IF(VALUE(LEFT([1]Capacity!$D$5:$I$5,2))&gt;=H5,VALUE(LEFT([1]Capacity!$D$5:$I$5,2)),MAX(VALUE(LEFT([1]Capacity!$D$5:$I$5,2))))), " HR Capacity Credit (%)"), [1]Capacity!$B$5:$I$5, 0),0)-IF(MAX(IF(VALUE(LEFT([1]Capacity!$D$5:$I$5,2))&lt;H5,VALUE(LEFT([1]Capacity!$D$5:$I$5,2)),0))&gt;0, VLOOKUP(H3, [1]Capacity!$B$5:$I$35, MATCH(CONCATENATE(MAX(IF(VALUE(LEFT([1]Capacity!$D$5:$I$5,2))&lt;H5,VALUE(LEFT([1]Capacity!$D$5:$I$5,2)),0)), " HR Capacity Credit (%)"), [1]Capacity!$B$5:$I$5, 0),0), 0))*((H5-MAX(IF(VALUE(LEFT([1]Capacity!$D$5:$I$5,2))&lt;H5,VALUE(LEFT([1]Capacity!$D$5:$I$5,2)),0)))/(MIN(IF(VALUE(LEFT([1]Capacity!$D$5:$I$5,2))&gt;=H5,VALUE(LEFT([1]Capacity!$D$5:$I$5,2)),MAX(VALUE(LEFT([1]Capacity!$D$5:$I$5,2)))))-MAX(IF(VALUE(LEFT([1]Capacity!$D$5:$I$5,2))&lt;H5,VALUE(LEFT([1]Capacity!$D$5:$I$5,2)),0)))),VLOOKUP(H3, [1]Capacity!$B$5:$I$35, MATCH(CONCATENATE(MIN(IF(VALUE(LEFT([1]Capacity!$D$5:$I$5,2))&gt;=H5,VALUE(LEFT([1]Capacity!$D$5:$I$5,2)),MAX(VALUE(LEFT([1]Capacity!$D$5:$I$5,2))))), " HR Capacity Credit (%)"), [1]Capacity!$B$5:$I$5, 0),0))/100)</f>
        <v>9670950</v>
      </c>
      <c r="I16" s="14">
        <f t="array" ref="I16">I4*1000*VLOOKUP(I3,[1]Capacity!$B$5:$I$35,2,0)*(IF(MIN(IF(VALUE(LEFT([1]Capacity!$D$5:$I$5,2))&gt;=I5,VALUE(LEFT([1]Capacity!$D$5:$I$5,2)),MAX(VALUE(LEFT([1]Capacity!$D$5:$I$5,2)))))&gt;MAX(IF(VALUE(LEFT([1]Capacity!$D$5:$I$5,2))&lt;I5,VALUE(LEFT([1]Capacity!$D$5:$I$5,2)),0)),IF(MAX(IF(VALUE(LEFT([1]Capacity!$D$5:$I$5,2))&lt;I5,VALUE(LEFT([1]Capacity!$D$5:$I$5,2)),0))&gt;0, VLOOKUP(I3, [1]Capacity!$B$5:$I$35, MATCH(CONCATENATE(MAX(IF(VALUE(LEFT([1]Capacity!$D$5:$I$5,2))&lt;I5,VALUE(LEFT([1]Capacity!$D$5:$I$5,2)),0)), " HR Capacity Credit (%)"), [1]Capacity!$B$5:$I$5, 0),0), 0)+(VLOOKUP(I3, [1]Capacity!$B$5:$I$35, MATCH(CONCATENATE(MIN(IF(VALUE(LEFT([1]Capacity!$D$5:$I$5,2))&gt;=I5,VALUE(LEFT([1]Capacity!$D$5:$I$5,2)),MAX(VALUE(LEFT([1]Capacity!$D$5:$I$5,2))))), " HR Capacity Credit (%)"), [1]Capacity!$B$5:$I$5, 0),0)-IF(MAX(IF(VALUE(LEFT([1]Capacity!$D$5:$I$5,2))&lt;I5,VALUE(LEFT([1]Capacity!$D$5:$I$5,2)),0))&gt;0, VLOOKUP(I3, [1]Capacity!$B$5:$I$35, MATCH(CONCATENATE(MAX(IF(VALUE(LEFT([1]Capacity!$D$5:$I$5,2))&lt;I5,VALUE(LEFT([1]Capacity!$D$5:$I$5,2)),0)), " HR Capacity Credit (%)"), [1]Capacity!$B$5:$I$5, 0),0), 0))*((I5-MAX(IF(VALUE(LEFT([1]Capacity!$D$5:$I$5,2))&lt;I5,VALUE(LEFT([1]Capacity!$D$5:$I$5,2)),0)))/(MIN(IF(VALUE(LEFT([1]Capacity!$D$5:$I$5,2))&gt;=I5,VALUE(LEFT([1]Capacity!$D$5:$I$5,2)),MAX(VALUE(LEFT([1]Capacity!$D$5:$I$5,2)))))-MAX(IF(VALUE(LEFT([1]Capacity!$D$5:$I$5,2))&lt;I5,VALUE(LEFT([1]Capacity!$D$5:$I$5,2)),0)))),VLOOKUP(I3, [1]Capacity!$B$5:$I$35, MATCH(CONCATENATE(MIN(IF(VALUE(LEFT([1]Capacity!$D$5:$I$5,2))&gt;=I5,VALUE(LEFT([1]Capacity!$D$5:$I$5,2)),MAX(VALUE(LEFT([1]Capacity!$D$5:$I$5,2))))), " HR Capacity Credit (%)"), [1]Capacity!$B$5:$I$5, 0),0))/100)</f>
        <v>9790650</v>
      </c>
      <c r="J16" s="14">
        <f t="array" ref="J16">J4*1000*VLOOKUP(J3,[1]Capacity!$B$5:$I$35,2,0)*(IF(MIN(IF(VALUE(LEFT([1]Capacity!$D$5:$I$5,2))&gt;=J5,VALUE(LEFT([1]Capacity!$D$5:$I$5,2)),MAX(VALUE(LEFT([1]Capacity!$D$5:$I$5,2)))))&gt;MAX(IF(VALUE(LEFT([1]Capacity!$D$5:$I$5,2))&lt;J5,VALUE(LEFT([1]Capacity!$D$5:$I$5,2)),0)),IF(MAX(IF(VALUE(LEFT([1]Capacity!$D$5:$I$5,2))&lt;J5,VALUE(LEFT([1]Capacity!$D$5:$I$5,2)),0))&gt;0, VLOOKUP(J3, [1]Capacity!$B$5:$I$35, MATCH(CONCATENATE(MAX(IF(VALUE(LEFT([1]Capacity!$D$5:$I$5,2))&lt;J5,VALUE(LEFT([1]Capacity!$D$5:$I$5,2)),0)), " HR Capacity Credit (%)"), [1]Capacity!$B$5:$I$5, 0),0), 0)+(VLOOKUP(J3, [1]Capacity!$B$5:$I$35, MATCH(CONCATENATE(MIN(IF(VALUE(LEFT([1]Capacity!$D$5:$I$5,2))&gt;=J5,VALUE(LEFT([1]Capacity!$D$5:$I$5,2)),MAX(VALUE(LEFT([1]Capacity!$D$5:$I$5,2))))), " HR Capacity Credit (%)"), [1]Capacity!$B$5:$I$5, 0),0)-IF(MAX(IF(VALUE(LEFT([1]Capacity!$D$5:$I$5,2))&lt;J5,VALUE(LEFT([1]Capacity!$D$5:$I$5,2)),0))&gt;0, VLOOKUP(J3, [1]Capacity!$B$5:$I$35, MATCH(CONCATENATE(MAX(IF(VALUE(LEFT([1]Capacity!$D$5:$I$5,2))&lt;J5,VALUE(LEFT([1]Capacity!$D$5:$I$5,2)),0)), " HR Capacity Credit (%)"), [1]Capacity!$B$5:$I$5, 0),0), 0))*((J5-MAX(IF(VALUE(LEFT([1]Capacity!$D$5:$I$5,2))&lt;J5,VALUE(LEFT([1]Capacity!$D$5:$I$5,2)),0)))/(MIN(IF(VALUE(LEFT([1]Capacity!$D$5:$I$5,2))&gt;=J5,VALUE(LEFT([1]Capacity!$D$5:$I$5,2)),MAX(VALUE(LEFT([1]Capacity!$D$5:$I$5,2)))))-MAX(IF(VALUE(LEFT([1]Capacity!$D$5:$I$5,2))&lt;J5,VALUE(LEFT([1]Capacity!$D$5:$I$5,2)),0)))),VLOOKUP(J3, [1]Capacity!$B$5:$I$35, MATCH(CONCATENATE(MIN(IF(VALUE(LEFT([1]Capacity!$D$5:$I$5,2))&gt;=J5,VALUE(LEFT([1]Capacity!$D$5:$I$5,2)),MAX(VALUE(LEFT([1]Capacity!$D$5:$I$5,2))))), " HR Capacity Credit (%)"), [1]Capacity!$B$5:$I$5, 0),0))/100)</f>
        <v>9911250</v>
      </c>
      <c r="K16" s="14">
        <f t="array" ref="K16">K4*1000*VLOOKUP(K3,[1]Capacity!$B$5:$I$35,2,0)*(IF(MIN(IF(VALUE(LEFT([1]Capacity!$D$5:$I$5,2))&gt;=K5,VALUE(LEFT([1]Capacity!$D$5:$I$5,2)),MAX(VALUE(LEFT([1]Capacity!$D$5:$I$5,2)))))&gt;MAX(IF(VALUE(LEFT([1]Capacity!$D$5:$I$5,2))&lt;K5,VALUE(LEFT([1]Capacity!$D$5:$I$5,2)),0)),IF(MAX(IF(VALUE(LEFT([1]Capacity!$D$5:$I$5,2))&lt;K5,VALUE(LEFT([1]Capacity!$D$5:$I$5,2)),0))&gt;0, VLOOKUP(K3, [1]Capacity!$B$5:$I$35, MATCH(CONCATENATE(MAX(IF(VALUE(LEFT([1]Capacity!$D$5:$I$5,2))&lt;K5,VALUE(LEFT([1]Capacity!$D$5:$I$5,2)),0)), " HR Capacity Credit (%)"), [1]Capacity!$B$5:$I$5, 0),0), 0)+(VLOOKUP(K3, [1]Capacity!$B$5:$I$35, MATCH(CONCATENATE(MIN(IF(VALUE(LEFT([1]Capacity!$D$5:$I$5,2))&gt;=K5,VALUE(LEFT([1]Capacity!$D$5:$I$5,2)),MAX(VALUE(LEFT([1]Capacity!$D$5:$I$5,2))))), " HR Capacity Credit (%)"), [1]Capacity!$B$5:$I$5, 0),0)-IF(MAX(IF(VALUE(LEFT([1]Capacity!$D$5:$I$5,2))&lt;K5,VALUE(LEFT([1]Capacity!$D$5:$I$5,2)),0))&gt;0, VLOOKUP(K3, [1]Capacity!$B$5:$I$35, MATCH(CONCATENATE(MAX(IF(VALUE(LEFT([1]Capacity!$D$5:$I$5,2))&lt;K5,VALUE(LEFT([1]Capacity!$D$5:$I$5,2)),0)), " HR Capacity Credit (%)"), [1]Capacity!$B$5:$I$5, 0),0), 0))*((K5-MAX(IF(VALUE(LEFT([1]Capacity!$D$5:$I$5,2))&lt;K5,VALUE(LEFT([1]Capacity!$D$5:$I$5,2)),0)))/(MIN(IF(VALUE(LEFT([1]Capacity!$D$5:$I$5,2))&gt;=K5,VALUE(LEFT([1]Capacity!$D$5:$I$5,2)),MAX(VALUE(LEFT([1]Capacity!$D$5:$I$5,2)))))-MAX(IF(VALUE(LEFT([1]Capacity!$D$5:$I$5,2))&lt;K5,VALUE(LEFT([1]Capacity!$D$5:$I$5,2)),0)))),VLOOKUP(K3, [1]Capacity!$B$5:$I$35, MATCH(CONCATENATE(MIN(IF(VALUE(LEFT([1]Capacity!$D$5:$I$5,2))&gt;=K5,VALUE(LEFT([1]Capacity!$D$5:$I$5,2)),MAX(VALUE(LEFT([1]Capacity!$D$5:$I$5,2))))), " HR Capacity Credit (%)"), [1]Capacity!$B$5:$I$5, 0),0))/100)</f>
        <v>10046250</v>
      </c>
      <c r="L16" s="14">
        <f t="array" ref="L16">L4*1000*VLOOKUP(L3,[1]Capacity!$B$5:$I$35,2,0)*(IF(MIN(IF(VALUE(LEFT([1]Capacity!$D$5:$I$5,2))&gt;=L5,VALUE(LEFT([1]Capacity!$D$5:$I$5,2)),MAX(VALUE(LEFT([1]Capacity!$D$5:$I$5,2)))))&gt;MAX(IF(VALUE(LEFT([1]Capacity!$D$5:$I$5,2))&lt;L5,VALUE(LEFT([1]Capacity!$D$5:$I$5,2)),0)),IF(MAX(IF(VALUE(LEFT([1]Capacity!$D$5:$I$5,2))&lt;L5,VALUE(LEFT([1]Capacity!$D$5:$I$5,2)),0))&gt;0, VLOOKUP(L3, [1]Capacity!$B$5:$I$35, MATCH(CONCATENATE(MAX(IF(VALUE(LEFT([1]Capacity!$D$5:$I$5,2))&lt;L5,VALUE(LEFT([1]Capacity!$D$5:$I$5,2)),0)), " HR Capacity Credit (%)"), [1]Capacity!$B$5:$I$5, 0),0), 0)+(VLOOKUP(L3, [1]Capacity!$B$5:$I$35, MATCH(CONCATENATE(MIN(IF(VALUE(LEFT([1]Capacity!$D$5:$I$5,2))&gt;=L5,VALUE(LEFT([1]Capacity!$D$5:$I$5,2)),MAX(VALUE(LEFT([1]Capacity!$D$5:$I$5,2))))), " HR Capacity Credit (%)"), [1]Capacity!$B$5:$I$5, 0),0)-IF(MAX(IF(VALUE(LEFT([1]Capacity!$D$5:$I$5,2))&lt;L5,VALUE(LEFT([1]Capacity!$D$5:$I$5,2)),0))&gt;0, VLOOKUP(L3, [1]Capacity!$B$5:$I$35, MATCH(CONCATENATE(MAX(IF(VALUE(LEFT([1]Capacity!$D$5:$I$5,2))&lt;L5,VALUE(LEFT([1]Capacity!$D$5:$I$5,2)),0)), " HR Capacity Credit (%)"), [1]Capacity!$B$5:$I$5, 0),0), 0))*((L5-MAX(IF(VALUE(LEFT([1]Capacity!$D$5:$I$5,2))&lt;L5,VALUE(LEFT([1]Capacity!$D$5:$I$5,2)),0)))/(MIN(IF(VALUE(LEFT([1]Capacity!$D$5:$I$5,2))&gt;=L5,VALUE(LEFT([1]Capacity!$D$5:$I$5,2)),MAX(VALUE(LEFT([1]Capacity!$D$5:$I$5,2)))))-MAX(IF(VALUE(LEFT([1]Capacity!$D$5:$I$5,2))&lt;L5,VALUE(LEFT([1]Capacity!$D$5:$I$5,2)),0)))),VLOOKUP(L3, [1]Capacity!$B$5:$I$35, MATCH(CONCATENATE(MIN(IF(VALUE(LEFT([1]Capacity!$D$5:$I$5,2))&gt;=L5,VALUE(LEFT([1]Capacity!$D$5:$I$5,2)),MAX(VALUE(LEFT([1]Capacity!$D$5:$I$5,2))))), " HR Capacity Credit (%)"), [1]Capacity!$B$5:$I$5, 0),0))/100)</f>
        <v>10183050</v>
      </c>
      <c r="M16" s="14">
        <f t="array" ref="M16">M4*1000*VLOOKUP(M3,[1]Capacity!$B$5:$I$35,2,0)*(IF(MIN(IF(VALUE(LEFT([1]Capacity!$D$5:$I$5,2))&gt;=M5,VALUE(LEFT([1]Capacity!$D$5:$I$5,2)),MAX(VALUE(LEFT([1]Capacity!$D$5:$I$5,2)))))&gt;MAX(IF(VALUE(LEFT([1]Capacity!$D$5:$I$5,2))&lt;M5,VALUE(LEFT([1]Capacity!$D$5:$I$5,2)),0)),IF(MAX(IF(VALUE(LEFT([1]Capacity!$D$5:$I$5,2))&lt;M5,VALUE(LEFT([1]Capacity!$D$5:$I$5,2)),0))&gt;0, VLOOKUP(M3, [1]Capacity!$B$5:$I$35, MATCH(CONCATENATE(MAX(IF(VALUE(LEFT([1]Capacity!$D$5:$I$5,2))&lt;M5,VALUE(LEFT([1]Capacity!$D$5:$I$5,2)),0)), " HR Capacity Credit (%)"), [1]Capacity!$B$5:$I$5, 0),0), 0)+(VLOOKUP(M3, [1]Capacity!$B$5:$I$35, MATCH(CONCATENATE(MIN(IF(VALUE(LEFT([1]Capacity!$D$5:$I$5,2))&gt;=M5,VALUE(LEFT([1]Capacity!$D$5:$I$5,2)),MAX(VALUE(LEFT([1]Capacity!$D$5:$I$5,2))))), " HR Capacity Credit (%)"), [1]Capacity!$B$5:$I$5, 0),0)-IF(MAX(IF(VALUE(LEFT([1]Capacity!$D$5:$I$5,2))&lt;M5,VALUE(LEFT([1]Capacity!$D$5:$I$5,2)),0))&gt;0, VLOOKUP(M3, [1]Capacity!$B$5:$I$35, MATCH(CONCATENATE(MAX(IF(VALUE(LEFT([1]Capacity!$D$5:$I$5,2))&lt;M5,VALUE(LEFT([1]Capacity!$D$5:$I$5,2)),0)), " HR Capacity Credit (%)"), [1]Capacity!$B$5:$I$5, 0),0), 0))*((M5-MAX(IF(VALUE(LEFT([1]Capacity!$D$5:$I$5,2))&lt;M5,VALUE(LEFT([1]Capacity!$D$5:$I$5,2)),0)))/(MIN(IF(VALUE(LEFT([1]Capacity!$D$5:$I$5,2))&gt;=M5,VALUE(LEFT([1]Capacity!$D$5:$I$5,2)),MAX(VALUE(LEFT([1]Capacity!$D$5:$I$5,2)))))-MAX(IF(VALUE(LEFT([1]Capacity!$D$5:$I$5,2))&lt;M5,VALUE(LEFT([1]Capacity!$D$5:$I$5,2)),0)))),VLOOKUP(M3, [1]Capacity!$B$5:$I$35, MATCH(CONCATENATE(MIN(IF(VALUE(LEFT([1]Capacity!$D$5:$I$5,2))&gt;=M5,VALUE(LEFT([1]Capacity!$D$5:$I$5,2)),MAX(VALUE(LEFT([1]Capacity!$D$5:$I$5,2))))), " HR Capacity Credit (%)"), [1]Capacity!$B$5:$I$5, 0),0))/100)</f>
        <v>10307700</v>
      </c>
      <c r="N16" s="14">
        <f t="array" ref="N16">N4*1000*VLOOKUP(N3,[1]Capacity!$B$5:$I$35,2,0)*(IF(MIN(IF(VALUE(LEFT([1]Capacity!$D$5:$I$5,2))&gt;=N5,VALUE(LEFT([1]Capacity!$D$5:$I$5,2)),MAX(VALUE(LEFT([1]Capacity!$D$5:$I$5,2)))))&gt;MAX(IF(VALUE(LEFT([1]Capacity!$D$5:$I$5,2))&lt;N5,VALUE(LEFT([1]Capacity!$D$5:$I$5,2)),0)),IF(MAX(IF(VALUE(LEFT([1]Capacity!$D$5:$I$5,2))&lt;N5,VALUE(LEFT([1]Capacity!$D$5:$I$5,2)),0))&gt;0, VLOOKUP(N3, [1]Capacity!$B$5:$I$35, MATCH(CONCATENATE(MAX(IF(VALUE(LEFT([1]Capacity!$D$5:$I$5,2))&lt;N5,VALUE(LEFT([1]Capacity!$D$5:$I$5,2)),0)), " HR Capacity Credit (%)"), [1]Capacity!$B$5:$I$5, 0),0), 0)+(VLOOKUP(N3, [1]Capacity!$B$5:$I$35, MATCH(CONCATENATE(MIN(IF(VALUE(LEFT([1]Capacity!$D$5:$I$5,2))&gt;=N5,VALUE(LEFT([1]Capacity!$D$5:$I$5,2)),MAX(VALUE(LEFT([1]Capacity!$D$5:$I$5,2))))), " HR Capacity Credit (%)"), [1]Capacity!$B$5:$I$5, 0),0)-IF(MAX(IF(VALUE(LEFT([1]Capacity!$D$5:$I$5,2))&lt;N5,VALUE(LEFT([1]Capacity!$D$5:$I$5,2)),0))&gt;0, VLOOKUP(N3, [1]Capacity!$B$5:$I$35, MATCH(CONCATENATE(MAX(IF(VALUE(LEFT([1]Capacity!$D$5:$I$5,2))&lt;N5,VALUE(LEFT([1]Capacity!$D$5:$I$5,2)),0)), " HR Capacity Credit (%)"), [1]Capacity!$B$5:$I$5, 0),0), 0))*((N5-MAX(IF(VALUE(LEFT([1]Capacity!$D$5:$I$5,2))&lt;N5,VALUE(LEFT([1]Capacity!$D$5:$I$5,2)),0)))/(MIN(IF(VALUE(LEFT([1]Capacity!$D$5:$I$5,2))&gt;=N5,VALUE(LEFT([1]Capacity!$D$5:$I$5,2)),MAX(VALUE(LEFT([1]Capacity!$D$5:$I$5,2)))))-MAX(IF(VALUE(LEFT([1]Capacity!$D$5:$I$5,2))&lt;N5,VALUE(LEFT([1]Capacity!$D$5:$I$5,2)),0)))),VLOOKUP(N3, [1]Capacity!$B$5:$I$35, MATCH(CONCATENATE(MIN(IF(VALUE(LEFT([1]Capacity!$D$5:$I$5,2))&gt;=N5,VALUE(LEFT([1]Capacity!$D$5:$I$5,2)),MAX(VALUE(LEFT([1]Capacity!$D$5:$I$5,2))))), " HR Capacity Credit (%)"), [1]Capacity!$B$5:$I$5, 0),0))/100)</f>
        <v>10447650</v>
      </c>
      <c r="O16" s="14">
        <f t="array" ref="O16">O4*1000*VLOOKUP(O3,[1]Capacity!$B$5:$I$35,2,0)*(IF(MIN(IF(VALUE(LEFT([1]Capacity!$D$5:$I$5,2))&gt;=O5,VALUE(LEFT([1]Capacity!$D$5:$I$5,2)),MAX(VALUE(LEFT([1]Capacity!$D$5:$I$5,2)))))&gt;MAX(IF(VALUE(LEFT([1]Capacity!$D$5:$I$5,2))&lt;O5,VALUE(LEFT([1]Capacity!$D$5:$I$5,2)),0)),IF(MAX(IF(VALUE(LEFT([1]Capacity!$D$5:$I$5,2))&lt;O5,VALUE(LEFT([1]Capacity!$D$5:$I$5,2)),0))&gt;0, VLOOKUP(O3, [1]Capacity!$B$5:$I$35, MATCH(CONCATENATE(MAX(IF(VALUE(LEFT([1]Capacity!$D$5:$I$5,2))&lt;O5,VALUE(LEFT([1]Capacity!$D$5:$I$5,2)),0)), " HR Capacity Credit (%)"), [1]Capacity!$B$5:$I$5, 0),0), 0)+(VLOOKUP(O3, [1]Capacity!$B$5:$I$35, MATCH(CONCATENATE(MIN(IF(VALUE(LEFT([1]Capacity!$D$5:$I$5,2))&gt;=O5,VALUE(LEFT([1]Capacity!$D$5:$I$5,2)),MAX(VALUE(LEFT([1]Capacity!$D$5:$I$5,2))))), " HR Capacity Credit (%)"), [1]Capacity!$B$5:$I$5, 0),0)-IF(MAX(IF(VALUE(LEFT([1]Capacity!$D$5:$I$5,2))&lt;O5,VALUE(LEFT([1]Capacity!$D$5:$I$5,2)),0))&gt;0, VLOOKUP(O3, [1]Capacity!$B$5:$I$35, MATCH(CONCATENATE(MAX(IF(VALUE(LEFT([1]Capacity!$D$5:$I$5,2))&lt;O5,VALUE(LEFT([1]Capacity!$D$5:$I$5,2)),0)), " HR Capacity Credit (%)"), [1]Capacity!$B$5:$I$5, 0),0), 0))*((O5-MAX(IF(VALUE(LEFT([1]Capacity!$D$5:$I$5,2))&lt;O5,VALUE(LEFT([1]Capacity!$D$5:$I$5,2)),0)))/(MIN(IF(VALUE(LEFT([1]Capacity!$D$5:$I$5,2))&gt;=O5,VALUE(LEFT([1]Capacity!$D$5:$I$5,2)),MAX(VALUE(LEFT([1]Capacity!$D$5:$I$5,2)))))-MAX(IF(VALUE(LEFT([1]Capacity!$D$5:$I$5,2))&lt;O5,VALUE(LEFT([1]Capacity!$D$5:$I$5,2)),0)))),VLOOKUP(O3, [1]Capacity!$B$5:$I$35, MATCH(CONCATENATE(MIN(IF(VALUE(LEFT([1]Capacity!$D$5:$I$5,2))&gt;=O5,VALUE(LEFT([1]Capacity!$D$5:$I$5,2)),MAX(VALUE(LEFT([1]Capacity!$D$5:$I$5,2))))), " HR Capacity Credit (%)"), [1]Capacity!$B$5:$I$5, 0),0))/100)</f>
        <v>10599300</v>
      </c>
      <c r="P16" s="14">
        <f t="array" ref="P16">P4*1000*VLOOKUP(P3,[1]Capacity!$B$5:$I$35,2,0)*(IF(MIN(IF(VALUE(LEFT([1]Capacity!$D$5:$I$5,2))&gt;=P5,VALUE(LEFT([1]Capacity!$D$5:$I$5,2)),MAX(VALUE(LEFT([1]Capacity!$D$5:$I$5,2)))))&gt;MAX(IF(VALUE(LEFT([1]Capacity!$D$5:$I$5,2))&lt;P5,VALUE(LEFT([1]Capacity!$D$5:$I$5,2)),0)),IF(MAX(IF(VALUE(LEFT([1]Capacity!$D$5:$I$5,2))&lt;P5,VALUE(LEFT([1]Capacity!$D$5:$I$5,2)),0))&gt;0, VLOOKUP(P3, [1]Capacity!$B$5:$I$35, MATCH(CONCATENATE(MAX(IF(VALUE(LEFT([1]Capacity!$D$5:$I$5,2))&lt;P5,VALUE(LEFT([1]Capacity!$D$5:$I$5,2)),0)), " HR Capacity Credit (%)"), [1]Capacity!$B$5:$I$5, 0),0), 0)+(VLOOKUP(P3, [1]Capacity!$B$5:$I$35, MATCH(CONCATENATE(MIN(IF(VALUE(LEFT([1]Capacity!$D$5:$I$5,2))&gt;=P5,VALUE(LEFT([1]Capacity!$D$5:$I$5,2)),MAX(VALUE(LEFT([1]Capacity!$D$5:$I$5,2))))), " HR Capacity Credit (%)"), [1]Capacity!$B$5:$I$5, 0),0)-IF(MAX(IF(VALUE(LEFT([1]Capacity!$D$5:$I$5,2))&lt;P5,VALUE(LEFT([1]Capacity!$D$5:$I$5,2)),0))&gt;0, VLOOKUP(P3, [1]Capacity!$B$5:$I$35, MATCH(CONCATENATE(MAX(IF(VALUE(LEFT([1]Capacity!$D$5:$I$5,2))&lt;P5,VALUE(LEFT([1]Capacity!$D$5:$I$5,2)),0)), " HR Capacity Credit (%)"), [1]Capacity!$B$5:$I$5, 0),0), 0))*((P5-MAX(IF(VALUE(LEFT([1]Capacity!$D$5:$I$5,2))&lt;P5,VALUE(LEFT([1]Capacity!$D$5:$I$5,2)),0)))/(MIN(IF(VALUE(LEFT([1]Capacity!$D$5:$I$5,2))&gt;=P5,VALUE(LEFT([1]Capacity!$D$5:$I$5,2)),MAX(VALUE(LEFT([1]Capacity!$D$5:$I$5,2)))))-MAX(IF(VALUE(LEFT([1]Capacity!$D$5:$I$5,2))&lt;P5,VALUE(LEFT([1]Capacity!$D$5:$I$5,2)),0)))),VLOOKUP(P3, [1]Capacity!$B$5:$I$35, MATCH(CONCATENATE(MIN(IF(VALUE(LEFT([1]Capacity!$D$5:$I$5,2))&gt;=P5,VALUE(LEFT([1]Capacity!$D$5:$I$5,2)),MAX(VALUE(LEFT([1]Capacity!$D$5:$I$5,2))))), " HR Capacity Credit (%)"), [1]Capacity!$B$5:$I$5, 0),0))/100)</f>
        <v>10767150</v>
      </c>
      <c r="Q16" s="14">
        <f t="array" ref="Q16">Q4*1000*VLOOKUP(Q3,[1]Capacity!$B$5:$I$35,2,0)*(IF(MIN(IF(VALUE(LEFT([1]Capacity!$D$5:$I$5,2))&gt;=Q5,VALUE(LEFT([1]Capacity!$D$5:$I$5,2)),MAX(VALUE(LEFT([1]Capacity!$D$5:$I$5,2)))))&gt;MAX(IF(VALUE(LEFT([1]Capacity!$D$5:$I$5,2))&lt;Q5,VALUE(LEFT([1]Capacity!$D$5:$I$5,2)),0)),IF(MAX(IF(VALUE(LEFT([1]Capacity!$D$5:$I$5,2))&lt;Q5,VALUE(LEFT([1]Capacity!$D$5:$I$5,2)),0))&gt;0, VLOOKUP(Q3, [1]Capacity!$B$5:$I$35, MATCH(CONCATENATE(MAX(IF(VALUE(LEFT([1]Capacity!$D$5:$I$5,2))&lt;Q5,VALUE(LEFT([1]Capacity!$D$5:$I$5,2)),0)), " HR Capacity Credit (%)"), [1]Capacity!$B$5:$I$5, 0),0), 0)+(VLOOKUP(Q3, [1]Capacity!$B$5:$I$35, MATCH(CONCATENATE(MIN(IF(VALUE(LEFT([1]Capacity!$D$5:$I$5,2))&gt;=Q5,VALUE(LEFT([1]Capacity!$D$5:$I$5,2)),MAX(VALUE(LEFT([1]Capacity!$D$5:$I$5,2))))), " HR Capacity Credit (%)"), [1]Capacity!$B$5:$I$5, 0),0)-IF(MAX(IF(VALUE(LEFT([1]Capacity!$D$5:$I$5,2))&lt;Q5,VALUE(LEFT([1]Capacity!$D$5:$I$5,2)),0))&gt;0, VLOOKUP(Q3, [1]Capacity!$B$5:$I$35, MATCH(CONCATENATE(MAX(IF(VALUE(LEFT([1]Capacity!$D$5:$I$5,2))&lt;Q5,VALUE(LEFT([1]Capacity!$D$5:$I$5,2)),0)), " HR Capacity Credit (%)"), [1]Capacity!$B$5:$I$5, 0),0), 0))*((Q5-MAX(IF(VALUE(LEFT([1]Capacity!$D$5:$I$5,2))&lt;Q5,VALUE(LEFT([1]Capacity!$D$5:$I$5,2)),0)))/(MIN(IF(VALUE(LEFT([1]Capacity!$D$5:$I$5,2))&gt;=Q5,VALUE(LEFT([1]Capacity!$D$5:$I$5,2)),MAX(VALUE(LEFT([1]Capacity!$D$5:$I$5,2)))))-MAX(IF(VALUE(LEFT([1]Capacity!$D$5:$I$5,2))&lt;Q5,VALUE(LEFT([1]Capacity!$D$5:$I$5,2)),0)))),VLOOKUP(Q3, [1]Capacity!$B$5:$I$35, MATCH(CONCATENATE(MIN(IF(VALUE(LEFT([1]Capacity!$D$5:$I$5,2))&gt;=Q5,VALUE(LEFT([1]Capacity!$D$5:$I$5,2)),MAX(VALUE(LEFT([1]Capacity!$D$5:$I$5,2))))), " HR Capacity Credit (%)"), [1]Capacity!$B$5:$I$5, 0),0))/100)</f>
        <v>10908000</v>
      </c>
      <c r="R16" s="14">
        <f t="array" ref="R16">R4*1000*VLOOKUP(R3,[1]Capacity!$B$5:$I$35,2,0)*(IF(MIN(IF(VALUE(LEFT([1]Capacity!$D$5:$I$5,2))&gt;=R5,VALUE(LEFT([1]Capacity!$D$5:$I$5,2)),MAX(VALUE(LEFT([1]Capacity!$D$5:$I$5,2)))))&gt;MAX(IF(VALUE(LEFT([1]Capacity!$D$5:$I$5,2))&lt;R5,VALUE(LEFT([1]Capacity!$D$5:$I$5,2)),0)),IF(MAX(IF(VALUE(LEFT([1]Capacity!$D$5:$I$5,2))&lt;R5,VALUE(LEFT([1]Capacity!$D$5:$I$5,2)),0))&gt;0, VLOOKUP(R3, [1]Capacity!$B$5:$I$35, MATCH(CONCATENATE(MAX(IF(VALUE(LEFT([1]Capacity!$D$5:$I$5,2))&lt;R5,VALUE(LEFT([1]Capacity!$D$5:$I$5,2)),0)), " HR Capacity Credit (%)"), [1]Capacity!$B$5:$I$5, 0),0), 0)+(VLOOKUP(R3, [1]Capacity!$B$5:$I$35, MATCH(CONCATENATE(MIN(IF(VALUE(LEFT([1]Capacity!$D$5:$I$5,2))&gt;=R5,VALUE(LEFT([1]Capacity!$D$5:$I$5,2)),MAX(VALUE(LEFT([1]Capacity!$D$5:$I$5,2))))), " HR Capacity Credit (%)"), [1]Capacity!$B$5:$I$5, 0),0)-IF(MAX(IF(VALUE(LEFT([1]Capacity!$D$5:$I$5,2))&lt;R5,VALUE(LEFT([1]Capacity!$D$5:$I$5,2)),0))&gt;0, VLOOKUP(R3, [1]Capacity!$B$5:$I$35, MATCH(CONCATENATE(MAX(IF(VALUE(LEFT([1]Capacity!$D$5:$I$5,2))&lt;R5,VALUE(LEFT([1]Capacity!$D$5:$I$5,2)),0)), " HR Capacity Credit (%)"), [1]Capacity!$B$5:$I$5, 0),0), 0))*((R5-MAX(IF(VALUE(LEFT([1]Capacity!$D$5:$I$5,2))&lt;R5,VALUE(LEFT([1]Capacity!$D$5:$I$5,2)),0)))/(MIN(IF(VALUE(LEFT([1]Capacity!$D$5:$I$5,2))&gt;=R5,VALUE(LEFT([1]Capacity!$D$5:$I$5,2)),MAX(VALUE(LEFT([1]Capacity!$D$5:$I$5,2)))))-MAX(IF(VALUE(LEFT([1]Capacity!$D$5:$I$5,2))&lt;R5,VALUE(LEFT([1]Capacity!$D$5:$I$5,2)),0)))),VLOOKUP(R3, [1]Capacity!$B$5:$I$35, MATCH(CONCATENATE(MIN(IF(VALUE(LEFT([1]Capacity!$D$5:$I$5,2))&gt;=R5,VALUE(LEFT([1]Capacity!$D$5:$I$5,2)),MAX(VALUE(LEFT([1]Capacity!$D$5:$I$5,2))))), " HR Capacity Credit (%)"), [1]Capacity!$B$5:$I$5, 0),0))/100)</f>
        <v>11065050</v>
      </c>
      <c r="S16" s="14">
        <f t="array" ref="S16">S4*1000*VLOOKUP(S3,[1]Capacity!$B$5:$I$35,2,0)*(IF(MIN(IF(VALUE(LEFT([1]Capacity!$D$5:$I$5,2))&gt;=S5,VALUE(LEFT([1]Capacity!$D$5:$I$5,2)),MAX(VALUE(LEFT([1]Capacity!$D$5:$I$5,2)))))&gt;MAX(IF(VALUE(LEFT([1]Capacity!$D$5:$I$5,2))&lt;S5,VALUE(LEFT([1]Capacity!$D$5:$I$5,2)),0)),IF(MAX(IF(VALUE(LEFT([1]Capacity!$D$5:$I$5,2))&lt;S5,VALUE(LEFT([1]Capacity!$D$5:$I$5,2)),0))&gt;0, VLOOKUP(S3, [1]Capacity!$B$5:$I$35, MATCH(CONCATENATE(MAX(IF(VALUE(LEFT([1]Capacity!$D$5:$I$5,2))&lt;S5,VALUE(LEFT([1]Capacity!$D$5:$I$5,2)),0)), " HR Capacity Credit (%)"), [1]Capacity!$B$5:$I$5, 0),0), 0)+(VLOOKUP(S3, [1]Capacity!$B$5:$I$35, MATCH(CONCATENATE(MIN(IF(VALUE(LEFT([1]Capacity!$D$5:$I$5,2))&gt;=S5,VALUE(LEFT([1]Capacity!$D$5:$I$5,2)),MAX(VALUE(LEFT([1]Capacity!$D$5:$I$5,2))))), " HR Capacity Credit (%)"), [1]Capacity!$B$5:$I$5, 0),0)-IF(MAX(IF(VALUE(LEFT([1]Capacity!$D$5:$I$5,2))&lt;S5,VALUE(LEFT([1]Capacity!$D$5:$I$5,2)),0))&gt;0, VLOOKUP(S3, [1]Capacity!$B$5:$I$35, MATCH(CONCATENATE(MAX(IF(VALUE(LEFT([1]Capacity!$D$5:$I$5,2))&lt;S5,VALUE(LEFT([1]Capacity!$D$5:$I$5,2)),0)), " HR Capacity Credit (%)"), [1]Capacity!$B$5:$I$5, 0),0), 0))*((S5-MAX(IF(VALUE(LEFT([1]Capacity!$D$5:$I$5,2))&lt;S5,VALUE(LEFT([1]Capacity!$D$5:$I$5,2)),0)))/(MIN(IF(VALUE(LEFT([1]Capacity!$D$5:$I$5,2))&gt;=S5,VALUE(LEFT([1]Capacity!$D$5:$I$5,2)),MAX(VALUE(LEFT([1]Capacity!$D$5:$I$5,2)))))-MAX(IF(VALUE(LEFT([1]Capacity!$D$5:$I$5,2))&lt;S5,VALUE(LEFT([1]Capacity!$D$5:$I$5,2)),0)))),VLOOKUP(S3, [1]Capacity!$B$5:$I$35, MATCH(CONCATENATE(MIN(IF(VALUE(LEFT([1]Capacity!$D$5:$I$5,2))&gt;=S5,VALUE(LEFT([1]Capacity!$D$5:$I$5,2)),MAX(VALUE(LEFT([1]Capacity!$D$5:$I$5,2))))), " HR Capacity Credit (%)"), [1]Capacity!$B$5:$I$5, 0),0))/100)</f>
        <v>11224350</v>
      </c>
      <c r="T16" s="14">
        <f t="array" ref="T16">T4*1000*VLOOKUP(T3,[1]Capacity!$B$5:$I$35,2,0)*(IF(MIN(IF(VALUE(LEFT([1]Capacity!$D$5:$I$5,2))&gt;=T5,VALUE(LEFT([1]Capacity!$D$5:$I$5,2)),MAX(VALUE(LEFT([1]Capacity!$D$5:$I$5,2)))))&gt;MAX(IF(VALUE(LEFT([1]Capacity!$D$5:$I$5,2))&lt;T5,VALUE(LEFT([1]Capacity!$D$5:$I$5,2)),0)),IF(MAX(IF(VALUE(LEFT([1]Capacity!$D$5:$I$5,2))&lt;T5,VALUE(LEFT([1]Capacity!$D$5:$I$5,2)),0))&gt;0, VLOOKUP(T3, [1]Capacity!$B$5:$I$35, MATCH(CONCATENATE(MAX(IF(VALUE(LEFT([1]Capacity!$D$5:$I$5,2))&lt;T5,VALUE(LEFT([1]Capacity!$D$5:$I$5,2)),0)), " HR Capacity Credit (%)"), [1]Capacity!$B$5:$I$5, 0),0), 0)+(VLOOKUP(T3, [1]Capacity!$B$5:$I$35, MATCH(CONCATENATE(MIN(IF(VALUE(LEFT([1]Capacity!$D$5:$I$5,2))&gt;=T5,VALUE(LEFT([1]Capacity!$D$5:$I$5,2)),MAX(VALUE(LEFT([1]Capacity!$D$5:$I$5,2))))), " HR Capacity Credit (%)"), [1]Capacity!$B$5:$I$5, 0),0)-IF(MAX(IF(VALUE(LEFT([1]Capacity!$D$5:$I$5,2))&lt;T5,VALUE(LEFT([1]Capacity!$D$5:$I$5,2)),0))&gt;0, VLOOKUP(T3, [1]Capacity!$B$5:$I$35, MATCH(CONCATENATE(MAX(IF(VALUE(LEFT([1]Capacity!$D$5:$I$5,2))&lt;T5,VALUE(LEFT([1]Capacity!$D$5:$I$5,2)),0)), " HR Capacity Credit (%)"), [1]Capacity!$B$5:$I$5, 0),0), 0))*((T5-MAX(IF(VALUE(LEFT([1]Capacity!$D$5:$I$5,2))&lt;T5,VALUE(LEFT([1]Capacity!$D$5:$I$5,2)),0)))/(MIN(IF(VALUE(LEFT([1]Capacity!$D$5:$I$5,2))&gt;=T5,VALUE(LEFT([1]Capacity!$D$5:$I$5,2)),MAX(VALUE(LEFT([1]Capacity!$D$5:$I$5,2)))))-MAX(IF(VALUE(LEFT([1]Capacity!$D$5:$I$5,2))&lt;T5,VALUE(LEFT([1]Capacity!$D$5:$I$5,2)),0)))),VLOOKUP(T3, [1]Capacity!$B$5:$I$35, MATCH(CONCATENATE(MIN(IF(VALUE(LEFT([1]Capacity!$D$5:$I$5,2))&gt;=T5,VALUE(LEFT([1]Capacity!$D$5:$I$5,2)),MAX(VALUE(LEFT([1]Capacity!$D$5:$I$5,2))))), " HR Capacity Credit (%)"), [1]Capacity!$B$5:$I$5, 0),0))/100)</f>
        <v>11385450</v>
      </c>
      <c r="U16" s="14">
        <f t="array" ref="U16">U4*1000*VLOOKUP(U3,[1]Capacity!$B$5:$I$35,2,0)*(IF(MIN(IF(VALUE(LEFT([1]Capacity!$D$5:$I$5,2))&gt;=U5,VALUE(LEFT([1]Capacity!$D$5:$I$5,2)),MAX(VALUE(LEFT([1]Capacity!$D$5:$I$5,2)))))&gt;MAX(IF(VALUE(LEFT([1]Capacity!$D$5:$I$5,2))&lt;U5,VALUE(LEFT([1]Capacity!$D$5:$I$5,2)),0)),IF(MAX(IF(VALUE(LEFT([1]Capacity!$D$5:$I$5,2))&lt;U5,VALUE(LEFT([1]Capacity!$D$5:$I$5,2)),0))&gt;0, VLOOKUP(U3, [1]Capacity!$B$5:$I$35, MATCH(CONCATENATE(MAX(IF(VALUE(LEFT([1]Capacity!$D$5:$I$5,2))&lt;U5,VALUE(LEFT([1]Capacity!$D$5:$I$5,2)),0)), " HR Capacity Credit (%)"), [1]Capacity!$B$5:$I$5, 0),0), 0)+(VLOOKUP(U3, [1]Capacity!$B$5:$I$35, MATCH(CONCATENATE(MIN(IF(VALUE(LEFT([1]Capacity!$D$5:$I$5,2))&gt;=U5,VALUE(LEFT([1]Capacity!$D$5:$I$5,2)),MAX(VALUE(LEFT([1]Capacity!$D$5:$I$5,2))))), " HR Capacity Credit (%)"), [1]Capacity!$B$5:$I$5, 0),0)-IF(MAX(IF(VALUE(LEFT([1]Capacity!$D$5:$I$5,2))&lt;U5,VALUE(LEFT([1]Capacity!$D$5:$I$5,2)),0))&gt;0, VLOOKUP(U3, [1]Capacity!$B$5:$I$35, MATCH(CONCATENATE(MAX(IF(VALUE(LEFT([1]Capacity!$D$5:$I$5,2))&lt;U5,VALUE(LEFT([1]Capacity!$D$5:$I$5,2)),0)), " HR Capacity Credit (%)"), [1]Capacity!$B$5:$I$5, 0),0), 0))*((U5-MAX(IF(VALUE(LEFT([1]Capacity!$D$5:$I$5,2))&lt;U5,VALUE(LEFT([1]Capacity!$D$5:$I$5,2)),0)))/(MIN(IF(VALUE(LEFT([1]Capacity!$D$5:$I$5,2))&gt;=U5,VALUE(LEFT([1]Capacity!$D$5:$I$5,2)),MAX(VALUE(LEFT([1]Capacity!$D$5:$I$5,2)))))-MAX(IF(VALUE(LEFT([1]Capacity!$D$5:$I$5,2))&lt;U5,VALUE(LEFT([1]Capacity!$D$5:$I$5,2)),0)))),VLOOKUP(U3, [1]Capacity!$B$5:$I$35, MATCH(CONCATENATE(MIN(IF(VALUE(LEFT([1]Capacity!$D$5:$I$5,2))&gt;=U5,VALUE(LEFT([1]Capacity!$D$5:$I$5,2)),MAX(VALUE(LEFT([1]Capacity!$D$5:$I$5,2))))), " HR Capacity Credit (%)"), [1]Capacity!$B$5:$I$5, 0),0))/100)</f>
        <v>11548350</v>
      </c>
      <c r="V16" s="14"/>
      <c r="W16" s="14"/>
      <c r="X16" s="14"/>
      <c r="Y16" s="14"/>
      <c r="Z16" s="14"/>
    </row>
    <row r="17" spans="1:26">
      <c r="A17" s="13" t="s">
        <v>70</v>
      </c>
      <c r="B17" s="14">
        <v>1173650.0562107179</v>
      </c>
      <c r="C17" s="14">
        <v>1605422.185534847</v>
      </c>
      <c r="D17" s="14">
        <v>1806942.6960348389</v>
      </c>
      <c r="E17" s="14">
        <v>1583786.069889992</v>
      </c>
      <c r="F17" s="14">
        <v>1474750.0559747971</v>
      </c>
      <c r="G17" s="14">
        <v>1204198.257987333</v>
      </c>
      <c r="H17" s="14">
        <v>1239399.9810823221</v>
      </c>
      <c r="I17" s="14">
        <v>1065371.9500115721</v>
      </c>
      <c r="J17" s="14">
        <v>914089.078220102</v>
      </c>
      <c r="K17" s="14">
        <v>1579934.761522386</v>
      </c>
      <c r="L17" s="14">
        <v>1904828.1620078059</v>
      </c>
      <c r="M17" s="14">
        <v>1883088.491384048</v>
      </c>
      <c r="N17" s="14">
        <v>1952045.388722776</v>
      </c>
      <c r="O17" s="14">
        <v>1870217.5584660941</v>
      </c>
      <c r="P17" s="14">
        <v>1791059.7113234571</v>
      </c>
      <c r="Q17" s="14">
        <v>1846801.9075723011</v>
      </c>
      <c r="R17" s="14">
        <v>1672884.5208830959</v>
      </c>
      <c r="S17" s="14">
        <v>1791017.77716355</v>
      </c>
      <c r="T17" s="14">
        <v>2129692.8334211069</v>
      </c>
      <c r="U17" s="14">
        <v>2234245.9537944449</v>
      </c>
      <c r="V17" s="14"/>
      <c r="W17" s="14"/>
      <c r="X17" s="14"/>
      <c r="Y17" s="14"/>
      <c r="Z17" s="14"/>
    </row>
    <row r="18" spans="1:26">
      <c r="A18" s="13" t="s">
        <v>0</v>
      </c>
      <c r="B18" s="14">
        <f t="shared" ref="B18:U18" si="2">SUM(B6:B17)</f>
        <v>15604743.175855717</v>
      </c>
      <c r="C18" s="14">
        <f t="shared" si="2"/>
        <v>16831937.830528848</v>
      </c>
      <c r="D18" s="14">
        <f t="shared" si="2"/>
        <v>17403429.561656836</v>
      </c>
      <c r="E18" s="14">
        <f t="shared" si="2"/>
        <v>16342061.775870992</v>
      </c>
      <c r="F18" s="14">
        <f t="shared" si="2"/>
        <v>15522751.325735796</v>
      </c>
      <c r="G18" s="14">
        <f t="shared" si="2"/>
        <v>14360718.837737333</v>
      </c>
      <c r="H18" s="14">
        <f t="shared" si="2"/>
        <v>14626672.458450323</v>
      </c>
      <c r="I18" s="14">
        <f t="shared" si="2"/>
        <v>14473719.762668572</v>
      </c>
      <c r="J18" s="14">
        <f t="shared" si="2"/>
        <v>14414612.656442102</v>
      </c>
      <c r="K18" s="14">
        <f t="shared" si="2"/>
        <v>16732209.436543386</v>
      </c>
      <c r="L18" s="14">
        <f t="shared" si="2"/>
        <v>18064937.694780804</v>
      </c>
      <c r="M18" s="14">
        <f t="shared" si="2"/>
        <v>18228073.51878605</v>
      </c>
      <c r="N18" s="14">
        <f t="shared" si="2"/>
        <v>18761814.445776775</v>
      </c>
      <c r="O18" s="14">
        <f t="shared" si="2"/>
        <v>18882422.718133096</v>
      </c>
      <c r="P18" s="14">
        <f t="shared" si="2"/>
        <v>19028733.802927461</v>
      </c>
      <c r="Q18" s="14">
        <f t="shared" si="2"/>
        <v>19375421.498076297</v>
      </c>
      <c r="R18" s="14">
        <f t="shared" si="2"/>
        <v>19157114.951216094</v>
      </c>
      <c r="S18" s="14">
        <f t="shared" si="2"/>
        <v>19784268.19511655</v>
      </c>
      <c r="T18" s="14">
        <f t="shared" si="2"/>
        <v>20865408.293454107</v>
      </c>
      <c r="U18" s="14">
        <f t="shared" si="2"/>
        <v>21364376.689062443</v>
      </c>
      <c r="V18" s="14">
        <f>SUM(V6:V17)</f>
        <v>3768196.0584570002</v>
      </c>
      <c r="W18" s="14">
        <f t="shared" si="0"/>
        <v>3767937.3685154999</v>
      </c>
      <c r="X18" s="14">
        <f>SUM(X6:X17)</f>
        <v>3767678.678574</v>
      </c>
      <c r="Y18" s="14">
        <f t="shared" si="1"/>
        <v>3767364.2034065002</v>
      </c>
      <c r="Z18" s="14">
        <f>SUM(Z6:Z17)</f>
        <v>3767049.7282390003</v>
      </c>
    </row>
    <row r="19" spans="1:26">
      <c r="A19" s="13" t="s">
        <v>9</v>
      </c>
      <c r="B19" s="14">
        <f t="shared" ref="B19:U19" si="3">B18/B4/1000</f>
        <v>346.7720705745715</v>
      </c>
      <c r="C19" s="14">
        <f t="shared" si="3"/>
        <v>374.04306290064108</v>
      </c>
      <c r="D19" s="14">
        <f t="shared" si="3"/>
        <v>386.74287914792973</v>
      </c>
      <c r="E19" s="14">
        <f t="shared" si="3"/>
        <v>363.15692835268874</v>
      </c>
      <c r="F19" s="14">
        <f t="shared" si="3"/>
        <v>344.95002946079546</v>
      </c>
      <c r="G19" s="14">
        <f t="shared" si="3"/>
        <v>319.12708528305183</v>
      </c>
      <c r="H19" s="14">
        <f t="shared" si="3"/>
        <v>325.03716574334049</v>
      </c>
      <c r="I19" s="14">
        <f t="shared" si="3"/>
        <v>321.63821694819046</v>
      </c>
      <c r="J19" s="14">
        <f t="shared" si="3"/>
        <v>320.32472569871339</v>
      </c>
      <c r="K19" s="14">
        <f t="shared" si="3"/>
        <v>371.8268763676308</v>
      </c>
      <c r="L19" s="14">
        <f t="shared" si="3"/>
        <v>401.44305988401788</v>
      </c>
      <c r="M19" s="14">
        <f t="shared" si="3"/>
        <v>405.06830041746775</v>
      </c>
      <c r="N19" s="14">
        <f t="shared" si="3"/>
        <v>416.92920990615056</v>
      </c>
      <c r="O19" s="14">
        <f t="shared" si="3"/>
        <v>419.60939373629105</v>
      </c>
      <c r="P19" s="14">
        <f t="shared" si="3"/>
        <v>422.86075117616576</v>
      </c>
      <c r="Q19" s="14">
        <f t="shared" si="3"/>
        <v>430.56492217947329</v>
      </c>
      <c r="R19" s="14">
        <f t="shared" si="3"/>
        <v>425.71366558257984</v>
      </c>
      <c r="S19" s="14">
        <f t="shared" si="3"/>
        <v>439.65040433592333</v>
      </c>
      <c r="T19" s="14">
        <f t="shared" si="3"/>
        <v>463.67573985453572</v>
      </c>
      <c r="U19" s="14">
        <f t="shared" si="3"/>
        <v>474.76392642360986</v>
      </c>
      <c r="V19" s="14">
        <f>V18/V4/1000</f>
        <v>83.737690187933325</v>
      </c>
      <c r="W19" s="14">
        <f t="shared" si="0"/>
        <v>83.731941522566672</v>
      </c>
      <c r="X19" s="14">
        <f>X18/X4/1000</f>
        <v>83.726192857200004</v>
      </c>
      <c r="Y19" s="14">
        <f t="shared" si="1"/>
        <v>83.719204520144444</v>
      </c>
      <c r="Z19" s="14">
        <f>Z18/Z4/1000</f>
        <v>83.712216183088898</v>
      </c>
    </row>
    <row r="20" spans="1:26">
      <c r="A20" s="13" t="s">
        <v>10</v>
      </c>
      <c r="B20" s="14">
        <f>B19/B5</f>
        <v>43.346508821821438</v>
      </c>
      <c r="C20" s="14">
        <f>C19/B5</f>
        <v>46.755382862580134</v>
      </c>
      <c r="D20" s="14">
        <f>D19/B5</f>
        <v>48.342859893491216</v>
      </c>
      <c r="E20" s="14">
        <f>E19/B5</f>
        <v>45.394616044086092</v>
      </c>
      <c r="F20" s="14">
        <f>F19/B5</f>
        <v>43.118753682599433</v>
      </c>
      <c r="G20" s="14">
        <f>G19/B5</f>
        <v>39.890885660381478</v>
      </c>
      <c r="H20" s="14">
        <f>H19/B5</f>
        <v>40.629645717917562</v>
      </c>
      <c r="I20" s="14">
        <f>I19/B5</f>
        <v>40.204777118523808</v>
      </c>
      <c r="J20" s="14">
        <f>J19/B5</f>
        <v>40.040590712339174</v>
      </c>
      <c r="K20" s="14">
        <f>K19/B5</f>
        <v>46.47835954595385</v>
      </c>
      <c r="L20" s="14">
        <f>L19/B5</f>
        <v>50.180382485502236</v>
      </c>
      <c r="M20" s="14">
        <f>M19/B5</f>
        <v>50.633537552183469</v>
      </c>
      <c r="N20" s="14">
        <f>N19/B5</f>
        <v>52.11615123826882</v>
      </c>
      <c r="O20" s="14">
        <f>O19/B5</f>
        <v>52.451174217036382</v>
      </c>
      <c r="P20" s="14">
        <f>P19/B5</f>
        <v>52.85759389702072</v>
      </c>
      <c r="Q20" s="14">
        <f>Q19/B5</f>
        <v>53.820615272434161</v>
      </c>
      <c r="R20" s="14">
        <f>R19/B5</f>
        <v>53.214208197822479</v>
      </c>
      <c r="S20" s="14">
        <f>S19/B5</f>
        <v>54.956300541990416</v>
      </c>
      <c r="T20" s="14">
        <f>T19/B5</f>
        <v>57.959467481816965</v>
      </c>
      <c r="U20" s="14">
        <f>U19/B5</f>
        <v>59.345490802951232</v>
      </c>
      <c r="V20" s="14">
        <f>V19/V5</f>
        <v>45.020263541899638</v>
      </c>
      <c r="W20" s="14">
        <f t="shared" si="0"/>
        <v>45.63891432818739</v>
      </c>
      <c r="X20" s="14">
        <f>X19/X5</f>
        <v>46.257565114475142</v>
      </c>
      <c r="Y20" s="14">
        <f t="shared" si="1"/>
        <v>47.046558609548683</v>
      </c>
      <c r="Z20" s="14">
        <f>Z19/Z5</f>
        <v>47.835552104622231</v>
      </c>
    </row>
    <row r="21" spans="1:26">
      <c r="A21" s="13" t="s">
        <v>11</v>
      </c>
      <c r="B21" s="15">
        <v>152.95156683333329</v>
      </c>
      <c r="C21" s="15">
        <v>145.34413695185191</v>
      </c>
      <c r="D21" s="15">
        <v>136.30116801481481</v>
      </c>
      <c r="E21" s="15">
        <v>122.1217767259259</v>
      </c>
      <c r="F21" s="15">
        <v>93.869275422222216</v>
      </c>
      <c r="G21" s="15">
        <v>67.800859259259269</v>
      </c>
      <c r="H21" s="15">
        <v>72.452001977777769</v>
      </c>
      <c r="I21" s="15">
        <v>85.006104629629618</v>
      </c>
      <c r="J21" s="15">
        <v>96.630311574074085</v>
      </c>
      <c r="K21" s="15">
        <v>105.7912559333333</v>
      </c>
      <c r="L21" s="15">
        <v>118.0505437296296</v>
      </c>
      <c r="M21" s="15">
        <v>124.3934279037037</v>
      </c>
      <c r="N21" s="15">
        <v>133.65930988888891</v>
      </c>
      <c r="O21" s="15">
        <v>142.4942609</v>
      </c>
      <c r="P21" s="15">
        <v>151.3609285777778</v>
      </c>
      <c r="Q21" s="15">
        <v>154.00238564814819</v>
      </c>
      <c r="R21" s="15">
        <v>157.62228400740739</v>
      </c>
      <c r="S21" s="15">
        <v>165.43213484814819</v>
      </c>
      <c r="T21" s="15">
        <v>163.25607525185191</v>
      </c>
      <c r="U21" s="15">
        <v>166.2144811888889</v>
      </c>
      <c r="V21" s="15">
        <v>238.73332353006771</v>
      </c>
      <c r="W21" s="15">
        <f t="shared" si="0"/>
        <v>241.93748558332726</v>
      </c>
      <c r="X21" s="15">
        <v>245.14164763658681</v>
      </c>
      <c r="Y21" s="15">
        <f t="shared" si="1"/>
        <v>249.2039787389283</v>
      </c>
      <c r="Z21" s="15">
        <v>253.26630984126979</v>
      </c>
    </row>
    <row r="22" spans="1:26">
      <c r="A22" s="13" t="s">
        <v>71</v>
      </c>
      <c r="B22" s="16">
        <v>26.54554544574718</v>
      </c>
      <c r="C22" s="16">
        <v>22.83445648797063</v>
      </c>
      <c r="D22" s="16">
        <v>20.225364521479651</v>
      </c>
      <c r="E22" s="16">
        <v>18.383616288031099</v>
      </c>
      <c r="F22" s="16">
        <v>11.31868880793925</v>
      </c>
      <c r="G22" s="16">
        <v>7.7303288334433038</v>
      </c>
      <c r="H22" s="16">
        <v>8.9077105019277116</v>
      </c>
      <c r="I22" s="16">
        <v>12.2139037161999</v>
      </c>
      <c r="J22" s="16">
        <v>15.53651265848214</v>
      </c>
      <c r="K22" s="16">
        <v>14.8737467963282</v>
      </c>
      <c r="L22" s="16">
        <v>15.78358235664807</v>
      </c>
      <c r="M22" s="16">
        <v>17.572101677995551</v>
      </c>
      <c r="N22" s="16">
        <v>20.870571333259171</v>
      </c>
      <c r="O22" s="16">
        <v>23.96584575936475</v>
      </c>
      <c r="P22" s="16">
        <v>27.340498785838161</v>
      </c>
      <c r="Q22" s="16">
        <v>28.879022373515241</v>
      </c>
      <c r="R22" s="16">
        <v>29.897734922134021</v>
      </c>
      <c r="S22" s="16">
        <v>32.64789894454276</v>
      </c>
      <c r="T22" s="16">
        <v>32.359826321577678</v>
      </c>
      <c r="U22" s="16">
        <v>33.830054095263549</v>
      </c>
      <c r="V22" s="16">
        <v>-11.515725140685831</v>
      </c>
      <c r="W22" s="16">
        <f t="shared" si="0"/>
        <v>-11.514205103515815</v>
      </c>
      <c r="X22" s="16">
        <v>-11.512685066345799</v>
      </c>
      <c r="Y22" s="16">
        <f t="shared" si="1"/>
        <v>-11.512803490340829</v>
      </c>
      <c r="Z22" s="16">
        <v>-11.512921914335861</v>
      </c>
    </row>
    <row r="23" spans="1:26">
      <c r="A23" s="13" t="s">
        <v>72</v>
      </c>
      <c r="B23" s="16">
        <v>128.5238336877224</v>
      </c>
      <c r="C23" s="16">
        <v>141.04071408131909</v>
      </c>
      <c r="D23" s="16">
        <v>149.35316695917521</v>
      </c>
      <c r="E23" s="16">
        <v>145.30228886685359</v>
      </c>
      <c r="F23" s="16">
        <v>150.18890557211631</v>
      </c>
      <c r="G23" s="16">
        <v>157.25916379890461</v>
      </c>
      <c r="H23" s="16">
        <v>152.83590569291991</v>
      </c>
      <c r="I23" s="16">
        <v>132.42814380868049</v>
      </c>
      <c r="J23" s="16">
        <v>121.26887903020879</v>
      </c>
      <c r="K23" s="16">
        <v>151.39704862957061</v>
      </c>
      <c r="L23" s="16">
        <v>159.03771640955549</v>
      </c>
      <c r="M23" s="16">
        <v>155.29977505177109</v>
      </c>
      <c r="N23" s="16">
        <v>156.55667854538081</v>
      </c>
      <c r="O23" s="16">
        <v>152.9644210644681</v>
      </c>
      <c r="P23" s="16">
        <v>150.64108535634071</v>
      </c>
      <c r="Q23" s="16">
        <v>153.1060233059641</v>
      </c>
      <c r="R23" s="16">
        <v>148.00689321337961</v>
      </c>
      <c r="S23" s="16">
        <v>151.75048145057411</v>
      </c>
      <c r="T23" s="16">
        <v>162.8220026964365</v>
      </c>
      <c r="U23" s="16">
        <v>166.1802929393267</v>
      </c>
      <c r="V23" s="16">
        <v>473.27116203009831</v>
      </c>
      <c r="W23" s="16">
        <f t="shared" si="0"/>
        <v>473.30928055616698</v>
      </c>
      <c r="X23" s="16">
        <v>473.34739908223571</v>
      </c>
      <c r="Y23" s="16">
        <f t="shared" si="1"/>
        <v>473.39264666662945</v>
      </c>
      <c r="Z23" s="16">
        <v>473.43789425102318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>
        <f t="shared" si="0"/>
        <v>0</v>
      </c>
      <c r="X24" s="14"/>
      <c r="Y24" s="14">
        <f t="shared" si="1"/>
        <v>0</v>
      </c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>
        <f t="shared" si="0"/>
        <v>0</v>
      </c>
      <c r="X25" s="14"/>
      <c r="Y25" s="14">
        <f t="shared" si="1"/>
        <v>0</v>
      </c>
      <c r="Z25" s="14"/>
    </row>
    <row r="26" spans="1:26">
      <c r="A26" s="13" t="s">
        <v>75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6">
        <v>1.392330238175232</v>
      </c>
      <c r="W26" s="16">
        <f t="shared" si="0"/>
        <v>1.3925948263934429</v>
      </c>
      <c r="X26" s="16">
        <v>1.392859414611654</v>
      </c>
      <c r="Y26" s="16">
        <f t="shared" si="1"/>
        <v>1.3934492048312541</v>
      </c>
      <c r="Z26" s="16">
        <v>1.394038995050854</v>
      </c>
    </row>
    <row r="27" spans="1:26">
      <c r="A27" s="13" t="s">
        <v>76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6"/>
      <c r="W27" s="16">
        <f t="shared" si="0"/>
        <v>0</v>
      </c>
      <c r="X27" s="16"/>
      <c r="Y27" s="16">
        <f t="shared" si="1"/>
        <v>0</v>
      </c>
      <c r="Z27" s="14"/>
    </row>
    <row r="28" spans="1:26">
      <c r="A28" s="13" t="s">
        <v>77</v>
      </c>
      <c r="B28" s="15">
        <v>55062.564059999997</v>
      </c>
      <c r="C28" s="15">
        <v>52323.88930266667</v>
      </c>
      <c r="D28" s="15">
        <v>49068.420485333343</v>
      </c>
      <c r="E28" s="15">
        <v>43963.83962133334</v>
      </c>
      <c r="F28" s="15">
        <v>33792.939151999999</v>
      </c>
      <c r="G28" s="15">
        <v>24408.309333333331</v>
      </c>
      <c r="H28" s="15">
        <v>26082.720711999998</v>
      </c>
      <c r="I28" s="15">
        <v>30602.19766666666</v>
      </c>
      <c r="J28" s="15">
        <v>34786.912166666669</v>
      </c>
      <c r="K28" s="15">
        <v>38084.852136000001</v>
      </c>
      <c r="L28" s="15">
        <v>42498.195742666663</v>
      </c>
      <c r="M28" s="15">
        <v>44781.634045333332</v>
      </c>
      <c r="N28" s="15">
        <v>48117.351560000003</v>
      </c>
      <c r="O28" s="15">
        <v>51297.933923999997</v>
      </c>
      <c r="P28" s="15">
        <v>54489.934287999997</v>
      </c>
      <c r="Q28" s="15">
        <v>55440.858833333332</v>
      </c>
      <c r="R28" s="15">
        <v>56744.022242666673</v>
      </c>
      <c r="S28" s="15">
        <v>59555.568545333343</v>
      </c>
      <c r="T28" s="15">
        <v>58772.187090666674</v>
      </c>
      <c r="U28" s="15">
        <v>59837.213228000008</v>
      </c>
      <c r="V28" s="15">
        <v>19981.97917946666</v>
      </c>
      <c r="W28" s="15">
        <f t="shared" si="0"/>
        <v>19974.383189733329</v>
      </c>
      <c r="X28" s="15">
        <v>19966.787199999999</v>
      </c>
      <c r="Y28" s="15">
        <f t="shared" si="1"/>
        <v>19955.754549999998</v>
      </c>
      <c r="Z28" s="15">
        <v>19944.7219</v>
      </c>
    </row>
    <row r="29" spans="1:26">
      <c r="A29" s="13" t="s">
        <v>78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>
        <v>12239.61517946666</v>
      </c>
      <c r="W29" s="15">
        <f t="shared" si="0"/>
        <v>12233.14418973333</v>
      </c>
      <c r="X29" s="15">
        <v>12226.673199999999</v>
      </c>
      <c r="Y29" s="15">
        <f t="shared" si="1"/>
        <v>12217.026549999999</v>
      </c>
      <c r="Z29" s="15">
        <v>12207.3799</v>
      </c>
    </row>
    <row r="30" spans="1:26">
      <c r="A30" s="13" t="s">
        <v>79</v>
      </c>
      <c r="B30" s="15">
        <v>55062.564059999997</v>
      </c>
      <c r="C30" s="15">
        <v>52323.88930266667</v>
      </c>
      <c r="D30" s="15">
        <v>49068.420485333343</v>
      </c>
      <c r="E30" s="15">
        <v>43963.83962133334</v>
      </c>
      <c r="F30" s="15">
        <v>33792.939151999999</v>
      </c>
      <c r="G30" s="15">
        <v>24408.309333333331</v>
      </c>
      <c r="H30" s="15">
        <v>26082.720711999998</v>
      </c>
      <c r="I30" s="15">
        <v>30602.19766666666</v>
      </c>
      <c r="J30" s="15">
        <v>34786.912166666669</v>
      </c>
      <c r="K30" s="15">
        <v>38084.852136000001</v>
      </c>
      <c r="L30" s="15">
        <v>42498.195742666663</v>
      </c>
      <c r="M30" s="15">
        <v>44781.634045333332</v>
      </c>
      <c r="N30" s="15">
        <v>48117.351560000003</v>
      </c>
      <c r="O30" s="15">
        <v>51297.933923999997</v>
      </c>
      <c r="P30" s="15">
        <v>54489.934287999997</v>
      </c>
      <c r="Q30" s="15">
        <v>55440.858833333332</v>
      </c>
      <c r="R30" s="15">
        <v>56744.022242666673</v>
      </c>
      <c r="S30" s="15">
        <v>59555.568545333343</v>
      </c>
      <c r="T30" s="15">
        <v>58772.187090666674</v>
      </c>
      <c r="U30" s="15">
        <v>59837.213228000008</v>
      </c>
      <c r="V30" s="15">
        <v>7742.3639999999996</v>
      </c>
      <c r="W30" s="15">
        <f t="shared" si="0"/>
        <v>7741.2389999999996</v>
      </c>
      <c r="X30" s="15">
        <v>7740.1139999999996</v>
      </c>
      <c r="Y30" s="15">
        <f t="shared" si="1"/>
        <v>7738.7279999999992</v>
      </c>
      <c r="Z30" s="15">
        <v>7737.3419999999996</v>
      </c>
    </row>
    <row r="31" spans="1:26">
      <c r="A31" s="13" t="s">
        <v>80</v>
      </c>
      <c r="B31" s="15">
        <v>64235.210744000004</v>
      </c>
      <c r="C31" s="15">
        <v>61029.832985083332</v>
      </c>
      <c r="D31" s="15">
        <v>57219.593264583331</v>
      </c>
      <c r="E31" s="15">
        <v>51245.13064316666</v>
      </c>
      <c r="F31" s="15">
        <v>39348.4868345</v>
      </c>
      <c r="G31" s="15">
        <v>28357.10362108333</v>
      </c>
      <c r="H31" s="15">
        <v>30316.854766166671</v>
      </c>
      <c r="I31" s="15">
        <v>35606.504759750002</v>
      </c>
      <c r="J31" s="15">
        <v>40504.344764166657</v>
      </c>
      <c r="K31" s="15">
        <v>44367.404185333333</v>
      </c>
      <c r="L31" s="15">
        <v>49529.723481166657</v>
      </c>
      <c r="M31" s="15">
        <v>52201.647992833343</v>
      </c>
      <c r="N31" s="15">
        <v>56106.45079533333</v>
      </c>
      <c r="O31" s="15">
        <v>59829.042514000001</v>
      </c>
      <c r="P31" s="15">
        <v>63564.997996166669</v>
      </c>
      <c r="Q31" s="15">
        <v>64673.582435666671</v>
      </c>
      <c r="R31" s="15">
        <v>66203.209553833338</v>
      </c>
      <c r="S31" s="15">
        <v>69489.487997916658</v>
      </c>
      <c r="T31" s="15">
        <v>68576.997999500003</v>
      </c>
      <c r="U31" s="15">
        <v>69819.128310666667</v>
      </c>
      <c r="V31" s="15">
        <v>9027.5210676666666</v>
      </c>
      <c r="W31" s="15">
        <f t="shared" si="0"/>
        <v>9026.8627109166664</v>
      </c>
      <c r="X31" s="15">
        <v>9026.2043541666662</v>
      </c>
      <c r="Y31" s="15">
        <f t="shared" si="1"/>
        <v>9025.3721912500005</v>
      </c>
      <c r="Z31" s="15">
        <v>9024.5400283333347</v>
      </c>
    </row>
    <row r="32" spans="1:26">
      <c r="A32" s="13" t="s">
        <v>81</v>
      </c>
      <c r="B32" s="14">
        <v>5371693.1196450004</v>
      </c>
      <c r="C32" s="14">
        <v>5986215.644994</v>
      </c>
      <c r="D32" s="14">
        <v>6171236.8656220008</v>
      </c>
      <c r="E32" s="14">
        <v>5445975.7059810003</v>
      </c>
      <c r="F32" s="14">
        <v>4629951.2697610008</v>
      </c>
      <c r="G32" s="14">
        <v>3619220.57975</v>
      </c>
      <c r="H32" s="14">
        <v>3716322.477368</v>
      </c>
      <c r="I32" s="14">
        <v>3617697.812657</v>
      </c>
      <c r="J32" s="14">
        <v>3589273.578222</v>
      </c>
      <c r="K32" s="14">
        <v>5106024.6750210002</v>
      </c>
      <c r="L32" s="14">
        <v>5977059.5327730002</v>
      </c>
      <c r="M32" s="14">
        <v>6037285.0274019996</v>
      </c>
      <c r="N32" s="14">
        <v>6362119.057053999</v>
      </c>
      <c r="O32" s="14">
        <v>6412905.1596669992</v>
      </c>
      <c r="P32" s="14">
        <v>6470524.091603999</v>
      </c>
      <c r="Q32" s="14">
        <v>6620619.590504</v>
      </c>
      <c r="R32" s="14">
        <v>6419180.4303329987</v>
      </c>
      <c r="S32" s="14">
        <v>6768900.4179529985</v>
      </c>
      <c r="T32" s="14">
        <v>7350265.4600330004</v>
      </c>
      <c r="U32" s="14">
        <v>7581780.7352679996</v>
      </c>
      <c r="V32" s="14">
        <v>3768196.0584570002</v>
      </c>
      <c r="W32" s="14">
        <f t="shared" si="0"/>
        <v>3767937.3685154999</v>
      </c>
      <c r="X32" s="14">
        <v>3767678.678574</v>
      </c>
      <c r="Y32" s="14">
        <f t="shared" si="1"/>
        <v>3767364.2034064997</v>
      </c>
      <c r="Z32" s="14">
        <v>3767049.7282389998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>
        <f t="shared" si="0"/>
        <v>0</v>
      </c>
      <c r="X33" s="14"/>
      <c r="Y33" s="14">
        <f t="shared" si="1"/>
        <v>0</v>
      </c>
      <c r="Z33" s="14"/>
    </row>
    <row r="34" spans="1:26">
      <c r="A34" s="13" t="s">
        <v>83</v>
      </c>
      <c r="B34" s="15">
        <v>2669.083333333333</v>
      </c>
      <c r="C34" s="15">
        <v>2537.75</v>
      </c>
      <c r="D34" s="15">
        <v>2379.416666666667</v>
      </c>
      <c r="E34" s="15">
        <v>2130.583333333333</v>
      </c>
      <c r="F34" s="15">
        <v>1637.833333333333</v>
      </c>
      <c r="G34" s="15">
        <v>1184.166666666667</v>
      </c>
      <c r="H34" s="15">
        <v>1263.666666666667</v>
      </c>
      <c r="I34" s="15">
        <v>1482.666666666667</v>
      </c>
      <c r="J34" s="15">
        <v>1686.083333333333</v>
      </c>
      <c r="K34" s="15">
        <v>1847.083333333333</v>
      </c>
      <c r="L34" s="15">
        <v>2060.75</v>
      </c>
      <c r="M34" s="15">
        <v>2172.666666666667</v>
      </c>
      <c r="N34" s="15">
        <v>2330</v>
      </c>
      <c r="O34" s="15">
        <v>2487.666666666667</v>
      </c>
      <c r="P34" s="15">
        <v>2642.166666666667</v>
      </c>
      <c r="Q34" s="15">
        <v>2686.666666666667</v>
      </c>
      <c r="R34" s="15">
        <v>2754</v>
      </c>
      <c r="S34" s="15">
        <v>2887</v>
      </c>
      <c r="T34" s="15">
        <v>2849.666666666667</v>
      </c>
      <c r="U34" s="15">
        <v>2902.083333333333</v>
      </c>
      <c r="V34" s="15">
        <v>378.25</v>
      </c>
      <c r="W34" s="15">
        <f t="shared" si="0"/>
        <v>378.20833333333337</v>
      </c>
      <c r="X34" s="15">
        <v>378.16666666666669</v>
      </c>
      <c r="Y34" s="15">
        <f t="shared" si="1"/>
        <v>378.16666666666669</v>
      </c>
      <c r="Z34" s="15">
        <v>378.16666666666669</v>
      </c>
    </row>
    <row r="35" spans="1:26">
      <c r="A35" s="13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5">
        <v>3062.833333333333</v>
      </c>
      <c r="W35" s="15">
        <f t="shared" si="0"/>
        <v>3062.875</v>
      </c>
      <c r="X35" s="15">
        <v>3062.916666666667</v>
      </c>
      <c r="Y35" s="15">
        <f t="shared" si="1"/>
        <v>3061.9583333333335</v>
      </c>
      <c r="Z35" s="15">
        <v>3061</v>
      </c>
    </row>
    <row r="36" spans="1:26">
      <c r="A36" s="13" t="s">
        <v>85</v>
      </c>
      <c r="B36" s="15">
        <v>6090.916666666667</v>
      </c>
      <c r="C36" s="15">
        <v>6222.25</v>
      </c>
      <c r="D36" s="15">
        <v>6380.583333333333</v>
      </c>
      <c r="E36" s="15">
        <v>6653.416666666667</v>
      </c>
      <c r="F36" s="15">
        <v>7122.166666666667</v>
      </c>
      <c r="G36" s="15">
        <v>7575.833333333333</v>
      </c>
      <c r="H36" s="15">
        <v>7496.333333333333</v>
      </c>
      <c r="I36" s="15">
        <v>7301.333333333333</v>
      </c>
      <c r="J36" s="15">
        <v>7073.916666666667</v>
      </c>
      <c r="K36" s="15">
        <v>6912.916666666667</v>
      </c>
      <c r="L36" s="15">
        <v>6699.25</v>
      </c>
      <c r="M36" s="15">
        <v>6611.333333333333</v>
      </c>
      <c r="N36" s="15">
        <v>6430</v>
      </c>
      <c r="O36" s="15">
        <v>6272.333333333333</v>
      </c>
      <c r="P36" s="15">
        <v>6117.833333333333</v>
      </c>
      <c r="Q36" s="15">
        <v>6097.333333333333</v>
      </c>
      <c r="R36" s="15">
        <v>6006</v>
      </c>
      <c r="S36" s="15">
        <v>5873</v>
      </c>
      <c r="T36" s="15">
        <v>5910.333333333333</v>
      </c>
      <c r="U36" s="15">
        <v>5881.916666666667</v>
      </c>
      <c r="V36" s="15">
        <v>5318.916666666667</v>
      </c>
      <c r="W36" s="15">
        <f t="shared" si="0"/>
        <v>5318.916666666667</v>
      </c>
      <c r="X36" s="15">
        <v>5318.916666666667</v>
      </c>
      <c r="Y36" s="15">
        <f t="shared" si="1"/>
        <v>5319.875</v>
      </c>
      <c r="Z36" s="15">
        <v>5320.833333333333</v>
      </c>
    </row>
    <row r="37" spans="1:26">
      <c r="A37" s="13" t="s">
        <v>86</v>
      </c>
      <c r="B37" s="15">
        <v>130.42636396236679</v>
      </c>
      <c r="C37" s="15">
        <v>119.98726522738779</v>
      </c>
      <c r="D37" s="15">
        <v>111.46641705533671</v>
      </c>
      <c r="E37" s="15">
        <v>99.607959730409434</v>
      </c>
      <c r="F37" s="15">
        <v>77.799887578177319</v>
      </c>
      <c r="G37" s="15">
        <v>67.298639520937982</v>
      </c>
      <c r="H37" s="15">
        <v>86.754199763051744</v>
      </c>
      <c r="I37" s="15">
        <v>74.061686307177808</v>
      </c>
      <c r="J37" s="15">
        <v>86.568492339355032</v>
      </c>
      <c r="K37" s="15">
        <v>87.341449076379376</v>
      </c>
      <c r="L37" s="15">
        <v>92.266627561976804</v>
      </c>
      <c r="M37" s="15">
        <v>97.322706241660981</v>
      </c>
      <c r="N37" s="15">
        <v>107.32237176904491</v>
      </c>
      <c r="O37" s="15">
        <v>118.4735679542428</v>
      </c>
      <c r="P37" s="15">
        <v>123.4458507404775</v>
      </c>
      <c r="Q37" s="15">
        <v>123.0054824777816</v>
      </c>
      <c r="R37" s="15">
        <v>131.97454105992199</v>
      </c>
      <c r="S37" s="15">
        <v>131.92141129173331</v>
      </c>
      <c r="T37" s="15">
        <v>130.329969534903</v>
      </c>
      <c r="U37" s="15">
        <v>127.2398304732468</v>
      </c>
      <c r="V37" s="15">
        <v>34.373564892998473</v>
      </c>
      <c r="W37" s="15">
        <f t="shared" si="0"/>
        <v>33.983693747869097</v>
      </c>
      <c r="X37" s="15">
        <v>33.593822602739728</v>
      </c>
      <c r="Y37" s="15">
        <f t="shared" si="1"/>
        <v>33.116049628995434</v>
      </c>
      <c r="Z37" s="15">
        <v>32.63827665525114</v>
      </c>
    </row>
    <row r="38" spans="1:26">
      <c r="A38" s="13" t="s">
        <v>87</v>
      </c>
      <c r="B38" s="17">
        <v>0.51374362440967669</v>
      </c>
      <c r="C38" s="17">
        <v>0.4713004008022123</v>
      </c>
      <c r="D38" s="17">
        <v>0.44173111211338922</v>
      </c>
      <c r="E38" s="17">
        <v>0.41513166262680978</v>
      </c>
      <c r="F38" s="17">
        <v>0.35778680083089959</v>
      </c>
      <c r="G38" s="17">
        <v>0.28161109360928333</v>
      </c>
      <c r="H38" s="17">
        <v>0.31237767844511849</v>
      </c>
      <c r="I38" s="17">
        <v>0.3546346871162121</v>
      </c>
      <c r="J38" s="17">
        <v>0.40151975055623229</v>
      </c>
      <c r="K38" s="17">
        <v>0.3869366035123144</v>
      </c>
      <c r="L38" s="17">
        <v>0.3968332603717577</v>
      </c>
      <c r="M38" s="17">
        <v>0.40450473048599039</v>
      </c>
      <c r="N38" s="17">
        <v>0.43770225652903572</v>
      </c>
      <c r="O38" s="17">
        <v>0.47493304640675132</v>
      </c>
      <c r="P38" s="17">
        <v>0.50538655849901692</v>
      </c>
      <c r="Q38" s="17">
        <v>0.50506038508057438</v>
      </c>
      <c r="R38" s="17">
        <v>0.52482805887680206</v>
      </c>
      <c r="S38" s="17">
        <v>0.53200036036525689</v>
      </c>
      <c r="T38" s="17">
        <v>0.51126253530420085</v>
      </c>
      <c r="U38" s="17">
        <v>0.51759832956408569</v>
      </c>
      <c r="V38" s="17">
        <v>0.27553599332354772</v>
      </c>
      <c r="W38" s="17">
        <f t="shared" si="0"/>
        <v>0.27925796378803847</v>
      </c>
      <c r="X38" s="17">
        <v>0.28297993425252921</v>
      </c>
      <c r="Y38" s="17">
        <f t="shared" si="1"/>
        <v>0.28767584896190435</v>
      </c>
      <c r="Z38" s="17">
        <v>0.29237176367127948</v>
      </c>
    </row>
    <row r="39" spans="1:26">
      <c r="A39" s="13" t="s">
        <v>88</v>
      </c>
      <c r="B39" s="17">
        <v>8.3333333333333329E-2</v>
      </c>
      <c r="C39" s="17">
        <v>6.4469178082191783E-2</v>
      </c>
      <c r="D39" s="17">
        <v>4.3930745814307462E-2</v>
      </c>
      <c r="E39" s="17">
        <v>3.6648072252580453E-2</v>
      </c>
      <c r="F39" s="17">
        <v>2.2070015220700151E-2</v>
      </c>
      <c r="G39" s="17">
        <v>1.7836757990867581E-2</v>
      </c>
      <c r="H39" s="17">
        <v>6.880707762557077E-2</v>
      </c>
      <c r="I39" s="17">
        <v>2.0055403764420159E-2</v>
      </c>
      <c r="J39" s="17">
        <v>3.3114535768645363E-2</v>
      </c>
      <c r="K39" s="17">
        <v>3.5987442922374428E-2</v>
      </c>
      <c r="L39" s="17">
        <v>3.2905251141552509E-2</v>
      </c>
      <c r="M39" s="17">
        <v>3.125E-2</v>
      </c>
      <c r="N39" s="17">
        <v>4.4377853881278538E-2</v>
      </c>
      <c r="O39" s="17">
        <v>5.7534246575342472E-2</v>
      </c>
      <c r="P39" s="17">
        <v>7.7996575342465749E-2</v>
      </c>
      <c r="Q39" s="17">
        <v>6.707270795385549E-2</v>
      </c>
      <c r="R39" s="17">
        <v>8.6520167427701675E-2</v>
      </c>
      <c r="S39" s="17">
        <v>8.9707001522070021E-2</v>
      </c>
      <c r="T39" s="17">
        <v>8.0717275494672752E-2</v>
      </c>
      <c r="U39" s="17">
        <v>7.2347449908925318E-2</v>
      </c>
      <c r="V39" s="17">
        <v>0.18701484018264841</v>
      </c>
      <c r="W39" s="17">
        <f t="shared" si="0"/>
        <v>0.18583999238964996</v>
      </c>
      <c r="X39" s="17">
        <v>0.18466514459665151</v>
      </c>
      <c r="Y39" s="17">
        <f t="shared" si="1"/>
        <v>0.18037956621004569</v>
      </c>
      <c r="Z39" s="17">
        <v>0.17609398782343991</v>
      </c>
    </row>
    <row r="40" spans="1:26">
      <c r="A40" s="13" t="s">
        <v>89</v>
      </c>
      <c r="B40" s="15">
        <v>1229.916666666667</v>
      </c>
      <c r="C40" s="15">
        <v>1168.916666666667</v>
      </c>
      <c r="D40" s="15">
        <v>1094.666666666667</v>
      </c>
      <c r="E40" s="15">
        <v>981.16666666666663</v>
      </c>
      <c r="F40" s="15">
        <v>753.41666666666663</v>
      </c>
      <c r="G40" s="15">
        <v>544.41666666666663</v>
      </c>
      <c r="H40" s="15">
        <v>581.25</v>
      </c>
      <c r="I40" s="15">
        <v>681.83333333333337</v>
      </c>
      <c r="J40" s="15">
        <v>776.83333333333337</v>
      </c>
      <c r="K40" s="15">
        <v>849.33333333333337</v>
      </c>
      <c r="L40" s="15">
        <v>949.33333333333337</v>
      </c>
      <c r="M40" s="15">
        <v>999.33333333333337</v>
      </c>
      <c r="N40" s="15">
        <v>1072.25</v>
      </c>
      <c r="O40" s="15">
        <v>1144.583333333333</v>
      </c>
      <c r="P40" s="15">
        <v>1216.583333333333</v>
      </c>
      <c r="Q40" s="15">
        <v>1237.666666666667</v>
      </c>
      <c r="R40" s="15">
        <v>1267</v>
      </c>
      <c r="S40" s="15">
        <v>1329.333333333333</v>
      </c>
      <c r="T40" s="15">
        <v>1310.5</v>
      </c>
      <c r="U40" s="15">
        <v>1336</v>
      </c>
      <c r="V40" s="15">
        <v>173.25</v>
      </c>
      <c r="W40" s="15">
        <f t="shared" si="0"/>
        <v>173.20833333333337</v>
      </c>
      <c r="X40" s="15">
        <v>173.16666666666671</v>
      </c>
      <c r="Y40" s="15">
        <f t="shared" si="1"/>
        <v>173.16666666666671</v>
      </c>
      <c r="Z40" s="15">
        <v>173.16666666666671</v>
      </c>
    </row>
    <row r="41" spans="1:26">
      <c r="A41" s="13" t="s">
        <v>90</v>
      </c>
      <c r="B41" s="15">
        <v>1439.166666666667</v>
      </c>
      <c r="C41" s="15">
        <v>1368.833333333333</v>
      </c>
      <c r="D41" s="15">
        <v>1284.75</v>
      </c>
      <c r="E41" s="15">
        <v>1149.416666666667</v>
      </c>
      <c r="F41" s="15">
        <v>884.41666666666663</v>
      </c>
      <c r="G41" s="15">
        <v>639.75</v>
      </c>
      <c r="H41" s="15">
        <v>682.41666666666663</v>
      </c>
      <c r="I41" s="15">
        <v>800.83333333333337</v>
      </c>
      <c r="J41" s="15">
        <v>909.25</v>
      </c>
      <c r="K41" s="15">
        <v>997.75</v>
      </c>
      <c r="L41" s="15">
        <v>1111.416666666667</v>
      </c>
      <c r="M41" s="15">
        <v>1173.333333333333</v>
      </c>
      <c r="N41" s="15">
        <v>1257.75</v>
      </c>
      <c r="O41" s="15">
        <v>1343.083333333333</v>
      </c>
      <c r="P41" s="15">
        <v>1425.583333333333</v>
      </c>
      <c r="Q41" s="15">
        <v>1449</v>
      </c>
      <c r="R41" s="15">
        <v>1487</v>
      </c>
      <c r="S41" s="15">
        <v>1557.666666666667</v>
      </c>
      <c r="T41" s="15">
        <v>1539.166666666667</v>
      </c>
      <c r="U41" s="15">
        <v>1566.083333333333</v>
      </c>
      <c r="V41" s="15">
        <v>205</v>
      </c>
      <c r="W41" s="15">
        <f t="shared" si="0"/>
        <v>205</v>
      </c>
      <c r="X41" s="15">
        <v>205</v>
      </c>
      <c r="Y41" s="15">
        <f t="shared" si="1"/>
        <v>205</v>
      </c>
      <c r="Z41" s="15">
        <v>205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>
        <f t="shared" si="0"/>
        <v>0</v>
      </c>
      <c r="X42" s="14"/>
      <c r="Y42" s="14">
        <f t="shared" si="1"/>
        <v>0</v>
      </c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>
        <f t="shared" si="0"/>
        <v>0</v>
      </c>
      <c r="X43" s="14"/>
      <c r="Y43" s="14">
        <f t="shared" si="1"/>
        <v>0</v>
      </c>
      <c r="Z43" s="14"/>
    </row>
    <row r="44" spans="1:26">
      <c r="A44" s="13" t="s">
        <v>93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5">
        <v>3062.833333333333</v>
      </c>
      <c r="W44" s="15">
        <f t="shared" si="0"/>
        <v>3062.875</v>
      </c>
      <c r="X44" s="15">
        <v>3062.916666666667</v>
      </c>
      <c r="Y44" s="15">
        <f t="shared" si="1"/>
        <v>3061.9583333333335</v>
      </c>
      <c r="Z44" s="15">
        <v>3061</v>
      </c>
    </row>
    <row r="45" spans="1:26">
      <c r="A45" s="13" t="s">
        <v>94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5"/>
      <c r="W45" s="15">
        <f t="shared" si="0"/>
        <v>0</v>
      </c>
      <c r="X45" s="15"/>
      <c r="Y45" s="15">
        <f t="shared" si="1"/>
        <v>0</v>
      </c>
      <c r="Z45" s="14"/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f t="shared" si="0"/>
        <v>0</v>
      </c>
      <c r="X46" s="14"/>
      <c r="Y46" s="14">
        <f t="shared" si="1"/>
        <v>0</v>
      </c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>
        <f t="shared" si="0"/>
        <v>0</v>
      </c>
      <c r="X47" s="14"/>
      <c r="Y47" s="14">
        <f t="shared" si="1"/>
        <v>0</v>
      </c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>
        <f t="shared" si="0"/>
        <v>0</v>
      </c>
      <c r="X48" s="14"/>
      <c r="Y48" s="14">
        <f t="shared" si="1"/>
        <v>0</v>
      </c>
      <c r="Z48" s="14"/>
    </row>
    <row r="49" spans="1:26">
      <c r="A49" s="13" t="s">
        <v>98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6">
        <v>1.389076484018265</v>
      </c>
      <c r="W49" s="16">
        <f t="shared" si="0"/>
        <v>1.389076484018265</v>
      </c>
      <c r="X49" s="16">
        <v>1.389076484018265</v>
      </c>
      <c r="Y49" s="16">
        <f t="shared" si="1"/>
        <v>1.389076484018265</v>
      </c>
      <c r="Z49" s="16">
        <v>1.389076484018265</v>
      </c>
    </row>
    <row r="50" spans="1:26">
      <c r="A50" s="13" t="s">
        <v>99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6">
        <v>0.59881849315068492</v>
      </c>
      <c r="W50" s="16">
        <f t="shared" si="0"/>
        <v>0.59881849315068492</v>
      </c>
      <c r="X50" s="16">
        <v>0.59881849315068492</v>
      </c>
      <c r="Y50" s="16">
        <f t="shared" si="1"/>
        <v>0.59881849315068492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>
        <f t="shared" si="0"/>
        <v>0</v>
      </c>
      <c r="X51" s="14"/>
      <c r="Y51" s="14">
        <f t="shared" si="1"/>
        <v>0</v>
      </c>
      <c r="Z51" s="14"/>
    </row>
    <row r="52" spans="1:26">
      <c r="A52" s="13" t="s">
        <v>101</v>
      </c>
      <c r="B52" s="16">
        <v>55.278742458444427</v>
      </c>
      <c r="C52" s="16">
        <v>52.310005346399208</v>
      </c>
      <c r="D52" s="16">
        <v>49.034721905136593</v>
      </c>
      <c r="E52" s="16">
        <v>43.568278594422488</v>
      </c>
      <c r="F52" s="16">
        <v>32.111583875554253</v>
      </c>
      <c r="G52" s="16">
        <v>25.262067929623601</v>
      </c>
      <c r="H52" s="16">
        <v>26.010925157938889</v>
      </c>
      <c r="I52" s="16">
        <v>30.746329864848221</v>
      </c>
      <c r="J52" s="16">
        <v>34.745822882111213</v>
      </c>
      <c r="K52" s="16">
        <v>38.247512897277552</v>
      </c>
      <c r="L52" s="16">
        <v>42.595222438202512</v>
      </c>
      <c r="M52" s="16">
        <v>45.073878018060277</v>
      </c>
      <c r="N52" s="16">
        <v>50.251589053313282</v>
      </c>
      <c r="O52" s="16">
        <v>54.646528682356838</v>
      </c>
      <c r="P52" s="16">
        <v>59.069459672868163</v>
      </c>
      <c r="Q52" s="16">
        <v>61.481144122157438</v>
      </c>
      <c r="R52" s="16">
        <v>61.937847968227793</v>
      </c>
      <c r="S52" s="16">
        <v>66.879859557090498</v>
      </c>
      <c r="T52" s="16">
        <v>69.272282693950714</v>
      </c>
      <c r="U52" s="16">
        <v>71.617185796042193</v>
      </c>
      <c r="V52" s="16">
        <v>70.94174354952932</v>
      </c>
      <c r="W52" s="16">
        <f t="shared" si="0"/>
        <v>70.94174354952932</v>
      </c>
      <c r="X52" s="16">
        <v>70.94174354952932</v>
      </c>
      <c r="Y52" s="16">
        <f t="shared" si="1"/>
        <v>70.94174354952932</v>
      </c>
      <c r="Z52" s="16">
        <v>70.94174354952932</v>
      </c>
    </row>
    <row r="53" spans="1:26">
      <c r="A53" s="13" t="s">
        <v>102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6">
        <v>1.4186685692541861</v>
      </c>
      <c r="W53" s="16">
        <f t="shared" si="0"/>
        <v>1.4186685692541861</v>
      </c>
      <c r="X53" s="16">
        <v>1.4186685692541861</v>
      </c>
      <c r="Y53" s="16">
        <f t="shared" si="1"/>
        <v>1.4186685692541861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>
        <f t="shared" si="0"/>
        <v>0</v>
      </c>
      <c r="X54" s="14"/>
      <c r="Y54" s="14">
        <f t="shared" si="1"/>
        <v>0</v>
      </c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>
        <f t="shared" si="0"/>
        <v>0</v>
      </c>
      <c r="X55" s="14"/>
      <c r="Y55" s="14">
        <f t="shared" si="1"/>
        <v>0</v>
      </c>
      <c r="Z55" s="14"/>
    </row>
    <row r="56" spans="1:26">
      <c r="A56" s="13" t="s">
        <v>105</v>
      </c>
      <c r="B56" s="16">
        <v>61.18152548837709</v>
      </c>
      <c r="C56" s="16">
        <v>71.536226602607698</v>
      </c>
      <c r="D56" s="16">
        <v>75.780810095356301</v>
      </c>
      <c r="E56" s="16">
        <v>73.269430905086594</v>
      </c>
      <c r="F56" s="16">
        <v>70.982404313873914</v>
      </c>
      <c r="G56" s="16">
        <v>64.277630242493302</v>
      </c>
      <c r="H56" s="16">
        <v>66.566246186140148</v>
      </c>
      <c r="I56" s="16">
        <v>60.77727060823328</v>
      </c>
      <c r="J56" s="16">
        <v>55.731820137924217</v>
      </c>
      <c r="K56" s="16">
        <v>75.244064844283471</v>
      </c>
      <c r="L56" s="16">
        <v>80.306000715381288</v>
      </c>
      <c r="M56" s="16">
        <v>79.599086912567202</v>
      </c>
      <c r="N56" s="16">
        <v>80.583886826778141</v>
      </c>
      <c r="O56" s="16">
        <v>80.342483500177678</v>
      </c>
      <c r="P56" s="16">
        <v>79.14196658141887</v>
      </c>
      <c r="Q56" s="16">
        <v>80.461394245747584</v>
      </c>
      <c r="R56" s="16">
        <v>75.717322756302636</v>
      </c>
      <c r="S56" s="16">
        <v>78.892367567500585</v>
      </c>
      <c r="T56" s="16">
        <v>85.121330638897462</v>
      </c>
      <c r="U56" s="16">
        <v>86.896072702240787</v>
      </c>
      <c r="V56" s="16">
        <v>87.104761329740313</v>
      </c>
      <c r="W56" s="16">
        <f t="shared" si="0"/>
        <v>87.104761329740313</v>
      </c>
      <c r="X56" s="16">
        <v>87.104761329740313</v>
      </c>
      <c r="Y56" s="16">
        <f t="shared" si="1"/>
        <v>87.104761329740313</v>
      </c>
      <c r="Z56" s="16">
        <v>87.104761329740313</v>
      </c>
    </row>
    <row r="57" spans="1:26">
      <c r="A57" s="13" t="s">
        <v>106</v>
      </c>
      <c r="B57" s="14">
        <v>131145.77257721589</v>
      </c>
      <c r="C57" s="14">
        <v>137121.47884526729</v>
      </c>
      <c r="D57" s="14">
        <v>135052.3664756107</v>
      </c>
      <c r="E57" s="14">
        <v>112703.01866639761</v>
      </c>
      <c r="F57" s="14">
        <v>89844.207720555001</v>
      </c>
      <c r="G57" s="14">
        <v>72277.49389353329</v>
      </c>
      <c r="H57" s="14">
        <v>72522.986572127571</v>
      </c>
      <c r="I57" s="14">
        <v>66041.78610304257</v>
      </c>
      <c r="J57" s="14">
        <v>61906.074705250037</v>
      </c>
      <c r="K57" s="14">
        <v>101290.94813564319</v>
      </c>
      <c r="L57" s="14">
        <v>124695.16307049181</v>
      </c>
      <c r="M57" s="14">
        <v>127423.6603671059</v>
      </c>
      <c r="N57" s="14">
        <v>140036.8767464566</v>
      </c>
      <c r="O57" s="14">
        <v>147381.15560905021</v>
      </c>
      <c r="P57" s="14">
        <v>156862.4986604017</v>
      </c>
      <c r="Q57" s="14">
        <v>168235.71854455411</v>
      </c>
      <c r="R57" s="14">
        <v>165179.79550849239</v>
      </c>
      <c r="S57" s="14">
        <v>187689.46685101179</v>
      </c>
      <c r="T57" s="14">
        <v>210145.63289839571</v>
      </c>
      <c r="U57" s="14">
        <v>229934.10771623041</v>
      </c>
      <c r="V57" s="14">
        <v>220001.40813180301</v>
      </c>
      <c r="W57" s="14">
        <f t="shared" si="0"/>
        <v>220001.40813180301</v>
      </c>
      <c r="X57" s="14">
        <v>220001.40813180301</v>
      </c>
      <c r="Y57" s="14">
        <f t="shared" si="1"/>
        <v>220001.40813180301</v>
      </c>
      <c r="Z57" s="14">
        <v>220001.40813180301</v>
      </c>
    </row>
    <row r="58" spans="1:26">
      <c r="A58" s="13" t="s">
        <v>107</v>
      </c>
      <c r="B58" s="15">
        <v>1080</v>
      </c>
      <c r="C58" s="15">
        <v>1448</v>
      </c>
      <c r="D58" s="15">
        <v>1738</v>
      </c>
      <c r="E58" s="15">
        <v>1548</v>
      </c>
      <c r="F58" s="15">
        <v>1470</v>
      </c>
      <c r="G58" s="15">
        <v>1671</v>
      </c>
      <c r="H58" s="15">
        <v>2438</v>
      </c>
      <c r="I58" s="15">
        <v>1098</v>
      </c>
      <c r="J58" s="15">
        <v>964</v>
      </c>
      <c r="K58" s="15">
        <v>1580</v>
      </c>
      <c r="L58" s="15">
        <v>1969</v>
      </c>
      <c r="M58" s="15">
        <v>1970</v>
      </c>
      <c r="N58" s="15">
        <v>1974</v>
      </c>
      <c r="O58" s="15">
        <v>1947</v>
      </c>
      <c r="P58" s="15">
        <v>1852</v>
      </c>
      <c r="Q58" s="15">
        <v>1877</v>
      </c>
      <c r="R58" s="15">
        <v>1828</v>
      </c>
      <c r="S58" s="15">
        <v>1886</v>
      </c>
      <c r="T58" s="15">
        <v>2365</v>
      </c>
      <c r="U58" s="15">
        <v>2431</v>
      </c>
      <c r="V58" s="15">
        <v>2382</v>
      </c>
      <c r="W58" s="15">
        <f t="shared" si="0"/>
        <v>2382</v>
      </c>
      <c r="X58" s="15">
        <v>2382</v>
      </c>
      <c r="Y58" s="15">
        <f t="shared" si="1"/>
        <v>2382</v>
      </c>
      <c r="Z58" s="15">
        <v>2382</v>
      </c>
    </row>
    <row r="59" spans="1:26">
      <c r="A59" s="13" t="s">
        <v>108</v>
      </c>
      <c r="B59" s="15">
        <v>9374</v>
      </c>
      <c r="C59" s="15">
        <v>8720</v>
      </c>
      <c r="D59" s="15">
        <v>7853</v>
      </c>
      <c r="E59" s="15">
        <v>6354</v>
      </c>
      <c r="F59" s="15">
        <v>4368</v>
      </c>
      <c r="G59" s="15">
        <v>3445</v>
      </c>
      <c r="H59" s="15">
        <v>3355</v>
      </c>
      <c r="I59" s="15">
        <v>3278</v>
      </c>
      <c r="J59" s="15">
        <v>3388</v>
      </c>
      <c r="K59" s="15">
        <v>5091</v>
      </c>
      <c r="L59" s="15">
        <v>6432</v>
      </c>
      <c r="M59" s="15">
        <v>6838</v>
      </c>
      <c r="N59" s="15">
        <v>7761</v>
      </c>
      <c r="O59" s="15">
        <v>8667</v>
      </c>
      <c r="P59" s="15">
        <v>9728</v>
      </c>
      <c r="Q59" s="15">
        <v>10642</v>
      </c>
      <c r="R59" s="15">
        <v>10902</v>
      </c>
      <c r="S59" s="15">
        <v>12632</v>
      </c>
      <c r="T59" s="15">
        <v>13710</v>
      </c>
      <c r="U59" s="15">
        <v>15338</v>
      </c>
      <c r="V59" s="15">
        <v>14345</v>
      </c>
      <c r="W59" s="15">
        <f t="shared" si="0"/>
        <v>14345</v>
      </c>
      <c r="X59" s="15">
        <v>14345</v>
      </c>
      <c r="Y59" s="15">
        <f t="shared" si="1"/>
        <v>14345</v>
      </c>
      <c r="Z59" s="15">
        <v>14345</v>
      </c>
    </row>
    <row r="60" spans="1:26">
      <c r="A60" s="13" t="s">
        <v>109</v>
      </c>
      <c r="B60" s="15">
        <v>1353</v>
      </c>
      <c r="C60" s="15">
        <v>1797</v>
      </c>
      <c r="D60" s="15">
        <v>1968</v>
      </c>
      <c r="E60" s="15">
        <v>1683</v>
      </c>
      <c r="F60" s="15">
        <v>1549</v>
      </c>
      <c r="G60" s="15">
        <v>1212</v>
      </c>
      <c r="H60" s="15">
        <v>1240</v>
      </c>
      <c r="I60" s="15">
        <v>1111</v>
      </c>
      <c r="J60" s="15">
        <v>954</v>
      </c>
      <c r="K60" s="15">
        <v>1604</v>
      </c>
      <c r="L60" s="15">
        <v>1983</v>
      </c>
      <c r="M60" s="15">
        <v>1998</v>
      </c>
      <c r="N60" s="15">
        <v>2042</v>
      </c>
      <c r="O60" s="15">
        <v>1949</v>
      </c>
      <c r="P60" s="15">
        <v>1872</v>
      </c>
      <c r="Q60" s="15">
        <v>1953</v>
      </c>
      <c r="R60" s="15">
        <v>1823</v>
      </c>
      <c r="S60" s="15">
        <v>1944</v>
      </c>
      <c r="T60" s="15">
        <v>2285</v>
      </c>
      <c r="U60" s="15">
        <v>2442</v>
      </c>
      <c r="V60" s="15">
        <v>2407</v>
      </c>
      <c r="W60" s="15">
        <f t="shared" si="0"/>
        <v>2407</v>
      </c>
      <c r="X60" s="15">
        <v>2407</v>
      </c>
      <c r="Y60" s="15">
        <f t="shared" si="1"/>
        <v>2407</v>
      </c>
      <c r="Z60" s="15">
        <v>2407</v>
      </c>
    </row>
    <row r="61" spans="1:26">
      <c r="A61" s="13" t="s">
        <v>110</v>
      </c>
      <c r="B61" s="15">
        <v>247</v>
      </c>
      <c r="C61" s="15">
        <v>357</v>
      </c>
      <c r="D61" s="15">
        <v>408</v>
      </c>
      <c r="E61" s="15">
        <v>358</v>
      </c>
      <c r="F61" s="15">
        <v>351</v>
      </c>
      <c r="G61" s="15">
        <v>300</v>
      </c>
      <c r="H61" s="15">
        <v>293</v>
      </c>
      <c r="I61" s="15">
        <v>261</v>
      </c>
      <c r="J61" s="15">
        <v>212</v>
      </c>
      <c r="K61" s="15">
        <v>379</v>
      </c>
      <c r="L61" s="15">
        <v>474</v>
      </c>
      <c r="M61" s="15">
        <v>419</v>
      </c>
      <c r="N61" s="15">
        <v>487</v>
      </c>
      <c r="O61" s="15">
        <v>452</v>
      </c>
      <c r="P61" s="15">
        <v>460</v>
      </c>
      <c r="Q61" s="15">
        <v>464</v>
      </c>
      <c r="R61" s="15">
        <v>384</v>
      </c>
      <c r="S61" s="15">
        <v>416</v>
      </c>
      <c r="T61" s="15">
        <v>529</v>
      </c>
      <c r="U61" s="15">
        <v>536</v>
      </c>
      <c r="V61" s="15">
        <v>531</v>
      </c>
      <c r="W61" s="15">
        <f t="shared" si="0"/>
        <v>531</v>
      </c>
      <c r="X61" s="15">
        <v>531</v>
      </c>
      <c r="Y61" s="15">
        <f t="shared" si="1"/>
        <v>531</v>
      </c>
      <c r="Z61" s="15">
        <v>531</v>
      </c>
    </row>
  </sheetData>
  <conditionalFormatting sqref="A1">
    <cfRule type="expression" dxfId="209" priority="16">
      <formula>TRUE</formula>
    </cfRule>
  </conditionalFormatting>
  <conditionalFormatting sqref="A15:U15">
    <cfRule type="expression" dxfId="208" priority="24">
      <formula>TRUE</formula>
    </cfRule>
  </conditionalFormatting>
  <conditionalFormatting sqref="A17:U17">
    <cfRule type="expression" dxfId="207" priority="27">
      <formula>TRUE</formula>
    </cfRule>
  </conditionalFormatting>
  <conditionalFormatting sqref="A18:U21">
    <cfRule type="notContainsBlanks" dxfId="206" priority="15">
      <formula>LEN(TRIM(A18))&gt;0</formula>
    </cfRule>
  </conditionalFormatting>
  <conditionalFormatting sqref="A1:U1">
    <cfRule type="expression" dxfId="205" priority="21">
      <formula>TRUE</formula>
    </cfRule>
  </conditionalFormatting>
  <conditionalFormatting sqref="A21:U21">
    <cfRule type="expression" dxfId="204" priority="30">
      <formula>TRUE</formula>
    </cfRule>
  </conditionalFormatting>
  <conditionalFormatting sqref="A27:U27">
    <cfRule type="expression" dxfId="203" priority="33">
      <formula>TRUE</formula>
    </cfRule>
  </conditionalFormatting>
  <conditionalFormatting sqref="A31:U31">
    <cfRule type="expression" dxfId="202" priority="36">
      <formula>TRUE</formula>
    </cfRule>
  </conditionalFormatting>
  <conditionalFormatting sqref="A33:U33">
    <cfRule type="expression" dxfId="201" priority="39">
      <formula>TRUE</formula>
    </cfRule>
  </conditionalFormatting>
  <conditionalFormatting sqref="A36:U36">
    <cfRule type="expression" dxfId="200" priority="42">
      <formula>TRUE</formula>
    </cfRule>
  </conditionalFormatting>
  <conditionalFormatting sqref="A39:U39">
    <cfRule type="expression" dxfId="199" priority="45">
      <formula>TRUE</formula>
    </cfRule>
  </conditionalFormatting>
  <conditionalFormatting sqref="A46:U46">
    <cfRule type="expression" dxfId="198" priority="48">
      <formula>TRUE</formula>
    </cfRule>
  </conditionalFormatting>
  <conditionalFormatting sqref="A56:U56">
    <cfRule type="expression" dxfId="197" priority="51">
      <formula>TRUE</formula>
    </cfRule>
  </conditionalFormatting>
  <conditionalFormatting sqref="A61:U61">
    <cfRule type="expression" dxfId="196" priority="54">
      <formula>TRUE</formula>
    </cfRule>
  </conditionalFormatting>
  <conditionalFormatting sqref="B1">
    <cfRule type="expression" dxfId="195" priority="19">
      <formula>TRUE</formula>
    </cfRule>
  </conditionalFormatting>
  <conditionalFormatting sqref="B15">
    <cfRule type="expression" dxfId="194" priority="22">
      <formula>TRUE</formula>
    </cfRule>
  </conditionalFormatting>
  <conditionalFormatting sqref="B17">
    <cfRule type="expression" dxfId="193" priority="25">
      <formula>TRUE</formula>
    </cfRule>
  </conditionalFormatting>
  <conditionalFormatting sqref="B2">
    <cfRule type="expression" dxfId="192" priority="17">
      <formula>TRUE</formula>
    </cfRule>
  </conditionalFormatting>
  <conditionalFormatting sqref="B21">
    <cfRule type="expression" dxfId="191" priority="28">
      <formula>TRUE</formula>
    </cfRule>
  </conditionalFormatting>
  <conditionalFormatting sqref="B27">
    <cfRule type="expression" dxfId="190" priority="31">
      <formula>TRUE</formula>
    </cfRule>
  </conditionalFormatting>
  <conditionalFormatting sqref="B2:B15 B17:B61">
    <cfRule type="expression" dxfId="189" priority="56">
      <formula>TRUE</formula>
    </cfRule>
  </conditionalFormatting>
  <conditionalFormatting sqref="B31">
    <cfRule type="expression" dxfId="188" priority="34">
      <formula>TRUE</formula>
    </cfRule>
  </conditionalFormatting>
  <conditionalFormatting sqref="B33">
    <cfRule type="expression" dxfId="187" priority="37">
      <formula>TRUE</formula>
    </cfRule>
  </conditionalFormatting>
  <conditionalFormatting sqref="B36">
    <cfRule type="expression" dxfId="186" priority="40">
      <formula>TRUE</formula>
    </cfRule>
  </conditionalFormatting>
  <conditionalFormatting sqref="B39">
    <cfRule type="expression" dxfId="185" priority="43">
      <formula>TRUE</formula>
    </cfRule>
  </conditionalFormatting>
  <conditionalFormatting sqref="B46">
    <cfRule type="expression" dxfId="184" priority="46">
      <formula>TRUE</formula>
    </cfRule>
  </conditionalFormatting>
  <conditionalFormatting sqref="B56">
    <cfRule type="expression" dxfId="183" priority="49">
      <formula>TRUE</formula>
    </cfRule>
  </conditionalFormatting>
  <conditionalFormatting sqref="B61">
    <cfRule type="expression" dxfId="182" priority="52">
      <formula>TRUE</formula>
    </cfRule>
  </conditionalFormatting>
  <conditionalFormatting sqref="B16">
    <cfRule type="expression" dxfId="181" priority="14">
      <formula>TRUE</formula>
    </cfRule>
  </conditionalFormatting>
  <conditionalFormatting sqref="V15:Z15">
    <cfRule type="expression" dxfId="180" priority="3">
      <formula>TRUE</formula>
    </cfRule>
  </conditionalFormatting>
  <conditionalFormatting sqref="V17:Z17">
    <cfRule type="expression" dxfId="179" priority="4">
      <formula>TRUE</formula>
    </cfRule>
  </conditionalFormatting>
  <conditionalFormatting sqref="V18:Z21">
    <cfRule type="notContainsBlanks" dxfId="178" priority="1">
      <formula>LEN(TRIM(V18))&gt;0</formula>
    </cfRule>
  </conditionalFormatting>
  <conditionalFormatting sqref="V1:Z1">
    <cfRule type="expression" dxfId="177" priority="2">
      <formula>TRUE</formula>
    </cfRule>
  </conditionalFormatting>
  <conditionalFormatting sqref="V21:Z21">
    <cfRule type="expression" dxfId="176" priority="5">
      <formula>TRUE</formula>
    </cfRule>
  </conditionalFormatting>
  <conditionalFormatting sqref="V27:Z27">
    <cfRule type="expression" dxfId="175" priority="6">
      <formula>TRUE</formula>
    </cfRule>
  </conditionalFormatting>
  <conditionalFormatting sqref="V31:Z31">
    <cfRule type="expression" dxfId="174" priority="7">
      <formula>TRUE</formula>
    </cfRule>
  </conditionalFormatting>
  <conditionalFormatting sqref="V33:Z33">
    <cfRule type="expression" dxfId="173" priority="8">
      <formula>TRUE</formula>
    </cfRule>
  </conditionalFormatting>
  <conditionalFormatting sqref="V36:Z36">
    <cfRule type="expression" dxfId="172" priority="9">
      <formula>TRUE</formula>
    </cfRule>
  </conditionalFormatting>
  <conditionalFormatting sqref="V39:Z39">
    <cfRule type="expression" dxfId="171" priority="10">
      <formula>TRUE</formula>
    </cfRule>
  </conditionalFormatting>
  <conditionalFormatting sqref="V46:Z46">
    <cfRule type="expression" dxfId="170" priority="11">
      <formula>TRUE</formula>
    </cfRule>
  </conditionalFormatting>
  <conditionalFormatting sqref="V56:Z56">
    <cfRule type="expression" dxfId="169" priority="12">
      <formula>TRUE</formula>
    </cfRule>
  </conditionalFormatting>
  <conditionalFormatting sqref="V61:Z61">
    <cfRule type="expression" dxfId="168" priority="13">
      <formula>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C41D-1C23-E94C-9ADF-41CEEEFA6DA4}">
  <dimension ref="A1:Z61"/>
  <sheetViews>
    <sheetView topLeftCell="M1" workbookViewId="0">
      <selection activeCell="AC17" sqref="AC17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118</v>
      </c>
      <c r="B1" s="2" t="s">
        <v>52</v>
      </c>
      <c r="C1" s="2" t="s">
        <v>52</v>
      </c>
      <c r="D1" s="2" t="s">
        <v>52</v>
      </c>
      <c r="E1" s="2" t="s">
        <v>52</v>
      </c>
      <c r="F1" s="2" t="s">
        <v>52</v>
      </c>
      <c r="G1" s="2" t="s">
        <v>52</v>
      </c>
      <c r="H1" s="2" t="s">
        <v>52</v>
      </c>
      <c r="I1" s="2" t="s">
        <v>52</v>
      </c>
      <c r="J1" s="2" t="s">
        <v>52</v>
      </c>
      <c r="K1" s="2" t="s">
        <v>52</v>
      </c>
      <c r="L1" s="2" t="s">
        <v>52</v>
      </c>
      <c r="M1" s="2" t="s">
        <v>52</v>
      </c>
      <c r="N1" s="2" t="s">
        <v>52</v>
      </c>
      <c r="O1" s="2" t="s">
        <v>52</v>
      </c>
      <c r="P1" s="2" t="s">
        <v>52</v>
      </c>
      <c r="Q1" s="2" t="s">
        <v>52</v>
      </c>
      <c r="R1" s="2" t="s">
        <v>52</v>
      </c>
      <c r="S1" s="2" t="s">
        <v>52</v>
      </c>
      <c r="T1" s="2" t="s">
        <v>52</v>
      </c>
      <c r="U1" s="2" t="s">
        <v>52</v>
      </c>
      <c r="V1" s="2" t="s">
        <v>51</v>
      </c>
      <c r="W1" s="2" t="s">
        <v>51</v>
      </c>
      <c r="X1" s="2" t="s">
        <v>50</v>
      </c>
      <c r="Y1" s="2" t="s">
        <v>51</v>
      </c>
      <c r="Z1" s="2" t="s">
        <v>52</v>
      </c>
    </row>
    <row r="2" spans="1:26" ht="48">
      <c r="A2" s="2" t="s">
        <v>53</v>
      </c>
      <c r="B2" s="2" t="s">
        <v>118</v>
      </c>
      <c r="C2" s="2" t="s">
        <v>118</v>
      </c>
      <c r="D2" s="2" t="s">
        <v>118</v>
      </c>
      <c r="E2" s="2" t="s">
        <v>118</v>
      </c>
      <c r="F2" s="2" t="s">
        <v>118</v>
      </c>
      <c r="G2" s="2" t="s">
        <v>118</v>
      </c>
      <c r="H2" s="2" t="s">
        <v>118</v>
      </c>
      <c r="I2" s="2" t="s">
        <v>118</v>
      </c>
      <c r="J2" s="2" t="s">
        <v>118</v>
      </c>
      <c r="K2" s="2" t="s">
        <v>118</v>
      </c>
      <c r="L2" s="2" t="s">
        <v>118</v>
      </c>
      <c r="M2" s="2" t="s">
        <v>118</v>
      </c>
      <c r="N2" s="2" t="s">
        <v>118</v>
      </c>
      <c r="O2" s="2" t="s">
        <v>118</v>
      </c>
      <c r="P2" s="2" t="s">
        <v>118</v>
      </c>
      <c r="Q2" s="2" t="s">
        <v>118</v>
      </c>
      <c r="R2" s="2" t="s">
        <v>118</v>
      </c>
      <c r="S2" s="2" t="s">
        <v>118</v>
      </c>
      <c r="T2" s="2" t="s">
        <v>118</v>
      </c>
      <c r="U2" s="2" t="s">
        <v>118</v>
      </c>
      <c r="V2" s="2" t="s">
        <v>112</v>
      </c>
      <c r="W2" s="2" t="s">
        <v>112</v>
      </c>
      <c r="X2" s="2" t="s">
        <v>113</v>
      </c>
      <c r="Y2" s="2" t="s">
        <v>112</v>
      </c>
      <c r="Z2" s="2" t="s">
        <v>114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45</v>
      </c>
      <c r="C4" s="2">
        <v>45</v>
      </c>
      <c r="D4" s="2">
        <v>45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45</v>
      </c>
      <c r="M4" s="2">
        <v>45</v>
      </c>
      <c r="N4" s="2">
        <v>45</v>
      </c>
      <c r="O4" s="2">
        <v>45</v>
      </c>
      <c r="P4" s="2">
        <v>45</v>
      </c>
      <c r="Q4" s="2">
        <v>45</v>
      </c>
      <c r="R4" s="2">
        <v>45</v>
      </c>
      <c r="S4" s="2">
        <v>45</v>
      </c>
      <c r="T4" s="2">
        <v>45</v>
      </c>
      <c r="U4" s="2">
        <v>45</v>
      </c>
      <c r="V4" s="2">
        <v>45</v>
      </c>
      <c r="W4" s="2">
        <v>45</v>
      </c>
      <c r="X4" s="2">
        <v>45</v>
      </c>
      <c r="Y4" s="2">
        <v>45</v>
      </c>
      <c r="Z4" s="2">
        <v>45</v>
      </c>
    </row>
    <row r="5" spans="1:26" ht="15.95">
      <c r="A5" s="2" t="s">
        <v>58</v>
      </c>
      <c r="B5" s="2">
        <v>8</v>
      </c>
      <c r="C5" s="2">
        <v>8</v>
      </c>
      <c r="D5" s="2">
        <v>8</v>
      </c>
      <c r="E5" s="2">
        <v>8</v>
      </c>
      <c r="F5" s="2">
        <v>8</v>
      </c>
      <c r="G5" s="2">
        <v>8</v>
      </c>
      <c r="H5" s="2">
        <v>8</v>
      </c>
      <c r="I5" s="2">
        <v>8</v>
      </c>
      <c r="J5" s="2">
        <v>8</v>
      </c>
      <c r="K5" s="2">
        <v>8</v>
      </c>
      <c r="L5" s="2">
        <v>8</v>
      </c>
      <c r="M5" s="2">
        <v>8</v>
      </c>
      <c r="N5" s="2">
        <v>8</v>
      </c>
      <c r="O5" s="2">
        <v>8</v>
      </c>
      <c r="P5" s="2">
        <v>8</v>
      </c>
      <c r="Q5" s="2">
        <v>8</v>
      </c>
      <c r="R5" s="2">
        <v>8</v>
      </c>
      <c r="S5" s="2">
        <v>8</v>
      </c>
      <c r="T5" s="2">
        <v>8</v>
      </c>
      <c r="U5" s="2">
        <v>8</v>
      </c>
      <c r="V5" s="2">
        <v>1.86</v>
      </c>
      <c r="W5" s="2">
        <f>(V5+X5)/2</f>
        <v>1.835</v>
      </c>
      <c r="X5" s="2">
        <v>1.81</v>
      </c>
      <c r="Y5" s="2">
        <f>(X5+Z5)/2</f>
        <v>1.78</v>
      </c>
      <c r="Z5" s="2">
        <v>1.75</v>
      </c>
    </row>
    <row r="6" spans="1:26">
      <c r="A6" s="13" t="s">
        <v>59</v>
      </c>
      <c r="B6" s="14">
        <v>-1643211.774305</v>
      </c>
      <c r="C6" s="14">
        <v>-1366464.1370010001</v>
      </c>
      <c r="D6" s="14">
        <v>-1141267.671687</v>
      </c>
      <c r="E6" s="14">
        <v>-899829.49844300002</v>
      </c>
      <c r="F6" s="14">
        <v>-436599.71718299988</v>
      </c>
      <c r="G6" s="14">
        <v>-211174.75031900001</v>
      </c>
      <c r="H6" s="14">
        <v>-260978.01238900001</v>
      </c>
      <c r="I6" s="14">
        <v>-410898.48452300002</v>
      </c>
      <c r="J6" s="14">
        <v>-576198.70233800006</v>
      </c>
      <c r="K6" s="14">
        <v>-640669.43646499992</v>
      </c>
      <c r="L6" s="14">
        <v>-769857.57603899995</v>
      </c>
      <c r="M6" s="14">
        <v>-861612.49415500008</v>
      </c>
      <c r="N6" s="14">
        <v>-1069332.923068</v>
      </c>
      <c r="O6" s="14">
        <v>-1358713.6585599999</v>
      </c>
      <c r="P6" s="14">
        <v>-1678252.5164699999</v>
      </c>
      <c r="Q6" s="14">
        <v>-1778892.6988009999</v>
      </c>
      <c r="R6" s="14">
        <v>-1821935.3478930001</v>
      </c>
      <c r="S6" s="14">
        <v>-2145488.3233150002</v>
      </c>
      <c r="T6" s="14">
        <v>-1997110.649557</v>
      </c>
      <c r="U6" s="14">
        <v>-2282186.8270749999</v>
      </c>
      <c r="V6" s="14">
        <v>103958.451317</v>
      </c>
      <c r="W6" s="14">
        <f>(V6+X6)/2</f>
        <v>103937.1496955</v>
      </c>
      <c r="X6" s="14">
        <v>103915.84807399999</v>
      </c>
      <c r="Y6" s="14">
        <f>(X6+Z6)/2</f>
        <v>103907.33636650001</v>
      </c>
      <c r="Z6" s="14">
        <v>103898.82465900001</v>
      </c>
    </row>
    <row r="7" spans="1:26">
      <c r="A7" s="13" t="s">
        <v>60</v>
      </c>
      <c r="B7" s="14">
        <v>6884554.879369</v>
      </c>
      <c r="C7" s="14">
        <v>7291212.1059790002</v>
      </c>
      <c r="D7" s="14">
        <v>7283409.7511939993</v>
      </c>
      <c r="E7" s="14">
        <v>6191093.7412220007</v>
      </c>
      <c r="F7" s="14">
        <v>4976907.1675650002</v>
      </c>
      <c r="G7" s="14">
        <v>3633189.625552</v>
      </c>
      <c r="H7" s="14">
        <v>3875379.3623350002</v>
      </c>
      <c r="I7" s="14">
        <v>3883758.3365540002</v>
      </c>
      <c r="J7" s="14">
        <v>3906762.2594079999</v>
      </c>
      <c r="K7" s="14">
        <v>5633019.1950759999</v>
      </c>
      <c r="L7" s="14">
        <v>6708389.7797979992</v>
      </c>
      <c r="M7" s="14">
        <v>6650301.1732239993</v>
      </c>
      <c r="N7" s="14">
        <v>7124759.3203850007</v>
      </c>
      <c r="O7" s="14">
        <v>7587437.9798019994</v>
      </c>
      <c r="P7" s="14">
        <v>8061855.1066800002</v>
      </c>
      <c r="Q7" s="14">
        <v>8261468.284035</v>
      </c>
      <c r="R7" s="14">
        <v>7959647.3388519986</v>
      </c>
      <c r="S7" s="14">
        <v>8730821.7983580008</v>
      </c>
      <c r="T7" s="14">
        <v>9005597.284514999</v>
      </c>
      <c r="U7" s="14">
        <v>9768671.1889300011</v>
      </c>
      <c r="V7" s="14">
        <v>3664237.60714</v>
      </c>
      <c r="W7" s="14">
        <f t="shared" ref="W7:W61" si="0">(V7+X7)/2</f>
        <v>3664000.2188200001</v>
      </c>
      <c r="X7" s="14">
        <v>3663762.8305000002</v>
      </c>
      <c r="Y7" s="14">
        <f t="shared" ref="Y7:Y61" si="1">(X7+Z7)/2</f>
        <v>3663456.8670399999</v>
      </c>
      <c r="Z7" s="14">
        <v>3663150.9035800002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>
        <v>421015.40725100011</v>
      </c>
      <c r="C10" s="14">
        <v>252941.87977500001</v>
      </c>
      <c r="D10" s="14">
        <v>124606.51413900001</v>
      </c>
      <c r="E10" s="14">
        <v>510714.13672000013</v>
      </c>
      <c r="F10" s="14">
        <v>305633.60703000001</v>
      </c>
      <c r="G10" s="14">
        <v>772162.11334999988</v>
      </c>
      <c r="H10" s="14">
        <v>385316.90175999998</v>
      </c>
      <c r="I10" s="14">
        <v>393403.93423700001</v>
      </c>
      <c r="J10" s="14">
        <v>697385.6105500001</v>
      </c>
      <c r="K10" s="14">
        <v>398190.68259699998</v>
      </c>
      <c r="L10" s="14">
        <v>138609.274099</v>
      </c>
      <c r="M10" s="14">
        <v>793586.66200899985</v>
      </c>
      <c r="N10" s="14">
        <v>942534.90080099972</v>
      </c>
      <c r="O10" s="14">
        <v>581281.27311800013</v>
      </c>
      <c r="P10" s="14">
        <v>282547.59000700002</v>
      </c>
      <c r="Q10" s="14">
        <v>426359.28843100002</v>
      </c>
      <c r="R10" s="14">
        <v>803192.45676299953</v>
      </c>
      <c r="S10" s="14">
        <v>553067.94657099992</v>
      </c>
      <c r="T10" s="14">
        <v>1000655.190717</v>
      </c>
      <c r="U10" s="14">
        <v>354851.87124000012</v>
      </c>
      <c r="V10" s="14">
        <v>161033.28818</v>
      </c>
      <c r="W10" s="14">
        <f t="shared" si="0"/>
        <v>160979.75972</v>
      </c>
      <c r="X10" s="14">
        <v>160926.23126</v>
      </c>
      <c r="Y10" s="14">
        <f t="shared" si="1"/>
        <v>160863.78992000001</v>
      </c>
      <c r="Z10" s="14">
        <v>160801.34857999999</v>
      </c>
    </row>
    <row r="11" spans="1:26">
      <c r="A11" s="13" t="s">
        <v>64</v>
      </c>
      <c r="B11" s="14">
        <v>16848.510672</v>
      </c>
      <c r="C11" s="14">
        <v>12394.905444</v>
      </c>
      <c r="D11" s="14">
        <v>8092.6165439999986</v>
      </c>
      <c r="E11" s="14">
        <v>11518.704024000001</v>
      </c>
      <c r="F11" s="14">
        <v>8194.5802320000021</v>
      </c>
      <c r="G11" s="14">
        <v>4314.816984</v>
      </c>
      <c r="H11" s="14">
        <v>7157.2225800000006</v>
      </c>
      <c r="I11" s="14">
        <v>10994.448899999999</v>
      </c>
      <c r="J11" s="14">
        <v>10490.406048000001</v>
      </c>
      <c r="K11" s="14">
        <v>11067.027959999999</v>
      </c>
      <c r="L11" s="14">
        <v>7651.176096000002</v>
      </c>
      <c r="M11" s="14">
        <v>8678.7122280000021</v>
      </c>
      <c r="N11" s="14">
        <v>9694.7090520000002</v>
      </c>
      <c r="O11" s="14">
        <v>13279.20282</v>
      </c>
      <c r="P11" s="14">
        <v>15382.337052000001</v>
      </c>
      <c r="Q11" s="14">
        <v>17153.886311999999</v>
      </c>
      <c r="R11" s="14">
        <v>15027.664151999999</v>
      </c>
      <c r="S11" s="14">
        <v>17442.841068000002</v>
      </c>
      <c r="T11" s="14">
        <v>8586.6265920000005</v>
      </c>
      <c r="U11" s="14">
        <v>18076.995468000001</v>
      </c>
      <c r="V11" s="14"/>
      <c r="W11" s="14"/>
      <c r="X11" s="14"/>
      <c r="Y11" s="14"/>
      <c r="Z11" s="14"/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14">
        <f t="array" ref="B16">B4*1000*VLOOKUP(B3,[1]Capacity!$B$5:$I$35,2,0)*(IF(MIN(IF(VALUE(LEFT([1]Capacity!$D$5:$I$5,2))&gt;=B5,VALUE(LEFT([1]Capacity!$D$5:$I$5,2)),MAX(VALUE(LEFT([1]Capacity!$D$5:$I$5,2)))))&gt;MAX(IF(VALUE(LEFT([1]Capacity!$D$5:$I$5,2))&lt;B5,VALUE(LEFT([1]Capacity!$D$5:$I$5,2)),0)),IF(MAX(IF(VALUE(LEFT([1]Capacity!$D$5:$I$5,2))&lt;B5,VALUE(LEFT([1]Capacity!$D$5:$I$5,2)),0))&gt;0, VLOOKUP(B3, [1]Capacity!$B$5:$I$35, MATCH(CONCATENATE(MAX(IF(VALUE(LEFT([1]Capacity!$D$5:$I$5,2))&lt;B5,VALUE(LEFT([1]Capacity!$D$5:$I$5,2)),0)), " HR Capacity Credit (%)"), [1]Capacity!$B$5:$I$5, 0),0), 0)+(VLOOKUP(B3, [1]Capacity!$B$5:$I$35, MATCH(CONCATENATE(MIN(IF(VALUE(LEFT([1]Capacity!$D$5:$I$5,2))&gt;=B5,VALUE(LEFT([1]Capacity!$D$5:$I$5,2)),MAX(VALUE(LEFT([1]Capacity!$D$5:$I$5,2))))), " HR Capacity Credit (%)"), [1]Capacity!$B$5:$I$5, 0),0)-IF(MAX(IF(VALUE(LEFT([1]Capacity!$D$5:$I$5,2))&lt;B5,VALUE(LEFT([1]Capacity!$D$5:$I$5,2)),0))&gt;0, VLOOKUP(B3, [1]Capacity!$B$5:$I$35, MATCH(CONCATENATE(MAX(IF(VALUE(LEFT([1]Capacity!$D$5:$I$5,2))&lt;B5,VALUE(LEFT([1]Capacity!$D$5:$I$5,2)),0)), " HR Capacity Credit (%)"), [1]Capacity!$B$5:$I$5, 0),0), 0))*((B5-MAX(IF(VALUE(LEFT([1]Capacity!$D$5:$I$5,2))&lt;B5,VALUE(LEFT([1]Capacity!$D$5:$I$5,2)),0)))/(MIN(IF(VALUE(LEFT([1]Capacity!$D$5:$I$5,2))&gt;=B5,VALUE(LEFT([1]Capacity!$D$5:$I$5,2)),MAX(VALUE(LEFT([1]Capacity!$D$5:$I$5,2)))))-MAX(IF(VALUE(LEFT([1]Capacity!$D$5:$I$5,2))&lt;B5,VALUE(LEFT([1]Capacity!$D$5:$I$5,2)),0)))),VLOOKUP(B3, [1]Capacity!$B$5:$I$35, MATCH(CONCATENATE(MIN(IF(VALUE(LEFT([1]Capacity!$D$5:$I$5,2))&gt;=B5,VALUE(LEFT([1]Capacity!$D$5:$I$5,2)),MAX(VALUE(LEFT([1]Capacity!$D$5:$I$5,2))))), " HR Capacity Credit (%)"), [1]Capacity!$B$5:$I$5, 0),0))/100)</f>
        <v>9059400</v>
      </c>
      <c r="C16" s="14">
        <f t="array" ref="C16">C4*1000*VLOOKUP(C3,[1]Capacity!$B$5:$I$35,2,0)*(IF(MIN(IF(VALUE(LEFT([1]Capacity!$D$5:$I$5,2))&gt;=C5,VALUE(LEFT([1]Capacity!$D$5:$I$5,2)),MAX(VALUE(LEFT([1]Capacity!$D$5:$I$5,2)))))&gt;MAX(IF(VALUE(LEFT([1]Capacity!$D$5:$I$5,2))&lt;C5,VALUE(LEFT([1]Capacity!$D$5:$I$5,2)),0)),IF(MAX(IF(VALUE(LEFT([1]Capacity!$D$5:$I$5,2))&lt;C5,VALUE(LEFT([1]Capacity!$D$5:$I$5,2)),0))&gt;0, VLOOKUP(C3, [1]Capacity!$B$5:$I$35, MATCH(CONCATENATE(MAX(IF(VALUE(LEFT([1]Capacity!$D$5:$I$5,2))&lt;C5,VALUE(LEFT([1]Capacity!$D$5:$I$5,2)),0)), " HR Capacity Credit (%)"), [1]Capacity!$B$5:$I$5, 0),0), 0)+(VLOOKUP(C3, [1]Capacity!$B$5:$I$35, MATCH(CONCATENATE(MIN(IF(VALUE(LEFT([1]Capacity!$D$5:$I$5,2))&gt;=C5,VALUE(LEFT([1]Capacity!$D$5:$I$5,2)),MAX(VALUE(LEFT([1]Capacity!$D$5:$I$5,2))))), " HR Capacity Credit (%)"), [1]Capacity!$B$5:$I$5, 0),0)-IF(MAX(IF(VALUE(LEFT([1]Capacity!$D$5:$I$5,2))&lt;C5,VALUE(LEFT([1]Capacity!$D$5:$I$5,2)),0))&gt;0, VLOOKUP(C3, [1]Capacity!$B$5:$I$35, MATCH(CONCATENATE(MAX(IF(VALUE(LEFT([1]Capacity!$D$5:$I$5,2))&lt;C5,VALUE(LEFT([1]Capacity!$D$5:$I$5,2)),0)), " HR Capacity Credit (%)"), [1]Capacity!$B$5:$I$5, 0),0), 0))*((C5-MAX(IF(VALUE(LEFT([1]Capacity!$D$5:$I$5,2))&lt;C5,VALUE(LEFT([1]Capacity!$D$5:$I$5,2)),0)))/(MIN(IF(VALUE(LEFT([1]Capacity!$D$5:$I$5,2))&gt;=C5,VALUE(LEFT([1]Capacity!$D$5:$I$5,2)),MAX(VALUE(LEFT([1]Capacity!$D$5:$I$5,2)))))-MAX(IF(VALUE(LEFT([1]Capacity!$D$5:$I$5,2))&lt;C5,VALUE(LEFT([1]Capacity!$D$5:$I$5,2)),0)))),VLOOKUP(C3, [1]Capacity!$B$5:$I$35, MATCH(CONCATENATE(MIN(IF(VALUE(LEFT([1]Capacity!$D$5:$I$5,2))&gt;=C5,VALUE(LEFT([1]Capacity!$D$5:$I$5,2)),MAX(VALUE(LEFT([1]Capacity!$D$5:$I$5,2))))), " HR Capacity Credit (%)"), [1]Capacity!$B$5:$I$5, 0),0))/100)</f>
        <v>9240300</v>
      </c>
      <c r="D16" s="14">
        <f t="array" ref="D16">D4*1000*VLOOKUP(D3,[1]Capacity!$B$5:$I$35,2,0)*(IF(MIN(IF(VALUE(LEFT([1]Capacity!$D$5:$I$5,2))&gt;=D5,VALUE(LEFT([1]Capacity!$D$5:$I$5,2)),MAX(VALUE(LEFT([1]Capacity!$D$5:$I$5,2)))))&gt;MAX(IF(VALUE(LEFT([1]Capacity!$D$5:$I$5,2))&lt;D5,VALUE(LEFT([1]Capacity!$D$5:$I$5,2)),0)),IF(MAX(IF(VALUE(LEFT([1]Capacity!$D$5:$I$5,2))&lt;D5,VALUE(LEFT([1]Capacity!$D$5:$I$5,2)),0))&gt;0, VLOOKUP(D3, [1]Capacity!$B$5:$I$35, MATCH(CONCATENATE(MAX(IF(VALUE(LEFT([1]Capacity!$D$5:$I$5,2))&lt;D5,VALUE(LEFT([1]Capacity!$D$5:$I$5,2)),0)), " HR Capacity Credit (%)"), [1]Capacity!$B$5:$I$5, 0),0), 0)+(VLOOKUP(D3, [1]Capacity!$B$5:$I$35, MATCH(CONCATENATE(MIN(IF(VALUE(LEFT([1]Capacity!$D$5:$I$5,2))&gt;=D5,VALUE(LEFT([1]Capacity!$D$5:$I$5,2)),MAX(VALUE(LEFT([1]Capacity!$D$5:$I$5,2))))), " HR Capacity Credit (%)"), [1]Capacity!$B$5:$I$5, 0),0)-IF(MAX(IF(VALUE(LEFT([1]Capacity!$D$5:$I$5,2))&lt;D5,VALUE(LEFT([1]Capacity!$D$5:$I$5,2)),0))&gt;0, VLOOKUP(D3, [1]Capacity!$B$5:$I$35, MATCH(CONCATENATE(MAX(IF(VALUE(LEFT([1]Capacity!$D$5:$I$5,2))&lt;D5,VALUE(LEFT([1]Capacity!$D$5:$I$5,2)),0)), " HR Capacity Credit (%)"), [1]Capacity!$B$5:$I$5, 0),0), 0))*((D5-MAX(IF(VALUE(LEFT([1]Capacity!$D$5:$I$5,2))&lt;D5,VALUE(LEFT([1]Capacity!$D$5:$I$5,2)),0)))/(MIN(IF(VALUE(LEFT([1]Capacity!$D$5:$I$5,2))&gt;=D5,VALUE(LEFT([1]Capacity!$D$5:$I$5,2)),MAX(VALUE(LEFT([1]Capacity!$D$5:$I$5,2)))))-MAX(IF(VALUE(LEFT([1]Capacity!$D$5:$I$5,2))&lt;D5,VALUE(LEFT([1]Capacity!$D$5:$I$5,2)),0)))),VLOOKUP(D3, [1]Capacity!$B$5:$I$35, MATCH(CONCATENATE(MIN(IF(VALUE(LEFT([1]Capacity!$D$5:$I$5,2))&gt;=D5,VALUE(LEFT([1]Capacity!$D$5:$I$5,2)),MAX(VALUE(LEFT([1]Capacity!$D$5:$I$5,2))))), " HR Capacity Credit (%)"), [1]Capacity!$B$5:$I$5, 0),0))/100)</f>
        <v>9425250</v>
      </c>
      <c r="E16" s="14">
        <f t="array" ref="E16">E4*1000*VLOOKUP(E3,[1]Capacity!$B$5:$I$35,2,0)*(IF(MIN(IF(VALUE(LEFT([1]Capacity!$D$5:$I$5,2))&gt;=E5,VALUE(LEFT([1]Capacity!$D$5:$I$5,2)),MAX(VALUE(LEFT([1]Capacity!$D$5:$I$5,2)))))&gt;MAX(IF(VALUE(LEFT([1]Capacity!$D$5:$I$5,2))&lt;E5,VALUE(LEFT([1]Capacity!$D$5:$I$5,2)),0)),IF(MAX(IF(VALUE(LEFT([1]Capacity!$D$5:$I$5,2))&lt;E5,VALUE(LEFT([1]Capacity!$D$5:$I$5,2)),0))&gt;0, VLOOKUP(E3, [1]Capacity!$B$5:$I$35, MATCH(CONCATENATE(MAX(IF(VALUE(LEFT([1]Capacity!$D$5:$I$5,2))&lt;E5,VALUE(LEFT([1]Capacity!$D$5:$I$5,2)),0)), " HR Capacity Credit (%)"), [1]Capacity!$B$5:$I$5, 0),0), 0)+(VLOOKUP(E3, [1]Capacity!$B$5:$I$35, MATCH(CONCATENATE(MIN(IF(VALUE(LEFT([1]Capacity!$D$5:$I$5,2))&gt;=E5,VALUE(LEFT([1]Capacity!$D$5:$I$5,2)),MAX(VALUE(LEFT([1]Capacity!$D$5:$I$5,2))))), " HR Capacity Credit (%)"), [1]Capacity!$B$5:$I$5, 0),0)-IF(MAX(IF(VALUE(LEFT([1]Capacity!$D$5:$I$5,2))&lt;E5,VALUE(LEFT([1]Capacity!$D$5:$I$5,2)),0))&gt;0, VLOOKUP(E3, [1]Capacity!$B$5:$I$35, MATCH(CONCATENATE(MAX(IF(VALUE(LEFT([1]Capacity!$D$5:$I$5,2))&lt;E5,VALUE(LEFT([1]Capacity!$D$5:$I$5,2)),0)), " HR Capacity Credit (%)"), [1]Capacity!$B$5:$I$5, 0),0), 0))*((E5-MAX(IF(VALUE(LEFT([1]Capacity!$D$5:$I$5,2))&lt;E5,VALUE(LEFT([1]Capacity!$D$5:$I$5,2)),0)))/(MIN(IF(VALUE(LEFT([1]Capacity!$D$5:$I$5,2))&gt;=E5,VALUE(LEFT([1]Capacity!$D$5:$I$5,2)),MAX(VALUE(LEFT([1]Capacity!$D$5:$I$5,2)))))-MAX(IF(VALUE(LEFT([1]Capacity!$D$5:$I$5,2))&lt;E5,VALUE(LEFT([1]Capacity!$D$5:$I$5,2)),0)))),VLOOKUP(E3, [1]Capacity!$B$5:$I$35, MATCH(CONCATENATE(MIN(IF(VALUE(LEFT([1]Capacity!$D$5:$I$5,2))&gt;=E5,VALUE(LEFT([1]Capacity!$D$5:$I$5,2)),MAX(VALUE(LEFT([1]Capacity!$D$5:$I$5,2))))), " HR Capacity Credit (%)"), [1]Capacity!$B$5:$I$5, 0),0))/100)</f>
        <v>9312300</v>
      </c>
      <c r="F16" s="14">
        <f t="array" ref="F16">F4*1000*VLOOKUP(F3,[1]Capacity!$B$5:$I$35,2,0)*(IF(MIN(IF(VALUE(LEFT([1]Capacity!$D$5:$I$5,2))&gt;=F5,VALUE(LEFT([1]Capacity!$D$5:$I$5,2)),MAX(VALUE(LEFT([1]Capacity!$D$5:$I$5,2)))))&gt;MAX(IF(VALUE(LEFT([1]Capacity!$D$5:$I$5,2))&lt;F5,VALUE(LEFT([1]Capacity!$D$5:$I$5,2)),0)),IF(MAX(IF(VALUE(LEFT([1]Capacity!$D$5:$I$5,2))&lt;F5,VALUE(LEFT([1]Capacity!$D$5:$I$5,2)),0))&gt;0, VLOOKUP(F3, [1]Capacity!$B$5:$I$35, MATCH(CONCATENATE(MAX(IF(VALUE(LEFT([1]Capacity!$D$5:$I$5,2))&lt;F5,VALUE(LEFT([1]Capacity!$D$5:$I$5,2)),0)), " HR Capacity Credit (%)"), [1]Capacity!$B$5:$I$5, 0),0), 0)+(VLOOKUP(F3, [1]Capacity!$B$5:$I$35, MATCH(CONCATENATE(MIN(IF(VALUE(LEFT([1]Capacity!$D$5:$I$5,2))&gt;=F5,VALUE(LEFT([1]Capacity!$D$5:$I$5,2)),MAX(VALUE(LEFT([1]Capacity!$D$5:$I$5,2))))), " HR Capacity Credit (%)"), [1]Capacity!$B$5:$I$5, 0),0)-IF(MAX(IF(VALUE(LEFT([1]Capacity!$D$5:$I$5,2))&lt;F5,VALUE(LEFT([1]Capacity!$D$5:$I$5,2)),0))&gt;0, VLOOKUP(F3, [1]Capacity!$B$5:$I$35, MATCH(CONCATENATE(MAX(IF(VALUE(LEFT([1]Capacity!$D$5:$I$5,2))&lt;F5,VALUE(LEFT([1]Capacity!$D$5:$I$5,2)),0)), " HR Capacity Credit (%)"), [1]Capacity!$B$5:$I$5, 0),0), 0))*((F5-MAX(IF(VALUE(LEFT([1]Capacity!$D$5:$I$5,2))&lt;F5,VALUE(LEFT([1]Capacity!$D$5:$I$5,2)),0)))/(MIN(IF(VALUE(LEFT([1]Capacity!$D$5:$I$5,2))&gt;=F5,VALUE(LEFT([1]Capacity!$D$5:$I$5,2)),MAX(VALUE(LEFT([1]Capacity!$D$5:$I$5,2)))))-MAX(IF(VALUE(LEFT([1]Capacity!$D$5:$I$5,2))&lt;F5,VALUE(LEFT([1]Capacity!$D$5:$I$5,2)),0)))),VLOOKUP(F3, [1]Capacity!$B$5:$I$35, MATCH(CONCATENATE(MIN(IF(VALUE(LEFT([1]Capacity!$D$5:$I$5,2))&gt;=F5,VALUE(LEFT([1]Capacity!$D$5:$I$5,2)),MAX(VALUE(LEFT([1]Capacity!$D$5:$I$5,2))))), " HR Capacity Credit (%)"), [1]Capacity!$B$5:$I$5, 0),0))/100)</f>
        <v>9418050</v>
      </c>
      <c r="G16" s="14">
        <f t="array" ref="G16">G4*1000*VLOOKUP(G3,[1]Capacity!$B$5:$I$35,2,0)*(IF(MIN(IF(VALUE(LEFT([1]Capacity!$D$5:$I$5,2))&gt;=G5,VALUE(LEFT([1]Capacity!$D$5:$I$5,2)),MAX(VALUE(LEFT([1]Capacity!$D$5:$I$5,2)))))&gt;MAX(IF(VALUE(LEFT([1]Capacity!$D$5:$I$5,2))&lt;G5,VALUE(LEFT([1]Capacity!$D$5:$I$5,2)),0)),IF(MAX(IF(VALUE(LEFT([1]Capacity!$D$5:$I$5,2))&lt;G5,VALUE(LEFT([1]Capacity!$D$5:$I$5,2)),0))&gt;0, VLOOKUP(G3, [1]Capacity!$B$5:$I$35, MATCH(CONCATENATE(MAX(IF(VALUE(LEFT([1]Capacity!$D$5:$I$5,2))&lt;G5,VALUE(LEFT([1]Capacity!$D$5:$I$5,2)),0)), " HR Capacity Credit (%)"), [1]Capacity!$B$5:$I$5, 0),0), 0)+(VLOOKUP(G3, [1]Capacity!$B$5:$I$35, MATCH(CONCATENATE(MIN(IF(VALUE(LEFT([1]Capacity!$D$5:$I$5,2))&gt;=G5,VALUE(LEFT([1]Capacity!$D$5:$I$5,2)),MAX(VALUE(LEFT([1]Capacity!$D$5:$I$5,2))))), " HR Capacity Credit (%)"), [1]Capacity!$B$5:$I$5, 0),0)-IF(MAX(IF(VALUE(LEFT([1]Capacity!$D$5:$I$5,2))&lt;G5,VALUE(LEFT([1]Capacity!$D$5:$I$5,2)),0))&gt;0, VLOOKUP(G3, [1]Capacity!$B$5:$I$35, MATCH(CONCATENATE(MAX(IF(VALUE(LEFT([1]Capacity!$D$5:$I$5,2))&lt;G5,VALUE(LEFT([1]Capacity!$D$5:$I$5,2)),0)), " HR Capacity Credit (%)"), [1]Capacity!$B$5:$I$5, 0),0), 0))*((G5-MAX(IF(VALUE(LEFT([1]Capacity!$D$5:$I$5,2))&lt;G5,VALUE(LEFT([1]Capacity!$D$5:$I$5,2)),0)))/(MIN(IF(VALUE(LEFT([1]Capacity!$D$5:$I$5,2))&gt;=G5,VALUE(LEFT([1]Capacity!$D$5:$I$5,2)),MAX(VALUE(LEFT([1]Capacity!$D$5:$I$5,2)))))-MAX(IF(VALUE(LEFT([1]Capacity!$D$5:$I$5,2))&lt;G5,VALUE(LEFT([1]Capacity!$D$5:$I$5,2)),0)))),VLOOKUP(G3, [1]Capacity!$B$5:$I$35, MATCH(CONCATENATE(MIN(IF(VALUE(LEFT([1]Capacity!$D$5:$I$5,2))&gt;=G5,VALUE(LEFT([1]Capacity!$D$5:$I$5,2)),MAX(VALUE(LEFT([1]Capacity!$D$5:$I$5,2))))), " HR Capacity Credit (%)"), [1]Capacity!$B$5:$I$5, 0),0))/100)</f>
        <v>9537300</v>
      </c>
      <c r="H16" s="14">
        <f t="array" ref="H16">H4*1000*VLOOKUP(H3,[1]Capacity!$B$5:$I$35,2,0)*(IF(MIN(IF(VALUE(LEFT([1]Capacity!$D$5:$I$5,2))&gt;=H5,VALUE(LEFT([1]Capacity!$D$5:$I$5,2)),MAX(VALUE(LEFT([1]Capacity!$D$5:$I$5,2)))))&gt;MAX(IF(VALUE(LEFT([1]Capacity!$D$5:$I$5,2))&lt;H5,VALUE(LEFT([1]Capacity!$D$5:$I$5,2)),0)),IF(MAX(IF(VALUE(LEFT([1]Capacity!$D$5:$I$5,2))&lt;H5,VALUE(LEFT([1]Capacity!$D$5:$I$5,2)),0))&gt;0, VLOOKUP(H3, [1]Capacity!$B$5:$I$35, MATCH(CONCATENATE(MAX(IF(VALUE(LEFT([1]Capacity!$D$5:$I$5,2))&lt;H5,VALUE(LEFT([1]Capacity!$D$5:$I$5,2)),0)), " HR Capacity Credit (%)"), [1]Capacity!$B$5:$I$5, 0),0), 0)+(VLOOKUP(H3, [1]Capacity!$B$5:$I$35, MATCH(CONCATENATE(MIN(IF(VALUE(LEFT([1]Capacity!$D$5:$I$5,2))&gt;=H5,VALUE(LEFT([1]Capacity!$D$5:$I$5,2)),MAX(VALUE(LEFT([1]Capacity!$D$5:$I$5,2))))), " HR Capacity Credit (%)"), [1]Capacity!$B$5:$I$5, 0),0)-IF(MAX(IF(VALUE(LEFT([1]Capacity!$D$5:$I$5,2))&lt;H5,VALUE(LEFT([1]Capacity!$D$5:$I$5,2)),0))&gt;0, VLOOKUP(H3, [1]Capacity!$B$5:$I$35, MATCH(CONCATENATE(MAX(IF(VALUE(LEFT([1]Capacity!$D$5:$I$5,2))&lt;H5,VALUE(LEFT([1]Capacity!$D$5:$I$5,2)),0)), " HR Capacity Credit (%)"), [1]Capacity!$B$5:$I$5, 0),0), 0))*((H5-MAX(IF(VALUE(LEFT([1]Capacity!$D$5:$I$5,2))&lt;H5,VALUE(LEFT([1]Capacity!$D$5:$I$5,2)),0)))/(MIN(IF(VALUE(LEFT([1]Capacity!$D$5:$I$5,2))&gt;=H5,VALUE(LEFT([1]Capacity!$D$5:$I$5,2)),MAX(VALUE(LEFT([1]Capacity!$D$5:$I$5,2)))))-MAX(IF(VALUE(LEFT([1]Capacity!$D$5:$I$5,2))&lt;H5,VALUE(LEFT([1]Capacity!$D$5:$I$5,2)),0)))),VLOOKUP(H3, [1]Capacity!$B$5:$I$35, MATCH(CONCATENATE(MIN(IF(VALUE(LEFT([1]Capacity!$D$5:$I$5,2))&gt;=H5,VALUE(LEFT([1]Capacity!$D$5:$I$5,2)),MAX(VALUE(LEFT([1]Capacity!$D$5:$I$5,2))))), " HR Capacity Credit (%)"), [1]Capacity!$B$5:$I$5, 0),0))/100)</f>
        <v>9670950</v>
      </c>
      <c r="I16" s="14">
        <f t="array" ref="I16">I4*1000*VLOOKUP(I3,[1]Capacity!$B$5:$I$35,2,0)*(IF(MIN(IF(VALUE(LEFT([1]Capacity!$D$5:$I$5,2))&gt;=I5,VALUE(LEFT([1]Capacity!$D$5:$I$5,2)),MAX(VALUE(LEFT([1]Capacity!$D$5:$I$5,2)))))&gt;MAX(IF(VALUE(LEFT([1]Capacity!$D$5:$I$5,2))&lt;I5,VALUE(LEFT([1]Capacity!$D$5:$I$5,2)),0)),IF(MAX(IF(VALUE(LEFT([1]Capacity!$D$5:$I$5,2))&lt;I5,VALUE(LEFT([1]Capacity!$D$5:$I$5,2)),0))&gt;0, VLOOKUP(I3, [1]Capacity!$B$5:$I$35, MATCH(CONCATENATE(MAX(IF(VALUE(LEFT([1]Capacity!$D$5:$I$5,2))&lt;I5,VALUE(LEFT([1]Capacity!$D$5:$I$5,2)),0)), " HR Capacity Credit (%)"), [1]Capacity!$B$5:$I$5, 0),0), 0)+(VLOOKUP(I3, [1]Capacity!$B$5:$I$35, MATCH(CONCATENATE(MIN(IF(VALUE(LEFT([1]Capacity!$D$5:$I$5,2))&gt;=I5,VALUE(LEFT([1]Capacity!$D$5:$I$5,2)),MAX(VALUE(LEFT([1]Capacity!$D$5:$I$5,2))))), " HR Capacity Credit (%)"), [1]Capacity!$B$5:$I$5, 0),0)-IF(MAX(IF(VALUE(LEFT([1]Capacity!$D$5:$I$5,2))&lt;I5,VALUE(LEFT([1]Capacity!$D$5:$I$5,2)),0))&gt;0, VLOOKUP(I3, [1]Capacity!$B$5:$I$35, MATCH(CONCATENATE(MAX(IF(VALUE(LEFT([1]Capacity!$D$5:$I$5,2))&lt;I5,VALUE(LEFT([1]Capacity!$D$5:$I$5,2)),0)), " HR Capacity Credit (%)"), [1]Capacity!$B$5:$I$5, 0),0), 0))*((I5-MAX(IF(VALUE(LEFT([1]Capacity!$D$5:$I$5,2))&lt;I5,VALUE(LEFT([1]Capacity!$D$5:$I$5,2)),0)))/(MIN(IF(VALUE(LEFT([1]Capacity!$D$5:$I$5,2))&gt;=I5,VALUE(LEFT([1]Capacity!$D$5:$I$5,2)),MAX(VALUE(LEFT([1]Capacity!$D$5:$I$5,2)))))-MAX(IF(VALUE(LEFT([1]Capacity!$D$5:$I$5,2))&lt;I5,VALUE(LEFT([1]Capacity!$D$5:$I$5,2)),0)))),VLOOKUP(I3, [1]Capacity!$B$5:$I$35, MATCH(CONCATENATE(MIN(IF(VALUE(LEFT([1]Capacity!$D$5:$I$5,2))&gt;=I5,VALUE(LEFT([1]Capacity!$D$5:$I$5,2)),MAX(VALUE(LEFT([1]Capacity!$D$5:$I$5,2))))), " HR Capacity Credit (%)"), [1]Capacity!$B$5:$I$5, 0),0))/100)</f>
        <v>9790650</v>
      </c>
      <c r="J16" s="14">
        <f t="array" ref="J16">J4*1000*VLOOKUP(J3,[1]Capacity!$B$5:$I$35,2,0)*(IF(MIN(IF(VALUE(LEFT([1]Capacity!$D$5:$I$5,2))&gt;=J5,VALUE(LEFT([1]Capacity!$D$5:$I$5,2)),MAX(VALUE(LEFT([1]Capacity!$D$5:$I$5,2)))))&gt;MAX(IF(VALUE(LEFT([1]Capacity!$D$5:$I$5,2))&lt;J5,VALUE(LEFT([1]Capacity!$D$5:$I$5,2)),0)),IF(MAX(IF(VALUE(LEFT([1]Capacity!$D$5:$I$5,2))&lt;J5,VALUE(LEFT([1]Capacity!$D$5:$I$5,2)),0))&gt;0, VLOOKUP(J3, [1]Capacity!$B$5:$I$35, MATCH(CONCATENATE(MAX(IF(VALUE(LEFT([1]Capacity!$D$5:$I$5,2))&lt;J5,VALUE(LEFT([1]Capacity!$D$5:$I$5,2)),0)), " HR Capacity Credit (%)"), [1]Capacity!$B$5:$I$5, 0),0), 0)+(VLOOKUP(J3, [1]Capacity!$B$5:$I$35, MATCH(CONCATENATE(MIN(IF(VALUE(LEFT([1]Capacity!$D$5:$I$5,2))&gt;=J5,VALUE(LEFT([1]Capacity!$D$5:$I$5,2)),MAX(VALUE(LEFT([1]Capacity!$D$5:$I$5,2))))), " HR Capacity Credit (%)"), [1]Capacity!$B$5:$I$5, 0),0)-IF(MAX(IF(VALUE(LEFT([1]Capacity!$D$5:$I$5,2))&lt;J5,VALUE(LEFT([1]Capacity!$D$5:$I$5,2)),0))&gt;0, VLOOKUP(J3, [1]Capacity!$B$5:$I$35, MATCH(CONCATENATE(MAX(IF(VALUE(LEFT([1]Capacity!$D$5:$I$5,2))&lt;J5,VALUE(LEFT([1]Capacity!$D$5:$I$5,2)),0)), " HR Capacity Credit (%)"), [1]Capacity!$B$5:$I$5, 0),0), 0))*((J5-MAX(IF(VALUE(LEFT([1]Capacity!$D$5:$I$5,2))&lt;J5,VALUE(LEFT([1]Capacity!$D$5:$I$5,2)),0)))/(MIN(IF(VALUE(LEFT([1]Capacity!$D$5:$I$5,2))&gt;=J5,VALUE(LEFT([1]Capacity!$D$5:$I$5,2)),MAX(VALUE(LEFT([1]Capacity!$D$5:$I$5,2)))))-MAX(IF(VALUE(LEFT([1]Capacity!$D$5:$I$5,2))&lt;J5,VALUE(LEFT([1]Capacity!$D$5:$I$5,2)),0)))),VLOOKUP(J3, [1]Capacity!$B$5:$I$35, MATCH(CONCATENATE(MIN(IF(VALUE(LEFT([1]Capacity!$D$5:$I$5,2))&gt;=J5,VALUE(LEFT([1]Capacity!$D$5:$I$5,2)),MAX(VALUE(LEFT([1]Capacity!$D$5:$I$5,2))))), " HR Capacity Credit (%)"), [1]Capacity!$B$5:$I$5, 0),0))/100)</f>
        <v>9911250</v>
      </c>
      <c r="K16" s="14">
        <f t="array" ref="K16">K4*1000*VLOOKUP(K3,[1]Capacity!$B$5:$I$35,2,0)*(IF(MIN(IF(VALUE(LEFT([1]Capacity!$D$5:$I$5,2))&gt;=K5,VALUE(LEFT([1]Capacity!$D$5:$I$5,2)),MAX(VALUE(LEFT([1]Capacity!$D$5:$I$5,2)))))&gt;MAX(IF(VALUE(LEFT([1]Capacity!$D$5:$I$5,2))&lt;K5,VALUE(LEFT([1]Capacity!$D$5:$I$5,2)),0)),IF(MAX(IF(VALUE(LEFT([1]Capacity!$D$5:$I$5,2))&lt;K5,VALUE(LEFT([1]Capacity!$D$5:$I$5,2)),0))&gt;0, VLOOKUP(K3, [1]Capacity!$B$5:$I$35, MATCH(CONCATENATE(MAX(IF(VALUE(LEFT([1]Capacity!$D$5:$I$5,2))&lt;K5,VALUE(LEFT([1]Capacity!$D$5:$I$5,2)),0)), " HR Capacity Credit (%)"), [1]Capacity!$B$5:$I$5, 0),0), 0)+(VLOOKUP(K3, [1]Capacity!$B$5:$I$35, MATCH(CONCATENATE(MIN(IF(VALUE(LEFT([1]Capacity!$D$5:$I$5,2))&gt;=K5,VALUE(LEFT([1]Capacity!$D$5:$I$5,2)),MAX(VALUE(LEFT([1]Capacity!$D$5:$I$5,2))))), " HR Capacity Credit (%)"), [1]Capacity!$B$5:$I$5, 0),0)-IF(MAX(IF(VALUE(LEFT([1]Capacity!$D$5:$I$5,2))&lt;K5,VALUE(LEFT([1]Capacity!$D$5:$I$5,2)),0))&gt;0, VLOOKUP(K3, [1]Capacity!$B$5:$I$35, MATCH(CONCATENATE(MAX(IF(VALUE(LEFT([1]Capacity!$D$5:$I$5,2))&lt;K5,VALUE(LEFT([1]Capacity!$D$5:$I$5,2)),0)), " HR Capacity Credit (%)"), [1]Capacity!$B$5:$I$5, 0),0), 0))*((K5-MAX(IF(VALUE(LEFT([1]Capacity!$D$5:$I$5,2))&lt;K5,VALUE(LEFT([1]Capacity!$D$5:$I$5,2)),0)))/(MIN(IF(VALUE(LEFT([1]Capacity!$D$5:$I$5,2))&gt;=K5,VALUE(LEFT([1]Capacity!$D$5:$I$5,2)),MAX(VALUE(LEFT([1]Capacity!$D$5:$I$5,2)))))-MAX(IF(VALUE(LEFT([1]Capacity!$D$5:$I$5,2))&lt;K5,VALUE(LEFT([1]Capacity!$D$5:$I$5,2)),0)))),VLOOKUP(K3, [1]Capacity!$B$5:$I$35, MATCH(CONCATENATE(MIN(IF(VALUE(LEFT([1]Capacity!$D$5:$I$5,2))&gt;=K5,VALUE(LEFT([1]Capacity!$D$5:$I$5,2)),MAX(VALUE(LEFT([1]Capacity!$D$5:$I$5,2))))), " HR Capacity Credit (%)"), [1]Capacity!$B$5:$I$5, 0),0))/100)</f>
        <v>10046250</v>
      </c>
      <c r="L16" s="14">
        <f t="array" ref="L16">L4*1000*VLOOKUP(L3,[1]Capacity!$B$5:$I$35,2,0)*(IF(MIN(IF(VALUE(LEFT([1]Capacity!$D$5:$I$5,2))&gt;=L5,VALUE(LEFT([1]Capacity!$D$5:$I$5,2)),MAX(VALUE(LEFT([1]Capacity!$D$5:$I$5,2)))))&gt;MAX(IF(VALUE(LEFT([1]Capacity!$D$5:$I$5,2))&lt;L5,VALUE(LEFT([1]Capacity!$D$5:$I$5,2)),0)),IF(MAX(IF(VALUE(LEFT([1]Capacity!$D$5:$I$5,2))&lt;L5,VALUE(LEFT([1]Capacity!$D$5:$I$5,2)),0))&gt;0, VLOOKUP(L3, [1]Capacity!$B$5:$I$35, MATCH(CONCATENATE(MAX(IF(VALUE(LEFT([1]Capacity!$D$5:$I$5,2))&lt;L5,VALUE(LEFT([1]Capacity!$D$5:$I$5,2)),0)), " HR Capacity Credit (%)"), [1]Capacity!$B$5:$I$5, 0),0), 0)+(VLOOKUP(L3, [1]Capacity!$B$5:$I$35, MATCH(CONCATENATE(MIN(IF(VALUE(LEFT([1]Capacity!$D$5:$I$5,2))&gt;=L5,VALUE(LEFT([1]Capacity!$D$5:$I$5,2)),MAX(VALUE(LEFT([1]Capacity!$D$5:$I$5,2))))), " HR Capacity Credit (%)"), [1]Capacity!$B$5:$I$5, 0),0)-IF(MAX(IF(VALUE(LEFT([1]Capacity!$D$5:$I$5,2))&lt;L5,VALUE(LEFT([1]Capacity!$D$5:$I$5,2)),0))&gt;0, VLOOKUP(L3, [1]Capacity!$B$5:$I$35, MATCH(CONCATENATE(MAX(IF(VALUE(LEFT([1]Capacity!$D$5:$I$5,2))&lt;L5,VALUE(LEFT([1]Capacity!$D$5:$I$5,2)),0)), " HR Capacity Credit (%)"), [1]Capacity!$B$5:$I$5, 0),0), 0))*((L5-MAX(IF(VALUE(LEFT([1]Capacity!$D$5:$I$5,2))&lt;L5,VALUE(LEFT([1]Capacity!$D$5:$I$5,2)),0)))/(MIN(IF(VALUE(LEFT([1]Capacity!$D$5:$I$5,2))&gt;=L5,VALUE(LEFT([1]Capacity!$D$5:$I$5,2)),MAX(VALUE(LEFT([1]Capacity!$D$5:$I$5,2)))))-MAX(IF(VALUE(LEFT([1]Capacity!$D$5:$I$5,2))&lt;L5,VALUE(LEFT([1]Capacity!$D$5:$I$5,2)),0)))),VLOOKUP(L3, [1]Capacity!$B$5:$I$35, MATCH(CONCATENATE(MIN(IF(VALUE(LEFT([1]Capacity!$D$5:$I$5,2))&gt;=L5,VALUE(LEFT([1]Capacity!$D$5:$I$5,2)),MAX(VALUE(LEFT([1]Capacity!$D$5:$I$5,2))))), " HR Capacity Credit (%)"), [1]Capacity!$B$5:$I$5, 0),0))/100)</f>
        <v>10183050</v>
      </c>
      <c r="M16" s="14">
        <f t="array" ref="M16">M4*1000*VLOOKUP(M3,[1]Capacity!$B$5:$I$35,2,0)*(IF(MIN(IF(VALUE(LEFT([1]Capacity!$D$5:$I$5,2))&gt;=M5,VALUE(LEFT([1]Capacity!$D$5:$I$5,2)),MAX(VALUE(LEFT([1]Capacity!$D$5:$I$5,2)))))&gt;MAX(IF(VALUE(LEFT([1]Capacity!$D$5:$I$5,2))&lt;M5,VALUE(LEFT([1]Capacity!$D$5:$I$5,2)),0)),IF(MAX(IF(VALUE(LEFT([1]Capacity!$D$5:$I$5,2))&lt;M5,VALUE(LEFT([1]Capacity!$D$5:$I$5,2)),0))&gt;0, VLOOKUP(M3, [1]Capacity!$B$5:$I$35, MATCH(CONCATENATE(MAX(IF(VALUE(LEFT([1]Capacity!$D$5:$I$5,2))&lt;M5,VALUE(LEFT([1]Capacity!$D$5:$I$5,2)),0)), " HR Capacity Credit (%)"), [1]Capacity!$B$5:$I$5, 0),0), 0)+(VLOOKUP(M3, [1]Capacity!$B$5:$I$35, MATCH(CONCATENATE(MIN(IF(VALUE(LEFT([1]Capacity!$D$5:$I$5,2))&gt;=M5,VALUE(LEFT([1]Capacity!$D$5:$I$5,2)),MAX(VALUE(LEFT([1]Capacity!$D$5:$I$5,2))))), " HR Capacity Credit (%)"), [1]Capacity!$B$5:$I$5, 0),0)-IF(MAX(IF(VALUE(LEFT([1]Capacity!$D$5:$I$5,2))&lt;M5,VALUE(LEFT([1]Capacity!$D$5:$I$5,2)),0))&gt;0, VLOOKUP(M3, [1]Capacity!$B$5:$I$35, MATCH(CONCATENATE(MAX(IF(VALUE(LEFT([1]Capacity!$D$5:$I$5,2))&lt;M5,VALUE(LEFT([1]Capacity!$D$5:$I$5,2)),0)), " HR Capacity Credit (%)"), [1]Capacity!$B$5:$I$5, 0),0), 0))*((M5-MAX(IF(VALUE(LEFT([1]Capacity!$D$5:$I$5,2))&lt;M5,VALUE(LEFT([1]Capacity!$D$5:$I$5,2)),0)))/(MIN(IF(VALUE(LEFT([1]Capacity!$D$5:$I$5,2))&gt;=M5,VALUE(LEFT([1]Capacity!$D$5:$I$5,2)),MAX(VALUE(LEFT([1]Capacity!$D$5:$I$5,2)))))-MAX(IF(VALUE(LEFT([1]Capacity!$D$5:$I$5,2))&lt;M5,VALUE(LEFT([1]Capacity!$D$5:$I$5,2)),0)))),VLOOKUP(M3, [1]Capacity!$B$5:$I$35, MATCH(CONCATENATE(MIN(IF(VALUE(LEFT([1]Capacity!$D$5:$I$5,2))&gt;=M5,VALUE(LEFT([1]Capacity!$D$5:$I$5,2)),MAX(VALUE(LEFT([1]Capacity!$D$5:$I$5,2))))), " HR Capacity Credit (%)"), [1]Capacity!$B$5:$I$5, 0),0))/100)</f>
        <v>10307700</v>
      </c>
      <c r="N16" s="14">
        <f t="array" ref="N16">N4*1000*VLOOKUP(N3,[1]Capacity!$B$5:$I$35,2,0)*(IF(MIN(IF(VALUE(LEFT([1]Capacity!$D$5:$I$5,2))&gt;=N5,VALUE(LEFT([1]Capacity!$D$5:$I$5,2)),MAX(VALUE(LEFT([1]Capacity!$D$5:$I$5,2)))))&gt;MAX(IF(VALUE(LEFT([1]Capacity!$D$5:$I$5,2))&lt;N5,VALUE(LEFT([1]Capacity!$D$5:$I$5,2)),0)),IF(MAX(IF(VALUE(LEFT([1]Capacity!$D$5:$I$5,2))&lt;N5,VALUE(LEFT([1]Capacity!$D$5:$I$5,2)),0))&gt;0, VLOOKUP(N3, [1]Capacity!$B$5:$I$35, MATCH(CONCATENATE(MAX(IF(VALUE(LEFT([1]Capacity!$D$5:$I$5,2))&lt;N5,VALUE(LEFT([1]Capacity!$D$5:$I$5,2)),0)), " HR Capacity Credit (%)"), [1]Capacity!$B$5:$I$5, 0),0), 0)+(VLOOKUP(N3, [1]Capacity!$B$5:$I$35, MATCH(CONCATENATE(MIN(IF(VALUE(LEFT([1]Capacity!$D$5:$I$5,2))&gt;=N5,VALUE(LEFT([1]Capacity!$D$5:$I$5,2)),MAX(VALUE(LEFT([1]Capacity!$D$5:$I$5,2))))), " HR Capacity Credit (%)"), [1]Capacity!$B$5:$I$5, 0),0)-IF(MAX(IF(VALUE(LEFT([1]Capacity!$D$5:$I$5,2))&lt;N5,VALUE(LEFT([1]Capacity!$D$5:$I$5,2)),0))&gt;0, VLOOKUP(N3, [1]Capacity!$B$5:$I$35, MATCH(CONCATENATE(MAX(IF(VALUE(LEFT([1]Capacity!$D$5:$I$5,2))&lt;N5,VALUE(LEFT([1]Capacity!$D$5:$I$5,2)),0)), " HR Capacity Credit (%)"), [1]Capacity!$B$5:$I$5, 0),0), 0))*((N5-MAX(IF(VALUE(LEFT([1]Capacity!$D$5:$I$5,2))&lt;N5,VALUE(LEFT([1]Capacity!$D$5:$I$5,2)),0)))/(MIN(IF(VALUE(LEFT([1]Capacity!$D$5:$I$5,2))&gt;=N5,VALUE(LEFT([1]Capacity!$D$5:$I$5,2)),MAX(VALUE(LEFT([1]Capacity!$D$5:$I$5,2)))))-MAX(IF(VALUE(LEFT([1]Capacity!$D$5:$I$5,2))&lt;N5,VALUE(LEFT([1]Capacity!$D$5:$I$5,2)),0)))),VLOOKUP(N3, [1]Capacity!$B$5:$I$35, MATCH(CONCATENATE(MIN(IF(VALUE(LEFT([1]Capacity!$D$5:$I$5,2))&gt;=N5,VALUE(LEFT([1]Capacity!$D$5:$I$5,2)),MAX(VALUE(LEFT([1]Capacity!$D$5:$I$5,2))))), " HR Capacity Credit (%)"), [1]Capacity!$B$5:$I$5, 0),0))/100)</f>
        <v>10447650</v>
      </c>
      <c r="O16" s="14">
        <f t="array" ref="O16">O4*1000*VLOOKUP(O3,[1]Capacity!$B$5:$I$35,2,0)*(IF(MIN(IF(VALUE(LEFT([1]Capacity!$D$5:$I$5,2))&gt;=O5,VALUE(LEFT([1]Capacity!$D$5:$I$5,2)),MAX(VALUE(LEFT([1]Capacity!$D$5:$I$5,2)))))&gt;MAX(IF(VALUE(LEFT([1]Capacity!$D$5:$I$5,2))&lt;O5,VALUE(LEFT([1]Capacity!$D$5:$I$5,2)),0)),IF(MAX(IF(VALUE(LEFT([1]Capacity!$D$5:$I$5,2))&lt;O5,VALUE(LEFT([1]Capacity!$D$5:$I$5,2)),0))&gt;0, VLOOKUP(O3, [1]Capacity!$B$5:$I$35, MATCH(CONCATENATE(MAX(IF(VALUE(LEFT([1]Capacity!$D$5:$I$5,2))&lt;O5,VALUE(LEFT([1]Capacity!$D$5:$I$5,2)),0)), " HR Capacity Credit (%)"), [1]Capacity!$B$5:$I$5, 0),0), 0)+(VLOOKUP(O3, [1]Capacity!$B$5:$I$35, MATCH(CONCATENATE(MIN(IF(VALUE(LEFT([1]Capacity!$D$5:$I$5,2))&gt;=O5,VALUE(LEFT([1]Capacity!$D$5:$I$5,2)),MAX(VALUE(LEFT([1]Capacity!$D$5:$I$5,2))))), " HR Capacity Credit (%)"), [1]Capacity!$B$5:$I$5, 0),0)-IF(MAX(IF(VALUE(LEFT([1]Capacity!$D$5:$I$5,2))&lt;O5,VALUE(LEFT([1]Capacity!$D$5:$I$5,2)),0))&gt;0, VLOOKUP(O3, [1]Capacity!$B$5:$I$35, MATCH(CONCATENATE(MAX(IF(VALUE(LEFT([1]Capacity!$D$5:$I$5,2))&lt;O5,VALUE(LEFT([1]Capacity!$D$5:$I$5,2)),0)), " HR Capacity Credit (%)"), [1]Capacity!$B$5:$I$5, 0),0), 0))*((O5-MAX(IF(VALUE(LEFT([1]Capacity!$D$5:$I$5,2))&lt;O5,VALUE(LEFT([1]Capacity!$D$5:$I$5,2)),0)))/(MIN(IF(VALUE(LEFT([1]Capacity!$D$5:$I$5,2))&gt;=O5,VALUE(LEFT([1]Capacity!$D$5:$I$5,2)),MAX(VALUE(LEFT([1]Capacity!$D$5:$I$5,2)))))-MAX(IF(VALUE(LEFT([1]Capacity!$D$5:$I$5,2))&lt;O5,VALUE(LEFT([1]Capacity!$D$5:$I$5,2)),0)))),VLOOKUP(O3, [1]Capacity!$B$5:$I$35, MATCH(CONCATENATE(MIN(IF(VALUE(LEFT([1]Capacity!$D$5:$I$5,2))&gt;=O5,VALUE(LEFT([1]Capacity!$D$5:$I$5,2)),MAX(VALUE(LEFT([1]Capacity!$D$5:$I$5,2))))), " HR Capacity Credit (%)"), [1]Capacity!$B$5:$I$5, 0),0))/100)</f>
        <v>10599300</v>
      </c>
      <c r="P16" s="14">
        <f t="array" ref="P16">P4*1000*VLOOKUP(P3,[1]Capacity!$B$5:$I$35,2,0)*(IF(MIN(IF(VALUE(LEFT([1]Capacity!$D$5:$I$5,2))&gt;=P5,VALUE(LEFT([1]Capacity!$D$5:$I$5,2)),MAX(VALUE(LEFT([1]Capacity!$D$5:$I$5,2)))))&gt;MAX(IF(VALUE(LEFT([1]Capacity!$D$5:$I$5,2))&lt;P5,VALUE(LEFT([1]Capacity!$D$5:$I$5,2)),0)),IF(MAX(IF(VALUE(LEFT([1]Capacity!$D$5:$I$5,2))&lt;P5,VALUE(LEFT([1]Capacity!$D$5:$I$5,2)),0))&gt;0, VLOOKUP(P3, [1]Capacity!$B$5:$I$35, MATCH(CONCATENATE(MAX(IF(VALUE(LEFT([1]Capacity!$D$5:$I$5,2))&lt;P5,VALUE(LEFT([1]Capacity!$D$5:$I$5,2)),0)), " HR Capacity Credit (%)"), [1]Capacity!$B$5:$I$5, 0),0), 0)+(VLOOKUP(P3, [1]Capacity!$B$5:$I$35, MATCH(CONCATENATE(MIN(IF(VALUE(LEFT([1]Capacity!$D$5:$I$5,2))&gt;=P5,VALUE(LEFT([1]Capacity!$D$5:$I$5,2)),MAX(VALUE(LEFT([1]Capacity!$D$5:$I$5,2))))), " HR Capacity Credit (%)"), [1]Capacity!$B$5:$I$5, 0),0)-IF(MAX(IF(VALUE(LEFT([1]Capacity!$D$5:$I$5,2))&lt;P5,VALUE(LEFT([1]Capacity!$D$5:$I$5,2)),0))&gt;0, VLOOKUP(P3, [1]Capacity!$B$5:$I$35, MATCH(CONCATENATE(MAX(IF(VALUE(LEFT([1]Capacity!$D$5:$I$5,2))&lt;P5,VALUE(LEFT([1]Capacity!$D$5:$I$5,2)),0)), " HR Capacity Credit (%)"), [1]Capacity!$B$5:$I$5, 0),0), 0))*((P5-MAX(IF(VALUE(LEFT([1]Capacity!$D$5:$I$5,2))&lt;P5,VALUE(LEFT([1]Capacity!$D$5:$I$5,2)),0)))/(MIN(IF(VALUE(LEFT([1]Capacity!$D$5:$I$5,2))&gt;=P5,VALUE(LEFT([1]Capacity!$D$5:$I$5,2)),MAX(VALUE(LEFT([1]Capacity!$D$5:$I$5,2)))))-MAX(IF(VALUE(LEFT([1]Capacity!$D$5:$I$5,2))&lt;P5,VALUE(LEFT([1]Capacity!$D$5:$I$5,2)),0)))),VLOOKUP(P3, [1]Capacity!$B$5:$I$35, MATCH(CONCATENATE(MIN(IF(VALUE(LEFT([1]Capacity!$D$5:$I$5,2))&gt;=P5,VALUE(LEFT([1]Capacity!$D$5:$I$5,2)),MAX(VALUE(LEFT([1]Capacity!$D$5:$I$5,2))))), " HR Capacity Credit (%)"), [1]Capacity!$B$5:$I$5, 0),0))/100)</f>
        <v>10767150</v>
      </c>
      <c r="Q16" s="14">
        <f t="array" ref="Q16">Q4*1000*VLOOKUP(Q3,[1]Capacity!$B$5:$I$35,2,0)*(IF(MIN(IF(VALUE(LEFT([1]Capacity!$D$5:$I$5,2))&gt;=Q5,VALUE(LEFT([1]Capacity!$D$5:$I$5,2)),MAX(VALUE(LEFT([1]Capacity!$D$5:$I$5,2)))))&gt;MAX(IF(VALUE(LEFT([1]Capacity!$D$5:$I$5,2))&lt;Q5,VALUE(LEFT([1]Capacity!$D$5:$I$5,2)),0)),IF(MAX(IF(VALUE(LEFT([1]Capacity!$D$5:$I$5,2))&lt;Q5,VALUE(LEFT([1]Capacity!$D$5:$I$5,2)),0))&gt;0, VLOOKUP(Q3, [1]Capacity!$B$5:$I$35, MATCH(CONCATENATE(MAX(IF(VALUE(LEFT([1]Capacity!$D$5:$I$5,2))&lt;Q5,VALUE(LEFT([1]Capacity!$D$5:$I$5,2)),0)), " HR Capacity Credit (%)"), [1]Capacity!$B$5:$I$5, 0),0), 0)+(VLOOKUP(Q3, [1]Capacity!$B$5:$I$35, MATCH(CONCATENATE(MIN(IF(VALUE(LEFT([1]Capacity!$D$5:$I$5,2))&gt;=Q5,VALUE(LEFT([1]Capacity!$D$5:$I$5,2)),MAX(VALUE(LEFT([1]Capacity!$D$5:$I$5,2))))), " HR Capacity Credit (%)"), [1]Capacity!$B$5:$I$5, 0),0)-IF(MAX(IF(VALUE(LEFT([1]Capacity!$D$5:$I$5,2))&lt;Q5,VALUE(LEFT([1]Capacity!$D$5:$I$5,2)),0))&gt;0, VLOOKUP(Q3, [1]Capacity!$B$5:$I$35, MATCH(CONCATENATE(MAX(IF(VALUE(LEFT([1]Capacity!$D$5:$I$5,2))&lt;Q5,VALUE(LEFT([1]Capacity!$D$5:$I$5,2)),0)), " HR Capacity Credit (%)"), [1]Capacity!$B$5:$I$5, 0),0), 0))*((Q5-MAX(IF(VALUE(LEFT([1]Capacity!$D$5:$I$5,2))&lt;Q5,VALUE(LEFT([1]Capacity!$D$5:$I$5,2)),0)))/(MIN(IF(VALUE(LEFT([1]Capacity!$D$5:$I$5,2))&gt;=Q5,VALUE(LEFT([1]Capacity!$D$5:$I$5,2)),MAX(VALUE(LEFT([1]Capacity!$D$5:$I$5,2)))))-MAX(IF(VALUE(LEFT([1]Capacity!$D$5:$I$5,2))&lt;Q5,VALUE(LEFT([1]Capacity!$D$5:$I$5,2)),0)))),VLOOKUP(Q3, [1]Capacity!$B$5:$I$35, MATCH(CONCATENATE(MIN(IF(VALUE(LEFT([1]Capacity!$D$5:$I$5,2))&gt;=Q5,VALUE(LEFT([1]Capacity!$D$5:$I$5,2)),MAX(VALUE(LEFT([1]Capacity!$D$5:$I$5,2))))), " HR Capacity Credit (%)"), [1]Capacity!$B$5:$I$5, 0),0))/100)</f>
        <v>10908000</v>
      </c>
      <c r="R16" s="14">
        <f t="array" ref="R16">R4*1000*VLOOKUP(R3,[1]Capacity!$B$5:$I$35,2,0)*(IF(MIN(IF(VALUE(LEFT([1]Capacity!$D$5:$I$5,2))&gt;=R5,VALUE(LEFT([1]Capacity!$D$5:$I$5,2)),MAX(VALUE(LEFT([1]Capacity!$D$5:$I$5,2)))))&gt;MAX(IF(VALUE(LEFT([1]Capacity!$D$5:$I$5,2))&lt;R5,VALUE(LEFT([1]Capacity!$D$5:$I$5,2)),0)),IF(MAX(IF(VALUE(LEFT([1]Capacity!$D$5:$I$5,2))&lt;R5,VALUE(LEFT([1]Capacity!$D$5:$I$5,2)),0))&gt;0, VLOOKUP(R3, [1]Capacity!$B$5:$I$35, MATCH(CONCATENATE(MAX(IF(VALUE(LEFT([1]Capacity!$D$5:$I$5,2))&lt;R5,VALUE(LEFT([1]Capacity!$D$5:$I$5,2)),0)), " HR Capacity Credit (%)"), [1]Capacity!$B$5:$I$5, 0),0), 0)+(VLOOKUP(R3, [1]Capacity!$B$5:$I$35, MATCH(CONCATENATE(MIN(IF(VALUE(LEFT([1]Capacity!$D$5:$I$5,2))&gt;=R5,VALUE(LEFT([1]Capacity!$D$5:$I$5,2)),MAX(VALUE(LEFT([1]Capacity!$D$5:$I$5,2))))), " HR Capacity Credit (%)"), [1]Capacity!$B$5:$I$5, 0),0)-IF(MAX(IF(VALUE(LEFT([1]Capacity!$D$5:$I$5,2))&lt;R5,VALUE(LEFT([1]Capacity!$D$5:$I$5,2)),0))&gt;0, VLOOKUP(R3, [1]Capacity!$B$5:$I$35, MATCH(CONCATENATE(MAX(IF(VALUE(LEFT([1]Capacity!$D$5:$I$5,2))&lt;R5,VALUE(LEFT([1]Capacity!$D$5:$I$5,2)),0)), " HR Capacity Credit (%)"), [1]Capacity!$B$5:$I$5, 0),0), 0))*((R5-MAX(IF(VALUE(LEFT([1]Capacity!$D$5:$I$5,2))&lt;R5,VALUE(LEFT([1]Capacity!$D$5:$I$5,2)),0)))/(MIN(IF(VALUE(LEFT([1]Capacity!$D$5:$I$5,2))&gt;=R5,VALUE(LEFT([1]Capacity!$D$5:$I$5,2)),MAX(VALUE(LEFT([1]Capacity!$D$5:$I$5,2)))))-MAX(IF(VALUE(LEFT([1]Capacity!$D$5:$I$5,2))&lt;R5,VALUE(LEFT([1]Capacity!$D$5:$I$5,2)),0)))),VLOOKUP(R3, [1]Capacity!$B$5:$I$35, MATCH(CONCATENATE(MIN(IF(VALUE(LEFT([1]Capacity!$D$5:$I$5,2))&gt;=R5,VALUE(LEFT([1]Capacity!$D$5:$I$5,2)),MAX(VALUE(LEFT([1]Capacity!$D$5:$I$5,2))))), " HR Capacity Credit (%)"), [1]Capacity!$B$5:$I$5, 0),0))/100)</f>
        <v>11065050</v>
      </c>
      <c r="S16" s="14">
        <f t="array" ref="S16">S4*1000*VLOOKUP(S3,[1]Capacity!$B$5:$I$35,2,0)*(IF(MIN(IF(VALUE(LEFT([1]Capacity!$D$5:$I$5,2))&gt;=S5,VALUE(LEFT([1]Capacity!$D$5:$I$5,2)),MAX(VALUE(LEFT([1]Capacity!$D$5:$I$5,2)))))&gt;MAX(IF(VALUE(LEFT([1]Capacity!$D$5:$I$5,2))&lt;S5,VALUE(LEFT([1]Capacity!$D$5:$I$5,2)),0)),IF(MAX(IF(VALUE(LEFT([1]Capacity!$D$5:$I$5,2))&lt;S5,VALUE(LEFT([1]Capacity!$D$5:$I$5,2)),0))&gt;0, VLOOKUP(S3, [1]Capacity!$B$5:$I$35, MATCH(CONCATENATE(MAX(IF(VALUE(LEFT([1]Capacity!$D$5:$I$5,2))&lt;S5,VALUE(LEFT([1]Capacity!$D$5:$I$5,2)),0)), " HR Capacity Credit (%)"), [1]Capacity!$B$5:$I$5, 0),0), 0)+(VLOOKUP(S3, [1]Capacity!$B$5:$I$35, MATCH(CONCATENATE(MIN(IF(VALUE(LEFT([1]Capacity!$D$5:$I$5,2))&gt;=S5,VALUE(LEFT([1]Capacity!$D$5:$I$5,2)),MAX(VALUE(LEFT([1]Capacity!$D$5:$I$5,2))))), " HR Capacity Credit (%)"), [1]Capacity!$B$5:$I$5, 0),0)-IF(MAX(IF(VALUE(LEFT([1]Capacity!$D$5:$I$5,2))&lt;S5,VALUE(LEFT([1]Capacity!$D$5:$I$5,2)),0))&gt;0, VLOOKUP(S3, [1]Capacity!$B$5:$I$35, MATCH(CONCATENATE(MAX(IF(VALUE(LEFT([1]Capacity!$D$5:$I$5,2))&lt;S5,VALUE(LEFT([1]Capacity!$D$5:$I$5,2)),0)), " HR Capacity Credit (%)"), [1]Capacity!$B$5:$I$5, 0),0), 0))*((S5-MAX(IF(VALUE(LEFT([1]Capacity!$D$5:$I$5,2))&lt;S5,VALUE(LEFT([1]Capacity!$D$5:$I$5,2)),0)))/(MIN(IF(VALUE(LEFT([1]Capacity!$D$5:$I$5,2))&gt;=S5,VALUE(LEFT([1]Capacity!$D$5:$I$5,2)),MAX(VALUE(LEFT([1]Capacity!$D$5:$I$5,2)))))-MAX(IF(VALUE(LEFT([1]Capacity!$D$5:$I$5,2))&lt;S5,VALUE(LEFT([1]Capacity!$D$5:$I$5,2)),0)))),VLOOKUP(S3, [1]Capacity!$B$5:$I$35, MATCH(CONCATENATE(MIN(IF(VALUE(LEFT([1]Capacity!$D$5:$I$5,2))&gt;=S5,VALUE(LEFT([1]Capacity!$D$5:$I$5,2)),MAX(VALUE(LEFT([1]Capacity!$D$5:$I$5,2))))), " HR Capacity Credit (%)"), [1]Capacity!$B$5:$I$5, 0),0))/100)</f>
        <v>11224350</v>
      </c>
      <c r="T16" s="14">
        <f t="array" ref="T16">T4*1000*VLOOKUP(T3,[1]Capacity!$B$5:$I$35,2,0)*(IF(MIN(IF(VALUE(LEFT([1]Capacity!$D$5:$I$5,2))&gt;=T5,VALUE(LEFT([1]Capacity!$D$5:$I$5,2)),MAX(VALUE(LEFT([1]Capacity!$D$5:$I$5,2)))))&gt;MAX(IF(VALUE(LEFT([1]Capacity!$D$5:$I$5,2))&lt;T5,VALUE(LEFT([1]Capacity!$D$5:$I$5,2)),0)),IF(MAX(IF(VALUE(LEFT([1]Capacity!$D$5:$I$5,2))&lt;T5,VALUE(LEFT([1]Capacity!$D$5:$I$5,2)),0))&gt;0, VLOOKUP(T3, [1]Capacity!$B$5:$I$35, MATCH(CONCATENATE(MAX(IF(VALUE(LEFT([1]Capacity!$D$5:$I$5,2))&lt;T5,VALUE(LEFT([1]Capacity!$D$5:$I$5,2)),0)), " HR Capacity Credit (%)"), [1]Capacity!$B$5:$I$5, 0),0), 0)+(VLOOKUP(T3, [1]Capacity!$B$5:$I$35, MATCH(CONCATENATE(MIN(IF(VALUE(LEFT([1]Capacity!$D$5:$I$5,2))&gt;=T5,VALUE(LEFT([1]Capacity!$D$5:$I$5,2)),MAX(VALUE(LEFT([1]Capacity!$D$5:$I$5,2))))), " HR Capacity Credit (%)"), [1]Capacity!$B$5:$I$5, 0),0)-IF(MAX(IF(VALUE(LEFT([1]Capacity!$D$5:$I$5,2))&lt;T5,VALUE(LEFT([1]Capacity!$D$5:$I$5,2)),0))&gt;0, VLOOKUP(T3, [1]Capacity!$B$5:$I$35, MATCH(CONCATENATE(MAX(IF(VALUE(LEFT([1]Capacity!$D$5:$I$5,2))&lt;T5,VALUE(LEFT([1]Capacity!$D$5:$I$5,2)),0)), " HR Capacity Credit (%)"), [1]Capacity!$B$5:$I$5, 0),0), 0))*((T5-MAX(IF(VALUE(LEFT([1]Capacity!$D$5:$I$5,2))&lt;T5,VALUE(LEFT([1]Capacity!$D$5:$I$5,2)),0)))/(MIN(IF(VALUE(LEFT([1]Capacity!$D$5:$I$5,2))&gt;=T5,VALUE(LEFT([1]Capacity!$D$5:$I$5,2)),MAX(VALUE(LEFT([1]Capacity!$D$5:$I$5,2)))))-MAX(IF(VALUE(LEFT([1]Capacity!$D$5:$I$5,2))&lt;T5,VALUE(LEFT([1]Capacity!$D$5:$I$5,2)),0)))),VLOOKUP(T3, [1]Capacity!$B$5:$I$35, MATCH(CONCATENATE(MIN(IF(VALUE(LEFT([1]Capacity!$D$5:$I$5,2))&gt;=T5,VALUE(LEFT([1]Capacity!$D$5:$I$5,2)),MAX(VALUE(LEFT([1]Capacity!$D$5:$I$5,2))))), " HR Capacity Credit (%)"), [1]Capacity!$B$5:$I$5, 0),0))/100)</f>
        <v>11385450</v>
      </c>
      <c r="U16" s="14">
        <f t="array" ref="U16">U4*1000*VLOOKUP(U3,[1]Capacity!$B$5:$I$35,2,0)*(IF(MIN(IF(VALUE(LEFT([1]Capacity!$D$5:$I$5,2))&gt;=U5,VALUE(LEFT([1]Capacity!$D$5:$I$5,2)),MAX(VALUE(LEFT([1]Capacity!$D$5:$I$5,2)))))&gt;MAX(IF(VALUE(LEFT([1]Capacity!$D$5:$I$5,2))&lt;U5,VALUE(LEFT([1]Capacity!$D$5:$I$5,2)),0)),IF(MAX(IF(VALUE(LEFT([1]Capacity!$D$5:$I$5,2))&lt;U5,VALUE(LEFT([1]Capacity!$D$5:$I$5,2)),0))&gt;0, VLOOKUP(U3, [1]Capacity!$B$5:$I$35, MATCH(CONCATENATE(MAX(IF(VALUE(LEFT([1]Capacity!$D$5:$I$5,2))&lt;U5,VALUE(LEFT([1]Capacity!$D$5:$I$5,2)),0)), " HR Capacity Credit (%)"), [1]Capacity!$B$5:$I$5, 0),0), 0)+(VLOOKUP(U3, [1]Capacity!$B$5:$I$35, MATCH(CONCATENATE(MIN(IF(VALUE(LEFT([1]Capacity!$D$5:$I$5,2))&gt;=U5,VALUE(LEFT([1]Capacity!$D$5:$I$5,2)),MAX(VALUE(LEFT([1]Capacity!$D$5:$I$5,2))))), " HR Capacity Credit (%)"), [1]Capacity!$B$5:$I$5, 0),0)-IF(MAX(IF(VALUE(LEFT([1]Capacity!$D$5:$I$5,2))&lt;U5,VALUE(LEFT([1]Capacity!$D$5:$I$5,2)),0))&gt;0, VLOOKUP(U3, [1]Capacity!$B$5:$I$35, MATCH(CONCATENATE(MAX(IF(VALUE(LEFT([1]Capacity!$D$5:$I$5,2))&lt;U5,VALUE(LEFT([1]Capacity!$D$5:$I$5,2)),0)), " HR Capacity Credit (%)"), [1]Capacity!$B$5:$I$5, 0),0), 0))*((U5-MAX(IF(VALUE(LEFT([1]Capacity!$D$5:$I$5,2))&lt;U5,VALUE(LEFT([1]Capacity!$D$5:$I$5,2)),0)))/(MIN(IF(VALUE(LEFT([1]Capacity!$D$5:$I$5,2))&gt;=U5,VALUE(LEFT([1]Capacity!$D$5:$I$5,2)),MAX(VALUE(LEFT([1]Capacity!$D$5:$I$5,2)))))-MAX(IF(VALUE(LEFT([1]Capacity!$D$5:$I$5,2))&lt;U5,VALUE(LEFT([1]Capacity!$D$5:$I$5,2)),0)))),VLOOKUP(U3, [1]Capacity!$B$5:$I$35, MATCH(CONCATENATE(MIN(IF(VALUE(LEFT([1]Capacity!$D$5:$I$5,2))&gt;=U5,VALUE(LEFT([1]Capacity!$D$5:$I$5,2)),MAX(VALUE(LEFT([1]Capacity!$D$5:$I$5,2))))), " HR Capacity Credit (%)"), [1]Capacity!$B$5:$I$5, 0),0))/100)</f>
        <v>11548350</v>
      </c>
      <c r="V16" s="14"/>
      <c r="W16" s="14"/>
      <c r="X16" s="14"/>
      <c r="Y16" s="14"/>
      <c r="Z16" s="14"/>
    </row>
    <row r="17" spans="1:26">
      <c r="A17" s="13" t="s">
        <v>70</v>
      </c>
      <c r="B17" s="14">
        <v>1173650.0562107179</v>
      </c>
      <c r="C17" s="14">
        <v>1605422.185534847</v>
      </c>
      <c r="D17" s="14">
        <v>1806942.6960348389</v>
      </c>
      <c r="E17" s="14">
        <v>1583786.069889992</v>
      </c>
      <c r="F17" s="14">
        <v>1474750.0559747971</v>
      </c>
      <c r="G17" s="14">
        <v>1204198.257987333</v>
      </c>
      <c r="H17" s="14">
        <v>1239399.9810823221</v>
      </c>
      <c r="I17" s="14">
        <v>1065371.9500115721</v>
      </c>
      <c r="J17" s="14">
        <v>914089.078220102</v>
      </c>
      <c r="K17" s="14">
        <v>1579934.761522386</v>
      </c>
      <c r="L17" s="14">
        <v>1904828.1620078059</v>
      </c>
      <c r="M17" s="14">
        <v>1883088.491384048</v>
      </c>
      <c r="N17" s="14">
        <v>1952045.388722776</v>
      </c>
      <c r="O17" s="14">
        <v>1870217.5584660941</v>
      </c>
      <c r="P17" s="14">
        <v>1791059.7113234571</v>
      </c>
      <c r="Q17" s="14">
        <v>1846801.9075723011</v>
      </c>
      <c r="R17" s="14">
        <v>1672884.5208830959</v>
      </c>
      <c r="S17" s="14">
        <v>1791017.77716355</v>
      </c>
      <c r="T17" s="14">
        <v>2129692.8334211069</v>
      </c>
      <c r="U17" s="14">
        <v>2234245.9537944449</v>
      </c>
      <c r="V17" s="14"/>
      <c r="W17" s="14"/>
      <c r="X17" s="14"/>
      <c r="Y17" s="14"/>
      <c r="Z17" s="14"/>
    </row>
    <row r="18" spans="1:26">
      <c r="A18" s="13" t="s">
        <v>0</v>
      </c>
      <c r="B18" s="14">
        <f t="shared" ref="B18:U18" si="2">SUM(B6:B17)</f>
        <v>15912257.079197718</v>
      </c>
      <c r="C18" s="14">
        <f t="shared" si="2"/>
        <v>17035806.939731847</v>
      </c>
      <c r="D18" s="14">
        <f t="shared" si="2"/>
        <v>17507033.906224836</v>
      </c>
      <c r="E18" s="14">
        <f t="shared" si="2"/>
        <v>16709583.153412994</v>
      </c>
      <c r="F18" s="14">
        <f t="shared" si="2"/>
        <v>15746935.693618797</v>
      </c>
      <c r="G18" s="14">
        <f t="shared" si="2"/>
        <v>14939990.063554334</v>
      </c>
      <c r="H18" s="14">
        <f t="shared" si="2"/>
        <v>14917225.455368321</v>
      </c>
      <c r="I18" s="14">
        <f t="shared" si="2"/>
        <v>14733280.185179573</v>
      </c>
      <c r="J18" s="14">
        <f t="shared" si="2"/>
        <v>14863778.651888102</v>
      </c>
      <c r="K18" s="14">
        <f t="shared" si="2"/>
        <v>17027792.230690386</v>
      </c>
      <c r="L18" s="14">
        <f t="shared" si="2"/>
        <v>18172670.815961804</v>
      </c>
      <c r="M18" s="14">
        <f t="shared" si="2"/>
        <v>18781742.544690046</v>
      </c>
      <c r="N18" s="14">
        <f t="shared" si="2"/>
        <v>19407351.395892777</v>
      </c>
      <c r="O18" s="14">
        <f t="shared" si="2"/>
        <v>19292802.355646096</v>
      </c>
      <c r="P18" s="14">
        <f t="shared" si="2"/>
        <v>19239742.228592459</v>
      </c>
      <c r="Q18" s="14">
        <f t="shared" si="2"/>
        <v>19680890.667549305</v>
      </c>
      <c r="R18" s="14">
        <f t="shared" si="2"/>
        <v>19693866.632757094</v>
      </c>
      <c r="S18" s="14">
        <f t="shared" si="2"/>
        <v>20171212.039845549</v>
      </c>
      <c r="T18" s="14">
        <f t="shared" si="2"/>
        <v>21532871.285688106</v>
      </c>
      <c r="U18" s="14">
        <f t="shared" si="2"/>
        <v>21642009.182357449</v>
      </c>
      <c r="V18" s="14">
        <f>SUM(V6:V17)</f>
        <v>3929229.3466370003</v>
      </c>
      <c r="W18" s="14">
        <f t="shared" si="0"/>
        <v>3928917.1282355003</v>
      </c>
      <c r="X18" s="14">
        <f>SUM(X6:X17)</f>
        <v>3928604.9098339998</v>
      </c>
      <c r="Y18" s="14">
        <f t="shared" si="1"/>
        <v>3928227.9933265001</v>
      </c>
      <c r="Z18" s="14">
        <f>SUM(Z6:Z17)</f>
        <v>3927851.0768190003</v>
      </c>
    </row>
    <row r="19" spans="1:26">
      <c r="A19" s="13" t="s">
        <v>9</v>
      </c>
      <c r="B19" s="14">
        <f t="shared" ref="B19:U19" si="3">B18/B4/1000</f>
        <v>353.6057128710604</v>
      </c>
      <c r="C19" s="14">
        <f t="shared" si="3"/>
        <v>378.57348754959656</v>
      </c>
      <c r="D19" s="14">
        <f t="shared" si="3"/>
        <v>389.0451979161075</v>
      </c>
      <c r="E19" s="14">
        <f t="shared" si="3"/>
        <v>371.3240700758443</v>
      </c>
      <c r="F19" s="14">
        <f t="shared" si="3"/>
        <v>349.93190430263996</v>
      </c>
      <c r="G19" s="14">
        <f t="shared" si="3"/>
        <v>331.99977919009632</v>
      </c>
      <c r="H19" s="14">
        <f t="shared" si="3"/>
        <v>331.49389900818488</v>
      </c>
      <c r="I19" s="14">
        <f t="shared" si="3"/>
        <v>327.40622633732386</v>
      </c>
      <c r="J19" s="14">
        <f t="shared" si="3"/>
        <v>330.30619226418003</v>
      </c>
      <c r="K19" s="14">
        <f t="shared" si="3"/>
        <v>378.39538290423081</v>
      </c>
      <c r="L19" s="14">
        <f t="shared" si="3"/>
        <v>403.83712924359565</v>
      </c>
      <c r="M19" s="14">
        <f t="shared" si="3"/>
        <v>417.37205654866773</v>
      </c>
      <c r="N19" s="14">
        <f t="shared" si="3"/>
        <v>431.27447546428391</v>
      </c>
      <c r="O19" s="14">
        <f t="shared" si="3"/>
        <v>428.72894123657989</v>
      </c>
      <c r="P19" s="14">
        <f t="shared" si="3"/>
        <v>427.54982730205461</v>
      </c>
      <c r="Q19" s="14">
        <f t="shared" si="3"/>
        <v>437.35312594554011</v>
      </c>
      <c r="R19" s="14">
        <f t="shared" si="3"/>
        <v>437.64148072793546</v>
      </c>
      <c r="S19" s="14">
        <f t="shared" si="3"/>
        <v>448.24915644101219</v>
      </c>
      <c r="T19" s="14">
        <f t="shared" si="3"/>
        <v>478.50825079306901</v>
      </c>
      <c r="U19" s="14">
        <f t="shared" si="3"/>
        <v>480.93353738572108</v>
      </c>
      <c r="V19" s="14">
        <f>V18/V4/1000</f>
        <v>87.316207703044455</v>
      </c>
      <c r="W19" s="14">
        <f t="shared" si="0"/>
        <v>87.309269516344443</v>
      </c>
      <c r="X19" s="14">
        <f>X18/X4/1000</f>
        <v>87.302331329644446</v>
      </c>
      <c r="Y19" s="14">
        <f t="shared" si="1"/>
        <v>87.293955407255567</v>
      </c>
      <c r="Z19" s="14">
        <f>Z18/Z4/1000</f>
        <v>87.285579484866673</v>
      </c>
    </row>
    <row r="20" spans="1:26">
      <c r="A20" s="13" t="s">
        <v>10</v>
      </c>
      <c r="B20" s="14">
        <f>B19/B5</f>
        <v>44.200714108882551</v>
      </c>
      <c r="C20" s="14">
        <f>C19/B5</f>
        <v>47.32168594369957</v>
      </c>
      <c r="D20" s="14">
        <f>D19/B5</f>
        <v>48.630649739513437</v>
      </c>
      <c r="E20" s="14">
        <f>E19/B5</f>
        <v>46.415508759480538</v>
      </c>
      <c r="F20" s="14">
        <f>F19/B5</f>
        <v>43.741488037829996</v>
      </c>
      <c r="G20" s="14">
        <f>G19/B5</f>
        <v>41.49997239876204</v>
      </c>
      <c r="H20" s="14">
        <f>H19/B5</f>
        <v>41.43673737602311</v>
      </c>
      <c r="I20" s="14">
        <f>I19/B5</f>
        <v>40.925778292165482</v>
      </c>
      <c r="J20" s="14">
        <f>J19/B5</f>
        <v>41.288274033022503</v>
      </c>
      <c r="K20" s="14">
        <f>K19/B5</f>
        <v>47.299422863028852</v>
      </c>
      <c r="L20" s="14">
        <f>L19/B5</f>
        <v>50.479641155449457</v>
      </c>
      <c r="M20" s="14">
        <f>M19/B5</f>
        <v>52.171507068583466</v>
      </c>
      <c r="N20" s="14">
        <f>N19/B5</f>
        <v>53.909309433035489</v>
      </c>
      <c r="O20" s="14">
        <f>O19/B5</f>
        <v>53.591117654572486</v>
      </c>
      <c r="P20" s="14">
        <f>P19/B5</f>
        <v>53.443728412756826</v>
      </c>
      <c r="Q20" s="14">
        <f>Q19/B5</f>
        <v>54.669140743192514</v>
      </c>
      <c r="R20" s="14">
        <f>R19/B5</f>
        <v>54.705185090991932</v>
      </c>
      <c r="S20" s="14">
        <f>S19/B5</f>
        <v>56.031144555126524</v>
      </c>
      <c r="T20" s="14">
        <f>T19/B5</f>
        <v>59.813531349133626</v>
      </c>
      <c r="U20" s="14">
        <f>U19/B5</f>
        <v>60.116692173215135</v>
      </c>
      <c r="V20" s="14">
        <f>V19/V5</f>
        <v>46.944197689808846</v>
      </c>
      <c r="W20" s="14">
        <f t="shared" si="0"/>
        <v>47.588764958065866</v>
      </c>
      <c r="X20" s="14">
        <f>X19/X5</f>
        <v>48.233332226322894</v>
      </c>
      <c r="Y20" s="14">
        <f t="shared" si="1"/>
        <v>49.055403108837638</v>
      </c>
      <c r="Z20" s="14">
        <f>Z19/Z5</f>
        <v>49.877473991352382</v>
      </c>
    </row>
    <row r="21" spans="1:26">
      <c r="A21" s="13" t="s">
        <v>11</v>
      </c>
      <c r="B21" s="15">
        <v>209.88901603194449</v>
      </c>
      <c r="C21" s="15">
        <v>204.0413743378241</v>
      </c>
      <c r="D21" s="15">
        <v>196.0518425741667</v>
      </c>
      <c r="E21" s="15">
        <v>186.79085086819441</v>
      </c>
      <c r="F21" s="15">
        <v>165.25589949599541</v>
      </c>
      <c r="G21" s="15">
        <v>148.68873274250001</v>
      </c>
      <c r="H21" s="15">
        <v>149.47706450224541</v>
      </c>
      <c r="I21" s="15">
        <v>153.43755122689819</v>
      </c>
      <c r="J21" s="15">
        <v>163.2666439748148</v>
      </c>
      <c r="K21" s="15">
        <v>173.01822698030091</v>
      </c>
      <c r="L21" s="15">
        <v>181.20196427615741</v>
      </c>
      <c r="M21" s="15">
        <v>190.7181137617824</v>
      </c>
      <c r="N21" s="15">
        <v>196.35756059835651</v>
      </c>
      <c r="O21" s="15">
        <v>202.0845397371296</v>
      </c>
      <c r="P21" s="15">
        <v>206.95488622303239</v>
      </c>
      <c r="Q21" s="15">
        <v>209.97126392303241</v>
      </c>
      <c r="R21" s="15">
        <v>213.25185443819441</v>
      </c>
      <c r="S21" s="15">
        <v>220.96799083333329</v>
      </c>
      <c r="T21" s="15">
        <v>218.4991169202315</v>
      </c>
      <c r="U21" s="15">
        <v>223.43640800192131</v>
      </c>
      <c r="V21" s="15">
        <v>238.73332353006771</v>
      </c>
      <c r="W21" s="15">
        <f t="shared" si="0"/>
        <v>241.93748558332726</v>
      </c>
      <c r="X21" s="15">
        <v>245.14164763658681</v>
      </c>
      <c r="Y21" s="15">
        <f t="shared" si="1"/>
        <v>249.2039787389283</v>
      </c>
      <c r="Z21" s="15">
        <v>253.26630984126979</v>
      </c>
    </row>
    <row r="22" spans="1:26">
      <c r="A22" s="13" t="s">
        <v>71</v>
      </c>
      <c r="B22" s="16">
        <v>26.410002777614611</v>
      </c>
      <c r="C22" s="16">
        <v>22.8013699191374</v>
      </c>
      <c r="D22" s="16">
        <v>20.18571653113294</v>
      </c>
      <c r="E22" s="16">
        <v>18.429411447206771</v>
      </c>
      <c r="F22" s="16">
        <v>11.31556012690416</v>
      </c>
      <c r="G22" s="16">
        <v>7.8568700398212474</v>
      </c>
      <c r="H22" s="16">
        <v>8.7025071644422241</v>
      </c>
      <c r="I22" s="16">
        <v>12.18285917708296</v>
      </c>
      <c r="J22" s="16">
        <v>15.53168520372078</v>
      </c>
      <c r="K22" s="16">
        <v>14.922807088495571</v>
      </c>
      <c r="L22" s="16">
        <v>15.76951039296214</v>
      </c>
      <c r="M22" s="16">
        <v>17.65064627814899</v>
      </c>
      <c r="N22" s="16">
        <v>20.666316859462249</v>
      </c>
      <c r="O22" s="16">
        <v>23.85775034837329</v>
      </c>
      <c r="P22" s="16">
        <v>27.117921947917448</v>
      </c>
      <c r="Q22" s="16">
        <v>28.57737752905496</v>
      </c>
      <c r="R22" s="16">
        <v>29.480509575362252</v>
      </c>
      <c r="S22" s="16">
        <v>32.24484343305231</v>
      </c>
      <c r="T22" s="16">
        <v>31.596132779382391</v>
      </c>
      <c r="U22" s="16">
        <v>33.535448223635427</v>
      </c>
      <c r="V22" s="16">
        <v>-11.515725140685831</v>
      </c>
      <c r="W22" s="16">
        <f t="shared" si="0"/>
        <v>-11.514205103515815</v>
      </c>
      <c r="X22" s="16">
        <v>-11.512685066345799</v>
      </c>
      <c r="Y22" s="16">
        <f t="shared" si="1"/>
        <v>-11.512803490340829</v>
      </c>
      <c r="Z22" s="16">
        <v>-11.512921914335861</v>
      </c>
    </row>
    <row r="23" spans="1:26">
      <c r="A23" s="13" t="s">
        <v>72</v>
      </c>
      <c r="B23" s="16">
        <v>131.24661915213801</v>
      </c>
      <c r="C23" s="16">
        <v>143.07586218683619</v>
      </c>
      <c r="D23" s="16">
        <v>150.69212141141091</v>
      </c>
      <c r="E23" s="16">
        <v>151.6657824153138</v>
      </c>
      <c r="F23" s="16">
        <v>156.55664493815351</v>
      </c>
      <c r="G23" s="16">
        <v>178.069075437734</v>
      </c>
      <c r="H23" s="16">
        <v>163.54790649312801</v>
      </c>
      <c r="I23" s="16">
        <v>142.99938044606799</v>
      </c>
      <c r="J23" s="16">
        <v>131.8012188407032</v>
      </c>
      <c r="K23" s="16">
        <v>157.60188265171399</v>
      </c>
      <c r="L23" s="16">
        <v>161.5524724659027</v>
      </c>
      <c r="M23" s="16">
        <v>164.1683254447864</v>
      </c>
      <c r="N23" s="16">
        <v>165.8612980188656</v>
      </c>
      <c r="O23" s="16">
        <v>158.33808836281281</v>
      </c>
      <c r="P23" s="16">
        <v>153.18644871804429</v>
      </c>
      <c r="Q23" s="16">
        <v>156.620706996954</v>
      </c>
      <c r="R23" s="16">
        <v>153.67375282803741</v>
      </c>
      <c r="S23" s="16">
        <v>155.3536416339787</v>
      </c>
      <c r="T23" s="16">
        <v>169.9086373579953</v>
      </c>
      <c r="U23" s="16">
        <v>168.6131274445558</v>
      </c>
      <c r="V23" s="16">
        <v>473.27116203009831</v>
      </c>
      <c r="W23" s="16">
        <f t="shared" si="0"/>
        <v>473.30928055616698</v>
      </c>
      <c r="X23" s="16">
        <v>473.34739908223571</v>
      </c>
      <c r="Y23" s="16">
        <f t="shared" si="1"/>
        <v>473.39264666662945</v>
      </c>
      <c r="Z23" s="16">
        <v>473.43789425102318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>
        <f t="shared" si="0"/>
        <v>0</v>
      </c>
      <c r="X24" s="14"/>
      <c r="Y24" s="14">
        <f t="shared" si="1"/>
        <v>0</v>
      </c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>
        <f t="shared" si="0"/>
        <v>0</v>
      </c>
      <c r="X25" s="14"/>
      <c r="Y25" s="14">
        <f t="shared" si="1"/>
        <v>0</v>
      </c>
      <c r="Z25" s="14"/>
    </row>
    <row r="26" spans="1:26">
      <c r="A26" s="13" t="s">
        <v>75</v>
      </c>
      <c r="B26" s="16">
        <v>1.9218966145477669</v>
      </c>
      <c r="C26" s="16">
        <v>1.1982929879469779</v>
      </c>
      <c r="D26" s="16">
        <v>0.60373980774251734</v>
      </c>
      <c r="E26" s="16">
        <v>2.0690060187548309</v>
      </c>
      <c r="F26" s="16">
        <v>1.193750271062556</v>
      </c>
      <c r="G26" s="16">
        <v>2.4630111294680899</v>
      </c>
      <c r="H26" s="16">
        <v>1.3715720116419561</v>
      </c>
      <c r="I26" s="16">
        <v>1.485426970951724</v>
      </c>
      <c r="J26" s="16">
        <v>2.5360427336583942</v>
      </c>
      <c r="K26" s="16">
        <v>1.6508756792350541</v>
      </c>
      <c r="L26" s="16">
        <v>0.65307997742398549</v>
      </c>
      <c r="M26" s="16">
        <v>3.0696909093316158</v>
      </c>
      <c r="N26" s="16">
        <v>3.688463459124383</v>
      </c>
      <c r="O26" s="16">
        <v>2.603954090690467</v>
      </c>
      <c r="P26" s="16">
        <v>1.4432740218092639</v>
      </c>
      <c r="Q26" s="16">
        <v>2.0571740691283069</v>
      </c>
      <c r="R26" s="16">
        <v>3.474629009225934</v>
      </c>
      <c r="S26" s="16">
        <v>2.5738036747690769</v>
      </c>
      <c r="T26" s="16">
        <v>4.1867604742292448</v>
      </c>
      <c r="U26" s="16">
        <v>1.696591708131717</v>
      </c>
      <c r="V26" s="16">
        <v>1.392330238175232</v>
      </c>
      <c r="W26" s="16">
        <f t="shared" si="0"/>
        <v>1.3925948263934429</v>
      </c>
      <c r="X26" s="16">
        <v>1.392859414611654</v>
      </c>
      <c r="Y26" s="16">
        <f t="shared" si="1"/>
        <v>1.3934492048312541</v>
      </c>
      <c r="Z26" s="16">
        <v>1.394038995050854</v>
      </c>
    </row>
    <row r="27" spans="1:26">
      <c r="A27" s="13" t="s">
        <v>76</v>
      </c>
      <c r="B27" s="16">
        <v>0.43800151166991491</v>
      </c>
      <c r="C27" s="16">
        <v>0.26940988701947238</v>
      </c>
      <c r="D27" s="16">
        <v>0.15493483203771449</v>
      </c>
      <c r="E27" s="16">
        <v>0.34178022080258208</v>
      </c>
      <c r="F27" s="16">
        <v>0.20983135430740329</v>
      </c>
      <c r="G27" s="16">
        <v>0.39359466820947769</v>
      </c>
      <c r="H27" s="16">
        <v>0.21266644199868431</v>
      </c>
      <c r="I27" s="16">
        <v>0.22796406475560821</v>
      </c>
      <c r="J27" s="16">
        <v>0.33169811184739711</v>
      </c>
      <c r="K27" s="16">
        <v>0.27112557288339711</v>
      </c>
      <c r="L27" s="16">
        <v>0.14210097682074499</v>
      </c>
      <c r="M27" s="16">
        <v>0.45806281286866052</v>
      </c>
      <c r="N27" s="16">
        <v>0.57061443812213364</v>
      </c>
      <c r="O27" s="16">
        <v>0.40830676436974001</v>
      </c>
      <c r="P27" s="16">
        <v>0.31449402543821198</v>
      </c>
      <c r="Q27" s="16">
        <v>0.40887547177962608</v>
      </c>
      <c r="R27" s="16">
        <v>0.64157647308763055</v>
      </c>
      <c r="S27" s="16">
        <v>0.60202794031371898</v>
      </c>
      <c r="T27" s="16">
        <v>0.5615276070991283</v>
      </c>
      <c r="U27" s="16">
        <v>0.5386252811060408</v>
      </c>
      <c r="V27" s="16"/>
      <c r="W27" s="16">
        <f t="shared" si="0"/>
        <v>0</v>
      </c>
      <c r="X27" s="16"/>
      <c r="Y27" s="16">
        <f t="shared" si="1"/>
        <v>0</v>
      </c>
      <c r="Z27" s="14"/>
    </row>
    <row r="28" spans="1:26">
      <c r="A28" s="13" t="s">
        <v>77</v>
      </c>
      <c r="B28" s="15">
        <v>75560.045771499994</v>
      </c>
      <c r="C28" s="15">
        <v>73454.89476161667</v>
      </c>
      <c r="D28" s="15">
        <v>70578.663326700014</v>
      </c>
      <c r="E28" s="15">
        <v>67244.706312550014</v>
      </c>
      <c r="F28" s="15">
        <v>59492.123818558342</v>
      </c>
      <c r="G28" s="15">
        <v>53527.943787299999</v>
      </c>
      <c r="H28" s="15">
        <v>53811.743220808326</v>
      </c>
      <c r="I28" s="15">
        <v>55237.518441683344</v>
      </c>
      <c r="J28" s="15">
        <v>58775.991830933337</v>
      </c>
      <c r="K28" s="15">
        <v>62286.561712908333</v>
      </c>
      <c r="L28" s="15">
        <v>65232.707139416663</v>
      </c>
      <c r="M28" s="15">
        <v>68658.520954241671</v>
      </c>
      <c r="N28" s="15">
        <v>70688.721815408338</v>
      </c>
      <c r="O28" s="15">
        <v>72750.434305366667</v>
      </c>
      <c r="P28" s="15">
        <v>74503.759040291668</v>
      </c>
      <c r="Q28" s="15">
        <v>75589.655012291652</v>
      </c>
      <c r="R28" s="15">
        <v>76770.667597749984</v>
      </c>
      <c r="S28" s="15">
        <v>79548.476699999999</v>
      </c>
      <c r="T28" s="15">
        <v>78659.682091283335</v>
      </c>
      <c r="U28" s="15">
        <v>80437.106880691659</v>
      </c>
      <c r="V28" s="15">
        <v>19981.97917946666</v>
      </c>
      <c r="W28" s="15">
        <f t="shared" si="0"/>
        <v>19974.383189733329</v>
      </c>
      <c r="X28" s="15">
        <v>19966.787199999999</v>
      </c>
      <c r="Y28" s="15">
        <f t="shared" si="1"/>
        <v>19955.754549999998</v>
      </c>
      <c r="Z28" s="15">
        <v>19944.7219</v>
      </c>
    </row>
    <row r="29" spans="1:26">
      <c r="A29" s="13" t="s">
        <v>78</v>
      </c>
      <c r="B29" s="15">
        <v>23104.943126999999</v>
      </c>
      <c r="C29" s="15">
        <v>22494.43228711667</v>
      </c>
      <c r="D29" s="15">
        <v>22245.613907949999</v>
      </c>
      <c r="E29" s="15">
        <v>26424.07002513334</v>
      </c>
      <c r="F29" s="15">
        <v>27702.306340474999</v>
      </c>
      <c r="G29" s="15">
        <v>33124.683891549997</v>
      </c>
      <c r="H29" s="15">
        <v>30116.06013055834</v>
      </c>
      <c r="I29" s="15">
        <v>28078.25156626667</v>
      </c>
      <c r="J29" s="15">
        <v>29134.67065218334</v>
      </c>
      <c r="K29" s="15">
        <v>26544.48109624167</v>
      </c>
      <c r="L29" s="15">
        <v>23708.181532333329</v>
      </c>
      <c r="M29" s="15">
        <v>28149.481496075001</v>
      </c>
      <c r="N29" s="15">
        <v>27732.592775741668</v>
      </c>
      <c r="O29" s="15">
        <v>24831.212479116672</v>
      </c>
      <c r="P29" s="15">
        <v>21876.02875379167</v>
      </c>
      <c r="Q29" s="15">
        <v>22841.404525875001</v>
      </c>
      <c r="R29" s="15">
        <v>24974.917234583329</v>
      </c>
      <c r="S29" s="15">
        <v>23348.81696541667</v>
      </c>
      <c r="T29" s="15">
        <v>25657.095380283339</v>
      </c>
      <c r="U29" s="15">
        <v>22501.693802358339</v>
      </c>
      <c r="V29" s="15">
        <v>12239.61517946666</v>
      </c>
      <c r="W29" s="15">
        <f t="shared" si="0"/>
        <v>12233.14418973333</v>
      </c>
      <c r="X29" s="15">
        <v>12226.673199999999</v>
      </c>
      <c r="Y29" s="15">
        <f t="shared" si="1"/>
        <v>12217.026549999999</v>
      </c>
      <c r="Z29" s="15">
        <v>12207.3799</v>
      </c>
    </row>
    <row r="30" spans="1:26">
      <c r="A30" s="13" t="s">
        <v>79</v>
      </c>
      <c r="B30" s="15">
        <v>52455.102644500002</v>
      </c>
      <c r="C30" s="15">
        <v>50960.462474499996</v>
      </c>
      <c r="D30" s="15">
        <v>48333.049418750008</v>
      </c>
      <c r="E30" s="15">
        <v>40820.636287416673</v>
      </c>
      <c r="F30" s="15">
        <v>31789.81747808334</v>
      </c>
      <c r="G30" s="15">
        <v>20403.259895750001</v>
      </c>
      <c r="H30" s="15">
        <v>23695.683090250001</v>
      </c>
      <c r="I30" s="15">
        <v>27159.26687541667</v>
      </c>
      <c r="J30" s="15">
        <v>29641.32117875</v>
      </c>
      <c r="K30" s="15">
        <v>35742.080616666673</v>
      </c>
      <c r="L30" s="15">
        <v>41524.525607083327</v>
      </c>
      <c r="M30" s="15">
        <v>40509.03945816667</v>
      </c>
      <c r="N30" s="15">
        <v>42956.129039666674</v>
      </c>
      <c r="O30" s="15">
        <v>47919.221826250003</v>
      </c>
      <c r="P30" s="15">
        <v>52627.730286500002</v>
      </c>
      <c r="Q30" s="15">
        <v>52748.250486416662</v>
      </c>
      <c r="R30" s="15">
        <v>51795.750363166662</v>
      </c>
      <c r="S30" s="15">
        <v>56199.659734583343</v>
      </c>
      <c r="T30" s="15">
        <v>53002.586711000004</v>
      </c>
      <c r="U30" s="15">
        <v>57935.413078333331</v>
      </c>
      <c r="V30" s="15">
        <v>7742.3639999999996</v>
      </c>
      <c r="W30" s="15">
        <f t="shared" si="0"/>
        <v>7741.2389999999996</v>
      </c>
      <c r="X30" s="15">
        <v>7740.1139999999996</v>
      </c>
      <c r="Y30" s="15">
        <f t="shared" si="1"/>
        <v>7738.7279999999992</v>
      </c>
      <c r="Z30" s="15">
        <v>7737.3419999999996</v>
      </c>
    </row>
    <row r="31" spans="1:26">
      <c r="A31" s="13" t="s">
        <v>80</v>
      </c>
      <c r="B31" s="15">
        <v>62219.295777500003</v>
      </c>
      <c r="C31" s="15">
        <v>59929.03680116668</v>
      </c>
      <c r="D31" s="15">
        <v>56538.378012333327</v>
      </c>
      <c r="E31" s="15">
        <v>48825.731685500003</v>
      </c>
      <c r="F31" s="15">
        <v>38584.012836000002</v>
      </c>
      <c r="G31" s="15">
        <v>26877.719657916659</v>
      </c>
      <c r="H31" s="15">
        <v>29988.830512583329</v>
      </c>
      <c r="I31" s="15">
        <v>33727.590424416667</v>
      </c>
      <c r="J31" s="15">
        <v>37098.273289750003</v>
      </c>
      <c r="K31" s="15">
        <v>42932.233370416659</v>
      </c>
      <c r="L31" s="15">
        <v>48819.370852666667</v>
      </c>
      <c r="M31" s="15">
        <v>48814.784488750003</v>
      </c>
      <c r="N31" s="15">
        <v>51742.791438833323</v>
      </c>
      <c r="O31" s="15">
        <v>56950.619346750012</v>
      </c>
      <c r="P31" s="15">
        <v>61887.209487999993</v>
      </c>
      <c r="Q31" s="15">
        <v>62248.283523999999</v>
      </c>
      <c r="R31" s="15">
        <v>61801.351948666663</v>
      </c>
      <c r="S31" s="15">
        <v>66537.408617583336</v>
      </c>
      <c r="T31" s="15">
        <v>63207.439451583341</v>
      </c>
      <c r="U31" s="15">
        <v>68052.969259750011</v>
      </c>
      <c r="V31" s="15">
        <v>9027.5210676666666</v>
      </c>
      <c r="W31" s="15">
        <f t="shared" si="0"/>
        <v>9026.8627109166664</v>
      </c>
      <c r="X31" s="15">
        <v>9026.2043541666662</v>
      </c>
      <c r="Y31" s="15">
        <f t="shared" si="1"/>
        <v>9025.3721912500005</v>
      </c>
      <c r="Z31" s="15">
        <v>9024.5400283333347</v>
      </c>
    </row>
    <row r="32" spans="1:26">
      <c r="A32" s="13" t="s">
        <v>81</v>
      </c>
      <c r="B32" s="14">
        <v>5241343.105064</v>
      </c>
      <c r="C32" s="14">
        <v>5924747.9689780008</v>
      </c>
      <c r="D32" s="14">
        <v>6142142.0795069989</v>
      </c>
      <c r="E32" s="14">
        <v>5291264.2427790007</v>
      </c>
      <c r="F32" s="14">
        <v>4540307.4503819998</v>
      </c>
      <c r="G32" s="14">
        <v>3422014.8752330011</v>
      </c>
      <c r="H32" s="14">
        <v>3614401.3499460001</v>
      </c>
      <c r="I32" s="14">
        <v>3472859.852031</v>
      </c>
      <c r="J32" s="14">
        <v>3330563.557070001</v>
      </c>
      <c r="K32" s="14">
        <v>4992349.7586110011</v>
      </c>
      <c r="L32" s="14">
        <v>5938532.2037590006</v>
      </c>
      <c r="M32" s="14">
        <v>5788688.6790690003</v>
      </c>
      <c r="N32" s="14">
        <v>6055426.3973169997</v>
      </c>
      <c r="O32" s="14">
        <v>6228724.321241999</v>
      </c>
      <c r="P32" s="14">
        <v>6383602.5902100001</v>
      </c>
      <c r="Q32" s="14">
        <v>6482575.5852339994</v>
      </c>
      <c r="R32" s="14">
        <v>6137711.9909590008</v>
      </c>
      <c r="S32" s="14">
        <v>6585333.4750429997</v>
      </c>
      <c r="T32" s="14">
        <v>7008486.6349580009</v>
      </c>
      <c r="U32" s="14">
        <v>7486484.3618550003</v>
      </c>
      <c r="V32" s="14">
        <v>3768196.0584570002</v>
      </c>
      <c r="W32" s="14">
        <f t="shared" si="0"/>
        <v>3767937.3685154999</v>
      </c>
      <c r="X32" s="14">
        <v>3767678.678574</v>
      </c>
      <c r="Y32" s="14">
        <f t="shared" si="1"/>
        <v>3767364.2034064997</v>
      </c>
      <c r="Z32" s="14">
        <v>3767049.7282389998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>
        <f t="shared" si="0"/>
        <v>0</v>
      </c>
      <c r="X33" s="14"/>
      <c r="Y33" s="14">
        <f t="shared" si="1"/>
        <v>0</v>
      </c>
      <c r="Z33" s="14"/>
    </row>
    <row r="34" spans="1:26">
      <c r="A34" s="13" t="s">
        <v>83</v>
      </c>
      <c r="B34" s="15">
        <v>2569.75</v>
      </c>
      <c r="C34" s="15">
        <v>2485.25</v>
      </c>
      <c r="D34" s="15">
        <v>2350.416666666667</v>
      </c>
      <c r="E34" s="15">
        <v>2016.5</v>
      </c>
      <c r="F34" s="15">
        <v>1580.916666666667</v>
      </c>
      <c r="G34" s="15">
        <v>1070.166666666667</v>
      </c>
      <c r="H34" s="15">
        <v>1213.833333333333</v>
      </c>
      <c r="I34" s="15">
        <v>1372</v>
      </c>
      <c r="J34" s="15">
        <v>1502.166666666667</v>
      </c>
      <c r="K34" s="15">
        <v>1766.25</v>
      </c>
      <c r="L34" s="15">
        <v>2026.75</v>
      </c>
      <c r="M34" s="15">
        <v>2009.833333333333</v>
      </c>
      <c r="N34" s="15">
        <v>2129.583333333333</v>
      </c>
      <c r="O34" s="15">
        <v>2357</v>
      </c>
      <c r="P34" s="15">
        <v>2568.583333333333</v>
      </c>
      <c r="Q34" s="15">
        <v>2576.416666666667</v>
      </c>
      <c r="R34" s="15">
        <v>2550.75</v>
      </c>
      <c r="S34" s="15">
        <v>2750.833333333333</v>
      </c>
      <c r="T34" s="15">
        <v>2610.083333333333</v>
      </c>
      <c r="U34" s="15">
        <v>2823</v>
      </c>
      <c r="V34" s="15">
        <v>378.25</v>
      </c>
      <c r="W34" s="15">
        <f t="shared" si="0"/>
        <v>378.20833333333337</v>
      </c>
      <c r="X34" s="15">
        <v>378.16666666666669</v>
      </c>
      <c r="Y34" s="15">
        <f t="shared" si="1"/>
        <v>378.16666666666669</v>
      </c>
      <c r="Z34" s="15">
        <v>378.16666666666669</v>
      </c>
    </row>
    <row r="35" spans="1:26">
      <c r="A35" s="13" t="s">
        <v>84</v>
      </c>
      <c r="B35" s="15">
        <v>6117.333333333333</v>
      </c>
      <c r="C35" s="15">
        <v>6182.083333333333</v>
      </c>
      <c r="D35" s="15">
        <v>6302.666666666667</v>
      </c>
      <c r="E35" s="15">
        <v>6729.416666666667</v>
      </c>
      <c r="F35" s="15">
        <v>7148.416666666667</v>
      </c>
      <c r="G35" s="15">
        <v>7681.75</v>
      </c>
      <c r="H35" s="15">
        <v>7534.583333333333</v>
      </c>
      <c r="I35" s="15">
        <v>7393.5</v>
      </c>
      <c r="J35" s="15">
        <v>7237</v>
      </c>
      <c r="K35" s="15">
        <v>6959.333333333333</v>
      </c>
      <c r="L35" s="15">
        <v>6642.25</v>
      </c>
      <c r="M35" s="15">
        <v>6742.583333333333</v>
      </c>
      <c r="N35" s="15">
        <v>6605</v>
      </c>
      <c r="O35" s="15">
        <v>6346.333333333333</v>
      </c>
      <c r="P35" s="15">
        <v>6099.916666666667</v>
      </c>
      <c r="Q35" s="15">
        <v>6133</v>
      </c>
      <c r="R35" s="15">
        <v>6163.333333333333</v>
      </c>
      <c r="S35" s="15">
        <v>5944.75</v>
      </c>
      <c r="T35" s="15">
        <v>6116.083333333333</v>
      </c>
      <c r="U35" s="15">
        <v>5867.666666666667</v>
      </c>
      <c r="V35" s="15">
        <v>3062.833333333333</v>
      </c>
      <c r="W35" s="15">
        <f t="shared" si="0"/>
        <v>3062.875</v>
      </c>
      <c r="X35" s="15">
        <v>3062.916666666667</v>
      </c>
      <c r="Y35" s="15">
        <f t="shared" si="1"/>
        <v>3061.9583333333335</v>
      </c>
      <c r="Z35" s="15">
        <v>3061</v>
      </c>
    </row>
    <row r="36" spans="1:26">
      <c r="A36" s="13" t="s">
        <v>85</v>
      </c>
      <c r="B36" s="15">
        <v>72.916666666666671</v>
      </c>
      <c r="C36" s="15">
        <v>92.666666666666671</v>
      </c>
      <c r="D36" s="15">
        <v>106.9166666666667</v>
      </c>
      <c r="E36" s="15">
        <v>38.083333333333343</v>
      </c>
      <c r="F36" s="15">
        <v>30.666666666666671</v>
      </c>
      <c r="G36" s="15">
        <v>8.0833333333333339</v>
      </c>
      <c r="H36" s="15">
        <v>11.58333333333333</v>
      </c>
      <c r="I36" s="15">
        <v>18.5</v>
      </c>
      <c r="J36" s="15">
        <v>20.833333333333329</v>
      </c>
      <c r="K36" s="15">
        <v>34.416666666666657</v>
      </c>
      <c r="L36" s="15">
        <v>91</v>
      </c>
      <c r="M36" s="15">
        <v>31.583333333333329</v>
      </c>
      <c r="N36" s="15">
        <v>25.416666666666671</v>
      </c>
      <c r="O36" s="15">
        <v>56.666666666666657</v>
      </c>
      <c r="P36" s="15">
        <v>91.5</v>
      </c>
      <c r="Q36" s="15">
        <v>74.583333333333329</v>
      </c>
      <c r="R36" s="15">
        <v>45.916666666666657</v>
      </c>
      <c r="S36" s="15">
        <v>64.416666666666671</v>
      </c>
      <c r="T36" s="15">
        <v>33.833333333333343</v>
      </c>
      <c r="U36" s="15">
        <v>93.333333333333329</v>
      </c>
      <c r="V36" s="15">
        <v>5318.916666666667</v>
      </c>
      <c r="W36" s="15">
        <f t="shared" si="0"/>
        <v>5318.916666666667</v>
      </c>
      <c r="X36" s="15">
        <v>5318.916666666667</v>
      </c>
      <c r="Y36" s="15">
        <f t="shared" si="1"/>
        <v>5319.875</v>
      </c>
      <c r="Z36" s="15">
        <v>5320.833333333333</v>
      </c>
    </row>
    <row r="37" spans="1:26">
      <c r="A37" s="13" t="s">
        <v>86</v>
      </c>
      <c r="B37" s="15">
        <v>131.23345422907161</v>
      </c>
      <c r="C37" s="15">
        <v>121.44260852955669</v>
      </c>
      <c r="D37" s="15">
        <v>111.81832140244479</v>
      </c>
      <c r="E37" s="15">
        <v>102.1307041568667</v>
      </c>
      <c r="F37" s="15">
        <v>82.59360573507422</v>
      </c>
      <c r="G37" s="15">
        <v>64.291381361910197</v>
      </c>
      <c r="H37" s="15">
        <v>77.240329453339044</v>
      </c>
      <c r="I37" s="15">
        <v>78.3083642051552</v>
      </c>
      <c r="J37" s="15">
        <v>88.666597905003783</v>
      </c>
      <c r="K37" s="15">
        <v>91.712452178633939</v>
      </c>
      <c r="L37" s="15">
        <v>94.067189550865692</v>
      </c>
      <c r="M37" s="15">
        <v>98.760545373358767</v>
      </c>
      <c r="N37" s="15">
        <v>107.8185725735255</v>
      </c>
      <c r="O37" s="15">
        <v>118.2862570937786</v>
      </c>
      <c r="P37" s="15">
        <v>123.4125812418855</v>
      </c>
      <c r="Q37" s="15">
        <v>122.8749890926875</v>
      </c>
      <c r="R37" s="15">
        <v>130.6149907806317</v>
      </c>
      <c r="S37" s="15">
        <v>130.9626673464517</v>
      </c>
      <c r="T37" s="15">
        <v>126.54259431022641</v>
      </c>
      <c r="U37" s="15">
        <v>128.102776464367</v>
      </c>
      <c r="V37" s="15">
        <v>34.373564892998473</v>
      </c>
      <c r="W37" s="15">
        <f t="shared" si="0"/>
        <v>33.983693747869097</v>
      </c>
      <c r="X37" s="15">
        <v>33.593822602739728</v>
      </c>
      <c r="Y37" s="15">
        <f t="shared" si="1"/>
        <v>33.116049628995434</v>
      </c>
      <c r="Z37" s="15">
        <v>32.63827665525114</v>
      </c>
    </row>
    <row r="38" spans="1:26">
      <c r="A38" s="13" t="s">
        <v>87</v>
      </c>
      <c r="B38" s="17">
        <v>0.47416367641409879</v>
      </c>
      <c r="C38" s="17">
        <v>0.44070812963141909</v>
      </c>
      <c r="D38" s="17">
        <v>0.41219235430750678</v>
      </c>
      <c r="E38" s="17">
        <v>0.37042625511978389</v>
      </c>
      <c r="F38" s="17">
        <v>0.30527019383495968</v>
      </c>
      <c r="G38" s="17">
        <v>0.21321586654980729</v>
      </c>
      <c r="H38" s="17">
        <v>0.24617322692828561</v>
      </c>
      <c r="I38" s="17">
        <v>0.28259408172875999</v>
      </c>
      <c r="J38" s="17">
        <v>0.3216266474382673</v>
      </c>
      <c r="K38" s="17">
        <v>0.3373573733856372</v>
      </c>
      <c r="L38" s="17">
        <v>0.36063196628165278</v>
      </c>
      <c r="M38" s="17">
        <v>0.36009221749997999</v>
      </c>
      <c r="N38" s="17">
        <v>0.38403019353362688</v>
      </c>
      <c r="O38" s="17">
        <v>0.43012994437981922</v>
      </c>
      <c r="P38" s="17">
        <v>0.46754031596343859</v>
      </c>
      <c r="Q38" s="17">
        <v>0.46359981542473999</v>
      </c>
      <c r="R38" s="17">
        <v>0.47241818776024452</v>
      </c>
      <c r="S38" s="17">
        <v>0.48773723937785152</v>
      </c>
      <c r="T38" s="17">
        <v>0.45864447405458969</v>
      </c>
      <c r="U38" s="17">
        <v>0.48445772441147888</v>
      </c>
      <c r="V38" s="17">
        <v>0.27553599332354772</v>
      </c>
      <c r="W38" s="17">
        <f t="shared" si="0"/>
        <v>0.27925796378803847</v>
      </c>
      <c r="X38" s="17">
        <v>0.28297993425252921</v>
      </c>
      <c r="Y38" s="17">
        <f t="shared" si="1"/>
        <v>0.28767584896190435</v>
      </c>
      <c r="Z38" s="17">
        <v>0.29237176367127948</v>
      </c>
    </row>
    <row r="39" spans="1:26">
      <c r="A39" s="13" t="s">
        <v>88</v>
      </c>
      <c r="B39" s="17">
        <v>7.2460045662100458E-2</v>
      </c>
      <c r="C39" s="17">
        <v>6.2576103500761038E-2</v>
      </c>
      <c r="D39" s="17">
        <v>4.3483637747336379E-2</v>
      </c>
      <c r="E39" s="17">
        <v>3.5727838494231938E-2</v>
      </c>
      <c r="F39" s="17">
        <v>2.3763318112633179E-2</v>
      </c>
      <c r="G39" s="17">
        <v>3.7005327245053271E-3</v>
      </c>
      <c r="H39" s="17">
        <v>1.9682267884322681E-2</v>
      </c>
      <c r="I39" s="17">
        <v>1.8528005464480871E-2</v>
      </c>
      <c r="J39" s="17">
        <v>2.9927701674277021E-2</v>
      </c>
      <c r="K39" s="17">
        <v>3.6729452054794519E-2</v>
      </c>
      <c r="L39" s="17">
        <v>3.3495053272450531E-2</v>
      </c>
      <c r="M39" s="17">
        <v>2.940953248330298E-2</v>
      </c>
      <c r="N39" s="17">
        <v>4.3131659056316593E-2</v>
      </c>
      <c r="O39" s="17">
        <v>5.3719558599695592E-2</v>
      </c>
      <c r="P39" s="17">
        <v>7.6883561643835613E-2</v>
      </c>
      <c r="Q39" s="17">
        <v>6.1788479052823322E-2</v>
      </c>
      <c r="R39" s="17">
        <v>7.5161719939117203E-2</v>
      </c>
      <c r="S39" s="17">
        <v>8.0898021308980217E-2</v>
      </c>
      <c r="T39" s="17">
        <v>6.478310502283105E-2</v>
      </c>
      <c r="U39" s="17">
        <v>7.2983075288403157E-2</v>
      </c>
      <c r="V39" s="17">
        <v>0.18701484018264841</v>
      </c>
      <c r="W39" s="17">
        <f t="shared" si="0"/>
        <v>0.18583999238964996</v>
      </c>
      <c r="X39" s="17">
        <v>0.18466514459665151</v>
      </c>
      <c r="Y39" s="17">
        <f t="shared" si="1"/>
        <v>0.18037956621004569</v>
      </c>
      <c r="Z39" s="17">
        <v>0.17609398782343991</v>
      </c>
    </row>
    <row r="40" spans="1:26">
      <c r="A40" s="13" t="s">
        <v>89</v>
      </c>
      <c r="B40" s="15">
        <v>1175.166666666667</v>
      </c>
      <c r="C40" s="15">
        <v>1143</v>
      </c>
      <c r="D40" s="15">
        <v>1083.5</v>
      </c>
      <c r="E40" s="15">
        <v>920.58333333333337</v>
      </c>
      <c r="F40" s="15">
        <v>714.91666666666663</v>
      </c>
      <c r="G40" s="15">
        <v>459.75</v>
      </c>
      <c r="H40" s="15">
        <v>534.66666666666663</v>
      </c>
      <c r="I40" s="15">
        <v>614</v>
      </c>
      <c r="J40" s="15">
        <v>666.58333333333337</v>
      </c>
      <c r="K40" s="15">
        <v>802.25</v>
      </c>
      <c r="L40" s="15">
        <v>932.33333333333337</v>
      </c>
      <c r="M40" s="15">
        <v>912.41666666666663</v>
      </c>
      <c r="N40" s="15">
        <v>966.91666666666663</v>
      </c>
      <c r="O40" s="15">
        <v>1080.083333333333</v>
      </c>
      <c r="P40" s="15">
        <v>1178.5</v>
      </c>
      <c r="Q40" s="15">
        <v>1180.5</v>
      </c>
      <c r="R40" s="15">
        <v>1163.166666666667</v>
      </c>
      <c r="S40" s="15">
        <v>1259.333333333333</v>
      </c>
      <c r="T40" s="15">
        <v>1190.416666666667</v>
      </c>
      <c r="U40" s="15">
        <v>1297.75</v>
      </c>
      <c r="V40" s="15">
        <v>173.25</v>
      </c>
      <c r="W40" s="15">
        <f t="shared" si="0"/>
        <v>173.20833333333337</v>
      </c>
      <c r="X40" s="15">
        <v>173.16666666666671</v>
      </c>
      <c r="Y40" s="15">
        <f t="shared" si="1"/>
        <v>173.16666666666671</v>
      </c>
      <c r="Z40" s="15">
        <v>173.16666666666671</v>
      </c>
    </row>
    <row r="41" spans="1:26">
      <c r="A41" s="13" t="s">
        <v>90</v>
      </c>
      <c r="B41" s="15">
        <v>1394.583333333333</v>
      </c>
      <c r="C41" s="15">
        <v>1342.25</v>
      </c>
      <c r="D41" s="15">
        <v>1266.916666666667</v>
      </c>
      <c r="E41" s="15">
        <v>1095.916666666667</v>
      </c>
      <c r="F41" s="15">
        <v>866</v>
      </c>
      <c r="G41" s="15">
        <v>610.41666666666663</v>
      </c>
      <c r="H41" s="15">
        <v>679.16666666666663</v>
      </c>
      <c r="I41" s="15">
        <v>758</v>
      </c>
      <c r="J41" s="15">
        <v>835.58333333333337</v>
      </c>
      <c r="K41" s="15">
        <v>964</v>
      </c>
      <c r="L41" s="15">
        <v>1094.416666666667</v>
      </c>
      <c r="M41" s="15">
        <v>1097.416666666667</v>
      </c>
      <c r="N41" s="15">
        <v>1162.666666666667</v>
      </c>
      <c r="O41" s="15">
        <v>1276.916666666667</v>
      </c>
      <c r="P41" s="15">
        <v>1390.083333333333</v>
      </c>
      <c r="Q41" s="15">
        <v>1395.916666666667</v>
      </c>
      <c r="R41" s="15">
        <v>1387.583333333333</v>
      </c>
      <c r="S41" s="15">
        <v>1491.5</v>
      </c>
      <c r="T41" s="15">
        <v>1419.666666666667</v>
      </c>
      <c r="U41" s="15">
        <v>1525.25</v>
      </c>
      <c r="V41" s="15">
        <v>205</v>
      </c>
      <c r="W41" s="15">
        <f t="shared" si="0"/>
        <v>205</v>
      </c>
      <c r="X41" s="15">
        <v>205</v>
      </c>
      <c r="Y41" s="15">
        <f t="shared" si="1"/>
        <v>205</v>
      </c>
      <c r="Z41" s="15">
        <v>205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>
        <f t="shared" si="0"/>
        <v>0</v>
      </c>
      <c r="X42" s="14"/>
      <c r="Y42" s="14">
        <f t="shared" si="1"/>
        <v>0</v>
      </c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>
        <f t="shared" si="0"/>
        <v>0</v>
      </c>
      <c r="X43" s="14"/>
      <c r="Y43" s="14">
        <f t="shared" si="1"/>
        <v>0</v>
      </c>
      <c r="Z43" s="14"/>
    </row>
    <row r="44" spans="1:26">
      <c r="A44" s="13" t="s">
        <v>93</v>
      </c>
      <c r="B44" s="15">
        <v>5228.333333333333</v>
      </c>
      <c r="C44" s="15">
        <v>5110.083333333333</v>
      </c>
      <c r="D44" s="15">
        <v>5086.666666666667</v>
      </c>
      <c r="E44" s="15">
        <v>5960.416666666667</v>
      </c>
      <c r="F44" s="15">
        <v>6259.416666666667</v>
      </c>
      <c r="G44" s="15">
        <v>7436.75</v>
      </c>
      <c r="H44" s="15">
        <v>6773.583333333333</v>
      </c>
      <c r="I44" s="15">
        <v>6303.5</v>
      </c>
      <c r="J44" s="15">
        <v>6527</v>
      </c>
      <c r="K44" s="15">
        <v>6021.333333333333</v>
      </c>
      <c r="L44" s="15">
        <v>5395.25</v>
      </c>
      <c r="M44" s="15">
        <v>6318.583333333333</v>
      </c>
      <c r="N44" s="15">
        <v>6225</v>
      </c>
      <c r="O44" s="15">
        <v>5598.333333333333</v>
      </c>
      <c r="P44" s="15">
        <v>4976.916666666667</v>
      </c>
      <c r="Q44" s="15">
        <v>5169</v>
      </c>
      <c r="R44" s="15">
        <v>5627.333333333333</v>
      </c>
      <c r="S44" s="15">
        <v>5278.75</v>
      </c>
      <c r="T44" s="15">
        <v>5764.083333333333</v>
      </c>
      <c r="U44" s="15">
        <v>5104.666666666667</v>
      </c>
      <c r="V44" s="15">
        <v>3062.833333333333</v>
      </c>
      <c r="W44" s="15">
        <f t="shared" si="0"/>
        <v>3062.875</v>
      </c>
      <c r="X44" s="15">
        <v>3062.916666666667</v>
      </c>
      <c r="Y44" s="15">
        <f t="shared" si="1"/>
        <v>3061.9583333333335</v>
      </c>
      <c r="Z44" s="15">
        <v>3061</v>
      </c>
    </row>
    <row r="45" spans="1:26">
      <c r="A45" s="13" t="s">
        <v>94</v>
      </c>
      <c r="B45" s="15">
        <v>889</v>
      </c>
      <c r="C45" s="15">
        <v>1072</v>
      </c>
      <c r="D45" s="15">
        <v>1216</v>
      </c>
      <c r="E45" s="15">
        <v>769</v>
      </c>
      <c r="F45" s="15">
        <v>889</v>
      </c>
      <c r="G45" s="15">
        <v>245</v>
      </c>
      <c r="H45" s="15">
        <v>761</v>
      </c>
      <c r="I45" s="15">
        <v>1090</v>
      </c>
      <c r="J45" s="15">
        <v>710</v>
      </c>
      <c r="K45" s="15">
        <v>938</v>
      </c>
      <c r="L45" s="15">
        <v>1247</v>
      </c>
      <c r="M45" s="15">
        <v>424</v>
      </c>
      <c r="N45" s="15">
        <v>380</v>
      </c>
      <c r="O45" s="15">
        <v>748</v>
      </c>
      <c r="P45" s="15">
        <v>1123</v>
      </c>
      <c r="Q45" s="15">
        <v>964</v>
      </c>
      <c r="R45" s="15">
        <v>536</v>
      </c>
      <c r="S45" s="15">
        <v>666</v>
      </c>
      <c r="T45" s="15">
        <v>352</v>
      </c>
      <c r="U45" s="15">
        <v>763</v>
      </c>
      <c r="V45" s="15"/>
      <c r="W45" s="15">
        <f t="shared" si="0"/>
        <v>0</v>
      </c>
      <c r="X45" s="15"/>
      <c r="Y45" s="15">
        <f t="shared" si="1"/>
        <v>0</v>
      </c>
      <c r="Z45" s="14"/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f t="shared" si="0"/>
        <v>0</v>
      </c>
      <c r="X46" s="14"/>
      <c r="Y46" s="14">
        <f t="shared" si="1"/>
        <v>0</v>
      </c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>
        <f t="shared" si="0"/>
        <v>0</v>
      </c>
      <c r="X47" s="14"/>
      <c r="Y47" s="14">
        <f t="shared" si="1"/>
        <v>0</v>
      </c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>
        <f t="shared" si="0"/>
        <v>0</v>
      </c>
      <c r="X48" s="14"/>
      <c r="Y48" s="14">
        <f t="shared" si="1"/>
        <v>0</v>
      </c>
      <c r="Z48" s="14"/>
    </row>
    <row r="49" spans="1:26">
      <c r="A49" s="13" t="s">
        <v>98</v>
      </c>
      <c r="B49" s="16">
        <v>1.6835536529680359</v>
      </c>
      <c r="C49" s="16">
        <v>1.054336757990868</v>
      </c>
      <c r="D49" s="16">
        <v>0.55212785388127861</v>
      </c>
      <c r="E49" s="16">
        <v>1.8588331056466301</v>
      </c>
      <c r="F49" s="16">
        <v>1.08058904109589</v>
      </c>
      <c r="G49" s="16">
        <v>2.342341324200913</v>
      </c>
      <c r="H49" s="16">
        <v>1.2597979452054791</v>
      </c>
      <c r="I49" s="16">
        <v>1.3102629781420769</v>
      </c>
      <c r="J49" s="16">
        <v>2.2948299086757991</v>
      </c>
      <c r="K49" s="16">
        <v>1.4613333333333329</v>
      </c>
      <c r="L49" s="16">
        <v>0.58714269406392705</v>
      </c>
      <c r="M49" s="16">
        <v>2.8139947632058289</v>
      </c>
      <c r="N49" s="16">
        <v>3.3946278538812789</v>
      </c>
      <c r="O49" s="16">
        <v>2.2996883561643839</v>
      </c>
      <c r="P49" s="16">
        <v>1.267304794520548</v>
      </c>
      <c r="Q49" s="16">
        <v>1.7902402094717671</v>
      </c>
      <c r="R49" s="16">
        <v>3.1206381278538822</v>
      </c>
      <c r="S49" s="16">
        <v>2.3034737442922379</v>
      </c>
      <c r="T49" s="16">
        <v>3.742925799086759</v>
      </c>
      <c r="U49" s="16">
        <v>1.551176001821494</v>
      </c>
      <c r="V49" s="16">
        <v>1.389076484018265</v>
      </c>
      <c r="W49" s="16">
        <f t="shared" si="0"/>
        <v>1.389076484018265</v>
      </c>
      <c r="X49" s="16">
        <v>1.389076484018265</v>
      </c>
      <c r="Y49" s="16">
        <f t="shared" si="1"/>
        <v>1.389076484018265</v>
      </c>
      <c r="Z49" s="16">
        <v>1.389076484018265</v>
      </c>
    </row>
    <row r="50" spans="1:26">
      <c r="A50" s="13" t="s">
        <v>99</v>
      </c>
      <c r="B50" s="16">
        <v>0.72715981735159829</v>
      </c>
      <c r="C50" s="16">
        <v>0.45338812785388127</v>
      </c>
      <c r="D50" s="16">
        <v>0.2226655251141553</v>
      </c>
      <c r="E50" s="16">
        <v>0.813468806921676</v>
      </c>
      <c r="F50" s="16">
        <v>0.466324200913242</v>
      </c>
      <c r="G50" s="16">
        <v>1.0135331050228309</v>
      </c>
      <c r="H50" s="16">
        <v>0.54971917808219184</v>
      </c>
      <c r="I50" s="16">
        <v>0.56967668488160284</v>
      </c>
      <c r="J50" s="16">
        <v>0.99607648401826465</v>
      </c>
      <c r="K50" s="16">
        <v>0.64388013698630142</v>
      </c>
      <c r="L50" s="16">
        <v>0.2430308219178082</v>
      </c>
      <c r="M50" s="16">
        <v>1.2400284608378871</v>
      </c>
      <c r="N50" s="16">
        <v>1.49099200913242</v>
      </c>
      <c r="O50" s="16">
        <v>1.017627853881278</v>
      </c>
      <c r="P50" s="16">
        <v>0.55523287671232868</v>
      </c>
      <c r="Q50" s="16">
        <v>0.79157900728597463</v>
      </c>
      <c r="R50" s="16">
        <v>1.365186073059361</v>
      </c>
      <c r="S50" s="16">
        <v>0.99540753424657513</v>
      </c>
      <c r="T50" s="16">
        <v>1.631293378995434</v>
      </c>
      <c r="U50" s="16">
        <v>0.66865551001821488</v>
      </c>
      <c r="V50" s="16">
        <v>0.59881849315068492</v>
      </c>
      <c r="W50" s="16">
        <f t="shared" si="0"/>
        <v>0.59881849315068492</v>
      </c>
      <c r="X50" s="16">
        <v>0.59881849315068492</v>
      </c>
      <c r="Y50" s="16">
        <f t="shared" si="1"/>
        <v>0.59881849315068492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>
        <f t="shared" si="0"/>
        <v>0</v>
      </c>
      <c r="X51" s="14"/>
      <c r="Y51" s="14">
        <f t="shared" si="1"/>
        <v>0</v>
      </c>
      <c r="Z51" s="14"/>
    </row>
    <row r="52" spans="1:26">
      <c r="A52" s="13" t="s">
        <v>101</v>
      </c>
      <c r="B52" s="16">
        <v>55.278742458444427</v>
      </c>
      <c r="C52" s="16">
        <v>52.310005346399208</v>
      </c>
      <c r="D52" s="16">
        <v>49.034721905136593</v>
      </c>
      <c r="E52" s="16">
        <v>43.568278594422488</v>
      </c>
      <c r="F52" s="16">
        <v>32.111583875554253</v>
      </c>
      <c r="G52" s="16">
        <v>25.262067929623601</v>
      </c>
      <c r="H52" s="16">
        <v>26.010925157938889</v>
      </c>
      <c r="I52" s="16">
        <v>30.746329864848221</v>
      </c>
      <c r="J52" s="16">
        <v>34.745822882111213</v>
      </c>
      <c r="K52" s="16">
        <v>38.247512897277552</v>
      </c>
      <c r="L52" s="16">
        <v>42.595222438202512</v>
      </c>
      <c r="M52" s="16">
        <v>45.073878018060277</v>
      </c>
      <c r="N52" s="16">
        <v>50.251589053313282</v>
      </c>
      <c r="O52" s="16">
        <v>54.646528682356838</v>
      </c>
      <c r="P52" s="16">
        <v>59.069459672868163</v>
      </c>
      <c r="Q52" s="16">
        <v>61.481144122157438</v>
      </c>
      <c r="R52" s="16">
        <v>61.937847968227793</v>
      </c>
      <c r="S52" s="16">
        <v>66.879859557090498</v>
      </c>
      <c r="T52" s="16">
        <v>69.272282693950714</v>
      </c>
      <c r="U52" s="16">
        <v>71.617185796042193</v>
      </c>
      <c r="V52" s="16">
        <v>70.94174354952932</v>
      </c>
      <c r="W52" s="16">
        <f t="shared" si="0"/>
        <v>70.94174354952932</v>
      </c>
      <c r="X52" s="16">
        <v>70.94174354952932</v>
      </c>
      <c r="Y52" s="16">
        <f t="shared" si="1"/>
        <v>70.94174354952932</v>
      </c>
      <c r="Z52" s="16">
        <v>70.94174354952932</v>
      </c>
    </row>
    <row r="53" spans="1:26">
      <c r="A53" s="13" t="s">
        <v>102</v>
      </c>
      <c r="B53" s="16">
        <v>1.7146414573820401</v>
      </c>
      <c r="C53" s="16">
        <v>1.0717226978691019</v>
      </c>
      <c r="D53" s="16">
        <v>0.57354794520547958</v>
      </c>
      <c r="E53" s="16">
        <v>1.9411084547662409</v>
      </c>
      <c r="F53" s="16">
        <v>1.141501331811263</v>
      </c>
      <c r="G53" s="16">
        <v>2.4715995053272448</v>
      </c>
      <c r="H53" s="16">
        <v>1.332781297564688</v>
      </c>
      <c r="I53" s="16">
        <v>1.3841264420157859</v>
      </c>
      <c r="J53" s="16">
        <v>2.4538815639269411</v>
      </c>
      <c r="K53" s="16">
        <v>1.569352168949772</v>
      </c>
      <c r="L53" s="16">
        <v>0.6275269216133943</v>
      </c>
      <c r="M53" s="16">
        <v>2.9705118207346688</v>
      </c>
      <c r="N53" s="16">
        <v>3.5924918188736679</v>
      </c>
      <c r="O53" s="16">
        <v>2.453731544901065</v>
      </c>
      <c r="P53" s="16">
        <v>1.341916856925419</v>
      </c>
      <c r="Q53" s="16">
        <v>1.878818590619308</v>
      </c>
      <c r="R53" s="16">
        <v>3.2882930936073058</v>
      </c>
      <c r="S53" s="16">
        <v>2.3878688165905628</v>
      </c>
      <c r="T53" s="16">
        <v>3.8633305745814308</v>
      </c>
      <c r="U53" s="16">
        <v>1.587585287644202</v>
      </c>
      <c r="V53" s="16">
        <v>1.4186685692541861</v>
      </c>
      <c r="W53" s="16">
        <f t="shared" si="0"/>
        <v>1.4186685692541861</v>
      </c>
      <c r="X53" s="16">
        <v>1.4186685692541861</v>
      </c>
      <c r="Y53" s="16">
        <f t="shared" si="1"/>
        <v>1.4186685692541861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>
        <f t="shared" si="0"/>
        <v>0</v>
      </c>
      <c r="X54" s="14"/>
      <c r="Y54" s="14">
        <f t="shared" si="1"/>
        <v>0</v>
      </c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>
        <f t="shared" si="0"/>
        <v>0</v>
      </c>
      <c r="X55" s="14"/>
      <c r="Y55" s="14">
        <f t="shared" si="1"/>
        <v>0</v>
      </c>
      <c r="Z55" s="14"/>
    </row>
    <row r="56" spans="1:26">
      <c r="A56" s="13" t="s">
        <v>105</v>
      </c>
      <c r="B56" s="16">
        <v>61.18152548837709</v>
      </c>
      <c r="C56" s="16">
        <v>71.536226602607698</v>
      </c>
      <c r="D56" s="16">
        <v>75.780810095356301</v>
      </c>
      <c r="E56" s="16">
        <v>73.269430905086594</v>
      </c>
      <c r="F56" s="16">
        <v>70.982404313873914</v>
      </c>
      <c r="G56" s="16">
        <v>64.277630242493302</v>
      </c>
      <c r="H56" s="16">
        <v>66.566246186140148</v>
      </c>
      <c r="I56" s="16">
        <v>60.77727060823328</v>
      </c>
      <c r="J56" s="16">
        <v>55.731820137924217</v>
      </c>
      <c r="K56" s="16">
        <v>75.244064844283471</v>
      </c>
      <c r="L56" s="16">
        <v>80.306000715381288</v>
      </c>
      <c r="M56" s="16">
        <v>79.599086912567202</v>
      </c>
      <c r="N56" s="16">
        <v>80.583886826778141</v>
      </c>
      <c r="O56" s="16">
        <v>80.342483500177678</v>
      </c>
      <c r="P56" s="16">
        <v>79.14196658141887</v>
      </c>
      <c r="Q56" s="16">
        <v>80.461394245747584</v>
      </c>
      <c r="R56" s="16">
        <v>75.717322756302636</v>
      </c>
      <c r="S56" s="16">
        <v>78.892367567500585</v>
      </c>
      <c r="T56" s="16">
        <v>85.121330638897462</v>
      </c>
      <c r="U56" s="16">
        <v>86.896072702240787</v>
      </c>
      <c r="V56" s="16">
        <v>87.104761329740313</v>
      </c>
      <c r="W56" s="16">
        <f t="shared" si="0"/>
        <v>87.104761329740313</v>
      </c>
      <c r="X56" s="16">
        <v>87.104761329740313</v>
      </c>
      <c r="Y56" s="16">
        <f t="shared" si="1"/>
        <v>87.104761329740313</v>
      </c>
      <c r="Z56" s="16">
        <v>87.104761329740313</v>
      </c>
    </row>
    <row r="57" spans="1:26">
      <c r="A57" s="13" t="s">
        <v>106</v>
      </c>
      <c r="B57" s="14">
        <v>131145.77257721589</v>
      </c>
      <c r="C57" s="14">
        <v>137121.47884526729</v>
      </c>
      <c r="D57" s="14">
        <v>135052.3664756107</v>
      </c>
      <c r="E57" s="14">
        <v>112703.01866639761</v>
      </c>
      <c r="F57" s="14">
        <v>89844.207720555001</v>
      </c>
      <c r="G57" s="14">
        <v>72277.49389353329</v>
      </c>
      <c r="H57" s="14">
        <v>72522.986572127571</v>
      </c>
      <c r="I57" s="14">
        <v>66041.78610304257</v>
      </c>
      <c r="J57" s="14">
        <v>61906.074705250037</v>
      </c>
      <c r="K57" s="14">
        <v>101290.94813564319</v>
      </c>
      <c r="L57" s="14">
        <v>124695.16307049181</v>
      </c>
      <c r="M57" s="14">
        <v>127423.6603671059</v>
      </c>
      <c r="N57" s="14">
        <v>140036.8767464566</v>
      </c>
      <c r="O57" s="14">
        <v>147381.15560905021</v>
      </c>
      <c r="P57" s="14">
        <v>156862.4986604017</v>
      </c>
      <c r="Q57" s="14">
        <v>168235.71854455411</v>
      </c>
      <c r="R57" s="14">
        <v>165179.79550849239</v>
      </c>
      <c r="S57" s="14">
        <v>187689.46685101179</v>
      </c>
      <c r="T57" s="14">
        <v>210145.63289839571</v>
      </c>
      <c r="U57" s="14">
        <v>229934.10771623041</v>
      </c>
      <c r="V57" s="14">
        <v>220001.40813180301</v>
      </c>
      <c r="W57" s="14">
        <f t="shared" si="0"/>
        <v>220001.40813180301</v>
      </c>
      <c r="X57" s="14">
        <v>220001.40813180301</v>
      </c>
      <c r="Y57" s="14">
        <f t="shared" si="1"/>
        <v>220001.40813180301</v>
      </c>
      <c r="Z57" s="14">
        <v>220001.40813180301</v>
      </c>
    </row>
    <row r="58" spans="1:26">
      <c r="A58" s="13" t="s">
        <v>107</v>
      </c>
      <c r="B58" s="15">
        <v>1080</v>
      </c>
      <c r="C58" s="15">
        <v>1448</v>
      </c>
      <c r="D58" s="15">
        <v>1738</v>
      </c>
      <c r="E58" s="15">
        <v>1548</v>
      </c>
      <c r="F58" s="15">
        <v>1470</v>
      </c>
      <c r="G58" s="15">
        <v>1671</v>
      </c>
      <c r="H58" s="15">
        <v>2438</v>
      </c>
      <c r="I58" s="15">
        <v>1098</v>
      </c>
      <c r="J58" s="15">
        <v>964</v>
      </c>
      <c r="K58" s="15">
        <v>1580</v>
      </c>
      <c r="L58" s="15">
        <v>1969</v>
      </c>
      <c r="M58" s="15">
        <v>1970</v>
      </c>
      <c r="N58" s="15">
        <v>1974</v>
      </c>
      <c r="O58" s="15">
        <v>1947</v>
      </c>
      <c r="P58" s="15">
        <v>1852</v>
      </c>
      <c r="Q58" s="15">
        <v>1877</v>
      </c>
      <c r="R58" s="15">
        <v>1828</v>
      </c>
      <c r="S58" s="15">
        <v>1886</v>
      </c>
      <c r="T58" s="15">
        <v>2365</v>
      </c>
      <c r="U58" s="15">
        <v>2431</v>
      </c>
      <c r="V58" s="15">
        <v>2382</v>
      </c>
      <c r="W58" s="15">
        <f t="shared" si="0"/>
        <v>2382</v>
      </c>
      <c r="X58" s="15">
        <v>2382</v>
      </c>
      <c r="Y58" s="15">
        <f t="shared" si="1"/>
        <v>2382</v>
      </c>
      <c r="Z58" s="15">
        <v>2382</v>
      </c>
    </row>
    <row r="59" spans="1:26">
      <c r="A59" s="13" t="s">
        <v>108</v>
      </c>
      <c r="B59" s="15">
        <v>9374</v>
      </c>
      <c r="C59" s="15">
        <v>8720</v>
      </c>
      <c r="D59" s="15">
        <v>7853</v>
      </c>
      <c r="E59" s="15">
        <v>6354</v>
      </c>
      <c r="F59" s="15">
        <v>4368</v>
      </c>
      <c r="G59" s="15">
        <v>3445</v>
      </c>
      <c r="H59" s="15">
        <v>3355</v>
      </c>
      <c r="I59" s="15">
        <v>3278</v>
      </c>
      <c r="J59" s="15">
        <v>3388</v>
      </c>
      <c r="K59" s="15">
        <v>5091</v>
      </c>
      <c r="L59" s="15">
        <v>6432</v>
      </c>
      <c r="M59" s="15">
        <v>6838</v>
      </c>
      <c r="N59" s="15">
        <v>7761</v>
      </c>
      <c r="O59" s="15">
        <v>8667</v>
      </c>
      <c r="P59" s="15">
        <v>9728</v>
      </c>
      <c r="Q59" s="15">
        <v>10642</v>
      </c>
      <c r="R59" s="15">
        <v>10902</v>
      </c>
      <c r="S59" s="15">
        <v>12632</v>
      </c>
      <c r="T59" s="15">
        <v>13710</v>
      </c>
      <c r="U59" s="15">
        <v>15338</v>
      </c>
      <c r="V59" s="15">
        <v>14345</v>
      </c>
      <c r="W59" s="15">
        <f t="shared" si="0"/>
        <v>14345</v>
      </c>
      <c r="X59" s="15">
        <v>14345</v>
      </c>
      <c r="Y59" s="15">
        <f t="shared" si="1"/>
        <v>14345</v>
      </c>
      <c r="Z59" s="15">
        <v>14345</v>
      </c>
    </row>
    <row r="60" spans="1:26">
      <c r="A60" s="13" t="s">
        <v>109</v>
      </c>
      <c r="B60" s="15">
        <v>1353</v>
      </c>
      <c r="C60" s="15">
        <v>1797</v>
      </c>
      <c r="D60" s="15">
        <v>1968</v>
      </c>
      <c r="E60" s="15">
        <v>1683</v>
      </c>
      <c r="F60" s="15">
        <v>1549</v>
      </c>
      <c r="G60" s="15">
        <v>1212</v>
      </c>
      <c r="H60" s="15">
        <v>1240</v>
      </c>
      <c r="I60" s="15">
        <v>1111</v>
      </c>
      <c r="J60" s="15">
        <v>954</v>
      </c>
      <c r="K60" s="15">
        <v>1604</v>
      </c>
      <c r="L60" s="15">
        <v>1983</v>
      </c>
      <c r="M60" s="15">
        <v>1998</v>
      </c>
      <c r="N60" s="15">
        <v>2042</v>
      </c>
      <c r="O60" s="15">
        <v>1949</v>
      </c>
      <c r="P60" s="15">
        <v>1872</v>
      </c>
      <c r="Q60" s="15">
        <v>1953</v>
      </c>
      <c r="R60" s="15">
        <v>1823</v>
      </c>
      <c r="S60" s="15">
        <v>1944</v>
      </c>
      <c r="T60" s="15">
        <v>2285</v>
      </c>
      <c r="U60" s="15">
        <v>2442</v>
      </c>
      <c r="V60" s="15">
        <v>2407</v>
      </c>
      <c r="W60" s="15">
        <f t="shared" si="0"/>
        <v>2407</v>
      </c>
      <c r="X60" s="15">
        <v>2407</v>
      </c>
      <c r="Y60" s="15">
        <f t="shared" si="1"/>
        <v>2407</v>
      </c>
      <c r="Z60" s="15">
        <v>2407</v>
      </c>
    </row>
    <row r="61" spans="1:26">
      <c r="A61" s="13" t="s">
        <v>110</v>
      </c>
      <c r="B61" s="15">
        <v>247</v>
      </c>
      <c r="C61" s="15">
        <v>357</v>
      </c>
      <c r="D61" s="15">
        <v>408</v>
      </c>
      <c r="E61" s="15">
        <v>358</v>
      </c>
      <c r="F61" s="15">
        <v>351</v>
      </c>
      <c r="G61" s="15">
        <v>300</v>
      </c>
      <c r="H61" s="15">
        <v>293</v>
      </c>
      <c r="I61" s="15">
        <v>261</v>
      </c>
      <c r="J61" s="15">
        <v>212</v>
      </c>
      <c r="K61" s="15">
        <v>379</v>
      </c>
      <c r="L61" s="15">
        <v>474</v>
      </c>
      <c r="M61" s="15">
        <v>419</v>
      </c>
      <c r="N61" s="15">
        <v>487</v>
      </c>
      <c r="O61" s="15">
        <v>452</v>
      </c>
      <c r="P61" s="15">
        <v>460</v>
      </c>
      <c r="Q61" s="15">
        <v>464</v>
      </c>
      <c r="R61" s="15">
        <v>384</v>
      </c>
      <c r="S61" s="15">
        <v>416</v>
      </c>
      <c r="T61" s="15">
        <v>529</v>
      </c>
      <c r="U61" s="15">
        <v>536</v>
      </c>
      <c r="V61" s="15">
        <v>531</v>
      </c>
      <c r="W61" s="15">
        <f t="shared" si="0"/>
        <v>531</v>
      </c>
      <c r="X61" s="15">
        <v>531</v>
      </c>
      <c r="Y61" s="15">
        <f t="shared" si="1"/>
        <v>531</v>
      </c>
      <c r="Z61" s="15">
        <v>531</v>
      </c>
    </row>
  </sheetData>
  <conditionalFormatting sqref="A1">
    <cfRule type="expression" dxfId="167" priority="16">
      <formula>TRUE</formula>
    </cfRule>
  </conditionalFormatting>
  <conditionalFormatting sqref="A15:U15">
    <cfRule type="expression" dxfId="166" priority="24">
      <formula>TRUE</formula>
    </cfRule>
  </conditionalFormatting>
  <conditionalFormatting sqref="A17:U17">
    <cfRule type="expression" dxfId="165" priority="27">
      <formula>TRUE</formula>
    </cfRule>
  </conditionalFormatting>
  <conditionalFormatting sqref="A18:U21">
    <cfRule type="notContainsBlanks" dxfId="164" priority="15">
      <formula>LEN(TRIM(A18))&gt;0</formula>
    </cfRule>
  </conditionalFormatting>
  <conditionalFormatting sqref="A1:U1">
    <cfRule type="expression" dxfId="163" priority="21">
      <formula>TRUE</formula>
    </cfRule>
  </conditionalFormatting>
  <conditionalFormatting sqref="A21:U21">
    <cfRule type="expression" dxfId="162" priority="30">
      <formula>TRUE</formula>
    </cfRule>
  </conditionalFormatting>
  <conditionalFormatting sqref="A27:U27">
    <cfRule type="expression" dxfId="161" priority="33">
      <formula>TRUE</formula>
    </cfRule>
  </conditionalFormatting>
  <conditionalFormatting sqref="A31:U31">
    <cfRule type="expression" dxfId="160" priority="36">
      <formula>TRUE</formula>
    </cfRule>
  </conditionalFormatting>
  <conditionalFormatting sqref="A33:U33">
    <cfRule type="expression" dxfId="159" priority="39">
      <formula>TRUE</formula>
    </cfRule>
  </conditionalFormatting>
  <conditionalFormatting sqref="A36:U36">
    <cfRule type="expression" dxfId="158" priority="42">
      <formula>TRUE</formula>
    </cfRule>
  </conditionalFormatting>
  <conditionalFormatting sqref="A39:U39">
    <cfRule type="expression" dxfId="157" priority="45">
      <formula>TRUE</formula>
    </cfRule>
  </conditionalFormatting>
  <conditionalFormatting sqref="A46:U46">
    <cfRule type="expression" dxfId="156" priority="48">
      <formula>TRUE</formula>
    </cfRule>
  </conditionalFormatting>
  <conditionalFormatting sqref="A56:U56">
    <cfRule type="expression" dxfId="155" priority="51">
      <formula>TRUE</formula>
    </cfRule>
  </conditionalFormatting>
  <conditionalFormatting sqref="A61:U61">
    <cfRule type="expression" dxfId="154" priority="54">
      <formula>TRUE</formula>
    </cfRule>
  </conditionalFormatting>
  <conditionalFormatting sqref="B1">
    <cfRule type="expression" dxfId="153" priority="19">
      <formula>TRUE</formula>
    </cfRule>
  </conditionalFormatting>
  <conditionalFormatting sqref="B15">
    <cfRule type="expression" dxfId="152" priority="22">
      <formula>TRUE</formula>
    </cfRule>
  </conditionalFormatting>
  <conditionalFormatting sqref="B17">
    <cfRule type="expression" dxfId="151" priority="25">
      <formula>TRUE</formula>
    </cfRule>
  </conditionalFormatting>
  <conditionalFormatting sqref="B2">
    <cfRule type="expression" dxfId="150" priority="17">
      <formula>TRUE</formula>
    </cfRule>
  </conditionalFormatting>
  <conditionalFormatting sqref="B21">
    <cfRule type="expression" dxfId="149" priority="28">
      <formula>TRUE</formula>
    </cfRule>
  </conditionalFormatting>
  <conditionalFormatting sqref="B27">
    <cfRule type="expression" dxfId="148" priority="31">
      <formula>TRUE</formula>
    </cfRule>
  </conditionalFormatting>
  <conditionalFormatting sqref="B2:B15 B17:B61">
    <cfRule type="expression" dxfId="147" priority="56">
      <formula>TRUE</formula>
    </cfRule>
  </conditionalFormatting>
  <conditionalFormatting sqref="B31">
    <cfRule type="expression" dxfId="146" priority="34">
      <formula>TRUE</formula>
    </cfRule>
  </conditionalFormatting>
  <conditionalFormatting sqref="B33">
    <cfRule type="expression" dxfId="145" priority="37">
      <formula>TRUE</formula>
    </cfRule>
  </conditionalFormatting>
  <conditionalFormatting sqref="B36">
    <cfRule type="expression" dxfId="144" priority="40">
      <formula>TRUE</formula>
    </cfRule>
  </conditionalFormatting>
  <conditionalFormatting sqref="B39">
    <cfRule type="expression" dxfId="143" priority="43">
      <formula>TRUE</formula>
    </cfRule>
  </conditionalFormatting>
  <conditionalFormatting sqref="B46">
    <cfRule type="expression" dxfId="142" priority="46">
      <formula>TRUE</formula>
    </cfRule>
  </conditionalFormatting>
  <conditionalFormatting sqref="B56">
    <cfRule type="expression" dxfId="141" priority="49">
      <formula>TRUE</formula>
    </cfRule>
  </conditionalFormatting>
  <conditionalFormatting sqref="B61">
    <cfRule type="expression" dxfId="140" priority="52">
      <formula>TRUE</formula>
    </cfRule>
  </conditionalFormatting>
  <conditionalFormatting sqref="B16">
    <cfRule type="expression" dxfId="139" priority="14">
      <formula>TRUE</formula>
    </cfRule>
  </conditionalFormatting>
  <conditionalFormatting sqref="V15:Z15">
    <cfRule type="expression" dxfId="138" priority="3">
      <formula>TRUE</formula>
    </cfRule>
  </conditionalFormatting>
  <conditionalFormatting sqref="V17:Z17">
    <cfRule type="expression" dxfId="137" priority="4">
      <formula>TRUE</formula>
    </cfRule>
  </conditionalFormatting>
  <conditionalFormatting sqref="V18:Z21">
    <cfRule type="notContainsBlanks" dxfId="136" priority="1">
      <formula>LEN(TRIM(V18))&gt;0</formula>
    </cfRule>
  </conditionalFormatting>
  <conditionalFormatting sqref="V1:Z1">
    <cfRule type="expression" dxfId="135" priority="2">
      <formula>TRUE</formula>
    </cfRule>
  </conditionalFormatting>
  <conditionalFormatting sqref="V21:Z21">
    <cfRule type="expression" dxfId="134" priority="5">
      <formula>TRUE</formula>
    </cfRule>
  </conditionalFormatting>
  <conditionalFormatting sqref="V27:Z27">
    <cfRule type="expression" dxfId="133" priority="6">
      <formula>TRUE</formula>
    </cfRule>
  </conditionalFormatting>
  <conditionalFormatting sqref="V31:Z31">
    <cfRule type="expression" dxfId="132" priority="7">
      <formula>TRUE</formula>
    </cfRule>
  </conditionalFormatting>
  <conditionalFormatting sqref="V33:Z33">
    <cfRule type="expression" dxfId="131" priority="8">
      <formula>TRUE</formula>
    </cfRule>
  </conditionalFormatting>
  <conditionalFormatting sqref="V36:Z36">
    <cfRule type="expression" dxfId="130" priority="9">
      <formula>TRUE</formula>
    </cfRule>
  </conditionalFormatting>
  <conditionalFormatting sqref="V39:Z39">
    <cfRule type="expression" dxfId="129" priority="10">
      <formula>TRUE</formula>
    </cfRule>
  </conditionalFormatting>
  <conditionalFormatting sqref="V46:Z46">
    <cfRule type="expression" dxfId="128" priority="11">
      <formula>TRUE</formula>
    </cfRule>
  </conditionalFormatting>
  <conditionalFormatting sqref="V56:Z56">
    <cfRule type="expression" dxfId="127" priority="12">
      <formula>TRUE</formula>
    </cfRule>
  </conditionalFormatting>
  <conditionalFormatting sqref="V61:Z61">
    <cfRule type="expression" dxfId="126" priority="13">
      <formula>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1"/>
  <sheetViews>
    <sheetView workbookViewId="0"/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119</v>
      </c>
      <c r="B1" s="2" t="s">
        <v>51</v>
      </c>
      <c r="C1" s="2" t="s">
        <v>51</v>
      </c>
      <c r="D1" s="2" t="s">
        <v>51</v>
      </c>
      <c r="E1" s="2" t="s">
        <v>51</v>
      </c>
      <c r="F1" s="2" t="s">
        <v>51</v>
      </c>
      <c r="G1" s="2" t="s">
        <v>51</v>
      </c>
      <c r="H1" s="2" t="s">
        <v>51</v>
      </c>
      <c r="I1" s="2" t="s">
        <v>51</v>
      </c>
      <c r="J1" s="2" t="s">
        <v>51</v>
      </c>
      <c r="K1" s="2" t="s">
        <v>51</v>
      </c>
      <c r="L1" s="2" t="s">
        <v>51</v>
      </c>
      <c r="M1" s="2" t="s">
        <v>51</v>
      </c>
      <c r="N1" s="2" t="s">
        <v>51</v>
      </c>
      <c r="O1" s="2" t="s">
        <v>51</v>
      </c>
      <c r="P1" s="2" t="s">
        <v>51</v>
      </c>
      <c r="Q1" s="2" t="s">
        <v>51</v>
      </c>
      <c r="R1" s="2" t="s">
        <v>51</v>
      </c>
      <c r="S1" s="2" t="s">
        <v>51</v>
      </c>
      <c r="T1" s="2" t="s">
        <v>51</v>
      </c>
      <c r="U1" s="2" t="s">
        <v>51</v>
      </c>
      <c r="V1" s="2" t="s">
        <v>51</v>
      </c>
      <c r="W1" s="2" t="s">
        <v>51</v>
      </c>
      <c r="X1" s="2" t="s">
        <v>51</v>
      </c>
      <c r="Y1" s="2" t="s">
        <v>51</v>
      </c>
      <c r="Z1" s="2" t="s">
        <v>51</v>
      </c>
    </row>
    <row r="2" spans="1:26" ht="48">
      <c r="A2" s="2" t="s">
        <v>53</v>
      </c>
      <c r="B2" s="2" t="s">
        <v>119</v>
      </c>
      <c r="C2" s="2" t="s">
        <v>119</v>
      </c>
      <c r="D2" s="2" t="s">
        <v>119</v>
      </c>
      <c r="E2" s="2" t="s">
        <v>119</v>
      </c>
      <c r="F2" s="2" t="s">
        <v>119</v>
      </c>
      <c r="G2" s="2" t="s">
        <v>119</v>
      </c>
      <c r="H2" s="2" t="s">
        <v>119</v>
      </c>
      <c r="I2" s="2" t="s">
        <v>119</v>
      </c>
      <c r="J2" s="2" t="s">
        <v>119</v>
      </c>
      <c r="K2" s="2" t="s">
        <v>119</v>
      </c>
      <c r="L2" s="2" t="s">
        <v>119</v>
      </c>
      <c r="M2" s="2" t="s">
        <v>119</v>
      </c>
      <c r="N2" s="2" t="s">
        <v>119</v>
      </c>
      <c r="O2" s="2" t="s">
        <v>119</v>
      </c>
      <c r="P2" s="2" t="s">
        <v>119</v>
      </c>
      <c r="Q2" s="2" t="s">
        <v>119</v>
      </c>
      <c r="R2" s="2" t="s">
        <v>119</v>
      </c>
      <c r="S2" s="2" t="s">
        <v>119</v>
      </c>
      <c r="T2" s="2" t="s">
        <v>119</v>
      </c>
      <c r="U2" s="2" t="s">
        <v>119</v>
      </c>
      <c r="V2" s="2" t="s">
        <v>119</v>
      </c>
      <c r="W2" s="2" t="s">
        <v>119</v>
      </c>
      <c r="X2" s="2" t="s">
        <v>119</v>
      </c>
      <c r="Y2" s="2" t="s">
        <v>119</v>
      </c>
      <c r="Z2" s="2" t="s">
        <v>119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45</v>
      </c>
      <c r="C4" s="2">
        <v>45</v>
      </c>
      <c r="D4" s="2">
        <v>45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45</v>
      </c>
      <c r="M4" s="2">
        <v>45</v>
      </c>
      <c r="N4" s="2">
        <v>45</v>
      </c>
      <c r="O4" s="2">
        <v>45</v>
      </c>
      <c r="P4" s="2">
        <v>45</v>
      </c>
      <c r="Q4" s="2">
        <v>45</v>
      </c>
      <c r="R4" s="2">
        <v>45</v>
      </c>
      <c r="S4" s="2">
        <v>45</v>
      </c>
      <c r="T4" s="2">
        <v>45</v>
      </c>
      <c r="U4" s="2">
        <v>45</v>
      </c>
      <c r="V4" s="2">
        <v>45</v>
      </c>
      <c r="W4" s="2">
        <v>45</v>
      </c>
      <c r="X4" s="2">
        <v>45</v>
      </c>
      <c r="Y4" s="2">
        <v>45</v>
      </c>
      <c r="Z4" s="2">
        <v>45</v>
      </c>
    </row>
    <row r="5" spans="1:26" ht="15.95">
      <c r="A5" s="2" t="s">
        <v>58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</row>
    <row r="6" spans="1:26">
      <c r="A6" s="13" t="s">
        <v>59</v>
      </c>
      <c r="B6" s="14">
        <v>19756.759085000002</v>
      </c>
      <c r="C6" s="14">
        <v>36188.236623999997</v>
      </c>
      <c r="D6" s="14">
        <v>45427.313682</v>
      </c>
      <c r="E6" s="14">
        <v>17625.081138000001</v>
      </c>
      <c r="F6" s="14">
        <v>39504.620569000013</v>
      </c>
      <c r="G6" s="14">
        <v>25529.694862</v>
      </c>
      <c r="H6" s="14">
        <v>39353.532841000007</v>
      </c>
      <c r="I6" s="14">
        <v>16576.746509000001</v>
      </c>
      <c r="J6" s="14">
        <v>-213.51509700000321</v>
      </c>
      <c r="K6" s="14">
        <v>40613.247354000006</v>
      </c>
      <c r="L6" s="14">
        <v>53460.488537999998</v>
      </c>
      <c r="M6" s="14">
        <v>23082.238236000001</v>
      </c>
      <c r="N6" s="14">
        <v>11211.179840000001</v>
      </c>
      <c r="O6" s="14">
        <v>32476.519584000001</v>
      </c>
      <c r="P6" s="14">
        <v>34010.01814700001</v>
      </c>
      <c r="Q6" s="14">
        <v>36416.194873999993</v>
      </c>
      <c r="R6" s="14">
        <v>29824.814965000009</v>
      </c>
      <c r="S6" s="14">
        <v>31805.479206</v>
      </c>
      <c r="T6" s="14">
        <v>40962.077203000008</v>
      </c>
      <c r="U6" s="14">
        <v>35901.361684000003</v>
      </c>
      <c r="V6" s="14">
        <v>34753.252498999987</v>
      </c>
      <c r="W6" s="14">
        <v>34753.252498999987</v>
      </c>
      <c r="X6" s="14">
        <v>34753.252498999987</v>
      </c>
      <c r="Y6" s="14">
        <v>35985.566259999992</v>
      </c>
      <c r="Z6" s="14">
        <v>34753.252498999987</v>
      </c>
    </row>
    <row r="7" spans="1:26">
      <c r="A7" s="13" t="s">
        <v>60</v>
      </c>
      <c r="B7" s="14">
        <v>2348064.2062840001</v>
      </c>
      <c r="C7" s="14">
        <v>3192068.5518149999</v>
      </c>
      <c r="D7" s="14">
        <v>3595373.917932</v>
      </c>
      <c r="E7" s="14">
        <v>3136451.4317140002</v>
      </c>
      <c r="F7" s="14">
        <v>2934492.5765240001</v>
      </c>
      <c r="G7" s="14">
        <v>2360169.936801</v>
      </c>
      <c r="H7" s="14">
        <v>2447820.4069369999</v>
      </c>
      <c r="I7" s="14">
        <v>2104164.685083</v>
      </c>
      <c r="J7" s="14">
        <v>1786078.7675139999</v>
      </c>
      <c r="K7" s="14">
        <v>3137011.694315</v>
      </c>
      <c r="L7" s="14">
        <v>3789388.126892</v>
      </c>
      <c r="M7" s="14">
        <v>3693423.338510999</v>
      </c>
      <c r="N7" s="14">
        <v>3810496.4354500002</v>
      </c>
      <c r="O7" s="14">
        <v>3711790.7303550001</v>
      </c>
      <c r="P7" s="14">
        <v>3559098.69117</v>
      </c>
      <c r="Q7" s="14">
        <v>3665571.651538</v>
      </c>
      <c r="R7" s="14">
        <v>3310759.5454870001</v>
      </c>
      <c r="S7" s="14">
        <v>3568871.416253</v>
      </c>
      <c r="T7" s="14">
        <v>4182629.3026379999</v>
      </c>
      <c r="U7" s="14">
        <v>4426650.9441749994</v>
      </c>
      <c r="V7" s="14">
        <v>4433850.9312009998</v>
      </c>
      <c r="W7" s="14">
        <v>4433850.9312009998</v>
      </c>
      <c r="X7" s="14">
        <v>4433850.9312009998</v>
      </c>
      <c r="Y7" s="14">
        <v>4442053.5454620002</v>
      </c>
      <c r="Z7" s="14">
        <v>4433850.9312009998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>
        <v>203410.34103099999</v>
      </c>
      <c r="C10" s="14">
        <v>147648.53907200001</v>
      </c>
      <c r="D10" s="14">
        <v>84073.955834000008</v>
      </c>
      <c r="E10" s="14">
        <v>263892.95976300002</v>
      </c>
      <c r="F10" s="14">
        <v>136330.297292</v>
      </c>
      <c r="G10" s="14">
        <v>347177.75599199999</v>
      </c>
      <c r="H10" s="14">
        <v>161194.98931199999</v>
      </c>
      <c r="I10" s="14">
        <v>151058.811525</v>
      </c>
      <c r="J10" s="14">
        <v>308344.80452900007</v>
      </c>
      <c r="K10" s="14">
        <v>174902.95309200001</v>
      </c>
      <c r="L10" s="14">
        <v>83023.185600000012</v>
      </c>
      <c r="M10" s="14">
        <v>439910.0743819999</v>
      </c>
      <c r="N10" s="14">
        <v>545414.19138399989</v>
      </c>
      <c r="O10" s="14">
        <v>325045.943103</v>
      </c>
      <c r="P10" s="14">
        <v>165585.08612699999</v>
      </c>
      <c r="Q10" s="14">
        <v>241435.10523300001</v>
      </c>
      <c r="R10" s="14">
        <v>425582.84692099981</v>
      </c>
      <c r="S10" s="14">
        <v>322313.36297999998</v>
      </c>
      <c r="T10" s="14">
        <v>607742.13941599987</v>
      </c>
      <c r="U10" s="14">
        <v>259503.31524299999</v>
      </c>
      <c r="V10" s="14">
        <v>223237.799191</v>
      </c>
      <c r="W10" s="14">
        <v>223237.799191</v>
      </c>
      <c r="X10" s="14">
        <v>223237.799191</v>
      </c>
      <c r="Y10" s="14">
        <v>224305.06579200001</v>
      </c>
      <c r="Z10" s="14">
        <v>223237.799191</v>
      </c>
    </row>
    <row r="11" spans="1:26">
      <c r="A11" s="13" t="s">
        <v>64</v>
      </c>
      <c r="B11" s="14">
        <v>308.68339200000003</v>
      </c>
      <c r="C11" s="14">
        <v>88.930320000000009</v>
      </c>
      <c r="D11" s="14">
        <v>36.117576</v>
      </c>
      <c r="E11" s="14">
        <v>917.15683200000001</v>
      </c>
      <c r="F11" s="14">
        <v>487.05783600000012</v>
      </c>
      <c r="G11" s="14">
        <v>175.67395200000001</v>
      </c>
      <c r="H11" s="14">
        <v>662.29018800000006</v>
      </c>
      <c r="I11" s="14">
        <v>894.6668639999998</v>
      </c>
      <c r="J11" s="14">
        <v>953.51272800000004</v>
      </c>
      <c r="K11" s="14">
        <v>561.81384000000003</v>
      </c>
      <c r="L11" s="14"/>
      <c r="M11" s="14">
        <v>794.66100000000006</v>
      </c>
      <c r="N11" s="14">
        <v>634.08292800000004</v>
      </c>
      <c r="O11" s="14">
        <v>745.327944</v>
      </c>
      <c r="P11" s="14">
        <v>259.55631599999998</v>
      </c>
      <c r="Q11" s="14">
        <v>7.9367999999999999</v>
      </c>
      <c r="R11" s="14">
        <v>373.40054400000002</v>
      </c>
      <c r="S11" s="14">
        <v>510.23088000000001</v>
      </c>
      <c r="T11" s="14">
        <v>487.17339600000003</v>
      </c>
      <c r="U11" s="14"/>
      <c r="V11" s="14"/>
      <c r="W11" s="14"/>
      <c r="X11" s="14"/>
      <c r="Y11" s="14"/>
      <c r="Z11" s="14"/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14" t="e">
        <f t="array" ref="B16">B4*1000*VLOOKUP(B3,#REF!,2,0)*(IF(MIN(IF(VALUE(LEFT(#REF!,2))&gt;=B5,VALUE(LEFT(#REF!,2)),MAX(VALUE(LEFT(#REF!,2)))))&gt;MAX(IF(VALUE(LEFT(#REF!,2))&lt;B5,VALUE(LEFT(#REF!,2)),0)),IF(MAX(IF(VALUE(LEFT(#REF!,2))&lt;B5,VALUE(LEFT(#REF!,2)),0))&gt;0, VLOOKUP(B3,#REF!, MATCH(CONCATENATE(MAX(IF(VALUE(LEFT(#REF!, 2))&lt;B5,VALUE(LEFT(#REF!,2)),0)), " HR Capacity Credit (%)"),#REF!, 0),0), 0)+(VLOOKUP(B3,#REF!, MATCH(CONCATENATE(MIN(IF(VALUE(LEFT(#REF!, 2))&gt;=B5,VALUE(LEFT(#REF!,2)),MAX(VALUE(LEFT(#REF!,2))))), " HR Capacity Credit (%)"),#REF!, 0),0)-IF(MAX(IF(VALUE(LEFT(#REF!,2))&lt;B5,VALUE(LEFT(#REF!,2)),0))&gt;0, VLOOKUP(B3,#REF!, MATCH(CONCATENATE(MAX(IF(VALUE(LEFT(#REF!, 2))&lt;B5,VALUE(LEFT(#REF!,2)),0)), " HR Capacity Credit (%)"),#REF!, 0),0), 0))*((B5-MAX(IF(VALUE(LEFT(#REF!,2))&lt;B5,VALUE(LEFT(#REF!,2)),0)))/(MIN(IF(VALUE(LEFT(#REF!,2))&gt;=B5,VALUE(LEFT(#REF!,2)),MAX(VALUE(LEFT(#REF!,2)))))-MAX(IF(VALUE(LEFT(#REF!,2))&lt;B5,VALUE(LEFT(#REF!,2)),0)))),VLOOKUP(B3,#REF!, MATCH(CONCATENATE(MIN(IF(VALUE(LEFT(#REF!, 2))&gt;=B5,VALUE(LEFT(#REF!,2)),MAX(VALUE(LEFT(#REF!,2))))), " HR Capacity Credit (%)"),#REF!, 0),0))/100)</f>
        <v>#REF!</v>
      </c>
      <c r="C16" s="14" t="e">
        <f t="array" ref="C16">C4*1000*VLOOKUP(C3,#REF!,2,0)*(IF(MIN(IF(VALUE(LEFT(#REF!,2))&gt;=C5,VALUE(LEFT(#REF!,2)),MAX(VALUE(LEFT(#REF!,2)))))&gt;MAX(IF(VALUE(LEFT(#REF!,2))&lt;C5,VALUE(LEFT(#REF!,2)),0)),IF(MAX(IF(VALUE(LEFT(#REF!,2))&lt;C5,VALUE(LEFT(#REF!,2)),0))&gt;0, VLOOKUP(C3,#REF!, MATCH(CONCATENATE(MAX(IF(VALUE(LEFT(#REF!, 2))&lt;C5,VALUE(LEFT(#REF!,2)),0)), " HR Capacity Credit (%)"),#REF!, 0),0), 0)+(VLOOKUP(C3,#REF!, MATCH(CONCATENATE(MIN(IF(VALUE(LEFT(#REF!, 2))&gt;=C5,VALUE(LEFT(#REF!,2)),MAX(VALUE(LEFT(#REF!,2))))), " HR Capacity Credit (%)"),#REF!, 0),0)-IF(MAX(IF(VALUE(LEFT(#REF!,2))&lt;C5,VALUE(LEFT(#REF!,2)),0))&gt;0, VLOOKUP(C3,#REF!, MATCH(CONCATENATE(MAX(IF(VALUE(LEFT(#REF!, 2))&lt;C5,VALUE(LEFT(#REF!,2)),0)), " HR Capacity Credit (%)"),#REF!, 0),0), 0))*((C5-MAX(IF(VALUE(LEFT(#REF!,2))&lt;C5,VALUE(LEFT(#REF!,2)),0)))/(MIN(IF(VALUE(LEFT(#REF!,2))&gt;=C5,VALUE(LEFT(#REF!,2)),MAX(VALUE(LEFT(#REF!,2)))))-MAX(IF(VALUE(LEFT(#REF!,2))&lt;C5,VALUE(LEFT(#REF!,2)),0)))),VLOOKUP(C3,#REF!, MATCH(CONCATENATE(MIN(IF(VALUE(LEFT(#REF!, 2))&gt;=C5,VALUE(LEFT(#REF!,2)),MAX(VALUE(LEFT(#REF!,2))))), " HR Capacity Credit (%)"),#REF!, 0),0))/100)</f>
        <v>#REF!</v>
      </c>
      <c r="D16" s="14" t="e">
        <f t="array" ref="D16">D4*1000*VLOOKUP(D3,#REF!,2,0)*(IF(MIN(IF(VALUE(LEFT(#REF!,2))&gt;=D5,VALUE(LEFT(#REF!,2)),MAX(VALUE(LEFT(#REF!,2)))))&gt;MAX(IF(VALUE(LEFT(#REF!,2))&lt;D5,VALUE(LEFT(#REF!,2)),0)),IF(MAX(IF(VALUE(LEFT(#REF!,2))&lt;D5,VALUE(LEFT(#REF!,2)),0))&gt;0, VLOOKUP(D3,#REF!, MATCH(CONCATENATE(MAX(IF(VALUE(LEFT(#REF!, 2))&lt;D5,VALUE(LEFT(#REF!,2)),0)), " HR Capacity Credit (%)"),#REF!, 0),0), 0)+(VLOOKUP(D3,#REF!, MATCH(CONCATENATE(MIN(IF(VALUE(LEFT(#REF!, 2))&gt;=D5,VALUE(LEFT(#REF!,2)),MAX(VALUE(LEFT(#REF!,2))))), " HR Capacity Credit (%)"),#REF!, 0),0)-IF(MAX(IF(VALUE(LEFT(#REF!,2))&lt;D5,VALUE(LEFT(#REF!,2)),0))&gt;0, VLOOKUP(D3,#REF!, MATCH(CONCATENATE(MAX(IF(VALUE(LEFT(#REF!, 2))&lt;D5,VALUE(LEFT(#REF!,2)),0)), " HR Capacity Credit (%)"),#REF!, 0),0), 0))*((D5-MAX(IF(VALUE(LEFT(#REF!,2))&lt;D5,VALUE(LEFT(#REF!,2)),0)))/(MIN(IF(VALUE(LEFT(#REF!,2))&gt;=D5,VALUE(LEFT(#REF!,2)),MAX(VALUE(LEFT(#REF!,2)))))-MAX(IF(VALUE(LEFT(#REF!,2))&lt;D5,VALUE(LEFT(#REF!,2)),0)))),VLOOKUP(D3,#REF!, MATCH(CONCATENATE(MIN(IF(VALUE(LEFT(#REF!, 2))&gt;=D5,VALUE(LEFT(#REF!,2)),MAX(VALUE(LEFT(#REF!,2))))), " HR Capacity Credit (%)"),#REF!, 0),0))/100)</f>
        <v>#REF!</v>
      </c>
      <c r="E16" s="14" t="e">
        <f t="array" ref="E16">E4*1000*VLOOKUP(E3,#REF!,2,0)*(IF(MIN(IF(VALUE(LEFT(#REF!,2))&gt;=E5,VALUE(LEFT(#REF!,2)),MAX(VALUE(LEFT(#REF!,2)))))&gt;MAX(IF(VALUE(LEFT(#REF!,2))&lt;E5,VALUE(LEFT(#REF!,2)),0)),IF(MAX(IF(VALUE(LEFT(#REF!,2))&lt;E5,VALUE(LEFT(#REF!,2)),0))&gt;0, VLOOKUP(E3,#REF!, MATCH(CONCATENATE(MAX(IF(VALUE(LEFT(#REF!, 2))&lt;E5,VALUE(LEFT(#REF!,2)),0)), " HR Capacity Credit (%)"),#REF!, 0),0), 0)+(VLOOKUP(E3,#REF!, MATCH(CONCATENATE(MIN(IF(VALUE(LEFT(#REF!, 2))&gt;=E5,VALUE(LEFT(#REF!,2)),MAX(VALUE(LEFT(#REF!,2))))), " HR Capacity Credit (%)"),#REF!, 0),0)-IF(MAX(IF(VALUE(LEFT(#REF!,2))&lt;E5,VALUE(LEFT(#REF!,2)),0))&gt;0, VLOOKUP(E3,#REF!, MATCH(CONCATENATE(MAX(IF(VALUE(LEFT(#REF!, 2))&lt;E5,VALUE(LEFT(#REF!,2)),0)), " HR Capacity Credit (%)"),#REF!, 0),0), 0))*((E5-MAX(IF(VALUE(LEFT(#REF!,2))&lt;E5,VALUE(LEFT(#REF!,2)),0)))/(MIN(IF(VALUE(LEFT(#REF!,2))&gt;=E5,VALUE(LEFT(#REF!,2)),MAX(VALUE(LEFT(#REF!,2)))))-MAX(IF(VALUE(LEFT(#REF!,2))&lt;E5,VALUE(LEFT(#REF!,2)),0)))),VLOOKUP(E3,#REF!, MATCH(CONCATENATE(MIN(IF(VALUE(LEFT(#REF!, 2))&gt;=E5,VALUE(LEFT(#REF!,2)),MAX(VALUE(LEFT(#REF!,2))))), " HR Capacity Credit (%)"),#REF!, 0),0))/100)</f>
        <v>#REF!</v>
      </c>
      <c r="F16" s="14" t="e">
        <f t="array" ref="F16">F4*1000*VLOOKUP(F3,#REF!,2,0)*(IF(MIN(IF(VALUE(LEFT(#REF!,2))&gt;=F5,VALUE(LEFT(#REF!,2)),MAX(VALUE(LEFT(#REF!,2)))))&gt;MAX(IF(VALUE(LEFT(#REF!,2))&lt;F5,VALUE(LEFT(#REF!,2)),0)),IF(MAX(IF(VALUE(LEFT(#REF!,2))&lt;F5,VALUE(LEFT(#REF!,2)),0))&gt;0, VLOOKUP(F3,#REF!, MATCH(CONCATENATE(MAX(IF(VALUE(LEFT(#REF!, 2))&lt;F5,VALUE(LEFT(#REF!,2)),0)), " HR Capacity Credit (%)"),#REF!, 0),0), 0)+(VLOOKUP(F3,#REF!, MATCH(CONCATENATE(MIN(IF(VALUE(LEFT(#REF!, 2))&gt;=F5,VALUE(LEFT(#REF!,2)),MAX(VALUE(LEFT(#REF!,2))))), " HR Capacity Credit (%)"),#REF!, 0),0)-IF(MAX(IF(VALUE(LEFT(#REF!,2))&lt;F5,VALUE(LEFT(#REF!,2)),0))&gt;0, VLOOKUP(F3,#REF!, MATCH(CONCATENATE(MAX(IF(VALUE(LEFT(#REF!, 2))&lt;F5,VALUE(LEFT(#REF!,2)),0)), " HR Capacity Credit (%)"),#REF!, 0),0), 0))*((F5-MAX(IF(VALUE(LEFT(#REF!,2))&lt;F5,VALUE(LEFT(#REF!,2)),0)))/(MIN(IF(VALUE(LEFT(#REF!,2))&gt;=F5,VALUE(LEFT(#REF!,2)),MAX(VALUE(LEFT(#REF!,2)))))-MAX(IF(VALUE(LEFT(#REF!,2))&lt;F5,VALUE(LEFT(#REF!,2)),0)))),VLOOKUP(F3,#REF!, MATCH(CONCATENATE(MIN(IF(VALUE(LEFT(#REF!, 2))&gt;=F5,VALUE(LEFT(#REF!,2)),MAX(VALUE(LEFT(#REF!,2))))), " HR Capacity Credit (%)"),#REF!, 0),0))/100)</f>
        <v>#REF!</v>
      </c>
      <c r="G16" s="14" t="e">
        <f t="array" ref="G16">G4*1000*VLOOKUP(G3,#REF!,2,0)*(IF(MIN(IF(VALUE(LEFT(#REF!,2))&gt;=G5,VALUE(LEFT(#REF!,2)),MAX(VALUE(LEFT(#REF!,2)))))&gt;MAX(IF(VALUE(LEFT(#REF!,2))&lt;G5,VALUE(LEFT(#REF!,2)),0)),IF(MAX(IF(VALUE(LEFT(#REF!,2))&lt;G5,VALUE(LEFT(#REF!,2)),0))&gt;0, VLOOKUP(G3,#REF!, MATCH(CONCATENATE(MAX(IF(VALUE(LEFT(#REF!, 2))&lt;G5,VALUE(LEFT(#REF!,2)),0)), " HR Capacity Credit (%)"),#REF!, 0),0), 0)+(VLOOKUP(G3,#REF!, MATCH(CONCATENATE(MIN(IF(VALUE(LEFT(#REF!, 2))&gt;=G5,VALUE(LEFT(#REF!,2)),MAX(VALUE(LEFT(#REF!,2))))), " HR Capacity Credit (%)"),#REF!, 0),0)-IF(MAX(IF(VALUE(LEFT(#REF!,2))&lt;G5,VALUE(LEFT(#REF!,2)),0))&gt;0, VLOOKUP(G3,#REF!, MATCH(CONCATENATE(MAX(IF(VALUE(LEFT(#REF!, 2))&lt;G5,VALUE(LEFT(#REF!,2)),0)), " HR Capacity Credit (%)"),#REF!, 0),0), 0))*((G5-MAX(IF(VALUE(LEFT(#REF!,2))&lt;G5,VALUE(LEFT(#REF!,2)),0)))/(MIN(IF(VALUE(LEFT(#REF!,2))&gt;=G5,VALUE(LEFT(#REF!,2)),MAX(VALUE(LEFT(#REF!,2)))))-MAX(IF(VALUE(LEFT(#REF!,2))&lt;G5,VALUE(LEFT(#REF!,2)),0)))),VLOOKUP(G3,#REF!, MATCH(CONCATENATE(MIN(IF(VALUE(LEFT(#REF!, 2))&gt;=G5,VALUE(LEFT(#REF!,2)),MAX(VALUE(LEFT(#REF!,2))))), " HR Capacity Credit (%)"),#REF!, 0),0))/100)</f>
        <v>#REF!</v>
      </c>
      <c r="H16" s="14" t="e">
        <f t="array" ref="H16">H4*1000*VLOOKUP(H3,#REF!,2,0)*(IF(MIN(IF(VALUE(LEFT(#REF!,2))&gt;=H5,VALUE(LEFT(#REF!,2)),MAX(VALUE(LEFT(#REF!,2)))))&gt;MAX(IF(VALUE(LEFT(#REF!,2))&lt;H5,VALUE(LEFT(#REF!,2)),0)),IF(MAX(IF(VALUE(LEFT(#REF!,2))&lt;H5,VALUE(LEFT(#REF!,2)),0))&gt;0, VLOOKUP(H3,#REF!, MATCH(CONCATENATE(MAX(IF(VALUE(LEFT(#REF!, 2))&lt;H5,VALUE(LEFT(#REF!,2)),0)), " HR Capacity Credit (%)"),#REF!, 0),0), 0)+(VLOOKUP(H3,#REF!, MATCH(CONCATENATE(MIN(IF(VALUE(LEFT(#REF!, 2))&gt;=H5,VALUE(LEFT(#REF!,2)),MAX(VALUE(LEFT(#REF!,2))))), " HR Capacity Credit (%)"),#REF!, 0),0)-IF(MAX(IF(VALUE(LEFT(#REF!,2))&lt;H5,VALUE(LEFT(#REF!,2)),0))&gt;0, VLOOKUP(H3,#REF!, MATCH(CONCATENATE(MAX(IF(VALUE(LEFT(#REF!, 2))&lt;H5,VALUE(LEFT(#REF!,2)),0)), " HR Capacity Credit (%)"),#REF!, 0),0), 0))*((H5-MAX(IF(VALUE(LEFT(#REF!,2))&lt;H5,VALUE(LEFT(#REF!,2)),0)))/(MIN(IF(VALUE(LEFT(#REF!,2))&gt;=H5,VALUE(LEFT(#REF!,2)),MAX(VALUE(LEFT(#REF!,2)))))-MAX(IF(VALUE(LEFT(#REF!,2))&lt;H5,VALUE(LEFT(#REF!,2)),0)))),VLOOKUP(H3,#REF!, MATCH(CONCATENATE(MIN(IF(VALUE(LEFT(#REF!, 2))&gt;=H5,VALUE(LEFT(#REF!,2)),MAX(VALUE(LEFT(#REF!,2))))), " HR Capacity Credit (%)"),#REF!, 0),0))/100)</f>
        <v>#REF!</v>
      </c>
      <c r="I16" s="14" t="e">
        <f t="array" ref="I16">I4*1000*VLOOKUP(I3,#REF!,2,0)*(IF(MIN(IF(VALUE(LEFT(#REF!,2))&gt;=I5,VALUE(LEFT(#REF!,2)),MAX(VALUE(LEFT(#REF!,2)))))&gt;MAX(IF(VALUE(LEFT(#REF!,2))&lt;I5,VALUE(LEFT(#REF!,2)),0)),IF(MAX(IF(VALUE(LEFT(#REF!,2))&lt;I5,VALUE(LEFT(#REF!,2)),0))&gt;0, VLOOKUP(I3,#REF!, MATCH(CONCATENATE(MAX(IF(VALUE(LEFT(#REF!, 2))&lt;I5,VALUE(LEFT(#REF!,2)),0)), " HR Capacity Credit (%)"),#REF!, 0),0), 0)+(VLOOKUP(I3,#REF!, MATCH(CONCATENATE(MIN(IF(VALUE(LEFT(#REF!, 2))&gt;=I5,VALUE(LEFT(#REF!,2)),MAX(VALUE(LEFT(#REF!,2))))), " HR Capacity Credit (%)"),#REF!, 0),0)-IF(MAX(IF(VALUE(LEFT(#REF!,2))&lt;I5,VALUE(LEFT(#REF!,2)),0))&gt;0, VLOOKUP(I3,#REF!, MATCH(CONCATENATE(MAX(IF(VALUE(LEFT(#REF!, 2))&lt;I5,VALUE(LEFT(#REF!,2)),0)), " HR Capacity Credit (%)"),#REF!, 0),0), 0))*((I5-MAX(IF(VALUE(LEFT(#REF!,2))&lt;I5,VALUE(LEFT(#REF!,2)),0)))/(MIN(IF(VALUE(LEFT(#REF!,2))&gt;=I5,VALUE(LEFT(#REF!,2)),MAX(VALUE(LEFT(#REF!,2)))))-MAX(IF(VALUE(LEFT(#REF!,2))&lt;I5,VALUE(LEFT(#REF!,2)),0)))),VLOOKUP(I3,#REF!, MATCH(CONCATENATE(MIN(IF(VALUE(LEFT(#REF!, 2))&gt;=I5,VALUE(LEFT(#REF!,2)),MAX(VALUE(LEFT(#REF!,2))))), " HR Capacity Credit (%)"),#REF!, 0),0))/100)</f>
        <v>#REF!</v>
      </c>
      <c r="J16" s="14" t="e">
        <f t="array" ref="J16">J4*1000*VLOOKUP(J3,#REF!,2,0)*(IF(MIN(IF(VALUE(LEFT(#REF!,2))&gt;=J5,VALUE(LEFT(#REF!,2)),MAX(VALUE(LEFT(#REF!,2)))))&gt;MAX(IF(VALUE(LEFT(#REF!,2))&lt;J5,VALUE(LEFT(#REF!,2)),0)),IF(MAX(IF(VALUE(LEFT(#REF!,2))&lt;J5,VALUE(LEFT(#REF!,2)),0))&gt;0, VLOOKUP(J3,#REF!, MATCH(CONCATENATE(MAX(IF(VALUE(LEFT(#REF!, 2))&lt;J5,VALUE(LEFT(#REF!,2)),0)), " HR Capacity Credit (%)"),#REF!, 0),0), 0)+(VLOOKUP(J3,#REF!, MATCH(CONCATENATE(MIN(IF(VALUE(LEFT(#REF!, 2))&gt;=J5,VALUE(LEFT(#REF!,2)),MAX(VALUE(LEFT(#REF!,2))))), " HR Capacity Credit (%)"),#REF!, 0),0)-IF(MAX(IF(VALUE(LEFT(#REF!,2))&lt;J5,VALUE(LEFT(#REF!,2)),0))&gt;0, VLOOKUP(J3,#REF!, MATCH(CONCATENATE(MAX(IF(VALUE(LEFT(#REF!, 2))&lt;J5,VALUE(LEFT(#REF!,2)),0)), " HR Capacity Credit (%)"),#REF!, 0),0), 0))*((J5-MAX(IF(VALUE(LEFT(#REF!,2))&lt;J5,VALUE(LEFT(#REF!,2)),0)))/(MIN(IF(VALUE(LEFT(#REF!,2))&gt;=J5,VALUE(LEFT(#REF!,2)),MAX(VALUE(LEFT(#REF!,2)))))-MAX(IF(VALUE(LEFT(#REF!,2))&lt;J5,VALUE(LEFT(#REF!,2)),0)))),VLOOKUP(J3,#REF!, MATCH(CONCATENATE(MIN(IF(VALUE(LEFT(#REF!, 2))&gt;=J5,VALUE(LEFT(#REF!,2)),MAX(VALUE(LEFT(#REF!,2))))), " HR Capacity Credit (%)"),#REF!, 0),0))/100)</f>
        <v>#REF!</v>
      </c>
      <c r="K16" s="14" t="e">
        <f t="array" ref="K16">K4*1000*VLOOKUP(K3,#REF!,2,0)*(IF(MIN(IF(VALUE(LEFT(#REF!,2))&gt;=K5,VALUE(LEFT(#REF!,2)),MAX(VALUE(LEFT(#REF!,2)))))&gt;MAX(IF(VALUE(LEFT(#REF!,2))&lt;K5,VALUE(LEFT(#REF!,2)),0)),IF(MAX(IF(VALUE(LEFT(#REF!,2))&lt;K5,VALUE(LEFT(#REF!,2)),0))&gt;0, VLOOKUP(K3,#REF!, MATCH(CONCATENATE(MAX(IF(VALUE(LEFT(#REF!, 2))&lt;K5,VALUE(LEFT(#REF!,2)),0)), " HR Capacity Credit (%)"),#REF!, 0),0), 0)+(VLOOKUP(K3,#REF!, MATCH(CONCATENATE(MIN(IF(VALUE(LEFT(#REF!, 2))&gt;=K5,VALUE(LEFT(#REF!,2)),MAX(VALUE(LEFT(#REF!,2))))), " HR Capacity Credit (%)"),#REF!, 0),0)-IF(MAX(IF(VALUE(LEFT(#REF!,2))&lt;K5,VALUE(LEFT(#REF!,2)),0))&gt;0, VLOOKUP(K3,#REF!, MATCH(CONCATENATE(MAX(IF(VALUE(LEFT(#REF!, 2))&lt;K5,VALUE(LEFT(#REF!,2)),0)), " HR Capacity Credit (%)"),#REF!, 0),0), 0))*((K5-MAX(IF(VALUE(LEFT(#REF!,2))&lt;K5,VALUE(LEFT(#REF!,2)),0)))/(MIN(IF(VALUE(LEFT(#REF!,2))&gt;=K5,VALUE(LEFT(#REF!,2)),MAX(VALUE(LEFT(#REF!,2)))))-MAX(IF(VALUE(LEFT(#REF!,2))&lt;K5,VALUE(LEFT(#REF!,2)),0)))),VLOOKUP(K3,#REF!, MATCH(CONCATENATE(MIN(IF(VALUE(LEFT(#REF!, 2))&gt;=K5,VALUE(LEFT(#REF!,2)),MAX(VALUE(LEFT(#REF!,2))))), " HR Capacity Credit (%)"),#REF!, 0),0))/100)</f>
        <v>#REF!</v>
      </c>
      <c r="L16" s="14" t="e">
        <f t="array" ref="L16">L4*1000*VLOOKUP(L3,#REF!,2,0)*(IF(MIN(IF(VALUE(LEFT(#REF!,2))&gt;=L5,VALUE(LEFT(#REF!,2)),MAX(VALUE(LEFT(#REF!,2)))))&gt;MAX(IF(VALUE(LEFT(#REF!,2))&lt;L5,VALUE(LEFT(#REF!,2)),0)),IF(MAX(IF(VALUE(LEFT(#REF!,2))&lt;L5,VALUE(LEFT(#REF!,2)),0))&gt;0, VLOOKUP(L3,#REF!, MATCH(CONCATENATE(MAX(IF(VALUE(LEFT(#REF!, 2))&lt;L5,VALUE(LEFT(#REF!,2)),0)), " HR Capacity Credit (%)"),#REF!, 0),0), 0)+(VLOOKUP(L3,#REF!, MATCH(CONCATENATE(MIN(IF(VALUE(LEFT(#REF!, 2))&gt;=L5,VALUE(LEFT(#REF!,2)),MAX(VALUE(LEFT(#REF!,2))))), " HR Capacity Credit (%)"),#REF!, 0),0)-IF(MAX(IF(VALUE(LEFT(#REF!,2))&lt;L5,VALUE(LEFT(#REF!,2)),0))&gt;0, VLOOKUP(L3,#REF!, MATCH(CONCATENATE(MAX(IF(VALUE(LEFT(#REF!, 2))&lt;L5,VALUE(LEFT(#REF!,2)),0)), " HR Capacity Credit (%)"),#REF!, 0),0), 0))*((L5-MAX(IF(VALUE(LEFT(#REF!,2))&lt;L5,VALUE(LEFT(#REF!,2)),0)))/(MIN(IF(VALUE(LEFT(#REF!,2))&gt;=L5,VALUE(LEFT(#REF!,2)),MAX(VALUE(LEFT(#REF!,2)))))-MAX(IF(VALUE(LEFT(#REF!,2))&lt;L5,VALUE(LEFT(#REF!,2)),0)))),VLOOKUP(L3,#REF!, MATCH(CONCATENATE(MIN(IF(VALUE(LEFT(#REF!, 2))&gt;=L5,VALUE(LEFT(#REF!,2)),MAX(VALUE(LEFT(#REF!,2))))), " HR Capacity Credit (%)"),#REF!, 0),0))/100)</f>
        <v>#REF!</v>
      </c>
      <c r="M16" s="14" t="e">
        <f t="array" ref="M16">M4*1000*VLOOKUP(M3,#REF!,2,0)*(IF(MIN(IF(VALUE(LEFT(#REF!,2))&gt;=M5,VALUE(LEFT(#REF!,2)),MAX(VALUE(LEFT(#REF!,2)))))&gt;MAX(IF(VALUE(LEFT(#REF!,2))&lt;M5,VALUE(LEFT(#REF!,2)),0)),IF(MAX(IF(VALUE(LEFT(#REF!,2))&lt;M5,VALUE(LEFT(#REF!,2)),0))&gt;0, VLOOKUP(M3,#REF!, MATCH(CONCATENATE(MAX(IF(VALUE(LEFT(#REF!, 2))&lt;M5,VALUE(LEFT(#REF!,2)),0)), " HR Capacity Credit (%)"),#REF!, 0),0), 0)+(VLOOKUP(M3,#REF!, MATCH(CONCATENATE(MIN(IF(VALUE(LEFT(#REF!, 2))&gt;=M5,VALUE(LEFT(#REF!,2)),MAX(VALUE(LEFT(#REF!,2))))), " HR Capacity Credit (%)"),#REF!, 0),0)-IF(MAX(IF(VALUE(LEFT(#REF!,2))&lt;M5,VALUE(LEFT(#REF!,2)),0))&gt;0, VLOOKUP(M3,#REF!, MATCH(CONCATENATE(MAX(IF(VALUE(LEFT(#REF!, 2))&lt;M5,VALUE(LEFT(#REF!,2)),0)), " HR Capacity Credit (%)"),#REF!, 0),0), 0))*((M5-MAX(IF(VALUE(LEFT(#REF!,2))&lt;M5,VALUE(LEFT(#REF!,2)),0)))/(MIN(IF(VALUE(LEFT(#REF!,2))&gt;=M5,VALUE(LEFT(#REF!,2)),MAX(VALUE(LEFT(#REF!,2)))))-MAX(IF(VALUE(LEFT(#REF!,2))&lt;M5,VALUE(LEFT(#REF!,2)),0)))),VLOOKUP(M3,#REF!, MATCH(CONCATENATE(MIN(IF(VALUE(LEFT(#REF!, 2))&gt;=M5,VALUE(LEFT(#REF!,2)),MAX(VALUE(LEFT(#REF!,2))))), " HR Capacity Credit (%)"),#REF!, 0),0))/100)</f>
        <v>#REF!</v>
      </c>
      <c r="N16" s="14" t="e">
        <f t="array" ref="N16">N4*1000*VLOOKUP(N3,#REF!,2,0)*(IF(MIN(IF(VALUE(LEFT(#REF!,2))&gt;=N5,VALUE(LEFT(#REF!,2)),MAX(VALUE(LEFT(#REF!,2)))))&gt;MAX(IF(VALUE(LEFT(#REF!,2))&lt;N5,VALUE(LEFT(#REF!,2)),0)),IF(MAX(IF(VALUE(LEFT(#REF!,2))&lt;N5,VALUE(LEFT(#REF!,2)),0))&gt;0, VLOOKUP(N3,#REF!, MATCH(CONCATENATE(MAX(IF(VALUE(LEFT(#REF!, 2))&lt;N5,VALUE(LEFT(#REF!,2)),0)), " HR Capacity Credit (%)"),#REF!, 0),0), 0)+(VLOOKUP(N3,#REF!, MATCH(CONCATENATE(MIN(IF(VALUE(LEFT(#REF!, 2))&gt;=N5,VALUE(LEFT(#REF!,2)),MAX(VALUE(LEFT(#REF!,2))))), " HR Capacity Credit (%)"),#REF!, 0),0)-IF(MAX(IF(VALUE(LEFT(#REF!,2))&lt;N5,VALUE(LEFT(#REF!,2)),0))&gt;0, VLOOKUP(N3,#REF!, MATCH(CONCATENATE(MAX(IF(VALUE(LEFT(#REF!, 2))&lt;N5,VALUE(LEFT(#REF!,2)),0)), " HR Capacity Credit (%)"),#REF!, 0),0), 0))*((N5-MAX(IF(VALUE(LEFT(#REF!,2))&lt;N5,VALUE(LEFT(#REF!,2)),0)))/(MIN(IF(VALUE(LEFT(#REF!,2))&gt;=N5,VALUE(LEFT(#REF!,2)),MAX(VALUE(LEFT(#REF!,2)))))-MAX(IF(VALUE(LEFT(#REF!,2))&lt;N5,VALUE(LEFT(#REF!,2)),0)))),VLOOKUP(N3,#REF!, MATCH(CONCATENATE(MIN(IF(VALUE(LEFT(#REF!, 2))&gt;=N5,VALUE(LEFT(#REF!,2)),MAX(VALUE(LEFT(#REF!,2))))), " HR Capacity Credit (%)"),#REF!, 0),0))/100)</f>
        <v>#REF!</v>
      </c>
      <c r="O16" s="14" t="e">
        <f t="array" ref="O16">O4*1000*VLOOKUP(O3,#REF!,2,0)*(IF(MIN(IF(VALUE(LEFT(#REF!,2))&gt;=O5,VALUE(LEFT(#REF!,2)),MAX(VALUE(LEFT(#REF!,2)))))&gt;MAX(IF(VALUE(LEFT(#REF!,2))&lt;O5,VALUE(LEFT(#REF!,2)),0)),IF(MAX(IF(VALUE(LEFT(#REF!,2))&lt;O5,VALUE(LEFT(#REF!,2)),0))&gt;0, VLOOKUP(O3,#REF!, MATCH(CONCATENATE(MAX(IF(VALUE(LEFT(#REF!, 2))&lt;O5,VALUE(LEFT(#REF!,2)),0)), " HR Capacity Credit (%)"),#REF!, 0),0), 0)+(VLOOKUP(O3,#REF!, MATCH(CONCATENATE(MIN(IF(VALUE(LEFT(#REF!, 2))&gt;=O5,VALUE(LEFT(#REF!,2)),MAX(VALUE(LEFT(#REF!,2))))), " HR Capacity Credit (%)"),#REF!, 0),0)-IF(MAX(IF(VALUE(LEFT(#REF!,2))&lt;O5,VALUE(LEFT(#REF!,2)),0))&gt;0, VLOOKUP(O3,#REF!, MATCH(CONCATENATE(MAX(IF(VALUE(LEFT(#REF!, 2))&lt;O5,VALUE(LEFT(#REF!,2)),0)), " HR Capacity Credit (%)"),#REF!, 0),0), 0))*((O5-MAX(IF(VALUE(LEFT(#REF!,2))&lt;O5,VALUE(LEFT(#REF!,2)),0)))/(MIN(IF(VALUE(LEFT(#REF!,2))&gt;=O5,VALUE(LEFT(#REF!,2)),MAX(VALUE(LEFT(#REF!,2)))))-MAX(IF(VALUE(LEFT(#REF!,2))&lt;O5,VALUE(LEFT(#REF!,2)),0)))),VLOOKUP(O3,#REF!, MATCH(CONCATENATE(MIN(IF(VALUE(LEFT(#REF!, 2))&gt;=O5,VALUE(LEFT(#REF!,2)),MAX(VALUE(LEFT(#REF!,2))))), " HR Capacity Credit (%)"),#REF!, 0),0))/100)</f>
        <v>#REF!</v>
      </c>
      <c r="P16" s="14" t="e">
        <f t="array" ref="P16">P4*1000*VLOOKUP(P3,#REF!,2,0)*(IF(MIN(IF(VALUE(LEFT(#REF!,2))&gt;=P5,VALUE(LEFT(#REF!,2)),MAX(VALUE(LEFT(#REF!,2)))))&gt;MAX(IF(VALUE(LEFT(#REF!,2))&lt;P5,VALUE(LEFT(#REF!,2)),0)),IF(MAX(IF(VALUE(LEFT(#REF!,2))&lt;P5,VALUE(LEFT(#REF!,2)),0))&gt;0, VLOOKUP(P3,#REF!, MATCH(CONCATENATE(MAX(IF(VALUE(LEFT(#REF!, 2))&lt;P5,VALUE(LEFT(#REF!,2)),0)), " HR Capacity Credit (%)"),#REF!, 0),0), 0)+(VLOOKUP(P3,#REF!, MATCH(CONCATENATE(MIN(IF(VALUE(LEFT(#REF!, 2))&gt;=P5,VALUE(LEFT(#REF!,2)),MAX(VALUE(LEFT(#REF!,2))))), " HR Capacity Credit (%)"),#REF!, 0),0)-IF(MAX(IF(VALUE(LEFT(#REF!,2))&lt;P5,VALUE(LEFT(#REF!,2)),0))&gt;0, VLOOKUP(P3,#REF!, MATCH(CONCATENATE(MAX(IF(VALUE(LEFT(#REF!, 2))&lt;P5,VALUE(LEFT(#REF!,2)),0)), " HR Capacity Credit (%)"),#REF!, 0),0), 0))*((P5-MAX(IF(VALUE(LEFT(#REF!,2))&lt;P5,VALUE(LEFT(#REF!,2)),0)))/(MIN(IF(VALUE(LEFT(#REF!,2))&gt;=P5,VALUE(LEFT(#REF!,2)),MAX(VALUE(LEFT(#REF!,2)))))-MAX(IF(VALUE(LEFT(#REF!,2))&lt;P5,VALUE(LEFT(#REF!,2)),0)))),VLOOKUP(P3,#REF!, MATCH(CONCATENATE(MIN(IF(VALUE(LEFT(#REF!, 2))&gt;=P5,VALUE(LEFT(#REF!,2)),MAX(VALUE(LEFT(#REF!,2))))), " HR Capacity Credit (%)"),#REF!, 0),0))/100)</f>
        <v>#REF!</v>
      </c>
      <c r="Q16" s="14" t="e">
        <f t="array" ref="Q16">Q4*1000*VLOOKUP(Q3,#REF!,2,0)*(IF(MIN(IF(VALUE(LEFT(#REF!,2))&gt;=Q5,VALUE(LEFT(#REF!,2)),MAX(VALUE(LEFT(#REF!,2)))))&gt;MAX(IF(VALUE(LEFT(#REF!,2))&lt;Q5,VALUE(LEFT(#REF!,2)),0)),IF(MAX(IF(VALUE(LEFT(#REF!,2))&lt;Q5,VALUE(LEFT(#REF!,2)),0))&gt;0, VLOOKUP(Q3,#REF!, MATCH(CONCATENATE(MAX(IF(VALUE(LEFT(#REF!, 2))&lt;Q5,VALUE(LEFT(#REF!,2)),0)), " HR Capacity Credit (%)"),#REF!, 0),0), 0)+(VLOOKUP(Q3,#REF!, MATCH(CONCATENATE(MIN(IF(VALUE(LEFT(#REF!, 2))&gt;=Q5,VALUE(LEFT(#REF!,2)),MAX(VALUE(LEFT(#REF!,2))))), " HR Capacity Credit (%)"),#REF!, 0),0)-IF(MAX(IF(VALUE(LEFT(#REF!,2))&lt;Q5,VALUE(LEFT(#REF!,2)),0))&gt;0, VLOOKUP(Q3,#REF!, MATCH(CONCATENATE(MAX(IF(VALUE(LEFT(#REF!, 2))&lt;Q5,VALUE(LEFT(#REF!,2)),0)), " HR Capacity Credit (%)"),#REF!, 0),0), 0))*((Q5-MAX(IF(VALUE(LEFT(#REF!,2))&lt;Q5,VALUE(LEFT(#REF!,2)),0)))/(MIN(IF(VALUE(LEFT(#REF!,2))&gt;=Q5,VALUE(LEFT(#REF!,2)),MAX(VALUE(LEFT(#REF!,2)))))-MAX(IF(VALUE(LEFT(#REF!,2))&lt;Q5,VALUE(LEFT(#REF!,2)),0)))),VLOOKUP(Q3,#REF!, MATCH(CONCATENATE(MIN(IF(VALUE(LEFT(#REF!, 2))&gt;=Q5,VALUE(LEFT(#REF!,2)),MAX(VALUE(LEFT(#REF!,2))))), " HR Capacity Credit (%)"),#REF!, 0),0))/100)</f>
        <v>#REF!</v>
      </c>
      <c r="R16" s="14" t="e">
        <f t="array" ref="R16">R4*1000*VLOOKUP(R3,#REF!,2,0)*(IF(MIN(IF(VALUE(LEFT(#REF!,2))&gt;=R5,VALUE(LEFT(#REF!,2)),MAX(VALUE(LEFT(#REF!,2)))))&gt;MAX(IF(VALUE(LEFT(#REF!,2))&lt;R5,VALUE(LEFT(#REF!,2)),0)),IF(MAX(IF(VALUE(LEFT(#REF!,2))&lt;R5,VALUE(LEFT(#REF!,2)),0))&gt;0, VLOOKUP(R3,#REF!, MATCH(CONCATENATE(MAX(IF(VALUE(LEFT(#REF!, 2))&lt;R5,VALUE(LEFT(#REF!,2)),0)), " HR Capacity Credit (%)"),#REF!, 0),0), 0)+(VLOOKUP(R3,#REF!, MATCH(CONCATENATE(MIN(IF(VALUE(LEFT(#REF!, 2))&gt;=R5,VALUE(LEFT(#REF!,2)),MAX(VALUE(LEFT(#REF!,2))))), " HR Capacity Credit (%)"),#REF!, 0),0)-IF(MAX(IF(VALUE(LEFT(#REF!,2))&lt;R5,VALUE(LEFT(#REF!,2)),0))&gt;0, VLOOKUP(R3,#REF!, MATCH(CONCATENATE(MAX(IF(VALUE(LEFT(#REF!, 2))&lt;R5,VALUE(LEFT(#REF!,2)),0)), " HR Capacity Credit (%)"),#REF!, 0),0), 0))*((R5-MAX(IF(VALUE(LEFT(#REF!,2))&lt;R5,VALUE(LEFT(#REF!,2)),0)))/(MIN(IF(VALUE(LEFT(#REF!,2))&gt;=R5,VALUE(LEFT(#REF!,2)),MAX(VALUE(LEFT(#REF!,2)))))-MAX(IF(VALUE(LEFT(#REF!,2))&lt;R5,VALUE(LEFT(#REF!,2)),0)))),VLOOKUP(R3,#REF!, MATCH(CONCATENATE(MIN(IF(VALUE(LEFT(#REF!, 2))&gt;=R5,VALUE(LEFT(#REF!,2)),MAX(VALUE(LEFT(#REF!,2))))), " HR Capacity Credit (%)"),#REF!, 0),0))/100)</f>
        <v>#REF!</v>
      </c>
      <c r="S16" s="14" t="e">
        <f t="array" ref="S16">S4*1000*VLOOKUP(S3,#REF!,2,0)*(IF(MIN(IF(VALUE(LEFT(#REF!,2))&gt;=S5,VALUE(LEFT(#REF!,2)),MAX(VALUE(LEFT(#REF!,2)))))&gt;MAX(IF(VALUE(LEFT(#REF!,2))&lt;S5,VALUE(LEFT(#REF!,2)),0)),IF(MAX(IF(VALUE(LEFT(#REF!,2))&lt;S5,VALUE(LEFT(#REF!,2)),0))&gt;0, VLOOKUP(S3,#REF!, MATCH(CONCATENATE(MAX(IF(VALUE(LEFT(#REF!, 2))&lt;S5,VALUE(LEFT(#REF!,2)),0)), " HR Capacity Credit (%)"),#REF!, 0),0), 0)+(VLOOKUP(S3,#REF!, MATCH(CONCATENATE(MIN(IF(VALUE(LEFT(#REF!, 2))&gt;=S5,VALUE(LEFT(#REF!,2)),MAX(VALUE(LEFT(#REF!,2))))), " HR Capacity Credit (%)"),#REF!, 0),0)-IF(MAX(IF(VALUE(LEFT(#REF!,2))&lt;S5,VALUE(LEFT(#REF!,2)),0))&gt;0, VLOOKUP(S3,#REF!, MATCH(CONCATENATE(MAX(IF(VALUE(LEFT(#REF!, 2))&lt;S5,VALUE(LEFT(#REF!,2)),0)), " HR Capacity Credit (%)"),#REF!, 0),0), 0))*((S5-MAX(IF(VALUE(LEFT(#REF!,2))&lt;S5,VALUE(LEFT(#REF!,2)),0)))/(MIN(IF(VALUE(LEFT(#REF!,2))&gt;=S5,VALUE(LEFT(#REF!,2)),MAX(VALUE(LEFT(#REF!,2)))))-MAX(IF(VALUE(LEFT(#REF!,2))&lt;S5,VALUE(LEFT(#REF!,2)),0)))),VLOOKUP(S3,#REF!, MATCH(CONCATENATE(MIN(IF(VALUE(LEFT(#REF!, 2))&gt;=S5,VALUE(LEFT(#REF!,2)),MAX(VALUE(LEFT(#REF!,2))))), " HR Capacity Credit (%)"),#REF!, 0),0))/100)</f>
        <v>#REF!</v>
      </c>
      <c r="T16" s="14" t="e">
        <f t="array" ref="T16">T4*1000*VLOOKUP(T3,#REF!,2,0)*(IF(MIN(IF(VALUE(LEFT(#REF!,2))&gt;=T5,VALUE(LEFT(#REF!,2)),MAX(VALUE(LEFT(#REF!,2)))))&gt;MAX(IF(VALUE(LEFT(#REF!,2))&lt;T5,VALUE(LEFT(#REF!,2)),0)),IF(MAX(IF(VALUE(LEFT(#REF!,2))&lt;T5,VALUE(LEFT(#REF!,2)),0))&gt;0, VLOOKUP(T3,#REF!, MATCH(CONCATENATE(MAX(IF(VALUE(LEFT(#REF!, 2))&lt;T5,VALUE(LEFT(#REF!,2)),0)), " HR Capacity Credit (%)"),#REF!, 0),0), 0)+(VLOOKUP(T3,#REF!, MATCH(CONCATENATE(MIN(IF(VALUE(LEFT(#REF!, 2))&gt;=T5,VALUE(LEFT(#REF!,2)),MAX(VALUE(LEFT(#REF!,2))))), " HR Capacity Credit (%)"),#REF!, 0),0)-IF(MAX(IF(VALUE(LEFT(#REF!,2))&lt;T5,VALUE(LEFT(#REF!,2)),0))&gt;0, VLOOKUP(T3,#REF!, MATCH(CONCATENATE(MAX(IF(VALUE(LEFT(#REF!, 2))&lt;T5,VALUE(LEFT(#REF!,2)),0)), " HR Capacity Credit (%)"),#REF!, 0),0), 0))*((T5-MAX(IF(VALUE(LEFT(#REF!,2))&lt;T5,VALUE(LEFT(#REF!,2)),0)))/(MIN(IF(VALUE(LEFT(#REF!,2))&gt;=T5,VALUE(LEFT(#REF!,2)),MAX(VALUE(LEFT(#REF!,2)))))-MAX(IF(VALUE(LEFT(#REF!,2))&lt;T5,VALUE(LEFT(#REF!,2)),0)))),VLOOKUP(T3,#REF!, MATCH(CONCATENATE(MIN(IF(VALUE(LEFT(#REF!, 2))&gt;=T5,VALUE(LEFT(#REF!,2)),MAX(VALUE(LEFT(#REF!,2))))), " HR Capacity Credit (%)"),#REF!, 0),0))/100)</f>
        <v>#REF!</v>
      </c>
      <c r="U16" s="14" t="e">
        <f t="array" ref="U16">U4*1000*VLOOKUP(U3,#REF!,2,0)*(IF(MIN(IF(VALUE(LEFT(#REF!,2))&gt;=U5,VALUE(LEFT(#REF!,2)),MAX(VALUE(LEFT(#REF!,2)))))&gt;MAX(IF(VALUE(LEFT(#REF!,2))&lt;U5,VALUE(LEFT(#REF!,2)),0)),IF(MAX(IF(VALUE(LEFT(#REF!,2))&lt;U5,VALUE(LEFT(#REF!,2)),0))&gt;0, VLOOKUP(U3,#REF!, MATCH(CONCATENATE(MAX(IF(VALUE(LEFT(#REF!, 2))&lt;U5,VALUE(LEFT(#REF!,2)),0)), " HR Capacity Credit (%)"),#REF!, 0),0), 0)+(VLOOKUP(U3,#REF!, MATCH(CONCATENATE(MIN(IF(VALUE(LEFT(#REF!, 2))&gt;=U5,VALUE(LEFT(#REF!,2)),MAX(VALUE(LEFT(#REF!,2))))), " HR Capacity Credit (%)"),#REF!, 0),0)-IF(MAX(IF(VALUE(LEFT(#REF!,2))&lt;U5,VALUE(LEFT(#REF!,2)),0))&gt;0, VLOOKUP(U3,#REF!, MATCH(CONCATENATE(MAX(IF(VALUE(LEFT(#REF!, 2))&lt;U5,VALUE(LEFT(#REF!,2)),0)), " HR Capacity Credit (%)"),#REF!, 0),0), 0))*((U5-MAX(IF(VALUE(LEFT(#REF!,2))&lt;U5,VALUE(LEFT(#REF!,2)),0)))/(MIN(IF(VALUE(LEFT(#REF!,2))&gt;=U5,VALUE(LEFT(#REF!,2)),MAX(VALUE(LEFT(#REF!,2)))))-MAX(IF(VALUE(LEFT(#REF!,2))&lt;U5,VALUE(LEFT(#REF!,2)),0)))),VLOOKUP(U3,#REF!, MATCH(CONCATENATE(MIN(IF(VALUE(LEFT(#REF!, 2))&gt;=U5,VALUE(LEFT(#REF!,2)),MAX(VALUE(LEFT(#REF!,2))))), " HR Capacity Credit (%)"),#REF!, 0),0))/100)</f>
        <v>#REF!</v>
      </c>
      <c r="V16" s="14" t="e">
        <f t="array" ref="V16">V4*1000*VLOOKUP(V3,#REF!,2,0)*(IF(MIN(IF(VALUE(LEFT(#REF!,2))&gt;=V5,VALUE(LEFT(#REF!,2)),MAX(VALUE(LEFT(#REF!,2)))))&gt;MAX(IF(VALUE(LEFT(#REF!,2))&lt;V5,VALUE(LEFT(#REF!,2)),0)),IF(MAX(IF(VALUE(LEFT(#REF!,2))&lt;V5,VALUE(LEFT(#REF!,2)),0))&gt;0, VLOOKUP(V3,#REF!, MATCH(CONCATENATE(MAX(IF(VALUE(LEFT(#REF!, 2))&lt;V5,VALUE(LEFT(#REF!,2)),0)), " HR Capacity Credit (%)"),#REF!, 0),0), 0)+(VLOOKUP(V3,#REF!, MATCH(CONCATENATE(MIN(IF(VALUE(LEFT(#REF!, 2))&gt;=V5,VALUE(LEFT(#REF!,2)),MAX(VALUE(LEFT(#REF!,2))))), " HR Capacity Credit (%)"),#REF!, 0),0)-IF(MAX(IF(VALUE(LEFT(#REF!,2))&lt;V5,VALUE(LEFT(#REF!,2)),0))&gt;0, VLOOKUP(V3,#REF!, MATCH(CONCATENATE(MAX(IF(VALUE(LEFT(#REF!, 2))&lt;V5,VALUE(LEFT(#REF!,2)),0)), " HR Capacity Credit (%)"),#REF!, 0),0), 0))*((V5-MAX(IF(VALUE(LEFT(#REF!,2))&lt;V5,VALUE(LEFT(#REF!,2)),0)))/(MIN(IF(VALUE(LEFT(#REF!,2))&gt;=V5,VALUE(LEFT(#REF!,2)),MAX(VALUE(LEFT(#REF!,2)))))-MAX(IF(VALUE(LEFT(#REF!,2))&lt;V5,VALUE(LEFT(#REF!,2)),0)))),VLOOKUP(V3,#REF!, MATCH(CONCATENATE(MIN(IF(VALUE(LEFT(#REF!, 2))&gt;=V5,VALUE(LEFT(#REF!,2)),MAX(VALUE(LEFT(#REF!,2))))), " HR Capacity Credit (%)"),#REF!, 0),0))/100)</f>
        <v>#REF!</v>
      </c>
      <c r="W16" s="14"/>
      <c r="X16" s="14"/>
      <c r="Y16" s="14"/>
      <c r="Z16" s="14"/>
    </row>
    <row r="17" spans="1:26">
      <c r="A17" s="13" t="s">
        <v>70</v>
      </c>
      <c r="B17" s="14">
        <v>1173650.0562107179</v>
      </c>
      <c r="C17" s="14">
        <v>1605422.185534847</v>
      </c>
      <c r="D17" s="14">
        <v>1806942.6960348389</v>
      </c>
      <c r="E17" s="14">
        <v>1583786.069889992</v>
      </c>
      <c r="F17" s="14">
        <v>1474750.0559747971</v>
      </c>
      <c r="G17" s="14">
        <v>1204198.257987333</v>
      </c>
      <c r="H17" s="14">
        <v>1239399.9810823221</v>
      </c>
      <c r="I17" s="14">
        <v>1065371.9500115721</v>
      </c>
      <c r="J17" s="14">
        <v>914089.078220102</v>
      </c>
      <c r="K17" s="14">
        <v>1579934.761522386</v>
      </c>
      <c r="L17" s="14">
        <v>1904828.1620078059</v>
      </c>
      <c r="M17" s="14">
        <v>1883088.491384048</v>
      </c>
      <c r="N17" s="14">
        <v>1952045.388722776</v>
      </c>
      <c r="O17" s="14">
        <v>1870217.5584660941</v>
      </c>
      <c r="P17" s="14">
        <v>1791059.7113234571</v>
      </c>
      <c r="Q17" s="14">
        <v>1846801.9075723011</v>
      </c>
      <c r="R17" s="14">
        <v>1672884.5208830959</v>
      </c>
      <c r="S17" s="14">
        <v>1791017.77716355</v>
      </c>
      <c r="T17" s="14">
        <v>2129692.8334211069</v>
      </c>
      <c r="U17" s="14">
        <v>2234245.9537944449</v>
      </c>
      <c r="V17" s="14">
        <v>2215033.9453421501</v>
      </c>
      <c r="W17" s="14">
        <v>2215033.9453421501</v>
      </c>
      <c r="X17" s="14">
        <v>2215033.9453421501</v>
      </c>
      <c r="Y17" s="14">
        <v>2221321.3655448998</v>
      </c>
      <c r="Z17" s="14">
        <v>2215033.9453421501</v>
      </c>
    </row>
    <row r="18" spans="1:26">
      <c r="A18" s="13" t="s">
        <v>0</v>
      </c>
      <c r="B18" s="14" t="e">
        <f t="shared" ref="B18:Z18" si="0">SUM(B6:B17)</f>
        <v>#REF!</v>
      </c>
      <c r="C18" s="14" t="e">
        <f t="shared" si="0"/>
        <v>#REF!</v>
      </c>
      <c r="D18" s="14" t="e">
        <f t="shared" si="0"/>
        <v>#REF!</v>
      </c>
      <c r="E18" s="14" t="e">
        <f t="shared" si="0"/>
        <v>#REF!</v>
      </c>
      <c r="F18" s="14" t="e">
        <f t="shared" si="0"/>
        <v>#REF!</v>
      </c>
      <c r="G18" s="14" t="e">
        <f t="shared" si="0"/>
        <v>#REF!</v>
      </c>
      <c r="H18" s="14" t="e">
        <f t="shared" si="0"/>
        <v>#REF!</v>
      </c>
      <c r="I18" s="14" t="e">
        <f t="shared" si="0"/>
        <v>#REF!</v>
      </c>
      <c r="J18" s="14" t="e">
        <f t="shared" si="0"/>
        <v>#REF!</v>
      </c>
      <c r="K18" s="14" t="e">
        <f t="shared" si="0"/>
        <v>#REF!</v>
      </c>
      <c r="L18" s="14" t="e">
        <f t="shared" si="0"/>
        <v>#REF!</v>
      </c>
      <c r="M18" s="14" t="e">
        <f t="shared" si="0"/>
        <v>#REF!</v>
      </c>
      <c r="N18" s="14" t="e">
        <f t="shared" si="0"/>
        <v>#REF!</v>
      </c>
      <c r="O18" s="14" t="e">
        <f t="shared" si="0"/>
        <v>#REF!</v>
      </c>
      <c r="P18" s="14" t="e">
        <f t="shared" si="0"/>
        <v>#REF!</v>
      </c>
      <c r="Q18" s="14" t="e">
        <f t="shared" si="0"/>
        <v>#REF!</v>
      </c>
      <c r="R18" s="14" t="e">
        <f t="shared" si="0"/>
        <v>#REF!</v>
      </c>
      <c r="S18" s="14" t="e">
        <f t="shared" si="0"/>
        <v>#REF!</v>
      </c>
      <c r="T18" s="14" t="e">
        <f t="shared" si="0"/>
        <v>#REF!</v>
      </c>
      <c r="U18" s="14" t="e">
        <f t="shared" si="0"/>
        <v>#REF!</v>
      </c>
      <c r="V18" s="14" t="e">
        <f t="shared" si="0"/>
        <v>#REF!</v>
      </c>
      <c r="W18" s="14">
        <f t="shared" si="0"/>
        <v>6906875.9282331504</v>
      </c>
      <c r="X18" s="14">
        <f t="shared" si="0"/>
        <v>6906875.9282331504</v>
      </c>
      <c r="Y18" s="14">
        <f t="shared" si="0"/>
        <v>6923665.5430589002</v>
      </c>
      <c r="Z18" s="14">
        <f t="shared" si="0"/>
        <v>6906875.9282331504</v>
      </c>
    </row>
    <row r="19" spans="1:26">
      <c r="A19" s="13" t="s">
        <v>9</v>
      </c>
      <c r="B19" s="14" t="e">
        <f t="shared" ref="B19:Z19" si="1">B18/B4/1000</f>
        <v>#REF!</v>
      </c>
      <c r="C19" s="14" t="e">
        <f t="shared" si="1"/>
        <v>#REF!</v>
      </c>
      <c r="D19" s="14" t="e">
        <f t="shared" si="1"/>
        <v>#REF!</v>
      </c>
      <c r="E19" s="14" t="e">
        <f t="shared" si="1"/>
        <v>#REF!</v>
      </c>
      <c r="F19" s="14" t="e">
        <f t="shared" si="1"/>
        <v>#REF!</v>
      </c>
      <c r="G19" s="14" t="e">
        <f t="shared" si="1"/>
        <v>#REF!</v>
      </c>
      <c r="H19" s="14" t="e">
        <f t="shared" si="1"/>
        <v>#REF!</v>
      </c>
      <c r="I19" s="14" t="e">
        <f t="shared" si="1"/>
        <v>#REF!</v>
      </c>
      <c r="J19" s="14" t="e">
        <f t="shared" si="1"/>
        <v>#REF!</v>
      </c>
      <c r="K19" s="14" t="e">
        <f t="shared" si="1"/>
        <v>#REF!</v>
      </c>
      <c r="L19" s="14" t="e">
        <f t="shared" si="1"/>
        <v>#REF!</v>
      </c>
      <c r="M19" s="14" t="e">
        <f t="shared" si="1"/>
        <v>#REF!</v>
      </c>
      <c r="N19" s="14" t="e">
        <f t="shared" si="1"/>
        <v>#REF!</v>
      </c>
      <c r="O19" s="14" t="e">
        <f t="shared" si="1"/>
        <v>#REF!</v>
      </c>
      <c r="P19" s="14" t="e">
        <f t="shared" si="1"/>
        <v>#REF!</v>
      </c>
      <c r="Q19" s="14" t="e">
        <f t="shared" si="1"/>
        <v>#REF!</v>
      </c>
      <c r="R19" s="14" t="e">
        <f t="shared" si="1"/>
        <v>#REF!</v>
      </c>
      <c r="S19" s="14" t="e">
        <f t="shared" si="1"/>
        <v>#REF!</v>
      </c>
      <c r="T19" s="14" t="e">
        <f t="shared" si="1"/>
        <v>#REF!</v>
      </c>
      <c r="U19" s="14" t="e">
        <f t="shared" si="1"/>
        <v>#REF!</v>
      </c>
      <c r="V19" s="14" t="e">
        <f t="shared" si="1"/>
        <v>#REF!</v>
      </c>
      <c r="W19" s="14">
        <f t="shared" si="1"/>
        <v>153.48613173851447</v>
      </c>
      <c r="X19" s="14">
        <f t="shared" si="1"/>
        <v>153.48613173851447</v>
      </c>
      <c r="Y19" s="14">
        <f t="shared" si="1"/>
        <v>153.85923429019778</v>
      </c>
      <c r="Z19" s="14">
        <f t="shared" si="1"/>
        <v>153.48613173851447</v>
      </c>
    </row>
    <row r="20" spans="1:26">
      <c r="A20" s="13" t="s">
        <v>10</v>
      </c>
      <c r="B20" s="14" t="e">
        <f>B19/B5</f>
        <v>#REF!</v>
      </c>
      <c r="C20" s="14" t="e">
        <f>C19/B5</f>
        <v>#REF!</v>
      </c>
      <c r="D20" s="14" t="e">
        <f>D19/B5</f>
        <v>#REF!</v>
      </c>
      <c r="E20" s="14" t="e">
        <f>E19/B5</f>
        <v>#REF!</v>
      </c>
      <c r="F20" s="14" t="e">
        <f>F19/B5</f>
        <v>#REF!</v>
      </c>
      <c r="G20" s="14" t="e">
        <f>G19/B5</f>
        <v>#REF!</v>
      </c>
      <c r="H20" s="14" t="e">
        <f>H19/B5</f>
        <v>#REF!</v>
      </c>
      <c r="I20" s="14" t="e">
        <f>I19/B5</f>
        <v>#REF!</v>
      </c>
      <c r="J20" s="14" t="e">
        <f>J19/B5</f>
        <v>#REF!</v>
      </c>
      <c r="K20" s="14" t="e">
        <f>K19/B5</f>
        <v>#REF!</v>
      </c>
      <c r="L20" s="14" t="e">
        <f>L19/B5</f>
        <v>#REF!</v>
      </c>
      <c r="M20" s="14" t="e">
        <f>M19/B5</f>
        <v>#REF!</v>
      </c>
      <c r="N20" s="14" t="e">
        <f>N19/B5</f>
        <v>#REF!</v>
      </c>
      <c r="O20" s="14" t="e">
        <f>O19/B5</f>
        <v>#REF!</v>
      </c>
      <c r="P20" s="14" t="e">
        <f>P19/B5</f>
        <v>#REF!</v>
      </c>
      <c r="Q20" s="14" t="e">
        <f>Q19/B5</f>
        <v>#REF!</v>
      </c>
      <c r="R20" s="14" t="e">
        <f>R19/B5</f>
        <v>#REF!</v>
      </c>
      <c r="S20" s="14" t="e">
        <f>S19/B5</f>
        <v>#REF!</v>
      </c>
      <c r="T20" s="14" t="e">
        <f>T19/B5</f>
        <v>#REF!</v>
      </c>
      <c r="U20" s="14" t="e">
        <f>U19/B5</f>
        <v>#REF!</v>
      </c>
      <c r="V20" s="14" t="e">
        <f>V19/B5</f>
        <v>#REF!</v>
      </c>
      <c r="W20" s="14">
        <f>W19/B5</f>
        <v>76.743065869257236</v>
      </c>
      <c r="X20" s="14">
        <f>X19/B5</f>
        <v>76.743065869257236</v>
      </c>
      <c r="Y20" s="14">
        <f>Y19/B5</f>
        <v>76.929617145098888</v>
      </c>
      <c r="Z20" s="14">
        <f>Z19/B5</f>
        <v>76.743065869257236</v>
      </c>
    </row>
    <row r="21" spans="1:26">
      <c r="A21" s="13" t="s">
        <v>11</v>
      </c>
      <c r="B21" s="15">
        <v>208.8322905472223</v>
      </c>
      <c r="C21" s="15">
        <v>255.50389423555549</v>
      </c>
      <c r="D21" s="15">
        <v>281.52564119074083</v>
      </c>
      <c r="E21" s="15">
        <v>257.04705471166659</v>
      </c>
      <c r="F21" s="15">
        <v>234.32099600731479</v>
      </c>
      <c r="G21" s="15">
        <v>240.84038317722221</v>
      </c>
      <c r="H21" s="15">
        <v>209.05026550398151</v>
      </c>
      <c r="I21" s="15">
        <v>197.70944477</v>
      </c>
      <c r="J21" s="15">
        <v>206.99510107231481</v>
      </c>
      <c r="K21" s="15">
        <v>239.07156833499999</v>
      </c>
      <c r="L21" s="15">
        <v>278.9128844444445</v>
      </c>
      <c r="M21" s="15">
        <v>299.50293807314819</v>
      </c>
      <c r="N21" s="15">
        <v>299.97326672435179</v>
      </c>
      <c r="O21" s="15">
        <v>277.56689299768522</v>
      </c>
      <c r="P21" s="15">
        <v>257.60549945009262</v>
      </c>
      <c r="Q21" s="15">
        <v>264.87723302787037</v>
      </c>
      <c r="R21" s="15">
        <v>258.1340870212963</v>
      </c>
      <c r="S21" s="15">
        <v>269.28694027148151</v>
      </c>
      <c r="T21" s="15">
        <v>305.58856906916668</v>
      </c>
      <c r="U21" s="15">
        <v>321.39457826370369</v>
      </c>
      <c r="V21" s="15">
        <v>314.39094464851848</v>
      </c>
      <c r="W21" s="15">
        <v>314.39094464851848</v>
      </c>
      <c r="X21" s="15">
        <v>314.39094464851848</v>
      </c>
      <c r="Y21" s="15">
        <v>315.14520680092602</v>
      </c>
      <c r="Z21" s="15">
        <v>314.39094464851848</v>
      </c>
    </row>
    <row r="22" spans="1:26">
      <c r="A22" s="13" t="s">
        <v>71</v>
      </c>
      <c r="B22" s="16">
        <v>-2.3544098500044912</v>
      </c>
      <c r="C22" s="16">
        <v>-3.348463138860224</v>
      </c>
      <c r="D22" s="16">
        <v>-3.7607437166907411</v>
      </c>
      <c r="E22" s="16">
        <v>-1.688025549066748</v>
      </c>
      <c r="F22" s="16">
        <v>-4.1015557070662858</v>
      </c>
      <c r="G22" s="16">
        <v>-3.0732827960364379</v>
      </c>
      <c r="H22" s="16">
        <v>-4.8878833308004523</v>
      </c>
      <c r="I22" s="16">
        <v>-2.3109601607497048</v>
      </c>
      <c r="J22" s="16">
        <v>3.189580444821024E-2</v>
      </c>
      <c r="K22" s="16">
        <v>-4.1288779108160716</v>
      </c>
      <c r="L22" s="16">
        <v>-4.4406879961152583</v>
      </c>
      <c r="M22" s="16">
        <v>-1.892109296387517</v>
      </c>
      <c r="N22" s="16">
        <v>-0.9288481697989025</v>
      </c>
      <c r="O22" s="16">
        <v>-2.779980493503146</v>
      </c>
      <c r="P22" s="16">
        <v>-3.1070951736379699</v>
      </c>
      <c r="Q22" s="16">
        <v>-3.2462316887558749</v>
      </c>
      <c r="R22" s="16">
        <v>-2.8028502996686702</v>
      </c>
      <c r="S22" s="16">
        <v>-2.8213820315377141</v>
      </c>
      <c r="T22" s="16">
        <v>-3.1563075924030461</v>
      </c>
      <c r="U22" s="16">
        <v>-2.6110482865511182</v>
      </c>
      <c r="V22" s="16">
        <v>-2.5313347166376219</v>
      </c>
      <c r="W22" s="16">
        <v>-2.5313347166376219</v>
      </c>
      <c r="X22" s="16">
        <v>-2.5313347166376219</v>
      </c>
      <c r="Y22" s="16">
        <v>-2.617025165142862</v>
      </c>
      <c r="Z22" s="16">
        <v>-2.5313347166376219</v>
      </c>
    </row>
    <row r="23" spans="1:26">
      <c r="A23" s="13" t="s">
        <v>72</v>
      </c>
      <c r="B23" s="16">
        <v>331.00328009537668</v>
      </c>
      <c r="C23" s="16">
        <v>344.77407304264233</v>
      </c>
      <c r="D23" s="16">
        <v>347.38395567358617</v>
      </c>
      <c r="E23" s="16">
        <v>356.95153364523168</v>
      </c>
      <c r="F23" s="16">
        <v>360.31871913046763</v>
      </c>
      <c r="G23" s="16">
        <v>362.85964318533883</v>
      </c>
      <c r="H23" s="16">
        <v>364.5516177083079</v>
      </c>
      <c r="I23" s="16">
        <v>362.09869435757139</v>
      </c>
      <c r="J23" s="16">
        <v>349.86533768736672</v>
      </c>
      <c r="K23" s="16">
        <v>375.66445109473028</v>
      </c>
      <c r="L23" s="16">
        <v>366.80000662979489</v>
      </c>
      <c r="M23" s="16">
        <v>363.15716831950112</v>
      </c>
      <c r="N23" s="16">
        <v>379.25463823518589</v>
      </c>
      <c r="O23" s="16">
        <v>372.47548139801552</v>
      </c>
      <c r="P23" s="16">
        <v>380.02765549730123</v>
      </c>
      <c r="Q23" s="16">
        <v>381.36130596220818</v>
      </c>
      <c r="R23" s="16">
        <v>367.00436732932877</v>
      </c>
      <c r="S23" s="16">
        <v>371.23166161227141</v>
      </c>
      <c r="T23" s="16">
        <v>379.83056994989221</v>
      </c>
      <c r="U23" s="16">
        <v>375.36833526139247</v>
      </c>
      <c r="V23" s="16">
        <v>376.64246620943072</v>
      </c>
      <c r="W23" s="16">
        <v>376.64246620943072</v>
      </c>
      <c r="X23" s="16">
        <v>376.64246620943072</v>
      </c>
      <c r="Y23" s="16">
        <v>376.7556879467453</v>
      </c>
      <c r="Z23" s="16">
        <v>376.64246620943072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3" t="s">
        <v>75</v>
      </c>
      <c r="B26" s="16">
        <v>1.8431089435794259</v>
      </c>
      <c r="C26" s="16">
        <v>1.139867942883559</v>
      </c>
      <c r="D26" s="16">
        <v>0.59195549094964905</v>
      </c>
      <c r="E26" s="16">
        <v>1.9634776666154139</v>
      </c>
      <c r="F26" s="16">
        <v>1.1473226238856391</v>
      </c>
      <c r="G26" s="16">
        <v>2.4428747334010872</v>
      </c>
      <c r="H26" s="16">
        <v>1.4463513343117791</v>
      </c>
      <c r="I26" s="16">
        <v>1.355649987455775</v>
      </c>
      <c r="J26" s="16">
        <v>2.425778183967775</v>
      </c>
      <c r="K26" s="16">
        <v>1.483523495164988</v>
      </c>
      <c r="L26" s="16">
        <v>0.61159615329310335</v>
      </c>
      <c r="M26" s="16">
        <v>2.8537700937612618</v>
      </c>
      <c r="N26" s="16">
        <v>3.4733141023109062</v>
      </c>
      <c r="O26" s="16">
        <v>2.3819229348437512</v>
      </c>
      <c r="P26" s="16">
        <v>1.316855843976763</v>
      </c>
      <c r="Q26" s="16">
        <v>1.872440628085098</v>
      </c>
      <c r="R26" s="16">
        <v>3.237499019679086</v>
      </c>
      <c r="S26" s="16">
        <v>2.393677785431672</v>
      </c>
      <c r="T26" s="16">
        <v>3.9384036151165671</v>
      </c>
      <c r="U26" s="16">
        <v>1.6144744097534629</v>
      </c>
      <c r="V26" s="16">
        <v>1.440613698171149</v>
      </c>
      <c r="W26" s="16">
        <v>1.440613698171149</v>
      </c>
      <c r="X26" s="16">
        <v>1.440613698171149</v>
      </c>
      <c r="Y26" s="16">
        <v>1.4428664582313879</v>
      </c>
      <c r="Z26" s="16">
        <v>1.440613698171149</v>
      </c>
    </row>
    <row r="27" spans="1:26">
      <c r="A27" s="13" t="s">
        <v>76</v>
      </c>
      <c r="B27" s="16">
        <v>0.15863656949797389</v>
      </c>
      <c r="C27" s="16">
        <v>6.6170165272284073E-2</v>
      </c>
      <c r="D27" s="16">
        <v>7.2803485126289855E-2</v>
      </c>
      <c r="E27" s="16">
        <v>0.28562564692703302</v>
      </c>
      <c r="F27" s="16">
        <v>0.27171754603855047</v>
      </c>
      <c r="G27" s="16">
        <v>0.31336549864075181</v>
      </c>
      <c r="H27" s="16">
        <v>0.27114950758564937</v>
      </c>
      <c r="I27" s="16">
        <v>0.24785991830417919</v>
      </c>
      <c r="J27" s="16">
        <v>0.33051335225407991</v>
      </c>
      <c r="K27" s="16">
        <v>0.25404758694932561</v>
      </c>
      <c r="L27" s="14"/>
      <c r="M27" s="16">
        <v>0.48792213654204741</v>
      </c>
      <c r="N27" s="16">
        <v>0.37578456310740987</v>
      </c>
      <c r="O27" s="16">
        <v>0.30858656771236309</v>
      </c>
      <c r="P27" s="16">
        <v>0.1513144753668518</v>
      </c>
      <c r="Q27" s="16">
        <v>0.1</v>
      </c>
      <c r="R27" s="16">
        <v>0.28276969101057231</v>
      </c>
      <c r="S27" s="16">
        <v>0.64015718157181567</v>
      </c>
      <c r="T27" s="16">
        <v>0.2226562169433782</v>
      </c>
      <c r="U27" s="14"/>
      <c r="V27" s="14"/>
      <c r="W27" s="14"/>
      <c r="X27" s="14"/>
      <c r="Y27" s="14"/>
      <c r="Z27" s="14"/>
    </row>
    <row r="28" spans="1:26">
      <c r="A28" s="13" t="s">
        <v>77</v>
      </c>
      <c r="B28" s="15">
        <v>18794.90614925</v>
      </c>
      <c r="C28" s="15">
        <v>22995.350481199999</v>
      </c>
      <c r="D28" s="15">
        <v>25337.30770716667</v>
      </c>
      <c r="E28" s="15">
        <v>23134.234924050001</v>
      </c>
      <c r="F28" s="15">
        <v>21088.88964065833</v>
      </c>
      <c r="G28" s="15">
        <v>21675.634485949999</v>
      </c>
      <c r="H28" s="15">
        <v>18814.523895358328</v>
      </c>
      <c r="I28" s="15">
        <v>17793.8500293</v>
      </c>
      <c r="J28" s="15">
        <v>18629.559096508328</v>
      </c>
      <c r="K28" s="15">
        <v>21516.44115015</v>
      </c>
      <c r="L28" s="15">
        <v>25102.159599999999</v>
      </c>
      <c r="M28" s="15">
        <v>26955.264426583341</v>
      </c>
      <c r="N28" s="15">
        <v>26997.59400519167</v>
      </c>
      <c r="O28" s="15">
        <v>24981.02036979167</v>
      </c>
      <c r="P28" s="15">
        <v>23184.494950508339</v>
      </c>
      <c r="Q28" s="15">
        <v>23838.95097250833</v>
      </c>
      <c r="R28" s="15">
        <v>23232.067831916669</v>
      </c>
      <c r="S28" s="15">
        <v>24235.824624433331</v>
      </c>
      <c r="T28" s="15">
        <v>27502.971216225</v>
      </c>
      <c r="U28" s="15">
        <v>28925.512043733339</v>
      </c>
      <c r="V28" s="15">
        <v>28295.185018366668</v>
      </c>
      <c r="W28" s="15">
        <v>28295.185018366668</v>
      </c>
      <c r="X28" s="15">
        <v>28295.185018366668</v>
      </c>
      <c r="Y28" s="15">
        <v>28363.068612083331</v>
      </c>
      <c r="Z28" s="15">
        <v>28295.185018366668</v>
      </c>
    </row>
    <row r="29" spans="1:26">
      <c r="A29" s="13" t="s">
        <v>78</v>
      </c>
      <c r="B29" s="15">
        <v>11701.126880333341</v>
      </c>
      <c r="C29" s="15">
        <v>13736.9148812</v>
      </c>
      <c r="D29" s="15">
        <v>14987.451707166671</v>
      </c>
      <c r="E29" s="15">
        <v>14347.463791050001</v>
      </c>
      <c r="F29" s="15">
        <v>12944.731647408331</v>
      </c>
      <c r="G29" s="15">
        <v>15171.273967700001</v>
      </c>
      <c r="H29" s="15">
        <v>12099.918094608331</v>
      </c>
      <c r="I29" s="15">
        <v>11982.824698716669</v>
      </c>
      <c r="J29" s="15">
        <v>13524.512739758329</v>
      </c>
      <c r="K29" s="15">
        <v>13165.87275015</v>
      </c>
      <c r="L29" s="15">
        <v>14771.221600000001</v>
      </c>
      <c r="M29" s="15">
        <v>16784.947933583331</v>
      </c>
      <c r="N29" s="15">
        <v>16950.264186941669</v>
      </c>
      <c r="O29" s="15">
        <v>15015.82556979167</v>
      </c>
      <c r="P29" s="15">
        <v>13819.127352424999</v>
      </c>
      <c r="Q29" s="15">
        <v>14227.142972508331</v>
      </c>
      <c r="R29" s="15">
        <v>14211.03200725</v>
      </c>
      <c r="S29" s="15">
        <v>14622.228088100001</v>
      </c>
      <c r="T29" s="15">
        <v>16491.142170474999</v>
      </c>
      <c r="U29" s="15">
        <v>17132.69275573334</v>
      </c>
      <c r="V29" s="15">
        <v>16523.143018366671</v>
      </c>
      <c r="W29" s="15">
        <v>16523.143018366671</v>
      </c>
      <c r="X29" s="15">
        <v>16523.143018366671</v>
      </c>
      <c r="Y29" s="15">
        <v>16572.79261208334</v>
      </c>
      <c r="Z29" s="15">
        <v>16523.143018366671</v>
      </c>
    </row>
    <row r="30" spans="1:26">
      <c r="A30" s="13" t="s">
        <v>79</v>
      </c>
      <c r="B30" s="15">
        <v>7093.7792689166672</v>
      </c>
      <c r="C30" s="15">
        <v>9258.4355999999989</v>
      </c>
      <c r="D30" s="15">
        <v>10349.856</v>
      </c>
      <c r="E30" s="15">
        <v>8786.7711330000002</v>
      </c>
      <c r="F30" s="15">
        <v>8144.1579932499999</v>
      </c>
      <c r="G30" s="15">
        <v>6504.3605182499996</v>
      </c>
      <c r="H30" s="15">
        <v>6714.6058007499996</v>
      </c>
      <c r="I30" s="15">
        <v>5811.025330583333</v>
      </c>
      <c r="J30" s="15">
        <v>5105.0463567500001</v>
      </c>
      <c r="K30" s="15">
        <v>8350.5684000000001</v>
      </c>
      <c r="L30" s="15">
        <v>10330.938</v>
      </c>
      <c r="M30" s="15">
        <v>10170.316493</v>
      </c>
      <c r="N30" s="15">
        <v>10047.32981825</v>
      </c>
      <c r="O30" s="15">
        <v>9965.1947999999993</v>
      </c>
      <c r="P30" s="15">
        <v>9365.3675980833323</v>
      </c>
      <c r="Q30" s="15">
        <v>9611.8079999999991</v>
      </c>
      <c r="R30" s="15">
        <v>9021.0358246666674</v>
      </c>
      <c r="S30" s="15">
        <v>9613.5965363333326</v>
      </c>
      <c r="T30" s="15">
        <v>11011.829045750001</v>
      </c>
      <c r="U30" s="15">
        <v>11792.819288000001</v>
      </c>
      <c r="V30" s="15">
        <v>11772.041999999999</v>
      </c>
      <c r="W30" s="15">
        <v>11772.041999999999</v>
      </c>
      <c r="X30" s="15">
        <v>11772.041999999999</v>
      </c>
      <c r="Y30" s="15">
        <v>11790.276</v>
      </c>
      <c r="Z30" s="15">
        <v>11772.041999999999</v>
      </c>
    </row>
    <row r="31" spans="1:26">
      <c r="A31" s="13" t="s">
        <v>80</v>
      </c>
      <c r="B31" s="15">
        <v>8391.3848240833322</v>
      </c>
      <c r="C31" s="15">
        <v>10807.416753083329</v>
      </c>
      <c r="D31" s="15">
        <v>12079.3431045</v>
      </c>
      <c r="E31" s="15">
        <v>10441.240742916671</v>
      </c>
      <c r="F31" s="15">
        <v>9631.6186809166666</v>
      </c>
      <c r="G31" s="15">
        <v>8306.9787443333335</v>
      </c>
      <c r="H31" s="15">
        <v>8051.2422612499986</v>
      </c>
      <c r="I31" s="15">
        <v>7173.0992124166669</v>
      </c>
      <c r="J31" s="15">
        <v>6694.1436560000002</v>
      </c>
      <c r="K31" s="15">
        <v>9836.3885373333324</v>
      </c>
      <c r="L31" s="15">
        <v>12038.78511275</v>
      </c>
      <c r="M31" s="15">
        <v>12199.209781416659</v>
      </c>
      <c r="N31" s="15">
        <v>12069.98108466667</v>
      </c>
      <c r="O31" s="15">
        <v>11682.28326058333</v>
      </c>
      <c r="P31" s="15">
        <v>10945.920947500001</v>
      </c>
      <c r="Q31" s="15">
        <v>11217.99007758333</v>
      </c>
      <c r="R31" s="15">
        <v>10640.887588083329</v>
      </c>
      <c r="S31" s="15">
        <v>11273.014023083329</v>
      </c>
      <c r="T31" s="15">
        <v>12977.847058249999</v>
      </c>
      <c r="U31" s="15">
        <v>13749.78849258334</v>
      </c>
      <c r="V31" s="15">
        <v>13729.22050591667</v>
      </c>
      <c r="W31" s="15">
        <v>13729.22050591667</v>
      </c>
      <c r="X31" s="15">
        <v>13729.22050591667</v>
      </c>
      <c r="Y31" s="15">
        <v>13750.561797916669</v>
      </c>
      <c r="Z31" s="15">
        <v>13729.22050591667</v>
      </c>
    </row>
    <row r="32" spans="1:26">
      <c r="A32" s="13" t="s">
        <v>81</v>
      </c>
      <c r="B32" s="14">
        <v>2367820.9653690001</v>
      </c>
      <c r="C32" s="14">
        <v>3228256.788439</v>
      </c>
      <c r="D32" s="14">
        <v>3640801.2316140011</v>
      </c>
      <c r="E32" s="14">
        <v>3154076.5128520001</v>
      </c>
      <c r="F32" s="14">
        <v>2973997.1970930002</v>
      </c>
      <c r="G32" s="14">
        <v>2385699.6316630002</v>
      </c>
      <c r="H32" s="14">
        <v>2487173.9397780001</v>
      </c>
      <c r="I32" s="14">
        <v>2120741.4315920002</v>
      </c>
      <c r="J32" s="14">
        <v>1785865.252417</v>
      </c>
      <c r="K32" s="14">
        <v>3177624.9416689998</v>
      </c>
      <c r="L32" s="14">
        <v>3842848.6154299998</v>
      </c>
      <c r="M32" s="14">
        <v>3716505.5767470002</v>
      </c>
      <c r="N32" s="14">
        <v>3821707.6152900001</v>
      </c>
      <c r="O32" s="14">
        <v>3744267.2499389988</v>
      </c>
      <c r="P32" s="14">
        <v>3593108.7093170001</v>
      </c>
      <c r="Q32" s="14">
        <v>3701987.8464119998</v>
      </c>
      <c r="R32" s="14">
        <v>3340584.3604520001</v>
      </c>
      <c r="S32" s="14">
        <v>3600676.895459</v>
      </c>
      <c r="T32" s="14">
        <v>4223591.3798409998</v>
      </c>
      <c r="U32" s="14">
        <v>4462552.3058590004</v>
      </c>
      <c r="V32" s="14">
        <v>4468604.1836999999</v>
      </c>
      <c r="W32" s="14">
        <v>4468604.1836999999</v>
      </c>
      <c r="X32" s="14">
        <v>4468604.1836999999</v>
      </c>
      <c r="Y32" s="14">
        <v>4478039.1117219999</v>
      </c>
      <c r="Z32" s="14">
        <v>4468604.1836999999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3" t="s">
        <v>83</v>
      </c>
      <c r="B34" s="15">
        <v>351.91666666666669</v>
      </c>
      <c r="C34" s="15">
        <v>453.75</v>
      </c>
      <c r="D34" s="15">
        <v>506.5</v>
      </c>
      <c r="E34" s="15">
        <v>435.91666666666669</v>
      </c>
      <c r="F34" s="15">
        <v>402.91666666666669</v>
      </c>
      <c r="G34" s="15">
        <v>337.58333333333331</v>
      </c>
      <c r="H34" s="15">
        <v>335.5</v>
      </c>
      <c r="I34" s="15">
        <v>296.16666666666669</v>
      </c>
      <c r="J34" s="15">
        <v>270.16666666666669</v>
      </c>
      <c r="K34" s="15">
        <v>411</v>
      </c>
      <c r="L34" s="15">
        <v>504.5</v>
      </c>
      <c r="M34" s="15">
        <v>504.58333333333331</v>
      </c>
      <c r="N34" s="15">
        <v>499.66666666666669</v>
      </c>
      <c r="O34" s="15">
        <v>488.5</v>
      </c>
      <c r="P34" s="15">
        <v>458.25</v>
      </c>
      <c r="Q34" s="15">
        <v>471</v>
      </c>
      <c r="R34" s="15">
        <v>443.83333333333331</v>
      </c>
      <c r="S34" s="15">
        <v>471.58333333333331</v>
      </c>
      <c r="T34" s="15">
        <v>540.25</v>
      </c>
      <c r="U34" s="15">
        <v>575</v>
      </c>
      <c r="V34" s="15">
        <v>574.16666666666663</v>
      </c>
      <c r="W34" s="15">
        <v>574.16666666666663</v>
      </c>
      <c r="X34" s="15">
        <v>574.16666666666663</v>
      </c>
      <c r="Y34" s="15">
        <v>576.5</v>
      </c>
      <c r="Z34" s="15">
        <v>574.16666666666663</v>
      </c>
    </row>
    <row r="35" spans="1:26">
      <c r="A35" s="13" t="s">
        <v>84</v>
      </c>
      <c r="B35" s="15">
        <v>3014.5</v>
      </c>
      <c r="C35" s="15">
        <v>3429.166666666667</v>
      </c>
      <c r="D35" s="15">
        <v>3743</v>
      </c>
      <c r="E35" s="15">
        <v>3609.916666666667</v>
      </c>
      <c r="F35" s="15">
        <v>3327</v>
      </c>
      <c r="G35" s="15">
        <v>3568.666666666667</v>
      </c>
      <c r="H35" s="15">
        <v>3014.333333333333</v>
      </c>
      <c r="I35" s="15">
        <v>3090.5</v>
      </c>
      <c r="J35" s="15">
        <v>3279.583333333333</v>
      </c>
      <c r="K35" s="15">
        <v>3340</v>
      </c>
      <c r="L35" s="15">
        <v>3641.25</v>
      </c>
      <c r="M35" s="15">
        <v>4065.25</v>
      </c>
      <c r="N35" s="15">
        <v>4087.75</v>
      </c>
      <c r="O35" s="15">
        <v>3764.666666666667</v>
      </c>
      <c r="P35" s="15">
        <v>3519.75</v>
      </c>
      <c r="Q35" s="15">
        <v>3529.166666666667</v>
      </c>
      <c r="R35" s="15">
        <v>3553.666666666667</v>
      </c>
      <c r="S35" s="15">
        <v>3651.75</v>
      </c>
      <c r="T35" s="15">
        <v>4083.583333333333</v>
      </c>
      <c r="U35" s="15">
        <v>4127.666666666667</v>
      </c>
      <c r="V35" s="15">
        <v>4012</v>
      </c>
      <c r="W35" s="15">
        <v>4012</v>
      </c>
      <c r="X35" s="15">
        <v>4012</v>
      </c>
      <c r="Y35" s="15">
        <v>4034.416666666667</v>
      </c>
      <c r="Z35" s="15">
        <v>4012</v>
      </c>
    </row>
    <row r="36" spans="1:26">
      <c r="A36" s="13" t="s">
        <v>85</v>
      </c>
      <c r="B36" s="15">
        <v>5393.583333333333</v>
      </c>
      <c r="C36" s="15">
        <v>4877.083333333333</v>
      </c>
      <c r="D36" s="15">
        <v>4510.5</v>
      </c>
      <c r="E36" s="15">
        <v>4738.166666666667</v>
      </c>
      <c r="F36" s="15">
        <v>5030.083333333333</v>
      </c>
      <c r="G36" s="15">
        <v>4853.75</v>
      </c>
      <c r="H36" s="15">
        <v>5410.166666666667</v>
      </c>
      <c r="I36" s="15">
        <v>5397.333333333333</v>
      </c>
      <c r="J36" s="15">
        <v>5210.25</v>
      </c>
      <c r="K36" s="15">
        <v>5009</v>
      </c>
      <c r="L36" s="15">
        <v>4614.25</v>
      </c>
      <c r="M36" s="15">
        <v>4214.166666666667</v>
      </c>
      <c r="N36" s="15">
        <v>4172.583333333333</v>
      </c>
      <c r="O36" s="15">
        <v>4506.833333333333</v>
      </c>
      <c r="P36" s="15">
        <v>4782</v>
      </c>
      <c r="Q36" s="15">
        <v>4783.833333333333</v>
      </c>
      <c r="R36" s="15">
        <v>4762.5</v>
      </c>
      <c r="S36" s="15">
        <v>4636.666666666667</v>
      </c>
      <c r="T36" s="15">
        <v>4136.166666666667</v>
      </c>
      <c r="U36" s="15">
        <v>4081.333333333333</v>
      </c>
      <c r="V36" s="15">
        <v>4173.833333333333</v>
      </c>
      <c r="W36" s="15">
        <v>4173.833333333333</v>
      </c>
      <c r="X36" s="15">
        <v>4173.833333333333</v>
      </c>
      <c r="Y36" s="15">
        <v>4173.083333333333</v>
      </c>
      <c r="Z36" s="15">
        <v>4173.833333333333</v>
      </c>
    </row>
    <row r="37" spans="1:26">
      <c r="A37" s="13" t="s">
        <v>86</v>
      </c>
      <c r="B37" s="15">
        <v>19.128136041257608</v>
      </c>
      <c r="C37" s="15">
        <v>20.413911940905631</v>
      </c>
      <c r="D37" s="15">
        <v>21.33862222150875</v>
      </c>
      <c r="E37" s="15">
        <v>20.175476427624091</v>
      </c>
      <c r="F37" s="15">
        <v>23.467926102311651</v>
      </c>
      <c r="G37" s="15">
        <v>25.93771396611492</v>
      </c>
      <c r="H37" s="15">
        <v>26.71264365480403</v>
      </c>
      <c r="I37" s="15">
        <v>15.98546151481861</v>
      </c>
      <c r="J37" s="15">
        <v>17.568810002720699</v>
      </c>
      <c r="K37" s="15">
        <v>21.06552196885464</v>
      </c>
      <c r="L37" s="15">
        <v>24.874596061643839</v>
      </c>
      <c r="M37" s="15">
        <v>23.248357203153461</v>
      </c>
      <c r="N37" s="15">
        <v>25.10541377739726</v>
      </c>
      <c r="O37" s="15">
        <v>20.82085971577245</v>
      </c>
      <c r="P37" s="15">
        <v>19.71635626828386</v>
      </c>
      <c r="Q37" s="15">
        <v>23.2983142606064</v>
      </c>
      <c r="R37" s="15">
        <v>19.88405613574011</v>
      </c>
      <c r="S37" s="15">
        <v>20.047893405384318</v>
      </c>
      <c r="T37" s="15">
        <v>24.06319964823059</v>
      </c>
      <c r="U37" s="15">
        <v>26.366070790300551</v>
      </c>
      <c r="V37" s="15">
        <v>24.86121986964422</v>
      </c>
      <c r="W37" s="15">
        <v>24.86121986964422</v>
      </c>
      <c r="X37" s="15">
        <v>24.86121986964422</v>
      </c>
      <c r="Y37" s="15">
        <v>25.024230014761699</v>
      </c>
      <c r="Z37" s="15">
        <v>24.86121986964422</v>
      </c>
    </row>
    <row r="38" spans="1:26">
      <c r="A38" s="13" t="s">
        <v>87</v>
      </c>
      <c r="B38" s="17">
        <v>0.24788796740358701</v>
      </c>
      <c r="C38" s="17">
        <v>0.30321673479380767</v>
      </c>
      <c r="D38" s="17">
        <v>0.31723643022568621</v>
      </c>
      <c r="E38" s="17">
        <v>0.28613572981157809</v>
      </c>
      <c r="F38" s="17">
        <v>0.26498166491025182</v>
      </c>
      <c r="G38" s="17">
        <v>0.2346384798370677</v>
      </c>
      <c r="H38" s="17">
        <v>0.23316170298793579</v>
      </c>
      <c r="I38" s="17">
        <v>0.20178621430124441</v>
      </c>
      <c r="J38" s="17">
        <v>0.18980565241951999</v>
      </c>
      <c r="K38" s="17">
        <v>0.27713623763272222</v>
      </c>
      <c r="L38" s="17">
        <v>0.33266960311202343</v>
      </c>
      <c r="M38" s="17">
        <v>0.31742985895377551</v>
      </c>
      <c r="N38" s="17">
        <v>0.31787065234566902</v>
      </c>
      <c r="O38" s="17">
        <v>0.31634210516074479</v>
      </c>
      <c r="P38" s="17">
        <v>0.29288198802174531</v>
      </c>
      <c r="Q38" s="17">
        <v>0.30989108339263233</v>
      </c>
      <c r="R38" s="17">
        <v>0.2886930832214622</v>
      </c>
      <c r="S38" s="17">
        <v>0.30282797964409203</v>
      </c>
      <c r="T38" s="17">
        <v>0.34005198900312261</v>
      </c>
      <c r="U38" s="17">
        <v>0.35204797600983428</v>
      </c>
      <c r="V38" s="17">
        <v>0.36147938377725952</v>
      </c>
      <c r="W38" s="17">
        <v>0.36147938377725952</v>
      </c>
      <c r="X38" s="17">
        <v>0.36147938377725952</v>
      </c>
      <c r="Y38" s="17">
        <v>0.36500398007322532</v>
      </c>
      <c r="Z38" s="17">
        <v>0.36147938377725952</v>
      </c>
    </row>
    <row r="39" spans="1:26">
      <c r="A39" s="13" t="s">
        <v>88</v>
      </c>
      <c r="B39" s="17">
        <v>1.3603500761035011E-3</v>
      </c>
      <c r="C39" s="17">
        <v>6.3641552511415527E-3</v>
      </c>
      <c r="D39" s="17">
        <v>8.6853120243531208E-3</v>
      </c>
      <c r="E39" s="17">
        <v>1.035025804493018E-2</v>
      </c>
      <c r="F39" s="17">
        <v>4.3883181126331813E-2</v>
      </c>
      <c r="G39" s="17">
        <v>4.2551369863013701E-2</v>
      </c>
      <c r="H39" s="17">
        <v>6.1596270928462711E-2</v>
      </c>
      <c r="I39" s="17"/>
      <c r="J39" s="17"/>
      <c r="K39" s="17">
        <v>1.72945205479452E-2</v>
      </c>
      <c r="L39" s="17">
        <v>4.3160197869101982E-2</v>
      </c>
      <c r="M39" s="17">
        <v>1.117562234365513E-2</v>
      </c>
      <c r="N39" s="17">
        <v>3.0726788432267879E-2</v>
      </c>
      <c r="O39" s="17">
        <v>3.66248097412481E-3</v>
      </c>
      <c r="P39" s="17">
        <v>3.472222222222222E-3</v>
      </c>
      <c r="Q39" s="17">
        <v>1.7731102003642991E-2</v>
      </c>
      <c r="R39" s="17">
        <v>6.1548706240487066E-3</v>
      </c>
      <c r="S39" s="17">
        <v>3.9003044140030439E-3</v>
      </c>
      <c r="T39" s="17">
        <v>1.04927701674277E-2</v>
      </c>
      <c r="U39" s="17">
        <v>2.8489298724954461E-2</v>
      </c>
      <c r="V39" s="17">
        <v>1.8540715372907149E-2</v>
      </c>
      <c r="W39" s="17">
        <v>1.8540715372907149E-2</v>
      </c>
      <c r="X39" s="17">
        <v>1.8540715372907149E-2</v>
      </c>
      <c r="Y39" s="17">
        <v>1.808211900425015E-2</v>
      </c>
      <c r="Z39" s="17">
        <v>1.8540715372907149E-2</v>
      </c>
    </row>
    <row r="40" spans="1:26">
      <c r="A40" s="13" t="s">
        <v>89</v>
      </c>
      <c r="B40" s="15">
        <v>158.83333333333329</v>
      </c>
      <c r="C40" s="15">
        <v>206.75</v>
      </c>
      <c r="D40" s="15">
        <v>231.33333333333329</v>
      </c>
      <c r="E40" s="15">
        <v>196.5</v>
      </c>
      <c r="F40" s="15">
        <v>181.58333333333329</v>
      </c>
      <c r="G40" s="15">
        <v>144.91666666666671</v>
      </c>
      <c r="H40" s="15">
        <v>149.75</v>
      </c>
      <c r="I40" s="15">
        <v>129.83333333333329</v>
      </c>
      <c r="J40" s="15">
        <v>114.25</v>
      </c>
      <c r="K40" s="15">
        <v>186.08333333333329</v>
      </c>
      <c r="L40" s="15">
        <v>230.5</v>
      </c>
      <c r="M40" s="15">
        <v>227.08333333333329</v>
      </c>
      <c r="N40" s="15">
        <v>223.83333333333329</v>
      </c>
      <c r="O40" s="15">
        <v>222.41666666666671</v>
      </c>
      <c r="P40" s="15">
        <v>209.58333333333329</v>
      </c>
      <c r="Q40" s="15">
        <v>215.41666666666671</v>
      </c>
      <c r="R40" s="15">
        <v>202.16666666666671</v>
      </c>
      <c r="S40" s="15">
        <v>216.08333333333329</v>
      </c>
      <c r="T40" s="15">
        <v>247</v>
      </c>
      <c r="U40" s="15">
        <v>264.41666666666669</v>
      </c>
      <c r="V40" s="15">
        <v>263.83333333333331</v>
      </c>
      <c r="W40" s="15">
        <v>263.83333333333331</v>
      </c>
      <c r="X40" s="15">
        <v>263.83333333333331</v>
      </c>
      <c r="Y40" s="15">
        <v>264.66666666666669</v>
      </c>
      <c r="Z40" s="15">
        <v>263.83333333333331</v>
      </c>
    </row>
    <row r="41" spans="1:26">
      <c r="A41" s="13" t="s">
        <v>90</v>
      </c>
      <c r="B41" s="15">
        <v>193.08333333333329</v>
      </c>
      <c r="C41" s="15">
        <v>247</v>
      </c>
      <c r="D41" s="15">
        <v>275.16666666666669</v>
      </c>
      <c r="E41" s="15">
        <v>239.41666666666671</v>
      </c>
      <c r="F41" s="15">
        <v>221.33333333333329</v>
      </c>
      <c r="G41" s="15">
        <v>192.66666666666671</v>
      </c>
      <c r="H41" s="15">
        <v>185.75</v>
      </c>
      <c r="I41" s="15">
        <v>166.33333333333329</v>
      </c>
      <c r="J41" s="15">
        <v>155.91666666666671</v>
      </c>
      <c r="K41" s="15">
        <v>224.91666666666671</v>
      </c>
      <c r="L41" s="15">
        <v>274</v>
      </c>
      <c r="M41" s="15">
        <v>277.5</v>
      </c>
      <c r="N41" s="15">
        <v>275.83333333333331</v>
      </c>
      <c r="O41" s="15">
        <v>266.08333333333331</v>
      </c>
      <c r="P41" s="15">
        <v>248.66666666666671</v>
      </c>
      <c r="Q41" s="15">
        <v>255.58333333333329</v>
      </c>
      <c r="R41" s="15">
        <v>241.66666666666671</v>
      </c>
      <c r="S41" s="15">
        <v>255.5</v>
      </c>
      <c r="T41" s="15">
        <v>293.25</v>
      </c>
      <c r="U41" s="15">
        <v>310.58333333333331</v>
      </c>
      <c r="V41" s="15">
        <v>310.33333333333331</v>
      </c>
      <c r="W41" s="15">
        <v>310.33333333333331</v>
      </c>
      <c r="X41" s="15">
        <v>310.33333333333331</v>
      </c>
      <c r="Y41" s="15">
        <v>311.83333333333331</v>
      </c>
      <c r="Z41" s="15">
        <v>310.33333333333331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3" t="s">
        <v>93</v>
      </c>
      <c r="B44" s="15">
        <v>2956.5</v>
      </c>
      <c r="C44" s="15">
        <v>3396.166666666667</v>
      </c>
      <c r="D44" s="15">
        <v>3728</v>
      </c>
      <c r="E44" s="15">
        <v>3532.916666666667</v>
      </c>
      <c r="F44" s="15">
        <v>3283</v>
      </c>
      <c r="G44" s="15">
        <v>3555.666666666667</v>
      </c>
      <c r="H44" s="15">
        <v>2954.333333333333</v>
      </c>
      <c r="I44" s="15">
        <v>2989.5</v>
      </c>
      <c r="J44" s="15">
        <v>3208.583333333333</v>
      </c>
      <c r="K44" s="15">
        <v>3287</v>
      </c>
      <c r="L44" s="15">
        <v>3641.25</v>
      </c>
      <c r="M44" s="15">
        <v>4028.25</v>
      </c>
      <c r="N44" s="15">
        <v>4047.75</v>
      </c>
      <c r="O44" s="15">
        <v>3704.666666666667</v>
      </c>
      <c r="P44" s="15">
        <v>3473.75</v>
      </c>
      <c r="Q44" s="15">
        <v>3527.166666666667</v>
      </c>
      <c r="R44" s="15">
        <v>3519.666666666667</v>
      </c>
      <c r="S44" s="15">
        <v>3633.75</v>
      </c>
      <c r="T44" s="15">
        <v>4028.583333333333</v>
      </c>
      <c r="U44" s="15">
        <v>4127.666666666667</v>
      </c>
      <c r="V44" s="15">
        <v>4012</v>
      </c>
      <c r="W44" s="15">
        <v>4012</v>
      </c>
      <c r="X44" s="15">
        <v>4012</v>
      </c>
      <c r="Y44" s="15">
        <v>4034.416666666667</v>
      </c>
      <c r="Z44" s="15">
        <v>4012</v>
      </c>
    </row>
    <row r="45" spans="1:26">
      <c r="A45" s="13" t="s">
        <v>94</v>
      </c>
      <c r="B45" s="15">
        <v>58</v>
      </c>
      <c r="C45" s="15">
        <v>33</v>
      </c>
      <c r="D45" s="15">
        <v>15</v>
      </c>
      <c r="E45" s="15">
        <v>77</v>
      </c>
      <c r="F45" s="15">
        <v>44</v>
      </c>
      <c r="G45" s="15">
        <v>13</v>
      </c>
      <c r="H45" s="15">
        <v>60</v>
      </c>
      <c r="I45" s="15">
        <v>101</v>
      </c>
      <c r="J45" s="15">
        <v>71</v>
      </c>
      <c r="K45" s="15">
        <v>53</v>
      </c>
      <c r="L45" s="14"/>
      <c r="M45" s="15">
        <v>37</v>
      </c>
      <c r="N45" s="15">
        <v>40</v>
      </c>
      <c r="O45" s="15">
        <v>60</v>
      </c>
      <c r="P45" s="15">
        <v>46</v>
      </c>
      <c r="Q45" s="15">
        <v>2</v>
      </c>
      <c r="R45" s="15">
        <v>34</v>
      </c>
      <c r="S45" s="15">
        <v>18</v>
      </c>
      <c r="T45" s="15">
        <v>55</v>
      </c>
      <c r="U45" s="14"/>
      <c r="V45" s="14"/>
      <c r="W45" s="14"/>
      <c r="X45" s="14"/>
      <c r="Y45" s="14"/>
      <c r="Z45" s="14"/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3" t="s">
        <v>98</v>
      </c>
      <c r="B49" s="16">
        <v>1.6835536529680359</v>
      </c>
      <c r="C49" s="16">
        <v>1.054336757990868</v>
      </c>
      <c r="D49" s="16">
        <v>0.55212785388127861</v>
      </c>
      <c r="E49" s="16">
        <v>1.8588331056466301</v>
      </c>
      <c r="F49" s="16">
        <v>1.08058904109589</v>
      </c>
      <c r="G49" s="16">
        <v>2.342341324200913</v>
      </c>
      <c r="H49" s="16">
        <v>1.2597979452054791</v>
      </c>
      <c r="I49" s="16">
        <v>1.3102629781420769</v>
      </c>
      <c r="J49" s="16">
        <v>2.2948299086757991</v>
      </c>
      <c r="K49" s="16">
        <v>1.4613333333333329</v>
      </c>
      <c r="L49" s="16">
        <v>0.58714269406392705</v>
      </c>
      <c r="M49" s="16">
        <v>2.8139947632058289</v>
      </c>
      <c r="N49" s="16">
        <v>3.3946278538812789</v>
      </c>
      <c r="O49" s="16">
        <v>2.2996883561643839</v>
      </c>
      <c r="P49" s="16">
        <v>1.267304794520548</v>
      </c>
      <c r="Q49" s="16">
        <v>1.7902402094717671</v>
      </c>
      <c r="R49" s="16">
        <v>3.1206381278538822</v>
      </c>
      <c r="S49" s="16">
        <v>2.3034737442922379</v>
      </c>
      <c r="T49" s="16">
        <v>3.742925799086759</v>
      </c>
      <c r="U49" s="16">
        <v>1.551176001821494</v>
      </c>
      <c r="V49" s="16">
        <v>1.389076484018265</v>
      </c>
      <c r="W49" s="16">
        <v>1.389076484018265</v>
      </c>
      <c r="X49" s="16">
        <v>1.389076484018265</v>
      </c>
      <c r="Y49" s="16">
        <v>1.389591302367942</v>
      </c>
      <c r="Z49" s="16">
        <v>1.389076484018265</v>
      </c>
    </row>
    <row r="50" spans="1:26">
      <c r="A50" s="13" t="s">
        <v>99</v>
      </c>
      <c r="B50" s="16">
        <v>0.72715981735159829</v>
      </c>
      <c r="C50" s="16">
        <v>0.45338812785388127</v>
      </c>
      <c r="D50" s="16">
        <v>0.2226655251141553</v>
      </c>
      <c r="E50" s="16">
        <v>0.813468806921676</v>
      </c>
      <c r="F50" s="16">
        <v>0.466324200913242</v>
      </c>
      <c r="G50" s="16">
        <v>1.0135331050228309</v>
      </c>
      <c r="H50" s="16">
        <v>0.54971917808219184</v>
      </c>
      <c r="I50" s="16">
        <v>0.56967668488160284</v>
      </c>
      <c r="J50" s="16">
        <v>0.99607648401826465</v>
      </c>
      <c r="K50" s="16">
        <v>0.64388013698630142</v>
      </c>
      <c r="L50" s="16">
        <v>0.2430308219178082</v>
      </c>
      <c r="M50" s="16">
        <v>1.2400284608378871</v>
      </c>
      <c r="N50" s="16">
        <v>1.49099200913242</v>
      </c>
      <c r="O50" s="16">
        <v>1.017627853881278</v>
      </c>
      <c r="P50" s="16">
        <v>0.55523287671232868</v>
      </c>
      <c r="Q50" s="16">
        <v>0.79157900728597463</v>
      </c>
      <c r="R50" s="16">
        <v>1.365186073059361</v>
      </c>
      <c r="S50" s="16">
        <v>0.99540753424657513</v>
      </c>
      <c r="T50" s="16">
        <v>1.631293378995434</v>
      </c>
      <c r="U50" s="16">
        <v>0.66865551001821488</v>
      </c>
      <c r="V50" s="16">
        <v>0.59881849315068492</v>
      </c>
      <c r="W50" s="16">
        <v>0.59881849315068492</v>
      </c>
      <c r="X50" s="16">
        <v>0.59881849315068492</v>
      </c>
      <c r="Y50" s="16">
        <v>0.5988923041894354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3" t="s">
        <v>101</v>
      </c>
      <c r="B52" s="16">
        <v>55.278742458444427</v>
      </c>
      <c r="C52" s="16">
        <v>52.310005346399208</v>
      </c>
      <c r="D52" s="16">
        <v>49.034721905136593</v>
      </c>
      <c r="E52" s="16">
        <v>43.568278594422488</v>
      </c>
      <c r="F52" s="16">
        <v>32.111583875554253</v>
      </c>
      <c r="G52" s="16">
        <v>25.262067929623601</v>
      </c>
      <c r="H52" s="16">
        <v>26.010925157938889</v>
      </c>
      <c r="I52" s="16">
        <v>30.746329864848221</v>
      </c>
      <c r="J52" s="16">
        <v>34.745822882111213</v>
      </c>
      <c r="K52" s="16">
        <v>38.247512897277552</v>
      </c>
      <c r="L52" s="16">
        <v>42.595222438202512</v>
      </c>
      <c r="M52" s="16">
        <v>45.073878018060277</v>
      </c>
      <c r="N52" s="16">
        <v>50.251589053313282</v>
      </c>
      <c r="O52" s="16">
        <v>54.646528682356838</v>
      </c>
      <c r="P52" s="16">
        <v>59.069459672868163</v>
      </c>
      <c r="Q52" s="16">
        <v>61.481144122157438</v>
      </c>
      <c r="R52" s="16">
        <v>61.937847968227793</v>
      </c>
      <c r="S52" s="16">
        <v>66.879859557090498</v>
      </c>
      <c r="T52" s="16">
        <v>69.272282693950714</v>
      </c>
      <c r="U52" s="16">
        <v>71.617185796042193</v>
      </c>
      <c r="V52" s="16">
        <v>70.94174354952932</v>
      </c>
      <c r="W52" s="16">
        <v>70.94174354952932</v>
      </c>
      <c r="X52" s="16">
        <v>70.94174354952932</v>
      </c>
      <c r="Y52" s="16">
        <v>71.074805296957337</v>
      </c>
      <c r="Z52" s="16">
        <v>70.94174354952932</v>
      </c>
    </row>
    <row r="53" spans="1:26">
      <c r="A53" s="13" t="s">
        <v>102</v>
      </c>
      <c r="B53" s="16">
        <v>1.7146414573820401</v>
      </c>
      <c r="C53" s="16">
        <v>1.0717226978691019</v>
      </c>
      <c r="D53" s="16">
        <v>0.57354794520547958</v>
      </c>
      <c r="E53" s="16">
        <v>1.9411084547662409</v>
      </c>
      <c r="F53" s="16">
        <v>1.141501331811263</v>
      </c>
      <c r="G53" s="16">
        <v>2.4715995053272448</v>
      </c>
      <c r="H53" s="16">
        <v>1.332781297564688</v>
      </c>
      <c r="I53" s="16">
        <v>1.3841264420157859</v>
      </c>
      <c r="J53" s="16">
        <v>2.4538815639269411</v>
      </c>
      <c r="K53" s="16">
        <v>1.569352168949772</v>
      </c>
      <c r="L53" s="16">
        <v>0.6275269216133943</v>
      </c>
      <c r="M53" s="16">
        <v>2.9705118207346688</v>
      </c>
      <c r="N53" s="16">
        <v>3.5924918188736679</v>
      </c>
      <c r="O53" s="16">
        <v>2.453731544901065</v>
      </c>
      <c r="P53" s="16">
        <v>1.341916856925419</v>
      </c>
      <c r="Q53" s="16">
        <v>1.878818590619308</v>
      </c>
      <c r="R53" s="16">
        <v>3.2882930936073058</v>
      </c>
      <c r="S53" s="16">
        <v>2.3878688165905628</v>
      </c>
      <c r="T53" s="16">
        <v>3.8633305745814308</v>
      </c>
      <c r="U53" s="16">
        <v>1.587585287644202</v>
      </c>
      <c r="V53" s="16">
        <v>1.4186685692541861</v>
      </c>
      <c r="W53" s="16">
        <v>1.4186685692541861</v>
      </c>
      <c r="X53" s="16">
        <v>1.4186685692541861</v>
      </c>
      <c r="Y53" s="16">
        <v>1.419288858530662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3" t="s">
        <v>105</v>
      </c>
      <c r="B56" s="16">
        <v>61.18152548837709</v>
      </c>
      <c r="C56" s="16">
        <v>71.536226602607698</v>
      </c>
      <c r="D56" s="16">
        <v>75.780810095356301</v>
      </c>
      <c r="E56" s="16">
        <v>73.269430905086594</v>
      </c>
      <c r="F56" s="16">
        <v>70.982404313873914</v>
      </c>
      <c r="G56" s="16">
        <v>64.277630242493302</v>
      </c>
      <c r="H56" s="16">
        <v>66.566246186140148</v>
      </c>
      <c r="I56" s="16">
        <v>60.77727060823328</v>
      </c>
      <c r="J56" s="16">
        <v>55.731820137924217</v>
      </c>
      <c r="K56" s="16">
        <v>75.244064844283471</v>
      </c>
      <c r="L56" s="16">
        <v>80.306000715381288</v>
      </c>
      <c r="M56" s="16">
        <v>79.599086912567202</v>
      </c>
      <c r="N56" s="16">
        <v>80.583886826778141</v>
      </c>
      <c r="O56" s="16">
        <v>80.342483500177678</v>
      </c>
      <c r="P56" s="16">
        <v>79.14196658141887</v>
      </c>
      <c r="Q56" s="16">
        <v>80.461394245747584</v>
      </c>
      <c r="R56" s="16">
        <v>75.717322756302636</v>
      </c>
      <c r="S56" s="16">
        <v>78.892367567500585</v>
      </c>
      <c r="T56" s="16">
        <v>85.121330638897462</v>
      </c>
      <c r="U56" s="16">
        <v>86.896072702240787</v>
      </c>
      <c r="V56" s="16">
        <v>87.104761329740313</v>
      </c>
      <c r="W56" s="16">
        <v>87.104761329740313</v>
      </c>
      <c r="X56" s="16">
        <v>87.104761329740313</v>
      </c>
      <c r="Y56" s="16">
        <v>87.101085990173743</v>
      </c>
      <c r="Z56" s="16">
        <v>87.104761329740313</v>
      </c>
    </row>
    <row r="57" spans="1:26">
      <c r="A57" s="13" t="s">
        <v>106</v>
      </c>
      <c r="B57" s="14">
        <v>131145.77257721589</v>
      </c>
      <c r="C57" s="14">
        <v>137121.47884526729</v>
      </c>
      <c r="D57" s="14">
        <v>135052.3664756107</v>
      </c>
      <c r="E57" s="14">
        <v>112703.01866639761</v>
      </c>
      <c r="F57" s="14">
        <v>89844.207720555001</v>
      </c>
      <c r="G57" s="14">
        <v>72277.49389353329</v>
      </c>
      <c r="H57" s="14">
        <v>72522.986572127571</v>
      </c>
      <c r="I57" s="14">
        <v>66041.78610304257</v>
      </c>
      <c r="J57" s="14">
        <v>61906.074705250037</v>
      </c>
      <c r="K57" s="14">
        <v>101290.94813564319</v>
      </c>
      <c r="L57" s="14">
        <v>124695.16307049181</v>
      </c>
      <c r="M57" s="14">
        <v>127423.6603671059</v>
      </c>
      <c r="N57" s="14">
        <v>140036.8767464566</v>
      </c>
      <c r="O57" s="14">
        <v>147381.15560905021</v>
      </c>
      <c r="P57" s="14">
        <v>156862.4986604017</v>
      </c>
      <c r="Q57" s="14">
        <v>168235.71854455411</v>
      </c>
      <c r="R57" s="14">
        <v>165179.79550849239</v>
      </c>
      <c r="S57" s="14">
        <v>187689.46685101179</v>
      </c>
      <c r="T57" s="14">
        <v>210145.63289839571</v>
      </c>
      <c r="U57" s="14">
        <v>229934.10771623041</v>
      </c>
      <c r="V57" s="14">
        <v>220001.40813180301</v>
      </c>
      <c r="W57" s="14">
        <v>220001.40813180301</v>
      </c>
      <c r="X57" s="14">
        <v>220001.40813180301</v>
      </c>
      <c r="Y57" s="14">
        <v>222343.1094438674</v>
      </c>
      <c r="Z57" s="14">
        <v>220001.40813180301</v>
      </c>
    </row>
    <row r="58" spans="1:26">
      <c r="A58" s="13" t="s">
        <v>107</v>
      </c>
      <c r="B58" s="15">
        <v>1080</v>
      </c>
      <c r="C58" s="15">
        <v>1448</v>
      </c>
      <c r="D58" s="15">
        <v>1738</v>
      </c>
      <c r="E58" s="15">
        <v>1548</v>
      </c>
      <c r="F58" s="15">
        <v>1470</v>
      </c>
      <c r="G58" s="15">
        <v>1671</v>
      </c>
      <c r="H58" s="15">
        <v>2438</v>
      </c>
      <c r="I58" s="15">
        <v>1098</v>
      </c>
      <c r="J58" s="15">
        <v>964</v>
      </c>
      <c r="K58" s="15">
        <v>1580</v>
      </c>
      <c r="L58" s="15">
        <v>1969</v>
      </c>
      <c r="M58" s="15">
        <v>1970</v>
      </c>
      <c r="N58" s="15">
        <v>1974</v>
      </c>
      <c r="O58" s="15">
        <v>1947</v>
      </c>
      <c r="P58" s="15">
        <v>1852</v>
      </c>
      <c r="Q58" s="15">
        <v>1877</v>
      </c>
      <c r="R58" s="15">
        <v>1828</v>
      </c>
      <c r="S58" s="15">
        <v>1886</v>
      </c>
      <c r="T58" s="15">
        <v>2365</v>
      </c>
      <c r="U58" s="15">
        <v>2431</v>
      </c>
      <c r="V58" s="15">
        <v>2382</v>
      </c>
      <c r="W58" s="15">
        <v>2382</v>
      </c>
      <c r="X58" s="15">
        <v>2382</v>
      </c>
      <c r="Y58" s="15">
        <v>2392</v>
      </c>
      <c r="Z58" s="15">
        <v>2382</v>
      </c>
    </row>
    <row r="59" spans="1:26">
      <c r="A59" s="13" t="s">
        <v>108</v>
      </c>
      <c r="B59" s="15">
        <v>9374</v>
      </c>
      <c r="C59" s="15">
        <v>8720</v>
      </c>
      <c r="D59" s="15">
        <v>7853</v>
      </c>
      <c r="E59" s="15">
        <v>6354</v>
      </c>
      <c r="F59" s="15">
        <v>4368</v>
      </c>
      <c r="G59" s="15">
        <v>3445</v>
      </c>
      <c r="H59" s="15">
        <v>3355</v>
      </c>
      <c r="I59" s="15">
        <v>3278</v>
      </c>
      <c r="J59" s="15">
        <v>3388</v>
      </c>
      <c r="K59" s="15">
        <v>5091</v>
      </c>
      <c r="L59" s="15">
        <v>6432</v>
      </c>
      <c r="M59" s="15">
        <v>6838</v>
      </c>
      <c r="N59" s="15">
        <v>7761</v>
      </c>
      <c r="O59" s="15">
        <v>8667</v>
      </c>
      <c r="P59" s="15">
        <v>9728</v>
      </c>
      <c r="Q59" s="15">
        <v>10642</v>
      </c>
      <c r="R59" s="15">
        <v>10902</v>
      </c>
      <c r="S59" s="15">
        <v>12632</v>
      </c>
      <c r="T59" s="15">
        <v>13710</v>
      </c>
      <c r="U59" s="15">
        <v>15338</v>
      </c>
      <c r="V59" s="15">
        <v>14345</v>
      </c>
      <c r="W59" s="15">
        <v>14345</v>
      </c>
      <c r="X59" s="15">
        <v>14345</v>
      </c>
      <c r="Y59" s="15">
        <v>14548</v>
      </c>
      <c r="Z59" s="15">
        <v>14345</v>
      </c>
    </row>
    <row r="60" spans="1:26">
      <c r="A60" s="13" t="s">
        <v>109</v>
      </c>
      <c r="B60" s="15">
        <v>1353</v>
      </c>
      <c r="C60" s="15">
        <v>1797</v>
      </c>
      <c r="D60" s="15">
        <v>1968</v>
      </c>
      <c r="E60" s="15">
        <v>1683</v>
      </c>
      <c r="F60" s="15">
        <v>1549</v>
      </c>
      <c r="G60" s="15">
        <v>1212</v>
      </c>
      <c r="H60" s="15">
        <v>1240</v>
      </c>
      <c r="I60" s="15">
        <v>1111</v>
      </c>
      <c r="J60" s="15">
        <v>954</v>
      </c>
      <c r="K60" s="15">
        <v>1604</v>
      </c>
      <c r="L60" s="15">
        <v>1983</v>
      </c>
      <c r="M60" s="15">
        <v>1998</v>
      </c>
      <c r="N60" s="15">
        <v>2042</v>
      </c>
      <c r="O60" s="15">
        <v>1949</v>
      </c>
      <c r="P60" s="15">
        <v>1872</v>
      </c>
      <c r="Q60" s="15">
        <v>1953</v>
      </c>
      <c r="R60" s="15">
        <v>1823</v>
      </c>
      <c r="S60" s="15">
        <v>1944</v>
      </c>
      <c r="T60" s="15">
        <v>2285</v>
      </c>
      <c r="U60" s="15">
        <v>2442</v>
      </c>
      <c r="V60" s="15">
        <v>2407</v>
      </c>
      <c r="W60" s="15">
        <v>2407</v>
      </c>
      <c r="X60" s="15">
        <v>2407</v>
      </c>
      <c r="Y60" s="15">
        <v>2412</v>
      </c>
      <c r="Z60" s="15">
        <v>2407</v>
      </c>
    </row>
    <row r="61" spans="1:26">
      <c r="A61" s="13" t="s">
        <v>110</v>
      </c>
      <c r="B61" s="15">
        <v>247</v>
      </c>
      <c r="C61" s="15">
        <v>357</v>
      </c>
      <c r="D61" s="15">
        <v>408</v>
      </c>
      <c r="E61" s="15">
        <v>358</v>
      </c>
      <c r="F61" s="15">
        <v>351</v>
      </c>
      <c r="G61" s="15">
        <v>300</v>
      </c>
      <c r="H61" s="15">
        <v>293</v>
      </c>
      <c r="I61" s="15">
        <v>261</v>
      </c>
      <c r="J61" s="15">
        <v>212</v>
      </c>
      <c r="K61" s="15">
        <v>379</v>
      </c>
      <c r="L61" s="15">
        <v>474</v>
      </c>
      <c r="M61" s="15">
        <v>419</v>
      </c>
      <c r="N61" s="15">
        <v>487</v>
      </c>
      <c r="O61" s="15">
        <v>452</v>
      </c>
      <c r="P61" s="15">
        <v>460</v>
      </c>
      <c r="Q61" s="15">
        <v>464</v>
      </c>
      <c r="R61" s="15">
        <v>384</v>
      </c>
      <c r="S61" s="15">
        <v>416</v>
      </c>
      <c r="T61" s="15">
        <v>529</v>
      </c>
      <c r="U61" s="15">
        <v>536</v>
      </c>
      <c r="V61" s="15">
        <v>531</v>
      </c>
      <c r="W61" s="15">
        <v>531</v>
      </c>
      <c r="X61" s="15">
        <v>531</v>
      </c>
      <c r="Y61" s="15">
        <v>532</v>
      </c>
      <c r="Z61" s="15">
        <v>531</v>
      </c>
    </row>
  </sheetData>
  <conditionalFormatting sqref="A1">
    <cfRule type="expression" dxfId="125" priority="2">
      <formula>TRUE</formula>
    </cfRule>
  </conditionalFormatting>
  <conditionalFormatting sqref="A15:Z15">
    <cfRule type="expression" dxfId="124" priority="10">
      <formula>TRUE</formula>
    </cfRule>
  </conditionalFormatting>
  <conditionalFormatting sqref="A17:Z17">
    <cfRule type="expression" dxfId="123" priority="13">
      <formula>TRUE</formula>
    </cfRule>
  </conditionalFormatting>
  <conditionalFormatting sqref="A18:Z21">
    <cfRule type="notContainsBlanks" dxfId="122" priority="1">
      <formula>LEN(TRIM(A18))&gt;0</formula>
    </cfRule>
  </conditionalFormatting>
  <conditionalFormatting sqref="A1:Z1">
    <cfRule type="expression" dxfId="121" priority="7">
      <formula>TRUE</formula>
    </cfRule>
  </conditionalFormatting>
  <conditionalFormatting sqref="A21:Z21">
    <cfRule type="expression" dxfId="120" priority="16">
      <formula>TRUE</formula>
    </cfRule>
  </conditionalFormatting>
  <conditionalFormatting sqref="A27:Z27">
    <cfRule type="expression" dxfId="119" priority="19">
      <formula>TRUE</formula>
    </cfRule>
  </conditionalFormatting>
  <conditionalFormatting sqref="A31:Z31">
    <cfRule type="expression" dxfId="118" priority="22">
      <formula>TRUE</formula>
    </cfRule>
  </conditionalFormatting>
  <conditionalFormatting sqref="A33:Z33">
    <cfRule type="expression" dxfId="117" priority="25">
      <formula>TRUE</formula>
    </cfRule>
  </conditionalFormatting>
  <conditionalFormatting sqref="A36:Z36">
    <cfRule type="expression" dxfId="116" priority="28">
      <formula>TRUE</formula>
    </cfRule>
  </conditionalFormatting>
  <conditionalFormatting sqref="A39:Z39">
    <cfRule type="expression" dxfId="115" priority="31">
      <formula>TRUE</formula>
    </cfRule>
  </conditionalFormatting>
  <conditionalFormatting sqref="A46:Z46">
    <cfRule type="expression" dxfId="114" priority="34">
      <formula>TRUE</formula>
    </cfRule>
  </conditionalFormatting>
  <conditionalFormatting sqref="A56:Z56">
    <cfRule type="expression" dxfId="113" priority="37">
      <formula>TRUE</formula>
    </cfRule>
  </conditionalFormatting>
  <conditionalFormatting sqref="A61:Z61">
    <cfRule type="expression" dxfId="112" priority="40">
      <formula>TRUE</formula>
    </cfRule>
  </conditionalFormatting>
  <conditionalFormatting sqref="B1">
    <cfRule type="expression" dxfId="111" priority="5">
      <formula>TRUE</formula>
    </cfRule>
  </conditionalFormatting>
  <conditionalFormatting sqref="B15">
    <cfRule type="expression" dxfId="110" priority="8">
      <formula>TRUE</formula>
    </cfRule>
  </conditionalFormatting>
  <conditionalFormatting sqref="B17">
    <cfRule type="expression" dxfId="109" priority="11">
      <formula>TRUE</formula>
    </cfRule>
  </conditionalFormatting>
  <conditionalFormatting sqref="B2">
    <cfRule type="expression" dxfId="108" priority="3">
      <formula>TRUE</formula>
    </cfRule>
  </conditionalFormatting>
  <conditionalFormatting sqref="B21">
    <cfRule type="expression" dxfId="107" priority="14">
      <formula>TRUE</formula>
    </cfRule>
  </conditionalFormatting>
  <conditionalFormatting sqref="B27">
    <cfRule type="expression" dxfId="106" priority="17">
      <formula>TRUE</formula>
    </cfRule>
  </conditionalFormatting>
  <conditionalFormatting sqref="B2:B61">
    <cfRule type="expression" dxfId="105" priority="42">
      <formula>TRUE</formula>
    </cfRule>
  </conditionalFormatting>
  <conditionalFormatting sqref="B31">
    <cfRule type="expression" dxfId="104" priority="20">
      <formula>TRUE</formula>
    </cfRule>
  </conditionalFormatting>
  <conditionalFormatting sqref="B33">
    <cfRule type="expression" dxfId="103" priority="23">
      <formula>TRUE</formula>
    </cfRule>
  </conditionalFormatting>
  <conditionalFormatting sqref="B36">
    <cfRule type="expression" dxfId="102" priority="26">
      <formula>TRUE</formula>
    </cfRule>
  </conditionalFormatting>
  <conditionalFormatting sqref="B39">
    <cfRule type="expression" dxfId="101" priority="29">
      <formula>TRUE</formula>
    </cfRule>
  </conditionalFormatting>
  <conditionalFormatting sqref="B46">
    <cfRule type="expression" dxfId="100" priority="32">
      <formula>TRUE</formula>
    </cfRule>
  </conditionalFormatting>
  <conditionalFormatting sqref="B56">
    <cfRule type="expression" dxfId="99" priority="35">
      <formula>TRUE</formula>
    </cfRule>
  </conditionalFormatting>
  <conditionalFormatting sqref="B61">
    <cfRule type="expression" dxfId="98" priority="38">
      <formula>TRUE</formula>
    </cfRule>
  </conditionalFormatting>
  <conditionalFormatting sqref="Z1">
    <cfRule type="expression" dxfId="97" priority="6">
      <formula>TRUE</formula>
    </cfRule>
  </conditionalFormatting>
  <conditionalFormatting sqref="Z15">
    <cfRule type="expression" dxfId="96" priority="9">
      <formula>TRUE</formula>
    </cfRule>
  </conditionalFormatting>
  <conditionalFormatting sqref="Z17">
    <cfRule type="expression" dxfId="95" priority="12">
      <formula>TRUE</formula>
    </cfRule>
  </conditionalFormatting>
  <conditionalFormatting sqref="Z2">
    <cfRule type="expression" dxfId="94" priority="4">
      <formula>TRUE</formula>
    </cfRule>
  </conditionalFormatting>
  <conditionalFormatting sqref="Z21">
    <cfRule type="expression" dxfId="93" priority="15">
      <formula>TRUE</formula>
    </cfRule>
  </conditionalFormatting>
  <conditionalFormatting sqref="Z27">
    <cfRule type="expression" dxfId="92" priority="18">
      <formula>TRUE</formula>
    </cfRule>
  </conditionalFormatting>
  <conditionalFormatting sqref="Z2:Z61">
    <cfRule type="expression" dxfId="91" priority="41">
      <formula>TRUE</formula>
    </cfRule>
  </conditionalFormatting>
  <conditionalFormatting sqref="Z31">
    <cfRule type="expression" dxfId="90" priority="21">
      <formula>TRUE</formula>
    </cfRule>
  </conditionalFormatting>
  <conditionalFormatting sqref="Z33">
    <cfRule type="expression" dxfId="89" priority="24">
      <formula>TRUE</formula>
    </cfRule>
  </conditionalFormatting>
  <conditionalFormatting sqref="Z36">
    <cfRule type="expression" dxfId="88" priority="27">
      <formula>TRUE</formula>
    </cfRule>
  </conditionalFormatting>
  <conditionalFormatting sqref="Z39">
    <cfRule type="expression" dxfId="87" priority="30">
      <formula>TRUE</formula>
    </cfRule>
  </conditionalFormatting>
  <conditionalFormatting sqref="Z46">
    <cfRule type="expression" dxfId="86" priority="33">
      <formula>TRUE</formula>
    </cfRule>
  </conditionalFormatting>
  <conditionalFormatting sqref="Z56">
    <cfRule type="expression" dxfId="85" priority="36">
      <formula>TRUE</formula>
    </cfRule>
  </conditionalFormatting>
  <conditionalFormatting sqref="Z61">
    <cfRule type="expression" dxfId="84" priority="39">
      <formula>TRUE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445A-5FCC-884C-BE47-0BCB8A6FEB03}">
  <dimension ref="A1:Z61"/>
  <sheetViews>
    <sheetView workbookViewId="0">
      <selection activeCell="A10" sqref="A10"/>
    </sheetView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120</v>
      </c>
      <c r="B1" s="2" t="s">
        <v>51</v>
      </c>
      <c r="C1" s="2" t="s">
        <v>51</v>
      </c>
      <c r="D1" s="2" t="s">
        <v>51</v>
      </c>
      <c r="E1" s="2" t="s">
        <v>51</v>
      </c>
      <c r="F1" s="2" t="s">
        <v>51</v>
      </c>
      <c r="G1" s="2" t="s">
        <v>51</v>
      </c>
      <c r="H1" s="2" t="s">
        <v>51</v>
      </c>
      <c r="I1" s="2" t="s">
        <v>51</v>
      </c>
      <c r="J1" s="2" t="s">
        <v>51</v>
      </c>
      <c r="K1" s="2" t="s">
        <v>51</v>
      </c>
      <c r="L1" s="2" t="s">
        <v>51</v>
      </c>
      <c r="M1" s="2" t="s">
        <v>51</v>
      </c>
      <c r="N1" s="2" t="s">
        <v>51</v>
      </c>
      <c r="O1" s="2" t="s">
        <v>51</v>
      </c>
      <c r="P1" s="2" t="s">
        <v>51</v>
      </c>
      <c r="Q1" s="2" t="s">
        <v>51</v>
      </c>
      <c r="R1" s="2" t="s">
        <v>51</v>
      </c>
      <c r="S1" s="2" t="s">
        <v>51</v>
      </c>
      <c r="T1" s="2" t="s">
        <v>51</v>
      </c>
      <c r="U1" s="2" t="s">
        <v>51</v>
      </c>
      <c r="V1" s="2" t="s">
        <v>51</v>
      </c>
      <c r="W1" s="2" t="s">
        <v>51</v>
      </c>
      <c r="X1" s="2" t="s">
        <v>51</v>
      </c>
      <c r="Y1" s="2" t="s">
        <v>51</v>
      </c>
      <c r="Z1" s="2" t="s">
        <v>51</v>
      </c>
    </row>
    <row r="2" spans="1:26" ht="48">
      <c r="A2" s="2" t="s">
        <v>53</v>
      </c>
      <c r="B2" s="2" t="s">
        <v>120</v>
      </c>
      <c r="C2" s="2" t="s">
        <v>120</v>
      </c>
      <c r="D2" s="2" t="s">
        <v>120</v>
      </c>
      <c r="E2" s="2" t="s">
        <v>120</v>
      </c>
      <c r="F2" s="2" t="s">
        <v>120</v>
      </c>
      <c r="G2" s="2" t="s">
        <v>120</v>
      </c>
      <c r="H2" s="2" t="s">
        <v>120</v>
      </c>
      <c r="I2" s="2" t="s">
        <v>120</v>
      </c>
      <c r="J2" s="2" t="s">
        <v>120</v>
      </c>
      <c r="K2" s="2" t="s">
        <v>120</v>
      </c>
      <c r="L2" s="2" t="s">
        <v>120</v>
      </c>
      <c r="M2" s="2" t="s">
        <v>120</v>
      </c>
      <c r="N2" s="2" t="s">
        <v>120</v>
      </c>
      <c r="O2" s="2" t="s">
        <v>120</v>
      </c>
      <c r="P2" s="2" t="s">
        <v>120</v>
      </c>
      <c r="Q2" s="2" t="s">
        <v>120</v>
      </c>
      <c r="R2" s="2" t="s">
        <v>120</v>
      </c>
      <c r="S2" s="2" t="s">
        <v>120</v>
      </c>
      <c r="T2" s="2" t="s">
        <v>120</v>
      </c>
      <c r="U2" s="2" t="s">
        <v>120</v>
      </c>
      <c r="V2" s="2" t="s">
        <v>120</v>
      </c>
      <c r="W2" s="2" t="s">
        <v>120</v>
      </c>
      <c r="X2" s="2" t="s">
        <v>120</v>
      </c>
      <c r="Y2" s="2" t="s">
        <v>120</v>
      </c>
      <c r="Z2" s="2" t="s">
        <v>120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45</v>
      </c>
      <c r="C4" s="2">
        <v>45</v>
      </c>
      <c r="D4" s="2">
        <v>45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45</v>
      </c>
      <c r="M4" s="2">
        <v>45</v>
      </c>
      <c r="N4" s="2">
        <v>45</v>
      </c>
      <c r="O4" s="2">
        <v>45</v>
      </c>
      <c r="P4" s="2">
        <v>45</v>
      </c>
      <c r="Q4" s="2">
        <v>45</v>
      </c>
      <c r="R4" s="2">
        <v>45</v>
      </c>
      <c r="S4" s="2">
        <v>45</v>
      </c>
      <c r="T4" s="2">
        <v>45</v>
      </c>
      <c r="U4" s="2">
        <v>45</v>
      </c>
      <c r="V4" s="2">
        <v>45</v>
      </c>
      <c r="W4" s="2">
        <v>45</v>
      </c>
      <c r="X4" s="2">
        <v>45</v>
      </c>
      <c r="Y4" s="2">
        <v>45</v>
      </c>
      <c r="Z4" s="2">
        <v>45</v>
      </c>
    </row>
    <row r="5" spans="1:26" ht="15.95">
      <c r="A5" s="2" t="s">
        <v>58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</row>
    <row r="6" spans="1:26">
      <c r="A6" s="13" t="s">
        <v>59</v>
      </c>
      <c r="B6" s="14">
        <v>26631.451698000001</v>
      </c>
      <c r="C6" s="14">
        <v>39418.471067000013</v>
      </c>
      <c r="D6" s="14">
        <v>46380.707633999999</v>
      </c>
      <c r="E6" s="14">
        <v>33837.656899000001</v>
      </c>
      <c r="F6" s="14">
        <v>47884.263814000013</v>
      </c>
      <c r="G6" s="14">
        <v>52756.883177999996</v>
      </c>
      <c r="H6" s="14">
        <v>49330.257339999996</v>
      </c>
      <c r="I6" s="14">
        <v>36385.505372</v>
      </c>
      <c r="J6" s="14">
        <v>32858.741717999997</v>
      </c>
      <c r="K6" s="14">
        <v>49266.455242000004</v>
      </c>
      <c r="L6" s="14">
        <v>53460.488537999998</v>
      </c>
      <c r="M6" s="14">
        <v>51794.792775000002</v>
      </c>
      <c r="N6" s="14">
        <v>46424.203852000013</v>
      </c>
      <c r="O6" s="14">
        <v>43317.451174000002</v>
      </c>
      <c r="P6" s="14">
        <v>39589.787917000009</v>
      </c>
      <c r="Q6" s="14">
        <v>38303.415207999991</v>
      </c>
      <c r="R6" s="14">
        <v>39846.811846999997</v>
      </c>
      <c r="S6" s="14">
        <v>36128.538084000007</v>
      </c>
      <c r="T6" s="14">
        <v>52898.23749</v>
      </c>
      <c r="U6" s="14">
        <v>35901.361684000003</v>
      </c>
      <c r="V6" s="14">
        <v>34753.252498999987</v>
      </c>
      <c r="W6" s="14">
        <v>34753.252498999987</v>
      </c>
      <c r="X6" s="14">
        <v>34753.252498999987</v>
      </c>
      <c r="Y6" s="14">
        <v>35985.566259999992</v>
      </c>
      <c r="Z6" s="14">
        <v>34753.252498999987</v>
      </c>
    </row>
    <row r="7" spans="1:26">
      <c r="A7" s="13" t="s">
        <v>60</v>
      </c>
      <c r="B7" s="14">
        <v>2362584.339836</v>
      </c>
      <c r="C7" s="14">
        <v>3195432.644781</v>
      </c>
      <c r="D7" s="14">
        <v>3596634.5483929999</v>
      </c>
      <c r="E7" s="14">
        <v>3168113.8086339999</v>
      </c>
      <c r="F7" s="14">
        <v>2941131.5147839999</v>
      </c>
      <c r="G7" s="14">
        <v>2393512.633841</v>
      </c>
      <c r="H7" s="14">
        <v>2455668.7646479998</v>
      </c>
      <c r="I7" s="14">
        <v>2127944.3645830001</v>
      </c>
      <c r="J7" s="14">
        <v>1828837.8040710001</v>
      </c>
      <c r="K7" s="14">
        <v>3145412.5936099999</v>
      </c>
      <c r="L7" s="14">
        <v>3789388.126892</v>
      </c>
      <c r="M7" s="14">
        <v>3736629.6729080002</v>
      </c>
      <c r="N7" s="14">
        <v>3870542.3898399998</v>
      </c>
      <c r="O7" s="14">
        <v>3727904.4771659998</v>
      </c>
      <c r="P7" s="14">
        <v>3571894.356892</v>
      </c>
      <c r="Q7" s="14">
        <v>3673799.8939820002</v>
      </c>
      <c r="R7" s="14">
        <v>3341111.3983680001</v>
      </c>
      <c r="S7" s="14">
        <v>3577129.8103009998</v>
      </c>
      <c r="T7" s="14">
        <v>4236714.835775</v>
      </c>
      <c r="U7" s="14">
        <v>4426650.9441749994</v>
      </c>
      <c r="V7" s="14">
        <v>4433850.9312009998</v>
      </c>
      <c r="W7" s="14">
        <v>4433850.9312009998</v>
      </c>
      <c r="X7" s="14">
        <v>4433850.9312009998</v>
      </c>
      <c r="Y7" s="14">
        <v>4442053.5454620002</v>
      </c>
      <c r="Z7" s="14">
        <v>4433850.9312009998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13" t="s">
        <v>64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14">
        <f t="array" ref="B16">B4*1000*VLOOKUP(B3,[2]Capacity!$B$5:$I$35,2,0)*(IF(MIN(IF(VALUE(LEFT([2]Capacity!$D$5:$I$5,2))&gt;=B5,VALUE(LEFT([2]Capacity!$D$5:$I$5,2)),MAX(VALUE(LEFT([2]Capacity!$D$5:$I$5,2)))))&gt;MAX(IF(VALUE(LEFT([2]Capacity!$D$5:$I$5,2))&lt;B5,VALUE(LEFT([2]Capacity!$D$5:$I$5,2)),0)),IF(MAX(IF(VALUE(LEFT([2]Capacity!$D$5:$I$5,2))&lt;B5,VALUE(LEFT([2]Capacity!$D$5:$I$5,2)),0))&gt;0, VLOOKUP(B3, [2]Capacity!$B$5:$I$35, MATCH(CONCATENATE(MAX(IF(VALUE(LEFT([2]Capacity!$D$5:$I$5,2))&lt;B5,VALUE(LEFT([2]Capacity!$D$5:$I$5,2)),0)), " HR Capacity Credit (%)"), [2]Capacity!$B$5:$I$5, 0),0), 0)+(VLOOKUP(B3, [2]Capacity!$B$5:$I$35, MATCH(CONCATENATE(MIN(IF(VALUE(LEFT([2]Capacity!$D$5:$I$5,2))&gt;=B5,VALUE(LEFT([2]Capacity!$D$5:$I$5,2)),MAX(VALUE(LEFT([2]Capacity!$D$5:$I$5,2))))), " HR Capacity Credit (%)"), [2]Capacity!$B$5:$I$5, 0),0)-IF(MAX(IF(VALUE(LEFT([2]Capacity!$D$5:$I$5,2))&lt;B5,VALUE(LEFT([2]Capacity!$D$5:$I$5,2)),0))&gt;0, VLOOKUP(B3, [2]Capacity!$B$5:$I$35, MATCH(CONCATENATE(MAX(IF(VALUE(LEFT([2]Capacity!$D$5:$I$5,2))&lt;B5,VALUE(LEFT([2]Capacity!$D$5:$I$5,2)),0)), " HR Capacity Credit (%)"), [2]Capacity!$B$5:$I$5, 0),0), 0))*((B5-MAX(IF(VALUE(LEFT([2]Capacity!$D$5:$I$5,2))&lt;B5,VALUE(LEFT([2]Capacity!$D$5:$I$5,2)),0)))/(MIN(IF(VALUE(LEFT([2]Capacity!$D$5:$I$5,2))&gt;=B5,VALUE(LEFT([2]Capacity!$D$5:$I$5,2)),MAX(VALUE(LEFT([2]Capacity!$D$5:$I$5,2)))))-MAX(IF(VALUE(LEFT([2]Capacity!$D$5:$I$5,2))&lt;B5,VALUE(LEFT([2]Capacity!$D$5:$I$5,2)),0)))),VLOOKUP(B3, [2]Capacity!$B$5:$I$35, MATCH(CONCATENATE(MIN(IF(VALUE(LEFT([2]Capacity!$D$5:$I$5,2))&gt;=B5,VALUE(LEFT([2]Capacity!$D$5:$I$5,2)),MAX(VALUE(LEFT([2]Capacity!$D$5:$I$5,2))))), " HR Capacity Credit (%)"), [2]Capacity!$B$5:$I$5, 0),0))/100)</f>
        <v>1721250</v>
      </c>
      <c r="C16" s="14">
        <f t="array" ref="C16">C4*1000*VLOOKUP(C3,[2]Capacity!$B$5:$I$35,2,0)*(IF(MIN(IF(VALUE(LEFT([2]Capacity!$D$5:$I$5,2))&gt;=C5,VALUE(LEFT([2]Capacity!$D$5:$I$5,2)),MAX(VALUE(LEFT([2]Capacity!$D$5:$I$5,2)))))&gt;MAX(IF(VALUE(LEFT([2]Capacity!$D$5:$I$5,2))&lt;C5,VALUE(LEFT([2]Capacity!$D$5:$I$5,2)),0)),IF(MAX(IF(VALUE(LEFT([2]Capacity!$D$5:$I$5,2))&lt;C5,VALUE(LEFT([2]Capacity!$D$5:$I$5,2)),0))&gt;0, VLOOKUP(C3, [2]Capacity!$B$5:$I$35, MATCH(CONCATENATE(MAX(IF(VALUE(LEFT([2]Capacity!$D$5:$I$5,2))&lt;C5,VALUE(LEFT([2]Capacity!$D$5:$I$5,2)),0)), " HR Capacity Credit (%)"), [2]Capacity!$B$5:$I$5, 0),0), 0)+(VLOOKUP(C3, [2]Capacity!$B$5:$I$35, MATCH(CONCATENATE(MIN(IF(VALUE(LEFT([2]Capacity!$D$5:$I$5,2))&gt;=C5,VALUE(LEFT([2]Capacity!$D$5:$I$5,2)),MAX(VALUE(LEFT([2]Capacity!$D$5:$I$5,2))))), " HR Capacity Credit (%)"), [2]Capacity!$B$5:$I$5, 0),0)-IF(MAX(IF(VALUE(LEFT([2]Capacity!$D$5:$I$5,2))&lt;C5,VALUE(LEFT([2]Capacity!$D$5:$I$5,2)),0))&gt;0, VLOOKUP(C3, [2]Capacity!$B$5:$I$35, MATCH(CONCATENATE(MAX(IF(VALUE(LEFT([2]Capacity!$D$5:$I$5,2))&lt;C5,VALUE(LEFT([2]Capacity!$D$5:$I$5,2)),0)), " HR Capacity Credit (%)"), [2]Capacity!$B$5:$I$5, 0),0), 0))*((C5-MAX(IF(VALUE(LEFT([2]Capacity!$D$5:$I$5,2))&lt;C5,VALUE(LEFT([2]Capacity!$D$5:$I$5,2)),0)))/(MIN(IF(VALUE(LEFT([2]Capacity!$D$5:$I$5,2))&gt;=C5,VALUE(LEFT([2]Capacity!$D$5:$I$5,2)),MAX(VALUE(LEFT([2]Capacity!$D$5:$I$5,2)))))-MAX(IF(VALUE(LEFT([2]Capacity!$D$5:$I$5,2))&lt;C5,VALUE(LEFT([2]Capacity!$D$5:$I$5,2)),0)))),VLOOKUP(C3, [2]Capacity!$B$5:$I$35, MATCH(CONCATENATE(MIN(IF(VALUE(LEFT([2]Capacity!$D$5:$I$5,2))&gt;=C5,VALUE(LEFT([2]Capacity!$D$5:$I$5,2)),MAX(VALUE(LEFT([2]Capacity!$D$5:$I$5,2))))), " HR Capacity Credit (%)"), [2]Capacity!$B$5:$I$5, 0),0))/100)</f>
        <v>1787231.25</v>
      </c>
      <c r="D16" s="14">
        <f t="array" ref="D16">D4*1000*VLOOKUP(D3,[2]Capacity!$B$5:$I$35,2,0)*(IF(MIN(IF(VALUE(LEFT([2]Capacity!$D$5:$I$5,2))&gt;=D5,VALUE(LEFT([2]Capacity!$D$5:$I$5,2)),MAX(VALUE(LEFT([2]Capacity!$D$5:$I$5,2)))))&gt;MAX(IF(VALUE(LEFT([2]Capacity!$D$5:$I$5,2))&lt;D5,VALUE(LEFT([2]Capacity!$D$5:$I$5,2)),0)),IF(MAX(IF(VALUE(LEFT([2]Capacity!$D$5:$I$5,2))&lt;D5,VALUE(LEFT([2]Capacity!$D$5:$I$5,2)),0))&gt;0, VLOOKUP(D3, [2]Capacity!$B$5:$I$35, MATCH(CONCATENATE(MAX(IF(VALUE(LEFT([2]Capacity!$D$5:$I$5,2))&lt;D5,VALUE(LEFT([2]Capacity!$D$5:$I$5,2)),0)), " HR Capacity Credit (%)"), [2]Capacity!$B$5:$I$5, 0),0), 0)+(VLOOKUP(D3, [2]Capacity!$B$5:$I$35, MATCH(CONCATENATE(MIN(IF(VALUE(LEFT([2]Capacity!$D$5:$I$5,2))&gt;=D5,VALUE(LEFT([2]Capacity!$D$5:$I$5,2)),MAX(VALUE(LEFT([2]Capacity!$D$5:$I$5,2))))), " HR Capacity Credit (%)"), [2]Capacity!$B$5:$I$5, 0),0)-IF(MAX(IF(VALUE(LEFT([2]Capacity!$D$5:$I$5,2))&lt;D5,VALUE(LEFT([2]Capacity!$D$5:$I$5,2)),0))&gt;0, VLOOKUP(D3, [2]Capacity!$B$5:$I$35, MATCH(CONCATENATE(MAX(IF(VALUE(LEFT([2]Capacity!$D$5:$I$5,2))&lt;D5,VALUE(LEFT([2]Capacity!$D$5:$I$5,2)),0)), " HR Capacity Credit (%)"), [2]Capacity!$B$5:$I$5, 0),0), 0))*((D5-MAX(IF(VALUE(LEFT([2]Capacity!$D$5:$I$5,2))&lt;D5,VALUE(LEFT([2]Capacity!$D$5:$I$5,2)),0)))/(MIN(IF(VALUE(LEFT([2]Capacity!$D$5:$I$5,2))&gt;=D5,VALUE(LEFT([2]Capacity!$D$5:$I$5,2)),MAX(VALUE(LEFT([2]Capacity!$D$5:$I$5,2)))))-MAX(IF(VALUE(LEFT([2]Capacity!$D$5:$I$5,2))&lt;D5,VALUE(LEFT([2]Capacity!$D$5:$I$5,2)),0)))),VLOOKUP(D3, [2]Capacity!$B$5:$I$35, MATCH(CONCATENATE(MIN(IF(VALUE(LEFT([2]Capacity!$D$5:$I$5,2))&gt;=D5,VALUE(LEFT([2]Capacity!$D$5:$I$5,2)),MAX(VALUE(LEFT([2]Capacity!$D$5:$I$5,2))))), " HR Capacity Credit (%)"), [2]Capacity!$B$5:$I$5, 0),0))/100)</f>
        <v>2047275</v>
      </c>
      <c r="E16" s="14">
        <f t="array" ref="E16">E4*1000*VLOOKUP(E3,[2]Capacity!$B$5:$I$35,2,0)*(IF(MIN(IF(VALUE(LEFT([2]Capacity!$D$5:$I$5,2))&gt;=E5,VALUE(LEFT([2]Capacity!$D$5:$I$5,2)),MAX(VALUE(LEFT([2]Capacity!$D$5:$I$5,2)))))&gt;MAX(IF(VALUE(LEFT([2]Capacity!$D$5:$I$5,2))&lt;E5,VALUE(LEFT([2]Capacity!$D$5:$I$5,2)),0)),IF(MAX(IF(VALUE(LEFT([2]Capacity!$D$5:$I$5,2))&lt;E5,VALUE(LEFT([2]Capacity!$D$5:$I$5,2)),0))&gt;0, VLOOKUP(E3, [2]Capacity!$B$5:$I$35, MATCH(CONCATENATE(MAX(IF(VALUE(LEFT([2]Capacity!$D$5:$I$5,2))&lt;E5,VALUE(LEFT([2]Capacity!$D$5:$I$5,2)),0)), " HR Capacity Credit (%)"), [2]Capacity!$B$5:$I$5, 0),0), 0)+(VLOOKUP(E3, [2]Capacity!$B$5:$I$35, MATCH(CONCATENATE(MIN(IF(VALUE(LEFT([2]Capacity!$D$5:$I$5,2))&gt;=E5,VALUE(LEFT([2]Capacity!$D$5:$I$5,2)),MAX(VALUE(LEFT([2]Capacity!$D$5:$I$5,2))))), " HR Capacity Credit (%)"), [2]Capacity!$B$5:$I$5, 0),0)-IF(MAX(IF(VALUE(LEFT([2]Capacity!$D$5:$I$5,2))&lt;E5,VALUE(LEFT([2]Capacity!$D$5:$I$5,2)),0))&gt;0, VLOOKUP(E3, [2]Capacity!$B$5:$I$35, MATCH(CONCATENATE(MAX(IF(VALUE(LEFT([2]Capacity!$D$5:$I$5,2))&lt;E5,VALUE(LEFT([2]Capacity!$D$5:$I$5,2)),0)), " HR Capacity Credit (%)"), [2]Capacity!$B$5:$I$5, 0),0), 0))*((E5-MAX(IF(VALUE(LEFT([2]Capacity!$D$5:$I$5,2))&lt;E5,VALUE(LEFT([2]Capacity!$D$5:$I$5,2)),0)))/(MIN(IF(VALUE(LEFT([2]Capacity!$D$5:$I$5,2))&gt;=E5,VALUE(LEFT([2]Capacity!$D$5:$I$5,2)),MAX(VALUE(LEFT([2]Capacity!$D$5:$I$5,2)))))-MAX(IF(VALUE(LEFT([2]Capacity!$D$5:$I$5,2))&lt;E5,VALUE(LEFT([2]Capacity!$D$5:$I$5,2)),0)))),VLOOKUP(E3, [2]Capacity!$B$5:$I$35, MATCH(CONCATENATE(MIN(IF(VALUE(LEFT([2]Capacity!$D$5:$I$5,2))&gt;=E5,VALUE(LEFT([2]Capacity!$D$5:$I$5,2)),MAX(VALUE(LEFT([2]Capacity!$D$5:$I$5,2))))), " HR Capacity Credit (%)"), [2]Capacity!$B$5:$I$5, 0),0))/100)</f>
        <v>2614106.25</v>
      </c>
      <c r="F16" s="14">
        <f t="array" ref="F16">F4*1000*VLOOKUP(F3,[2]Capacity!$B$5:$I$35,2,0)*(IF(MIN(IF(VALUE(LEFT([2]Capacity!$D$5:$I$5,2))&gt;=F5,VALUE(LEFT([2]Capacity!$D$5:$I$5,2)),MAX(VALUE(LEFT([2]Capacity!$D$5:$I$5,2)))))&gt;MAX(IF(VALUE(LEFT([2]Capacity!$D$5:$I$5,2))&lt;F5,VALUE(LEFT([2]Capacity!$D$5:$I$5,2)),0)),IF(MAX(IF(VALUE(LEFT([2]Capacity!$D$5:$I$5,2))&lt;F5,VALUE(LEFT([2]Capacity!$D$5:$I$5,2)),0))&gt;0, VLOOKUP(F3, [2]Capacity!$B$5:$I$35, MATCH(CONCATENATE(MAX(IF(VALUE(LEFT([2]Capacity!$D$5:$I$5,2))&lt;F5,VALUE(LEFT([2]Capacity!$D$5:$I$5,2)),0)), " HR Capacity Credit (%)"), [2]Capacity!$B$5:$I$5, 0),0), 0)+(VLOOKUP(F3, [2]Capacity!$B$5:$I$35, MATCH(CONCATENATE(MIN(IF(VALUE(LEFT([2]Capacity!$D$5:$I$5,2))&gt;=F5,VALUE(LEFT([2]Capacity!$D$5:$I$5,2)),MAX(VALUE(LEFT([2]Capacity!$D$5:$I$5,2))))), " HR Capacity Credit (%)"), [2]Capacity!$B$5:$I$5, 0),0)-IF(MAX(IF(VALUE(LEFT([2]Capacity!$D$5:$I$5,2))&lt;F5,VALUE(LEFT([2]Capacity!$D$5:$I$5,2)),0))&gt;0, VLOOKUP(F3, [2]Capacity!$B$5:$I$35, MATCH(CONCATENATE(MAX(IF(VALUE(LEFT([2]Capacity!$D$5:$I$5,2))&lt;F5,VALUE(LEFT([2]Capacity!$D$5:$I$5,2)),0)), " HR Capacity Credit (%)"), [2]Capacity!$B$5:$I$5, 0),0), 0))*((F5-MAX(IF(VALUE(LEFT([2]Capacity!$D$5:$I$5,2))&lt;F5,VALUE(LEFT([2]Capacity!$D$5:$I$5,2)),0)))/(MIN(IF(VALUE(LEFT([2]Capacity!$D$5:$I$5,2))&gt;=F5,VALUE(LEFT([2]Capacity!$D$5:$I$5,2)),MAX(VALUE(LEFT([2]Capacity!$D$5:$I$5,2)))))-MAX(IF(VALUE(LEFT([2]Capacity!$D$5:$I$5,2))&lt;F5,VALUE(LEFT([2]Capacity!$D$5:$I$5,2)),0)))),VLOOKUP(F3, [2]Capacity!$B$5:$I$35, MATCH(CONCATENATE(MIN(IF(VALUE(LEFT([2]Capacity!$D$5:$I$5,2))&gt;=F5,VALUE(LEFT([2]Capacity!$D$5:$I$5,2)),MAX(VALUE(LEFT([2]Capacity!$D$5:$I$5,2))))), " HR Capacity Credit (%)"), [2]Capacity!$B$5:$I$5, 0),0))/100)</f>
        <v>2691393.75</v>
      </c>
      <c r="G16" s="14">
        <f t="array" ref="G16">G4*1000*VLOOKUP(G3,[2]Capacity!$B$5:$I$35,2,0)*(IF(MIN(IF(VALUE(LEFT([2]Capacity!$D$5:$I$5,2))&gt;=G5,VALUE(LEFT([2]Capacity!$D$5:$I$5,2)),MAX(VALUE(LEFT([2]Capacity!$D$5:$I$5,2)))))&gt;MAX(IF(VALUE(LEFT([2]Capacity!$D$5:$I$5,2))&lt;G5,VALUE(LEFT([2]Capacity!$D$5:$I$5,2)),0)),IF(MAX(IF(VALUE(LEFT([2]Capacity!$D$5:$I$5,2))&lt;G5,VALUE(LEFT([2]Capacity!$D$5:$I$5,2)),0))&gt;0, VLOOKUP(G3, [2]Capacity!$B$5:$I$35, MATCH(CONCATENATE(MAX(IF(VALUE(LEFT([2]Capacity!$D$5:$I$5,2))&lt;G5,VALUE(LEFT([2]Capacity!$D$5:$I$5,2)),0)), " HR Capacity Credit (%)"), [2]Capacity!$B$5:$I$5, 0),0), 0)+(VLOOKUP(G3, [2]Capacity!$B$5:$I$35, MATCH(CONCATENATE(MIN(IF(VALUE(LEFT([2]Capacity!$D$5:$I$5,2))&gt;=G5,VALUE(LEFT([2]Capacity!$D$5:$I$5,2)),MAX(VALUE(LEFT([2]Capacity!$D$5:$I$5,2))))), " HR Capacity Credit (%)"), [2]Capacity!$B$5:$I$5, 0),0)-IF(MAX(IF(VALUE(LEFT([2]Capacity!$D$5:$I$5,2))&lt;G5,VALUE(LEFT([2]Capacity!$D$5:$I$5,2)),0))&gt;0, VLOOKUP(G3, [2]Capacity!$B$5:$I$35, MATCH(CONCATENATE(MAX(IF(VALUE(LEFT([2]Capacity!$D$5:$I$5,2))&lt;G5,VALUE(LEFT([2]Capacity!$D$5:$I$5,2)),0)), " HR Capacity Credit (%)"), [2]Capacity!$B$5:$I$5, 0),0), 0))*((G5-MAX(IF(VALUE(LEFT([2]Capacity!$D$5:$I$5,2))&lt;G5,VALUE(LEFT([2]Capacity!$D$5:$I$5,2)),0)))/(MIN(IF(VALUE(LEFT([2]Capacity!$D$5:$I$5,2))&gt;=G5,VALUE(LEFT([2]Capacity!$D$5:$I$5,2)),MAX(VALUE(LEFT([2]Capacity!$D$5:$I$5,2)))))-MAX(IF(VALUE(LEFT([2]Capacity!$D$5:$I$5,2))&lt;G5,VALUE(LEFT([2]Capacity!$D$5:$I$5,2)),0)))),VLOOKUP(G3, [2]Capacity!$B$5:$I$35, MATCH(CONCATENATE(MIN(IF(VALUE(LEFT([2]Capacity!$D$5:$I$5,2))&gt;=G5,VALUE(LEFT([2]Capacity!$D$5:$I$5,2)),MAX(VALUE(LEFT([2]Capacity!$D$5:$I$5,2))))), " HR Capacity Credit (%)"), [2]Capacity!$B$5:$I$5, 0),0))/100)</f>
        <v>2801081.25</v>
      </c>
      <c r="H16" s="14">
        <f t="array" ref="H16">H4*1000*VLOOKUP(H3,[2]Capacity!$B$5:$I$35,2,0)*(IF(MIN(IF(VALUE(LEFT([2]Capacity!$D$5:$I$5,2))&gt;=H5,VALUE(LEFT([2]Capacity!$D$5:$I$5,2)),MAX(VALUE(LEFT([2]Capacity!$D$5:$I$5,2)))))&gt;MAX(IF(VALUE(LEFT([2]Capacity!$D$5:$I$5,2))&lt;H5,VALUE(LEFT([2]Capacity!$D$5:$I$5,2)),0)),IF(MAX(IF(VALUE(LEFT([2]Capacity!$D$5:$I$5,2))&lt;H5,VALUE(LEFT([2]Capacity!$D$5:$I$5,2)),0))&gt;0, VLOOKUP(H3, [2]Capacity!$B$5:$I$35, MATCH(CONCATENATE(MAX(IF(VALUE(LEFT([2]Capacity!$D$5:$I$5,2))&lt;H5,VALUE(LEFT([2]Capacity!$D$5:$I$5,2)),0)), " HR Capacity Credit (%)"), [2]Capacity!$B$5:$I$5, 0),0), 0)+(VLOOKUP(H3, [2]Capacity!$B$5:$I$35, MATCH(CONCATENATE(MIN(IF(VALUE(LEFT([2]Capacity!$D$5:$I$5,2))&gt;=H5,VALUE(LEFT([2]Capacity!$D$5:$I$5,2)),MAX(VALUE(LEFT([2]Capacity!$D$5:$I$5,2))))), " HR Capacity Credit (%)"), [2]Capacity!$B$5:$I$5, 0),0)-IF(MAX(IF(VALUE(LEFT([2]Capacity!$D$5:$I$5,2))&lt;H5,VALUE(LEFT([2]Capacity!$D$5:$I$5,2)),0))&gt;0, VLOOKUP(H3, [2]Capacity!$B$5:$I$35, MATCH(CONCATENATE(MAX(IF(VALUE(LEFT([2]Capacity!$D$5:$I$5,2))&lt;H5,VALUE(LEFT([2]Capacity!$D$5:$I$5,2)),0)), " HR Capacity Credit (%)"), [2]Capacity!$B$5:$I$5, 0),0), 0))*((H5-MAX(IF(VALUE(LEFT([2]Capacity!$D$5:$I$5,2))&lt;H5,VALUE(LEFT([2]Capacity!$D$5:$I$5,2)),0)))/(MIN(IF(VALUE(LEFT([2]Capacity!$D$5:$I$5,2))&gt;=H5,VALUE(LEFT([2]Capacity!$D$5:$I$5,2)),MAX(VALUE(LEFT([2]Capacity!$D$5:$I$5,2)))))-MAX(IF(VALUE(LEFT([2]Capacity!$D$5:$I$5,2))&lt;H5,VALUE(LEFT([2]Capacity!$D$5:$I$5,2)),0)))),VLOOKUP(H3, [2]Capacity!$B$5:$I$35, MATCH(CONCATENATE(MIN(IF(VALUE(LEFT([2]Capacity!$D$5:$I$5,2))&gt;=H5,VALUE(LEFT([2]Capacity!$D$5:$I$5,2)),MAX(VALUE(LEFT([2]Capacity!$D$5:$I$5,2))))), " HR Capacity Credit (%)"), [2]Capacity!$B$5:$I$5, 0),0))/100)</f>
        <v>2793150</v>
      </c>
      <c r="I16" s="14">
        <f t="array" ref="I16">I4*1000*VLOOKUP(I3,[2]Capacity!$B$5:$I$35,2,0)*(IF(MIN(IF(VALUE(LEFT([2]Capacity!$D$5:$I$5,2))&gt;=I5,VALUE(LEFT([2]Capacity!$D$5:$I$5,2)),MAX(VALUE(LEFT([2]Capacity!$D$5:$I$5,2)))))&gt;MAX(IF(VALUE(LEFT([2]Capacity!$D$5:$I$5,2))&lt;I5,VALUE(LEFT([2]Capacity!$D$5:$I$5,2)),0)),IF(MAX(IF(VALUE(LEFT([2]Capacity!$D$5:$I$5,2))&lt;I5,VALUE(LEFT([2]Capacity!$D$5:$I$5,2)),0))&gt;0, VLOOKUP(I3, [2]Capacity!$B$5:$I$35, MATCH(CONCATENATE(MAX(IF(VALUE(LEFT([2]Capacity!$D$5:$I$5,2))&lt;I5,VALUE(LEFT([2]Capacity!$D$5:$I$5,2)),0)), " HR Capacity Credit (%)"), [2]Capacity!$B$5:$I$5, 0),0), 0)+(VLOOKUP(I3, [2]Capacity!$B$5:$I$35, MATCH(CONCATENATE(MIN(IF(VALUE(LEFT([2]Capacity!$D$5:$I$5,2))&gt;=I5,VALUE(LEFT([2]Capacity!$D$5:$I$5,2)),MAX(VALUE(LEFT([2]Capacity!$D$5:$I$5,2))))), " HR Capacity Credit (%)"), [2]Capacity!$B$5:$I$5, 0),0)-IF(MAX(IF(VALUE(LEFT([2]Capacity!$D$5:$I$5,2))&lt;I5,VALUE(LEFT([2]Capacity!$D$5:$I$5,2)),0))&gt;0, VLOOKUP(I3, [2]Capacity!$B$5:$I$35, MATCH(CONCATENATE(MAX(IF(VALUE(LEFT([2]Capacity!$D$5:$I$5,2))&lt;I5,VALUE(LEFT([2]Capacity!$D$5:$I$5,2)),0)), " HR Capacity Credit (%)"), [2]Capacity!$B$5:$I$5, 0),0), 0))*((I5-MAX(IF(VALUE(LEFT([2]Capacity!$D$5:$I$5,2))&lt;I5,VALUE(LEFT([2]Capacity!$D$5:$I$5,2)),0)))/(MIN(IF(VALUE(LEFT([2]Capacity!$D$5:$I$5,2))&gt;=I5,VALUE(LEFT([2]Capacity!$D$5:$I$5,2)),MAX(VALUE(LEFT([2]Capacity!$D$5:$I$5,2)))))-MAX(IF(VALUE(LEFT([2]Capacity!$D$5:$I$5,2))&lt;I5,VALUE(LEFT([2]Capacity!$D$5:$I$5,2)),0)))),VLOOKUP(I3, [2]Capacity!$B$5:$I$35, MATCH(CONCATENATE(MIN(IF(VALUE(LEFT([2]Capacity!$D$5:$I$5,2))&gt;=I5,VALUE(LEFT([2]Capacity!$D$5:$I$5,2)),MAX(VALUE(LEFT([2]Capacity!$D$5:$I$5,2))))), " HR Capacity Credit (%)"), [2]Capacity!$B$5:$I$5, 0),0))/100)</f>
        <v>2856093.75</v>
      </c>
      <c r="J16" s="14">
        <f t="array" ref="J16">J4*1000*VLOOKUP(J3,[2]Capacity!$B$5:$I$35,2,0)*(IF(MIN(IF(VALUE(LEFT([2]Capacity!$D$5:$I$5,2))&gt;=J5,VALUE(LEFT([2]Capacity!$D$5:$I$5,2)),MAX(VALUE(LEFT([2]Capacity!$D$5:$I$5,2)))))&gt;MAX(IF(VALUE(LEFT([2]Capacity!$D$5:$I$5,2))&lt;J5,VALUE(LEFT([2]Capacity!$D$5:$I$5,2)),0)),IF(MAX(IF(VALUE(LEFT([2]Capacity!$D$5:$I$5,2))&lt;J5,VALUE(LEFT([2]Capacity!$D$5:$I$5,2)),0))&gt;0, VLOOKUP(J3, [2]Capacity!$B$5:$I$35, MATCH(CONCATENATE(MAX(IF(VALUE(LEFT([2]Capacity!$D$5:$I$5,2))&lt;J5,VALUE(LEFT([2]Capacity!$D$5:$I$5,2)),0)), " HR Capacity Credit (%)"), [2]Capacity!$B$5:$I$5, 0),0), 0)+(VLOOKUP(J3, [2]Capacity!$B$5:$I$35, MATCH(CONCATENATE(MIN(IF(VALUE(LEFT([2]Capacity!$D$5:$I$5,2))&gt;=J5,VALUE(LEFT([2]Capacity!$D$5:$I$5,2)),MAX(VALUE(LEFT([2]Capacity!$D$5:$I$5,2))))), " HR Capacity Credit (%)"), [2]Capacity!$B$5:$I$5, 0),0)-IF(MAX(IF(VALUE(LEFT([2]Capacity!$D$5:$I$5,2))&lt;J5,VALUE(LEFT([2]Capacity!$D$5:$I$5,2)),0))&gt;0, VLOOKUP(J3, [2]Capacity!$B$5:$I$35, MATCH(CONCATENATE(MAX(IF(VALUE(LEFT([2]Capacity!$D$5:$I$5,2))&lt;J5,VALUE(LEFT([2]Capacity!$D$5:$I$5,2)),0)), " HR Capacity Credit (%)"), [2]Capacity!$B$5:$I$5, 0),0), 0))*((J5-MAX(IF(VALUE(LEFT([2]Capacity!$D$5:$I$5,2))&lt;J5,VALUE(LEFT([2]Capacity!$D$5:$I$5,2)),0)))/(MIN(IF(VALUE(LEFT([2]Capacity!$D$5:$I$5,2))&gt;=J5,VALUE(LEFT([2]Capacity!$D$5:$I$5,2)),MAX(VALUE(LEFT([2]Capacity!$D$5:$I$5,2)))))-MAX(IF(VALUE(LEFT([2]Capacity!$D$5:$I$5,2))&lt;J5,VALUE(LEFT([2]Capacity!$D$5:$I$5,2)),0)))),VLOOKUP(J3, [2]Capacity!$B$5:$I$35, MATCH(CONCATENATE(MIN(IF(VALUE(LEFT([2]Capacity!$D$5:$I$5,2))&gt;=J5,VALUE(LEFT([2]Capacity!$D$5:$I$5,2)),MAX(VALUE(LEFT([2]Capacity!$D$5:$I$5,2))))), " HR Capacity Credit (%)"), [2]Capacity!$B$5:$I$5, 0),0))/100)</f>
        <v>2903175</v>
      </c>
      <c r="K16" s="14">
        <f t="array" ref="K16">K4*1000*VLOOKUP(K3,[2]Capacity!$B$5:$I$35,2,0)*(IF(MIN(IF(VALUE(LEFT([2]Capacity!$D$5:$I$5,2))&gt;=K5,VALUE(LEFT([2]Capacity!$D$5:$I$5,2)),MAX(VALUE(LEFT([2]Capacity!$D$5:$I$5,2)))))&gt;MAX(IF(VALUE(LEFT([2]Capacity!$D$5:$I$5,2))&lt;K5,VALUE(LEFT([2]Capacity!$D$5:$I$5,2)),0)),IF(MAX(IF(VALUE(LEFT([2]Capacity!$D$5:$I$5,2))&lt;K5,VALUE(LEFT([2]Capacity!$D$5:$I$5,2)),0))&gt;0, VLOOKUP(K3, [2]Capacity!$B$5:$I$35, MATCH(CONCATENATE(MAX(IF(VALUE(LEFT([2]Capacity!$D$5:$I$5,2))&lt;K5,VALUE(LEFT([2]Capacity!$D$5:$I$5,2)),0)), " HR Capacity Credit (%)"), [2]Capacity!$B$5:$I$5, 0),0), 0)+(VLOOKUP(K3, [2]Capacity!$B$5:$I$35, MATCH(CONCATENATE(MIN(IF(VALUE(LEFT([2]Capacity!$D$5:$I$5,2))&gt;=K5,VALUE(LEFT([2]Capacity!$D$5:$I$5,2)),MAX(VALUE(LEFT([2]Capacity!$D$5:$I$5,2))))), " HR Capacity Credit (%)"), [2]Capacity!$B$5:$I$5, 0),0)-IF(MAX(IF(VALUE(LEFT([2]Capacity!$D$5:$I$5,2))&lt;K5,VALUE(LEFT([2]Capacity!$D$5:$I$5,2)),0))&gt;0, VLOOKUP(K3, [2]Capacity!$B$5:$I$35, MATCH(CONCATENATE(MAX(IF(VALUE(LEFT([2]Capacity!$D$5:$I$5,2))&lt;K5,VALUE(LEFT([2]Capacity!$D$5:$I$5,2)),0)), " HR Capacity Credit (%)"), [2]Capacity!$B$5:$I$5, 0),0), 0))*((K5-MAX(IF(VALUE(LEFT([2]Capacity!$D$5:$I$5,2))&lt;K5,VALUE(LEFT([2]Capacity!$D$5:$I$5,2)),0)))/(MIN(IF(VALUE(LEFT([2]Capacity!$D$5:$I$5,2))&gt;=K5,VALUE(LEFT([2]Capacity!$D$5:$I$5,2)),MAX(VALUE(LEFT([2]Capacity!$D$5:$I$5,2)))))-MAX(IF(VALUE(LEFT([2]Capacity!$D$5:$I$5,2))&lt;K5,VALUE(LEFT([2]Capacity!$D$5:$I$5,2)),0)))),VLOOKUP(K3, [2]Capacity!$B$5:$I$35, MATCH(CONCATENATE(MIN(IF(VALUE(LEFT([2]Capacity!$D$5:$I$5,2))&gt;=K5,VALUE(LEFT([2]Capacity!$D$5:$I$5,2)),MAX(VALUE(LEFT([2]Capacity!$D$5:$I$5,2))))), " HR Capacity Credit (%)"), [2]Capacity!$B$5:$I$5, 0),0))/100)</f>
        <v>2538607.5</v>
      </c>
      <c r="L16" s="14">
        <f t="array" ref="L16">L4*1000*VLOOKUP(L3,[2]Capacity!$B$5:$I$35,2,0)*(IF(MIN(IF(VALUE(LEFT([2]Capacity!$D$5:$I$5,2))&gt;=L5,VALUE(LEFT([2]Capacity!$D$5:$I$5,2)),MAX(VALUE(LEFT([2]Capacity!$D$5:$I$5,2)))))&gt;MAX(IF(VALUE(LEFT([2]Capacity!$D$5:$I$5,2))&lt;L5,VALUE(LEFT([2]Capacity!$D$5:$I$5,2)),0)),IF(MAX(IF(VALUE(LEFT([2]Capacity!$D$5:$I$5,2))&lt;L5,VALUE(LEFT([2]Capacity!$D$5:$I$5,2)),0))&gt;0, VLOOKUP(L3, [2]Capacity!$B$5:$I$35, MATCH(CONCATENATE(MAX(IF(VALUE(LEFT([2]Capacity!$D$5:$I$5,2))&lt;L5,VALUE(LEFT([2]Capacity!$D$5:$I$5,2)),0)), " HR Capacity Credit (%)"), [2]Capacity!$B$5:$I$5, 0),0), 0)+(VLOOKUP(L3, [2]Capacity!$B$5:$I$35, MATCH(CONCATENATE(MIN(IF(VALUE(LEFT([2]Capacity!$D$5:$I$5,2))&gt;=L5,VALUE(LEFT([2]Capacity!$D$5:$I$5,2)),MAX(VALUE(LEFT([2]Capacity!$D$5:$I$5,2))))), " HR Capacity Credit (%)"), [2]Capacity!$B$5:$I$5, 0),0)-IF(MAX(IF(VALUE(LEFT([2]Capacity!$D$5:$I$5,2))&lt;L5,VALUE(LEFT([2]Capacity!$D$5:$I$5,2)),0))&gt;0, VLOOKUP(L3, [2]Capacity!$B$5:$I$35, MATCH(CONCATENATE(MAX(IF(VALUE(LEFT([2]Capacity!$D$5:$I$5,2))&lt;L5,VALUE(LEFT([2]Capacity!$D$5:$I$5,2)),0)), " HR Capacity Credit (%)"), [2]Capacity!$B$5:$I$5, 0),0), 0))*((L5-MAX(IF(VALUE(LEFT([2]Capacity!$D$5:$I$5,2))&lt;L5,VALUE(LEFT([2]Capacity!$D$5:$I$5,2)),0)))/(MIN(IF(VALUE(LEFT([2]Capacity!$D$5:$I$5,2))&gt;=L5,VALUE(LEFT([2]Capacity!$D$5:$I$5,2)),MAX(VALUE(LEFT([2]Capacity!$D$5:$I$5,2)))))-MAX(IF(VALUE(LEFT([2]Capacity!$D$5:$I$5,2))&lt;L5,VALUE(LEFT([2]Capacity!$D$5:$I$5,2)),0)))),VLOOKUP(L3, [2]Capacity!$B$5:$I$35, MATCH(CONCATENATE(MIN(IF(VALUE(LEFT([2]Capacity!$D$5:$I$5,2))&gt;=L5,VALUE(LEFT([2]Capacity!$D$5:$I$5,2)),MAX(VALUE(LEFT([2]Capacity!$D$5:$I$5,2))))), " HR Capacity Credit (%)"), [2]Capacity!$B$5:$I$5, 0),0))/100)</f>
        <v>2312721</v>
      </c>
      <c r="M16" s="14">
        <f t="array" ref="M16">M4*1000*VLOOKUP(M3,[2]Capacity!$B$5:$I$35,2,0)*(IF(MIN(IF(VALUE(LEFT([2]Capacity!$D$5:$I$5,2))&gt;=M5,VALUE(LEFT([2]Capacity!$D$5:$I$5,2)),MAX(VALUE(LEFT([2]Capacity!$D$5:$I$5,2)))))&gt;MAX(IF(VALUE(LEFT([2]Capacity!$D$5:$I$5,2))&lt;M5,VALUE(LEFT([2]Capacity!$D$5:$I$5,2)),0)),IF(MAX(IF(VALUE(LEFT([2]Capacity!$D$5:$I$5,2))&lt;M5,VALUE(LEFT([2]Capacity!$D$5:$I$5,2)),0))&gt;0, VLOOKUP(M3, [2]Capacity!$B$5:$I$35, MATCH(CONCATENATE(MAX(IF(VALUE(LEFT([2]Capacity!$D$5:$I$5,2))&lt;M5,VALUE(LEFT([2]Capacity!$D$5:$I$5,2)),0)), " HR Capacity Credit (%)"), [2]Capacity!$B$5:$I$5, 0),0), 0)+(VLOOKUP(M3, [2]Capacity!$B$5:$I$35, MATCH(CONCATENATE(MIN(IF(VALUE(LEFT([2]Capacity!$D$5:$I$5,2))&gt;=M5,VALUE(LEFT([2]Capacity!$D$5:$I$5,2)),MAX(VALUE(LEFT([2]Capacity!$D$5:$I$5,2))))), " HR Capacity Credit (%)"), [2]Capacity!$B$5:$I$5, 0),0)-IF(MAX(IF(VALUE(LEFT([2]Capacity!$D$5:$I$5,2))&lt;M5,VALUE(LEFT([2]Capacity!$D$5:$I$5,2)),0))&gt;0, VLOOKUP(M3, [2]Capacity!$B$5:$I$35, MATCH(CONCATENATE(MAX(IF(VALUE(LEFT([2]Capacity!$D$5:$I$5,2))&lt;M5,VALUE(LEFT([2]Capacity!$D$5:$I$5,2)),0)), " HR Capacity Credit (%)"), [2]Capacity!$B$5:$I$5, 0),0), 0))*((M5-MAX(IF(VALUE(LEFT([2]Capacity!$D$5:$I$5,2))&lt;M5,VALUE(LEFT([2]Capacity!$D$5:$I$5,2)),0)))/(MIN(IF(VALUE(LEFT([2]Capacity!$D$5:$I$5,2))&gt;=M5,VALUE(LEFT([2]Capacity!$D$5:$I$5,2)),MAX(VALUE(LEFT([2]Capacity!$D$5:$I$5,2)))))-MAX(IF(VALUE(LEFT([2]Capacity!$D$5:$I$5,2))&lt;M5,VALUE(LEFT([2]Capacity!$D$5:$I$5,2)),0)))),VLOOKUP(M3, [2]Capacity!$B$5:$I$35, MATCH(CONCATENATE(MIN(IF(VALUE(LEFT([2]Capacity!$D$5:$I$5,2))&gt;=M5,VALUE(LEFT([2]Capacity!$D$5:$I$5,2)),MAX(VALUE(LEFT([2]Capacity!$D$5:$I$5,2))))), " HR Capacity Credit (%)"), [2]Capacity!$B$5:$I$5, 0),0))/100)</f>
        <v>2278361.25</v>
      </c>
      <c r="N16" s="14">
        <f t="array" ref="N16">N4*1000*VLOOKUP(N3,[2]Capacity!$B$5:$I$35,2,0)*(IF(MIN(IF(VALUE(LEFT([2]Capacity!$D$5:$I$5,2))&gt;=N5,VALUE(LEFT([2]Capacity!$D$5:$I$5,2)),MAX(VALUE(LEFT([2]Capacity!$D$5:$I$5,2)))))&gt;MAX(IF(VALUE(LEFT([2]Capacity!$D$5:$I$5,2))&lt;N5,VALUE(LEFT([2]Capacity!$D$5:$I$5,2)),0)),IF(MAX(IF(VALUE(LEFT([2]Capacity!$D$5:$I$5,2))&lt;N5,VALUE(LEFT([2]Capacity!$D$5:$I$5,2)),0))&gt;0, VLOOKUP(N3, [2]Capacity!$B$5:$I$35, MATCH(CONCATENATE(MAX(IF(VALUE(LEFT([2]Capacity!$D$5:$I$5,2))&lt;N5,VALUE(LEFT([2]Capacity!$D$5:$I$5,2)),0)), " HR Capacity Credit (%)"), [2]Capacity!$B$5:$I$5, 0),0), 0)+(VLOOKUP(N3, [2]Capacity!$B$5:$I$35, MATCH(CONCATENATE(MIN(IF(VALUE(LEFT([2]Capacity!$D$5:$I$5,2))&gt;=N5,VALUE(LEFT([2]Capacity!$D$5:$I$5,2)),MAX(VALUE(LEFT([2]Capacity!$D$5:$I$5,2))))), " HR Capacity Credit (%)"), [2]Capacity!$B$5:$I$5, 0),0)-IF(MAX(IF(VALUE(LEFT([2]Capacity!$D$5:$I$5,2))&lt;N5,VALUE(LEFT([2]Capacity!$D$5:$I$5,2)),0))&gt;0, VLOOKUP(N3, [2]Capacity!$B$5:$I$35, MATCH(CONCATENATE(MAX(IF(VALUE(LEFT([2]Capacity!$D$5:$I$5,2))&lt;N5,VALUE(LEFT([2]Capacity!$D$5:$I$5,2)),0)), " HR Capacity Credit (%)"), [2]Capacity!$B$5:$I$5, 0),0), 0))*((N5-MAX(IF(VALUE(LEFT([2]Capacity!$D$5:$I$5,2))&lt;N5,VALUE(LEFT([2]Capacity!$D$5:$I$5,2)),0)))/(MIN(IF(VALUE(LEFT([2]Capacity!$D$5:$I$5,2))&gt;=N5,VALUE(LEFT([2]Capacity!$D$5:$I$5,2)),MAX(VALUE(LEFT([2]Capacity!$D$5:$I$5,2)))))-MAX(IF(VALUE(LEFT([2]Capacity!$D$5:$I$5,2))&lt;N5,VALUE(LEFT([2]Capacity!$D$5:$I$5,2)),0)))),VLOOKUP(N3, [2]Capacity!$B$5:$I$35, MATCH(CONCATENATE(MIN(IF(VALUE(LEFT([2]Capacity!$D$5:$I$5,2))&gt;=N5,VALUE(LEFT([2]Capacity!$D$5:$I$5,2)),MAX(VALUE(LEFT([2]Capacity!$D$5:$I$5,2))))), " HR Capacity Credit (%)"), [2]Capacity!$B$5:$I$5, 0),0))/100)</f>
        <v>2216592</v>
      </c>
      <c r="O16" s="14">
        <f t="array" ref="O16">O4*1000*VLOOKUP(O3,[2]Capacity!$B$5:$I$35,2,0)*(IF(MIN(IF(VALUE(LEFT([2]Capacity!$D$5:$I$5,2))&gt;=O5,VALUE(LEFT([2]Capacity!$D$5:$I$5,2)),MAX(VALUE(LEFT([2]Capacity!$D$5:$I$5,2)))))&gt;MAX(IF(VALUE(LEFT([2]Capacity!$D$5:$I$5,2))&lt;O5,VALUE(LEFT([2]Capacity!$D$5:$I$5,2)),0)),IF(MAX(IF(VALUE(LEFT([2]Capacity!$D$5:$I$5,2))&lt;O5,VALUE(LEFT([2]Capacity!$D$5:$I$5,2)),0))&gt;0, VLOOKUP(O3, [2]Capacity!$B$5:$I$35, MATCH(CONCATENATE(MAX(IF(VALUE(LEFT([2]Capacity!$D$5:$I$5,2))&lt;O5,VALUE(LEFT([2]Capacity!$D$5:$I$5,2)),0)), " HR Capacity Credit (%)"), [2]Capacity!$B$5:$I$5, 0),0), 0)+(VLOOKUP(O3, [2]Capacity!$B$5:$I$35, MATCH(CONCATENATE(MIN(IF(VALUE(LEFT([2]Capacity!$D$5:$I$5,2))&gt;=O5,VALUE(LEFT([2]Capacity!$D$5:$I$5,2)),MAX(VALUE(LEFT([2]Capacity!$D$5:$I$5,2))))), " HR Capacity Credit (%)"), [2]Capacity!$B$5:$I$5, 0),0)-IF(MAX(IF(VALUE(LEFT([2]Capacity!$D$5:$I$5,2))&lt;O5,VALUE(LEFT([2]Capacity!$D$5:$I$5,2)),0))&gt;0, VLOOKUP(O3, [2]Capacity!$B$5:$I$35, MATCH(CONCATENATE(MAX(IF(VALUE(LEFT([2]Capacity!$D$5:$I$5,2))&lt;O5,VALUE(LEFT([2]Capacity!$D$5:$I$5,2)),0)), " HR Capacity Credit (%)"), [2]Capacity!$B$5:$I$5, 0),0), 0))*((O5-MAX(IF(VALUE(LEFT([2]Capacity!$D$5:$I$5,2))&lt;O5,VALUE(LEFT([2]Capacity!$D$5:$I$5,2)),0)))/(MIN(IF(VALUE(LEFT([2]Capacity!$D$5:$I$5,2))&gt;=O5,VALUE(LEFT([2]Capacity!$D$5:$I$5,2)),MAX(VALUE(LEFT([2]Capacity!$D$5:$I$5,2)))))-MAX(IF(VALUE(LEFT([2]Capacity!$D$5:$I$5,2))&lt;O5,VALUE(LEFT([2]Capacity!$D$5:$I$5,2)),0)))),VLOOKUP(O3, [2]Capacity!$B$5:$I$35, MATCH(CONCATENATE(MIN(IF(VALUE(LEFT([2]Capacity!$D$5:$I$5,2))&gt;=O5,VALUE(LEFT([2]Capacity!$D$5:$I$5,2)),MAX(VALUE(LEFT([2]Capacity!$D$5:$I$5,2))))), " HR Capacity Credit (%)"), [2]Capacity!$B$5:$I$5, 0),0))/100)</f>
        <v>2282616</v>
      </c>
      <c r="P16" s="14">
        <f t="array" ref="P16">P4*1000*VLOOKUP(P3,[2]Capacity!$B$5:$I$35,2,0)*(IF(MIN(IF(VALUE(LEFT([2]Capacity!$D$5:$I$5,2))&gt;=P5,VALUE(LEFT([2]Capacity!$D$5:$I$5,2)),MAX(VALUE(LEFT([2]Capacity!$D$5:$I$5,2)))))&gt;MAX(IF(VALUE(LEFT([2]Capacity!$D$5:$I$5,2))&lt;P5,VALUE(LEFT([2]Capacity!$D$5:$I$5,2)),0)),IF(MAX(IF(VALUE(LEFT([2]Capacity!$D$5:$I$5,2))&lt;P5,VALUE(LEFT([2]Capacity!$D$5:$I$5,2)),0))&gt;0, VLOOKUP(P3, [2]Capacity!$B$5:$I$35, MATCH(CONCATENATE(MAX(IF(VALUE(LEFT([2]Capacity!$D$5:$I$5,2))&lt;P5,VALUE(LEFT([2]Capacity!$D$5:$I$5,2)),0)), " HR Capacity Credit (%)"), [2]Capacity!$B$5:$I$5, 0),0), 0)+(VLOOKUP(P3, [2]Capacity!$B$5:$I$35, MATCH(CONCATENATE(MIN(IF(VALUE(LEFT([2]Capacity!$D$5:$I$5,2))&gt;=P5,VALUE(LEFT([2]Capacity!$D$5:$I$5,2)),MAX(VALUE(LEFT([2]Capacity!$D$5:$I$5,2))))), " HR Capacity Credit (%)"), [2]Capacity!$B$5:$I$5, 0),0)-IF(MAX(IF(VALUE(LEFT([2]Capacity!$D$5:$I$5,2))&lt;P5,VALUE(LEFT([2]Capacity!$D$5:$I$5,2)),0))&gt;0, VLOOKUP(P3, [2]Capacity!$B$5:$I$35, MATCH(CONCATENATE(MAX(IF(VALUE(LEFT([2]Capacity!$D$5:$I$5,2))&lt;P5,VALUE(LEFT([2]Capacity!$D$5:$I$5,2)),0)), " HR Capacity Credit (%)"), [2]Capacity!$B$5:$I$5, 0),0), 0))*((P5-MAX(IF(VALUE(LEFT([2]Capacity!$D$5:$I$5,2))&lt;P5,VALUE(LEFT([2]Capacity!$D$5:$I$5,2)),0)))/(MIN(IF(VALUE(LEFT([2]Capacity!$D$5:$I$5,2))&gt;=P5,VALUE(LEFT([2]Capacity!$D$5:$I$5,2)),MAX(VALUE(LEFT([2]Capacity!$D$5:$I$5,2)))))-MAX(IF(VALUE(LEFT([2]Capacity!$D$5:$I$5,2))&lt;P5,VALUE(LEFT([2]Capacity!$D$5:$I$5,2)),0)))),VLOOKUP(P3, [2]Capacity!$B$5:$I$35, MATCH(CONCATENATE(MIN(IF(VALUE(LEFT([2]Capacity!$D$5:$I$5,2))&gt;=P5,VALUE(LEFT([2]Capacity!$D$5:$I$5,2)),MAX(VALUE(LEFT([2]Capacity!$D$5:$I$5,2))))), " HR Capacity Credit (%)"), [2]Capacity!$B$5:$I$5, 0),0))/100)</f>
        <v>2280348</v>
      </c>
      <c r="Q16" s="14">
        <f t="array" ref="Q16">Q4*1000*VLOOKUP(Q3,[2]Capacity!$B$5:$I$35,2,0)*(IF(MIN(IF(VALUE(LEFT([2]Capacity!$D$5:$I$5,2))&gt;=Q5,VALUE(LEFT([2]Capacity!$D$5:$I$5,2)),MAX(VALUE(LEFT([2]Capacity!$D$5:$I$5,2)))))&gt;MAX(IF(VALUE(LEFT([2]Capacity!$D$5:$I$5,2))&lt;Q5,VALUE(LEFT([2]Capacity!$D$5:$I$5,2)),0)),IF(MAX(IF(VALUE(LEFT([2]Capacity!$D$5:$I$5,2))&lt;Q5,VALUE(LEFT([2]Capacity!$D$5:$I$5,2)),0))&gt;0, VLOOKUP(Q3, [2]Capacity!$B$5:$I$35, MATCH(CONCATENATE(MAX(IF(VALUE(LEFT([2]Capacity!$D$5:$I$5,2))&lt;Q5,VALUE(LEFT([2]Capacity!$D$5:$I$5,2)),0)), " HR Capacity Credit (%)"), [2]Capacity!$B$5:$I$5, 0),0), 0)+(VLOOKUP(Q3, [2]Capacity!$B$5:$I$35, MATCH(CONCATENATE(MIN(IF(VALUE(LEFT([2]Capacity!$D$5:$I$5,2))&gt;=Q5,VALUE(LEFT([2]Capacity!$D$5:$I$5,2)),MAX(VALUE(LEFT([2]Capacity!$D$5:$I$5,2))))), " HR Capacity Credit (%)"), [2]Capacity!$B$5:$I$5, 0),0)-IF(MAX(IF(VALUE(LEFT([2]Capacity!$D$5:$I$5,2))&lt;Q5,VALUE(LEFT([2]Capacity!$D$5:$I$5,2)),0))&gt;0, VLOOKUP(Q3, [2]Capacity!$B$5:$I$35, MATCH(CONCATENATE(MAX(IF(VALUE(LEFT([2]Capacity!$D$5:$I$5,2))&lt;Q5,VALUE(LEFT([2]Capacity!$D$5:$I$5,2)),0)), " HR Capacity Credit (%)"), [2]Capacity!$B$5:$I$5, 0),0), 0))*((Q5-MAX(IF(VALUE(LEFT([2]Capacity!$D$5:$I$5,2))&lt;Q5,VALUE(LEFT([2]Capacity!$D$5:$I$5,2)),0)))/(MIN(IF(VALUE(LEFT([2]Capacity!$D$5:$I$5,2))&gt;=Q5,VALUE(LEFT([2]Capacity!$D$5:$I$5,2)),MAX(VALUE(LEFT([2]Capacity!$D$5:$I$5,2)))))-MAX(IF(VALUE(LEFT([2]Capacity!$D$5:$I$5,2))&lt;Q5,VALUE(LEFT([2]Capacity!$D$5:$I$5,2)),0)))),VLOOKUP(Q3, [2]Capacity!$B$5:$I$35, MATCH(CONCATENATE(MIN(IF(VALUE(LEFT([2]Capacity!$D$5:$I$5,2))&gt;=Q5,VALUE(LEFT([2]Capacity!$D$5:$I$5,2)),MAX(VALUE(LEFT([2]Capacity!$D$5:$I$5,2))))), " HR Capacity Credit (%)"), [2]Capacity!$B$5:$I$5, 0),0))/100)</f>
        <v>2222797.5</v>
      </c>
      <c r="R16" s="14">
        <f t="array" ref="R16">R4*1000*VLOOKUP(R3,[2]Capacity!$B$5:$I$35,2,0)*(IF(MIN(IF(VALUE(LEFT([2]Capacity!$D$5:$I$5,2))&gt;=R5,VALUE(LEFT([2]Capacity!$D$5:$I$5,2)),MAX(VALUE(LEFT([2]Capacity!$D$5:$I$5,2)))))&gt;MAX(IF(VALUE(LEFT([2]Capacity!$D$5:$I$5,2))&lt;R5,VALUE(LEFT([2]Capacity!$D$5:$I$5,2)),0)),IF(MAX(IF(VALUE(LEFT([2]Capacity!$D$5:$I$5,2))&lt;R5,VALUE(LEFT([2]Capacity!$D$5:$I$5,2)),0))&gt;0, VLOOKUP(R3, [2]Capacity!$B$5:$I$35, MATCH(CONCATENATE(MAX(IF(VALUE(LEFT([2]Capacity!$D$5:$I$5,2))&lt;R5,VALUE(LEFT([2]Capacity!$D$5:$I$5,2)),0)), " HR Capacity Credit (%)"), [2]Capacity!$B$5:$I$5, 0),0), 0)+(VLOOKUP(R3, [2]Capacity!$B$5:$I$35, MATCH(CONCATENATE(MIN(IF(VALUE(LEFT([2]Capacity!$D$5:$I$5,2))&gt;=R5,VALUE(LEFT([2]Capacity!$D$5:$I$5,2)),MAX(VALUE(LEFT([2]Capacity!$D$5:$I$5,2))))), " HR Capacity Credit (%)"), [2]Capacity!$B$5:$I$5, 0),0)-IF(MAX(IF(VALUE(LEFT([2]Capacity!$D$5:$I$5,2))&lt;R5,VALUE(LEFT([2]Capacity!$D$5:$I$5,2)),0))&gt;0, VLOOKUP(R3, [2]Capacity!$B$5:$I$35, MATCH(CONCATENATE(MAX(IF(VALUE(LEFT([2]Capacity!$D$5:$I$5,2))&lt;R5,VALUE(LEFT([2]Capacity!$D$5:$I$5,2)),0)), " HR Capacity Credit (%)"), [2]Capacity!$B$5:$I$5, 0),0), 0))*((R5-MAX(IF(VALUE(LEFT([2]Capacity!$D$5:$I$5,2))&lt;R5,VALUE(LEFT([2]Capacity!$D$5:$I$5,2)),0)))/(MIN(IF(VALUE(LEFT([2]Capacity!$D$5:$I$5,2))&gt;=R5,VALUE(LEFT([2]Capacity!$D$5:$I$5,2)),MAX(VALUE(LEFT([2]Capacity!$D$5:$I$5,2)))))-MAX(IF(VALUE(LEFT([2]Capacity!$D$5:$I$5,2))&lt;R5,VALUE(LEFT([2]Capacity!$D$5:$I$5,2)),0)))),VLOOKUP(R3, [2]Capacity!$B$5:$I$35, MATCH(CONCATENATE(MIN(IF(VALUE(LEFT([2]Capacity!$D$5:$I$5,2))&gt;=R5,VALUE(LEFT([2]Capacity!$D$5:$I$5,2)),MAX(VALUE(LEFT([2]Capacity!$D$5:$I$5,2))))), " HR Capacity Credit (%)"), [2]Capacity!$B$5:$I$5, 0),0))/100)</f>
        <v>2309175</v>
      </c>
      <c r="S16" s="14">
        <f t="array" ref="S16">S4*1000*VLOOKUP(S3,[2]Capacity!$B$5:$I$35,2,0)*(IF(MIN(IF(VALUE(LEFT([2]Capacity!$D$5:$I$5,2))&gt;=S5,VALUE(LEFT([2]Capacity!$D$5:$I$5,2)),MAX(VALUE(LEFT([2]Capacity!$D$5:$I$5,2)))))&gt;MAX(IF(VALUE(LEFT([2]Capacity!$D$5:$I$5,2))&lt;S5,VALUE(LEFT([2]Capacity!$D$5:$I$5,2)),0)),IF(MAX(IF(VALUE(LEFT([2]Capacity!$D$5:$I$5,2))&lt;S5,VALUE(LEFT([2]Capacity!$D$5:$I$5,2)),0))&gt;0, VLOOKUP(S3, [2]Capacity!$B$5:$I$35, MATCH(CONCATENATE(MAX(IF(VALUE(LEFT([2]Capacity!$D$5:$I$5,2))&lt;S5,VALUE(LEFT([2]Capacity!$D$5:$I$5,2)),0)), " HR Capacity Credit (%)"), [2]Capacity!$B$5:$I$5, 0),0), 0)+(VLOOKUP(S3, [2]Capacity!$B$5:$I$35, MATCH(CONCATENATE(MIN(IF(VALUE(LEFT([2]Capacity!$D$5:$I$5,2))&gt;=S5,VALUE(LEFT([2]Capacity!$D$5:$I$5,2)),MAX(VALUE(LEFT([2]Capacity!$D$5:$I$5,2))))), " HR Capacity Credit (%)"), [2]Capacity!$B$5:$I$5, 0),0)-IF(MAX(IF(VALUE(LEFT([2]Capacity!$D$5:$I$5,2))&lt;S5,VALUE(LEFT([2]Capacity!$D$5:$I$5,2)),0))&gt;0, VLOOKUP(S3, [2]Capacity!$B$5:$I$35, MATCH(CONCATENATE(MAX(IF(VALUE(LEFT([2]Capacity!$D$5:$I$5,2))&lt;S5,VALUE(LEFT([2]Capacity!$D$5:$I$5,2)),0)), " HR Capacity Credit (%)"), [2]Capacity!$B$5:$I$5, 0),0), 0))*((S5-MAX(IF(VALUE(LEFT([2]Capacity!$D$5:$I$5,2))&lt;S5,VALUE(LEFT([2]Capacity!$D$5:$I$5,2)),0)))/(MIN(IF(VALUE(LEFT([2]Capacity!$D$5:$I$5,2))&gt;=S5,VALUE(LEFT([2]Capacity!$D$5:$I$5,2)),MAX(VALUE(LEFT([2]Capacity!$D$5:$I$5,2)))))-MAX(IF(VALUE(LEFT([2]Capacity!$D$5:$I$5,2))&lt;S5,VALUE(LEFT([2]Capacity!$D$5:$I$5,2)),0)))),VLOOKUP(S3, [2]Capacity!$B$5:$I$35, MATCH(CONCATENATE(MIN(IF(VALUE(LEFT([2]Capacity!$D$5:$I$5,2))&gt;=S5,VALUE(LEFT([2]Capacity!$D$5:$I$5,2)),MAX(VALUE(LEFT([2]Capacity!$D$5:$I$5,2))))), " HR Capacity Credit (%)"), [2]Capacity!$B$5:$I$5, 0),0))/100)</f>
        <v>2253217.5</v>
      </c>
      <c r="T16" s="14">
        <f t="array" ref="T16">T4*1000*VLOOKUP(T3,[2]Capacity!$B$5:$I$35,2,0)*(IF(MIN(IF(VALUE(LEFT([2]Capacity!$D$5:$I$5,2))&gt;=T5,VALUE(LEFT([2]Capacity!$D$5:$I$5,2)),MAX(VALUE(LEFT([2]Capacity!$D$5:$I$5,2)))))&gt;MAX(IF(VALUE(LEFT([2]Capacity!$D$5:$I$5,2))&lt;T5,VALUE(LEFT([2]Capacity!$D$5:$I$5,2)),0)),IF(MAX(IF(VALUE(LEFT([2]Capacity!$D$5:$I$5,2))&lt;T5,VALUE(LEFT([2]Capacity!$D$5:$I$5,2)),0))&gt;0, VLOOKUP(T3, [2]Capacity!$B$5:$I$35, MATCH(CONCATENATE(MAX(IF(VALUE(LEFT([2]Capacity!$D$5:$I$5,2))&lt;T5,VALUE(LEFT([2]Capacity!$D$5:$I$5,2)),0)), " HR Capacity Credit (%)"), [2]Capacity!$B$5:$I$5, 0),0), 0)+(VLOOKUP(T3, [2]Capacity!$B$5:$I$35, MATCH(CONCATENATE(MIN(IF(VALUE(LEFT([2]Capacity!$D$5:$I$5,2))&gt;=T5,VALUE(LEFT([2]Capacity!$D$5:$I$5,2)),MAX(VALUE(LEFT([2]Capacity!$D$5:$I$5,2))))), " HR Capacity Credit (%)"), [2]Capacity!$B$5:$I$5, 0),0)-IF(MAX(IF(VALUE(LEFT([2]Capacity!$D$5:$I$5,2))&lt;T5,VALUE(LEFT([2]Capacity!$D$5:$I$5,2)),0))&gt;0, VLOOKUP(T3, [2]Capacity!$B$5:$I$35, MATCH(CONCATENATE(MAX(IF(VALUE(LEFT([2]Capacity!$D$5:$I$5,2))&lt;T5,VALUE(LEFT([2]Capacity!$D$5:$I$5,2)),0)), " HR Capacity Credit (%)"), [2]Capacity!$B$5:$I$5, 0),0), 0))*((T5-MAX(IF(VALUE(LEFT([2]Capacity!$D$5:$I$5,2))&lt;T5,VALUE(LEFT([2]Capacity!$D$5:$I$5,2)),0)))/(MIN(IF(VALUE(LEFT([2]Capacity!$D$5:$I$5,2))&gt;=T5,VALUE(LEFT([2]Capacity!$D$5:$I$5,2)),MAX(VALUE(LEFT([2]Capacity!$D$5:$I$5,2)))))-MAX(IF(VALUE(LEFT([2]Capacity!$D$5:$I$5,2))&lt;T5,VALUE(LEFT([2]Capacity!$D$5:$I$5,2)),0)))),VLOOKUP(T3, [2]Capacity!$B$5:$I$35, MATCH(CONCATENATE(MIN(IF(VALUE(LEFT([2]Capacity!$D$5:$I$5,2))&gt;=T5,VALUE(LEFT([2]Capacity!$D$5:$I$5,2)),MAX(VALUE(LEFT([2]Capacity!$D$5:$I$5,2))))), " HR Capacity Credit (%)"), [2]Capacity!$B$5:$I$5, 0),0))/100)</f>
        <v>2077110</v>
      </c>
      <c r="U16" s="14">
        <f t="array" ref="U16">U4*1000*VLOOKUP(U3,[2]Capacity!$B$5:$I$35,2,0)*(IF(MIN(IF(VALUE(LEFT([2]Capacity!$D$5:$I$5,2))&gt;=U5,VALUE(LEFT([2]Capacity!$D$5:$I$5,2)),MAX(VALUE(LEFT([2]Capacity!$D$5:$I$5,2)))))&gt;MAX(IF(VALUE(LEFT([2]Capacity!$D$5:$I$5,2))&lt;U5,VALUE(LEFT([2]Capacity!$D$5:$I$5,2)),0)),IF(MAX(IF(VALUE(LEFT([2]Capacity!$D$5:$I$5,2))&lt;U5,VALUE(LEFT([2]Capacity!$D$5:$I$5,2)),0))&gt;0, VLOOKUP(U3, [2]Capacity!$B$5:$I$35, MATCH(CONCATENATE(MAX(IF(VALUE(LEFT([2]Capacity!$D$5:$I$5,2))&lt;U5,VALUE(LEFT([2]Capacity!$D$5:$I$5,2)),0)), " HR Capacity Credit (%)"), [2]Capacity!$B$5:$I$5, 0),0), 0)+(VLOOKUP(U3, [2]Capacity!$B$5:$I$35, MATCH(CONCATENATE(MIN(IF(VALUE(LEFT([2]Capacity!$D$5:$I$5,2))&gt;=U5,VALUE(LEFT([2]Capacity!$D$5:$I$5,2)),MAX(VALUE(LEFT([2]Capacity!$D$5:$I$5,2))))), " HR Capacity Credit (%)"), [2]Capacity!$B$5:$I$5, 0),0)-IF(MAX(IF(VALUE(LEFT([2]Capacity!$D$5:$I$5,2))&lt;U5,VALUE(LEFT([2]Capacity!$D$5:$I$5,2)),0))&gt;0, VLOOKUP(U3, [2]Capacity!$B$5:$I$35, MATCH(CONCATENATE(MAX(IF(VALUE(LEFT([2]Capacity!$D$5:$I$5,2))&lt;U5,VALUE(LEFT([2]Capacity!$D$5:$I$5,2)),0)), " HR Capacity Credit (%)"), [2]Capacity!$B$5:$I$5, 0),0), 0))*((U5-MAX(IF(VALUE(LEFT([2]Capacity!$D$5:$I$5,2))&lt;U5,VALUE(LEFT([2]Capacity!$D$5:$I$5,2)),0)))/(MIN(IF(VALUE(LEFT([2]Capacity!$D$5:$I$5,2))&gt;=U5,VALUE(LEFT([2]Capacity!$D$5:$I$5,2)),MAX(VALUE(LEFT([2]Capacity!$D$5:$I$5,2)))))-MAX(IF(VALUE(LEFT([2]Capacity!$D$5:$I$5,2))&lt;U5,VALUE(LEFT([2]Capacity!$D$5:$I$5,2)),0)))),VLOOKUP(U3, [2]Capacity!$B$5:$I$35, MATCH(CONCATENATE(MIN(IF(VALUE(LEFT([2]Capacity!$D$5:$I$5,2))&gt;=U5,VALUE(LEFT([2]Capacity!$D$5:$I$5,2)),MAX(VALUE(LEFT([2]Capacity!$D$5:$I$5,2))))), " HR Capacity Credit (%)"), [2]Capacity!$B$5:$I$5, 0),0))/100)</f>
        <v>1996596</v>
      </c>
      <c r="V16" s="14">
        <f t="array" ref="V16">V4*1000*VLOOKUP(V3,[2]Capacity!$B$5:$I$35,2,0)*(IF(MIN(IF(VALUE(LEFT([2]Capacity!$D$5:$I$5,2))&gt;=V5,VALUE(LEFT([2]Capacity!$D$5:$I$5,2)),MAX(VALUE(LEFT([2]Capacity!$D$5:$I$5,2)))))&gt;MAX(IF(VALUE(LEFT([2]Capacity!$D$5:$I$5,2))&lt;V5,VALUE(LEFT([2]Capacity!$D$5:$I$5,2)),0)),IF(MAX(IF(VALUE(LEFT([2]Capacity!$D$5:$I$5,2))&lt;V5,VALUE(LEFT([2]Capacity!$D$5:$I$5,2)),0))&gt;0, VLOOKUP(V3, [2]Capacity!$B$5:$I$35, MATCH(CONCATENATE(MAX(IF(VALUE(LEFT([2]Capacity!$D$5:$I$5,2))&lt;V5,VALUE(LEFT([2]Capacity!$D$5:$I$5,2)),0)), " HR Capacity Credit (%)"), [2]Capacity!$B$5:$I$5, 0),0), 0)+(VLOOKUP(V3, [2]Capacity!$B$5:$I$35, MATCH(CONCATENATE(MIN(IF(VALUE(LEFT([2]Capacity!$D$5:$I$5,2))&gt;=V5,VALUE(LEFT([2]Capacity!$D$5:$I$5,2)),MAX(VALUE(LEFT([2]Capacity!$D$5:$I$5,2))))), " HR Capacity Credit (%)"), [2]Capacity!$B$5:$I$5, 0),0)-IF(MAX(IF(VALUE(LEFT([2]Capacity!$D$5:$I$5,2))&lt;V5,VALUE(LEFT([2]Capacity!$D$5:$I$5,2)),0))&gt;0, VLOOKUP(V3, [2]Capacity!$B$5:$I$35, MATCH(CONCATENATE(MAX(IF(VALUE(LEFT([2]Capacity!$D$5:$I$5,2))&lt;V5,VALUE(LEFT([2]Capacity!$D$5:$I$5,2)),0)), " HR Capacity Credit (%)"), [2]Capacity!$B$5:$I$5, 0),0), 0))*((V5-MAX(IF(VALUE(LEFT([2]Capacity!$D$5:$I$5,2))&lt;V5,VALUE(LEFT([2]Capacity!$D$5:$I$5,2)),0)))/(MIN(IF(VALUE(LEFT([2]Capacity!$D$5:$I$5,2))&gt;=V5,VALUE(LEFT([2]Capacity!$D$5:$I$5,2)),MAX(VALUE(LEFT([2]Capacity!$D$5:$I$5,2)))))-MAX(IF(VALUE(LEFT([2]Capacity!$D$5:$I$5,2))&lt;V5,VALUE(LEFT([2]Capacity!$D$5:$I$5,2)),0)))),VLOOKUP(V3, [2]Capacity!$B$5:$I$35, MATCH(CONCATENATE(MIN(IF(VALUE(LEFT([2]Capacity!$D$5:$I$5,2))&gt;=V5,VALUE(LEFT([2]Capacity!$D$5:$I$5,2)),MAX(VALUE(LEFT([2]Capacity!$D$5:$I$5,2))))), " HR Capacity Credit (%)"), [2]Capacity!$B$5:$I$5, 0),0))/100)</f>
        <v>1995925.5</v>
      </c>
      <c r="W16" s="14"/>
      <c r="X16" s="14"/>
      <c r="Y16" s="14"/>
      <c r="Z16" s="14"/>
    </row>
    <row r="17" spans="1:26">
      <c r="A17" s="13" t="s">
        <v>70</v>
      </c>
      <c r="B17" s="14">
        <v>1173650.0562107179</v>
      </c>
      <c r="C17" s="14">
        <v>1605422.185534847</v>
      </c>
      <c r="D17" s="14">
        <v>1806942.6960348389</v>
      </c>
      <c r="E17" s="14">
        <v>1583786.069889992</v>
      </c>
      <c r="F17" s="14">
        <v>1474750.0559747971</v>
      </c>
      <c r="G17" s="14">
        <v>1204198.257987333</v>
      </c>
      <c r="H17" s="14">
        <v>1239399.9810823221</v>
      </c>
      <c r="I17" s="14">
        <v>1065371.9500115721</v>
      </c>
      <c r="J17" s="14">
        <v>914089.078220102</v>
      </c>
      <c r="K17" s="14">
        <v>1579934.761522386</v>
      </c>
      <c r="L17" s="14">
        <v>1904828.1620078059</v>
      </c>
      <c r="M17" s="14">
        <v>1883088.491384048</v>
      </c>
      <c r="N17" s="14">
        <v>1952045.388722776</v>
      </c>
      <c r="O17" s="14">
        <v>1870217.5584660941</v>
      </c>
      <c r="P17" s="14">
        <v>1791059.7113234571</v>
      </c>
      <c r="Q17" s="14">
        <v>1846801.9075723011</v>
      </c>
      <c r="R17" s="14">
        <v>1672884.5208830959</v>
      </c>
      <c r="S17" s="14">
        <v>1791017.77716355</v>
      </c>
      <c r="T17" s="14">
        <v>2129692.8334211069</v>
      </c>
      <c r="U17" s="14">
        <v>2234245.9537944449</v>
      </c>
      <c r="V17" s="14">
        <v>2215033.9453421501</v>
      </c>
      <c r="W17" s="14">
        <v>2215033.9453421501</v>
      </c>
      <c r="X17" s="14">
        <v>2215033.9453421501</v>
      </c>
      <c r="Y17" s="14">
        <v>2221321.3655448998</v>
      </c>
      <c r="Z17" s="14">
        <v>2215033.9453421501</v>
      </c>
    </row>
    <row r="18" spans="1:26">
      <c r="A18" s="13" t="s">
        <v>0</v>
      </c>
      <c r="B18" s="14">
        <f t="shared" ref="B18:Z18" si="0">SUM(B6:B17)</f>
        <v>5284115.8477447182</v>
      </c>
      <c r="C18" s="14">
        <f t="shared" si="0"/>
        <v>6627504.5513828471</v>
      </c>
      <c r="D18" s="14">
        <f t="shared" si="0"/>
        <v>7497232.9520618394</v>
      </c>
      <c r="E18" s="14">
        <f t="shared" si="0"/>
        <v>7399843.785422992</v>
      </c>
      <c r="F18" s="14">
        <f t="shared" si="0"/>
        <v>7155159.5845727967</v>
      </c>
      <c r="G18" s="14">
        <f t="shared" si="0"/>
        <v>6451549.0250063334</v>
      </c>
      <c r="H18" s="14">
        <f t="shared" si="0"/>
        <v>6537549.0030703219</v>
      </c>
      <c r="I18" s="14">
        <f t="shared" si="0"/>
        <v>6085795.5699665714</v>
      </c>
      <c r="J18" s="14">
        <f t="shared" si="0"/>
        <v>5678960.6240091017</v>
      </c>
      <c r="K18" s="14">
        <f t="shared" si="0"/>
        <v>7313221.3103743866</v>
      </c>
      <c r="L18" s="14">
        <f t="shared" si="0"/>
        <v>8060397.7774378052</v>
      </c>
      <c r="M18" s="14">
        <f t="shared" si="0"/>
        <v>7949874.2070670482</v>
      </c>
      <c r="N18" s="14">
        <f t="shared" si="0"/>
        <v>8085603.9824147765</v>
      </c>
      <c r="O18" s="14">
        <f t="shared" si="0"/>
        <v>7924055.4868060928</v>
      </c>
      <c r="P18" s="14">
        <f t="shared" si="0"/>
        <v>7682891.856132457</v>
      </c>
      <c r="Q18" s="14">
        <f t="shared" si="0"/>
        <v>7781702.7167623015</v>
      </c>
      <c r="R18" s="14">
        <f t="shared" si="0"/>
        <v>7363017.7310980968</v>
      </c>
      <c r="S18" s="14">
        <f t="shared" si="0"/>
        <v>7657493.6255485499</v>
      </c>
      <c r="T18" s="14">
        <f t="shared" si="0"/>
        <v>8496415.9066861067</v>
      </c>
      <c r="U18" s="14">
        <f t="shared" si="0"/>
        <v>8693394.2596534453</v>
      </c>
      <c r="V18" s="14">
        <f t="shared" si="0"/>
        <v>8679563.6290421505</v>
      </c>
      <c r="W18" s="14">
        <f t="shared" si="0"/>
        <v>6683638.1290421505</v>
      </c>
      <c r="X18" s="14">
        <f t="shared" si="0"/>
        <v>6683638.1290421505</v>
      </c>
      <c r="Y18" s="14">
        <f t="shared" si="0"/>
        <v>6699360.4772669002</v>
      </c>
      <c r="Z18" s="14">
        <f t="shared" si="0"/>
        <v>6683638.1290421505</v>
      </c>
    </row>
    <row r="19" spans="1:26">
      <c r="A19" s="13" t="s">
        <v>9</v>
      </c>
      <c r="B19" s="14">
        <f t="shared" ref="B19:Z19" si="1">B18/B4/1000</f>
        <v>117.4247966165493</v>
      </c>
      <c r="C19" s="14">
        <f t="shared" si="1"/>
        <v>147.27787891961881</v>
      </c>
      <c r="D19" s="14">
        <f t="shared" si="1"/>
        <v>166.60517671248533</v>
      </c>
      <c r="E19" s="14">
        <f t="shared" si="1"/>
        <v>164.44097300939981</v>
      </c>
      <c r="F19" s="14">
        <f t="shared" si="1"/>
        <v>159.00354632383991</v>
      </c>
      <c r="G19" s="14">
        <f t="shared" si="1"/>
        <v>143.36775611125185</v>
      </c>
      <c r="H19" s="14">
        <f t="shared" si="1"/>
        <v>145.27886673489604</v>
      </c>
      <c r="I19" s="14">
        <f t="shared" si="1"/>
        <v>135.23990155481272</v>
      </c>
      <c r="J19" s="14">
        <f t="shared" si="1"/>
        <v>126.19912497798005</v>
      </c>
      <c r="K19" s="14">
        <f t="shared" si="1"/>
        <v>162.51602911943081</v>
      </c>
      <c r="L19" s="14">
        <f t="shared" si="1"/>
        <v>179.11995060972902</v>
      </c>
      <c r="M19" s="14">
        <f t="shared" si="1"/>
        <v>176.66387126815661</v>
      </c>
      <c r="N19" s="14">
        <f t="shared" si="1"/>
        <v>179.68008849810613</v>
      </c>
      <c r="O19" s="14">
        <f t="shared" si="1"/>
        <v>176.09012192902429</v>
      </c>
      <c r="P19" s="14">
        <f t="shared" si="1"/>
        <v>170.73093013627681</v>
      </c>
      <c r="Q19" s="14">
        <f t="shared" si="1"/>
        <v>172.92672703916224</v>
      </c>
      <c r="R19" s="14">
        <f t="shared" si="1"/>
        <v>163.62261624662437</v>
      </c>
      <c r="S19" s="14">
        <f t="shared" si="1"/>
        <v>170.16652501218999</v>
      </c>
      <c r="T19" s="14">
        <f t="shared" si="1"/>
        <v>188.80924237080239</v>
      </c>
      <c r="U19" s="14">
        <f t="shared" si="1"/>
        <v>193.1865391034099</v>
      </c>
      <c r="V19" s="14">
        <f t="shared" si="1"/>
        <v>192.87919175649222</v>
      </c>
      <c r="W19" s="14">
        <f t="shared" si="1"/>
        <v>148.52529175649224</v>
      </c>
      <c r="X19" s="14">
        <f t="shared" si="1"/>
        <v>148.52529175649224</v>
      </c>
      <c r="Y19" s="14">
        <f t="shared" si="1"/>
        <v>148.87467727259781</v>
      </c>
      <c r="Z19" s="14">
        <f t="shared" si="1"/>
        <v>148.52529175649224</v>
      </c>
    </row>
    <row r="20" spans="1:26">
      <c r="A20" s="13" t="s">
        <v>10</v>
      </c>
      <c r="B20" s="14">
        <f>B19/B5</f>
        <v>58.712398308274651</v>
      </c>
      <c r="C20" s="14">
        <f>C19/B5</f>
        <v>73.638939459809407</v>
      </c>
      <c r="D20" s="14">
        <f>D19/B5</f>
        <v>83.302588356242666</v>
      </c>
      <c r="E20" s="14">
        <f>E19/B5</f>
        <v>82.220486504699906</v>
      </c>
      <c r="F20" s="14">
        <f>F19/B5</f>
        <v>79.501773161919957</v>
      </c>
      <c r="G20" s="14">
        <f>G19/B5</f>
        <v>71.683878055625925</v>
      </c>
      <c r="H20" s="14">
        <f>H19/B5</f>
        <v>72.639433367448021</v>
      </c>
      <c r="I20" s="14">
        <f>I19/B5</f>
        <v>67.619950777406359</v>
      </c>
      <c r="J20" s="14">
        <f>J19/B5</f>
        <v>63.099562488990024</v>
      </c>
      <c r="K20" s="14">
        <f>K19/B5</f>
        <v>81.258014559715406</v>
      </c>
      <c r="L20" s="14">
        <f>L19/B5</f>
        <v>89.559975304864508</v>
      </c>
      <c r="M20" s="14">
        <f>M19/B5</f>
        <v>88.331935634078306</v>
      </c>
      <c r="N20" s="14">
        <f>N19/B5</f>
        <v>89.840044249053065</v>
      </c>
      <c r="O20" s="14">
        <f>O19/B5</f>
        <v>88.045060964512146</v>
      </c>
      <c r="P20" s="14">
        <f>P19/B5</f>
        <v>85.365465068138406</v>
      </c>
      <c r="Q20" s="14">
        <f>Q19/B5</f>
        <v>86.463363519581122</v>
      </c>
      <c r="R20" s="14">
        <f>R19/B5</f>
        <v>81.811308123312187</v>
      </c>
      <c r="S20" s="14">
        <f>S19/B5</f>
        <v>85.083262506094997</v>
      </c>
      <c r="T20" s="14">
        <f>T19/B5</f>
        <v>94.404621185401197</v>
      </c>
      <c r="U20" s="14">
        <f>U19/B5</f>
        <v>96.59326955170495</v>
      </c>
      <c r="V20" s="14">
        <f>V19/B5</f>
        <v>96.439595878246109</v>
      </c>
      <c r="W20" s="14">
        <f>W19/B5</f>
        <v>74.262645878246119</v>
      </c>
      <c r="X20" s="14">
        <f>X19/B5</f>
        <v>74.262645878246119</v>
      </c>
      <c r="Y20" s="14">
        <f>Y19/B5</f>
        <v>74.437338636298904</v>
      </c>
      <c r="Z20" s="14">
        <f>Z19/B5</f>
        <v>74.262645878246119</v>
      </c>
    </row>
    <row r="21" spans="1:26">
      <c r="A21" s="13" t="s">
        <v>11</v>
      </c>
      <c r="B21" s="15">
        <v>79.73266666666666</v>
      </c>
      <c r="C21" s="15">
        <v>103.0859333333333</v>
      </c>
      <c r="D21" s="15">
        <v>115.0849333333333</v>
      </c>
      <c r="E21" s="15">
        <v>99.540600000000012</v>
      </c>
      <c r="F21" s="15">
        <v>90.939466666666661</v>
      </c>
      <c r="G21" s="15">
        <v>74.343999999999994</v>
      </c>
      <c r="H21" s="15">
        <v>75.107400000000013</v>
      </c>
      <c r="I21" s="15">
        <v>65.961333333333329</v>
      </c>
      <c r="J21" s="15">
        <v>59.05646666666668</v>
      </c>
      <c r="K21" s="15">
        <v>93.322400000000016</v>
      </c>
      <c r="L21" s="15">
        <v>114.7882</v>
      </c>
      <c r="M21" s="15">
        <v>115.4804171703704</v>
      </c>
      <c r="N21" s="15">
        <v>115.18633333333329</v>
      </c>
      <c r="O21" s="15">
        <v>111.5386666666667</v>
      </c>
      <c r="P21" s="15">
        <v>104.8967333333333</v>
      </c>
      <c r="Q21" s="15">
        <v>107.3056666666667</v>
      </c>
      <c r="R21" s="15">
        <v>101.9460092592593</v>
      </c>
      <c r="S21" s="15">
        <v>107.3123333333333</v>
      </c>
      <c r="T21" s="15">
        <v>125.2716745777778</v>
      </c>
      <c r="U21" s="15">
        <v>131.03132542222221</v>
      </c>
      <c r="V21" s="15">
        <v>130.80046666666669</v>
      </c>
      <c r="W21" s="15">
        <v>130.80046666666669</v>
      </c>
      <c r="X21" s="15">
        <v>130.80046666666669</v>
      </c>
      <c r="Y21" s="15">
        <v>131.00306666666671</v>
      </c>
      <c r="Z21" s="15">
        <v>130.80046666666669</v>
      </c>
    </row>
    <row r="22" spans="1:26">
      <c r="A22" s="13" t="s">
        <v>71</v>
      </c>
      <c r="B22" s="16">
        <v>-3.1894383306783878</v>
      </c>
      <c r="C22" s="16">
        <v>-3.646531806394361</v>
      </c>
      <c r="D22" s="16">
        <v>-3.8402439102167549</v>
      </c>
      <c r="E22" s="16">
        <v>-3.2434391163119991</v>
      </c>
      <c r="F22" s="16">
        <v>-5.0224055851567782</v>
      </c>
      <c r="G22" s="16">
        <v>-6.7823882451460422</v>
      </c>
      <c r="H22" s="16">
        <v>-6.2769722079961596</v>
      </c>
      <c r="I22" s="16">
        <v>-5.2766986763990396</v>
      </c>
      <c r="J22" s="16">
        <v>-5.3206788835637626</v>
      </c>
      <c r="K22" s="16">
        <v>-5.0293696934362604</v>
      </c>
      <c r="L22" s="16">
        <v>-4.4406879961152583</v>
      </c>
      <c r="M22" s="16">
        <v>-4.273779411379607</v>
      </c>
      <c r="N22" s="16">
        <v>-3.8416406442583741</v>
      </c>
      <c r="O22" s="16">
        <v>-3.7022707011534779</v>
      </c>
      <c r="P22" s="16">
        <v>-3.5988763372660091</v>
      </c>
      <c r="Q22" s="16">
        <v>-3.4045673763806921</v>
      </c>
      <c r="R22" s="16">
        <v>-3.7288708534730648</v>
      </c>
      <c r="S22" s="16">
        <v>-3.2110547926471522</v>
      </c>
      <c r="T22" s="16">
        <v>-4.0236484846050011</v>
      </c>
      <c r="U22" s="16">
        <v>-2.6110482865511182</v>
      </c>
      <c r="V22" s="16">
        <v>-2.5313347166376219</v>
      </c>
      <c r="W22" s="16">
        <v>-2.5313347166376219</v>
      </c>
      <c r="X22" s="16">
        <v>-2.5313347166376219</v>
      </c>
      <c r="Y22" s="16">
        <v>-2.617025165142862</v>
      </c>
      <c r="Z22" s="16">
        <v>-2.5313347166376219</v>
      </c>
    </row>
    <row r="23" spans="1:26">
      <c r="A23" s="13" t="s">
        <v>72</v>
      </c>
      <c r="B23" s="16">
        <v>329.23691388668249</v>
      </c>
      <c r="C23" s="16">
        <v>344.41951502177147</v>
      </c>
      <c r="D23" s="16">
        <v>347.24446489887077</v>
      </c>
      <c r="E23" s="16">
        <v>353.63725495303203</v>
      </c>
      <c r="F23" s="16">
        <v>359.35155825071428</v>
      </c>
      <c r="G23" s="16">
        <v>357.72335118443391</v>
      </c>
      <c r="H23" s="16">
        <v>363.28255932290142</v>
      </c>
      <c r="I23" s="16">
        <v>358.44979290611332</v>
      </c>
      <c r="J23" s="16">
        <v>344.08458873654251</v>
      </c>
      <c r="K23" s="16">
        <v>374.49774992808682</v>
      </c>
      <c r="L23" s="16">
        <v>366.80000662979489</v>
      </c>
      <c r="M23" s="16">
        <v>359.52509086889711</v>
      </c>
      <c r="N23" s="16">
        <v>373.36049606965338</v>
      </c>
      <c r="O23" s="16">
        <v>371.3614488613814</v>
      </c>
      <c r="P23" s="16">
        <v>378.35034338448838</v>
      </c>
      <c r="Q23" s="16">
        <v>380.40860366512692</v>
      </c>
      <c r="R23" s="16">
        <v>364.14824132505152</v>
      </c>
      <c r="S23" s="16">
        <v>370.37575781400301</v>
      </c>
      <c r="T23" s="16">
        <v>375.78015497159782</v>
      </c>
      <c r="U23" s="16">
        <v>375.36833526139247</v>
      </c>
      <c r="V23" s="16">
        <v>376.64246620943072</v>
      </c>
      <c r="W23" s="16">
        <v>376.64246620943072</v>
      </c>
      <c r="X23" s="16">
        <v>376.64246620943072</v>
      </c>
      <c r="Y23" s="16">
        <v>376.7556879467453</v>
      </c>
      <c r="Z23" s="16">
        <v>376.64246620943072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3" t="s">
        <v>75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>
      <c r="A27" s="13" t="s">
        <v>76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>
      <c r="A28" s="13" t="s">
        <v>77</v>
      </c>
      <c r="B28" s="15">
        <v>7175.94</v>
      </c>
      <c r="C28" s="15">
        <v>9277.7340000000004</v>
      </c>
      <c r="D28" s="15">
        <v>10357.644</v>
      </c>
      <c r="E28" s="15">
        <v>8958.6540000000005</v>
      </c>
      <c r="F28" s="15">
        <v>8184.5519999999997</v>
      </c>
      <c r="G28" s="15">
        <v>6690.96</v>
      </c>
      <c r="H28" s="15">
        <v>6759.6660000000002</v>
      </c>
      <c r="I28" s="15">
        <v>5936.52</v>
      </c>
      <c r="J28" s="15">
        <v>5315.0820000000003</v>
      </c>
      <c r="K28" s="15">
        <v>8399.0160000000014</v>
      </c>
      <c r="L28" s="15">
        <v>10330.938</v>
      </c>
      <c r="M28" s="15">
        <v>10393.23754533333</v>
      </c>
      <c r="N28" s="15">
        <v>10366.77</v>
      </c>
      <c r="O28" s="15">
        <v>10038.48</v>
      </c>
      <c r="P28" s="15">
        <v>9440.7060000000001</v>
      </c>
      <c r="Q28" s="15">
        <v>9657.51</v>
      </c>
      <c r="R28" s="15">
        <v>9175.1408333333329</v>
      </c>
      <c r="S28" s="15">
        <v>9658.11</v>
      </c>
      <c r="T28" s="15">
        <v>11274.450712</v>
      </c>
      <c r="U28" s="15">
        <v>11792.819288000001</v>
      </c>
      <c r="V28" s="15">
        <v>11772.041999999999</v>
      </c>
      <c r="W28" s="15">
        <v>11772.041999999999</v>
      </c>
      <c r="X28" s="15">
        <v>11772.041999999999</v>
      </c>
      <c r="Y28" s="15">
        <v>11790.276</v>
      </c>
      <c r="Z28" s="15">
        <v>11772.041999999999</v>
      </c>
    </row>
    <row r="29" spans="1:26">
      <c r="A29" s="13" t="s">
        <v>78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>
      <c r="A30" s="13" t="s">
        <v>79</v>
      </c>
      <c r="B30" s="15">
        <v>7175.94</v>
      </c>
      <c r="C30" s="15">
        <v>9277.7340000000004</v>
      </c>
      <c r="D30" s="15">
        <v>10357.644</v>
      </c>
      <c r="E30" s="15">
        <v>8958.6540000000005</v>
      </c>
      <c r="F30" s="15">
        <v>8184.5519999999997</v>
      </c>
      <c r="G30" s="15">
        <v>6690.96</v>
      </c>
      <c r="H30" s="15">
        <v>6759.6660000000002</v>
      </c>
      <c r="I30" s="15">
        <v>5936.52</v>
      </c>
      <c r="J30" s="15">
        <v>5315.0820000000003</v>
      </c>
      <c r="K30" s="15">
        <v>8399.0160000000014</v>
      </c>
      <c r="L30" s="15">
        <v>10330.938</v>
      </c>
      <c r="M30" s="15">
        <v>10393.23754533333</v>
      </c>
      <c r="N30" s="15">
        <v>10366.77</v>
      </c>
      <c r="O30" s="15">
        <v>10038.48</v>
      </c>
      <c r="P30" s="15">
        <v>9440.7060000000001</v>
      </c>
      <c r="Q30" s="15">
        <v>9657.51</v>
      </c>
      <c r="R30" s="15">
        <v>9175.1408333333329</v>
      </c>
      <c r="S30" s="15">
        <v>9658.11</v>
      </c>
      <c r="T30" s="15">
        <v>11274.450712</v>
      </c>
      <c r="U30" s="15">
        <v>11792.819288000001</v>
      </c>
      <c r="V30" s="15">
        <v>11772.041999999999</v>
      </c>
      <c r="W30" s="15">
        <v>11772.041999999999</v>
      </c>
      <c r="X30" s="15">
        <v>11772.041999999999</v>
      </c>
      <c r="Y30" s="15">
        <v>11790.276</v>
      </c>
      <c r="Z30" s="15">
        <v>11772.041999999999</v>
      </c>
    </row>
    <row r="31" spans="1:26">
      <c r="A31" s="13" t="s">
        <v>80</v>
      </c>
      <c r="B31" s="15">
        <v>8349.8876406666659</v>
      </c>
      <c r="C31" s="15">
        <v>10809.852528333329</v>
      </c>
      <c r="D31" s="15">
        <v>12077.54213491667</v>
      </c>
      <c r="E31" s="15">
        <v>10432.647472500001</v>
      </c>
      <c r="F31" s="15">
        <v>9534.1292140000005</v>
      </c>
      <c r="G31" s="15">
        <v>7778.5112369166673</v>
      </c>
      <c r="H31" s="15">
        <v>7858.9255624166663</v>
      </c>
      <c r="I31" s="15">
        <v>6895.5056188333338</v>
      </c>
      <c r="J31" s="15">
        <v>6175.6671351666664</v>
      </c>
      <c r="K31" s="15">
        <v>9795.7514052499992</v>
      </c>
      <c r="L31" s="15">
        <v>12038.78511275</v>
      </c>
      <c r="M31" s="15">
        <v>12119.201247749999</v>
      </c>
      <c r="N31" s="15">
        <v>12084.47331516667</v>
      </c>
      <c r="O31" s="15">
        <v>11700.23876441667</v>
      </c>
      <c r="P31" s="15">
        <v>11000.5969105</v>
      </c>
      <c r="Q31" s="15">
        <v>11250.596911000001</v>
      </c>
      <c r="R31" s="15">
        <v>10686.02625641667</v>
      </c>
      <c r="S31" s="15">
        <v>11251.29915775</v>
      </c>
      <c r="T31" s="15">
        <v>13146.833698916669</v>
      </c>
      <c r="U31" s="15">
        <v>13749.78849258334</v>
      </c>
      <c r="V31" s="15">
        <v>13729.22050591667</v>
      </c>
      <c r="W31" s="15">
        <v>13729.22050591667</v>
      </c>
      <c r="X31" s="15">
        <v>13729.22050591667</v>
      </c>
      <c r="Y31" s="15">
        <v>13750.561797916669</v>
      </c>
      <c r="Z31" s="15">
        <v>13729.22050591667</v>
      </c>
    </row>
    <row r="32" spans="1:26">
      <c r="A32" s="13" t="s">
        <v>81</v>
      </c>
      <c r="B32" s="14">
        <v>2389215.7915340001</v>
      </c>
      <c r="C32" s="14">
        <v>3234851.1158480002</v>
      </c>
      <c r="D32" s="14">
        <v>3643015.256027</v>
      </c>
      <c r="E32" s="14">
        <v>3201951.465533</v>
      </c>
      <c r="F32" s="14">
        <v>2989015.7785979989</v>
      </c>
      <c r="G32" s="14">
        <v>2446269.5170189999</v>
      </c>
      <c r="H32" s="14">
        <v>2504999.0219879998</v>
      </c>
      <c r="I32" s="14">
        <v>2164329.869955</v>
      </c>
      <c r="J32" s="14">
        <v>1861696.5457890001</v>
      </c>
      <c r="K32" s="14">
        <v>3194679.0488519999</v>
      </c>
      <c r="L32" s="14">
        <v>3842848.6154299998</v>
      </c>
      <c r="M32" s="14">
        <v>3788424.4656830011</v>
      </c>
      <c r="N32" s="14">
        <v>3916966.593692</v>
      </c>
      <c r="O32" s="14">
        <v>3771221.9283400001</v>
      </c>
      <c r="P32" s="14">
        <v>3611484.1448090002</v>
      </c>
      <c r="Q32" s="14">
        <v>3712103.309189999</v>
      </c>
      <c r="R32" s="14">
        <v>3380958.210215</v>
      </c>
      <c r="S32" s="14">
        <v>3613258.3483850011</v>
      </c>
      <c r="T32" s="14">
        <v>4289613.0732650002</v>
      </c>
      <c r="U32" s="14">
        <v>4462552.3058590004</v>
      </c>
      <c r="V32" s="14">
        <v>4468604.1836999999</v>
      </c>
      <c r="W32" s="14">
        <v>4468604.1836999999</v>
      </c>
      <c r="X32" s="14">
        <v>4468604.1836999999</v>
      </c>
      <c r="Y32" s="14">
        <v>4478039.1117219999</v>
      </c>
      <c r="Z32" s="14">
        <v>4468604.1836999999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3" t="s">
        <v>83</v>
      </c>
      <c r="B34" s="15">
        <v>353</v>
      </c>
      <c r="C34" s="15">
        <v>454.16666666666669</v>
      </c>
      <c r="D34" s="15">
        <v>506.83333333333331</v>
      </c>
      <c r="E34" s="15">
        <v>439.25</v>
      </c>
      <c r="F34" s="15">
        <v>401.58333333333331</v>
      </c>
      <c r="G34" s="15">
        <v>328.5</v>
      </c>
      <c r="H34" s="15">
        <v>331.16666666666669</v>
      </c>
      <c r="I34" s="15">
        <v>292.16666666666669</v>
      </c>
      <c r="J34" s="15">
        <v>262.08333333333331</v>
      </c>
      <c r="K34" s="15">
        <v>411.25</v>
      </c>
      <c r="L34" s="15">
        <v>504.5</v>
      </c>
      <c r="M34" s="15">
        <v>507.83333333333331</v>
      </c>
      <c r="N34" s="15">
        <v>506.66666666666669</v>
      </c>
      <c r="O34" s="15">
        <v>490.75</v>
      </c>
      <c r="P34" s="15">
        <v>461.33333333333331</v>
      </c>
      <c r="Q34" s="15">
        <v>473</v>
      </c>
      <c r="R34" s="15">
        <v>448.41666666666669</v>
      </c>
      <c r="S34" s="15">
        <v>471.5</v>
      </c>
      <c r="T34" s="15">
        <v>550</v>
      </c>
      <c r="U34" s="15">
        <v>575</v>
      </c>
      <c r="V34" s="15">
        <v>574.16666666666663</v>
      </c>
      <c r="W34" s="15">
        <v>574.16666666666663</v>
      </c>
      <c r="X34" s="15">
        <v>574.16666666666663</v>
      </c>
      <c r="Y34" s="15">
        <v>576.5</v>
      </c>
      <c r="Z34" s="15">
        <v>574.16666666666663</v>
      </c>
    </row>
    <row r="35" spans="1:26">
      <c r="A35" s="13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>
      <c r="A36" s="13" t="s">
        <v>85</v>
      </c>
      <c r="B36" s="15">
        <v>8407</v>
      </c>
      <c r="C36" s="15">
        <v>8305.8333333333339</v>
      </c>
      <c r="D36" s="15">
        <v>8253.1666666666661</v>
      </c>
      <c r="E36" s="15">
        <v>8344.75</v>
      </c>
      <c r="F36" s="15">
        <v>8358.4166666666661</v>
      </c>
      <c r="G36" s="15">
        <v>8431.5</v>
      </c>
      <c r="H36" s="15">
        <v>8428.8333333333339</v>
      </c>
      <c r="I36" s="15">
        <v>8491.8333333333339</v>
      </c>
      <c r="J36" s="15">
        <v>8497.9166666666661</v>
      </c>
      <c r="K36" s="15">
        <v>8348.75</v>
      </c>
      <c r="L36" s="15">
        <v>8255.5</v>
      </c>
      <c r="M36" s="15">
        <v>8276.1666666666661</v>
      </c>
      <c r="N36" s="15">
        <v>8253.3333333333339</v>
      </c>
      <c r="O36" s="15">
        <v>8269.25</v>
      </c>
      <c r="P36" s="15">
        <v>8298.6666666666661</v>
      </c>
      <c r="Q36" s="15">
        <v>8311</v>
      </c>
      <c r="R36" s="15">
        <v>8311.5833333333339</v>
      </c>
      <c r="S36" s="15">
        <v>8288.5</v>
      </c>
      <c r="T36" s="15">
        <v>8210</v>
      </c>
      <c r="U36" s="15">
        <v>8209</v>
      </c>
      <c r="V36" s="15">
        <v>8185.833333333333</v>
      </c>
      <c r="W36" s="15">
        <v>8185.833333333333</v>
      </c>
      <c r="X36" s="15">
        <v>8185.833333333333</v>
      </c>
      <c r="Y36" s="15">
        <v>8207.5</v>
      </c>
      <c r="Z36" s="15">
        <v>8185.833333333333</v>
      </c>
    </row>
    <row r="37" spans="1:26">
      <c r="A37" s="13" t="s">
        <v>86</v>
      </c>
      <c r="B37" s="15">
        <v>19.592640765068499</v>
      </c>
      <c r="C37" s="15">
        <v>20.3855130369863</v>
      </c>
      <c r="D37" s="15">
        <v>21.29570982951865</v>
      </c>
      <c r="E37" s="15">
        <v>20.252071148224051</v>
      </c>
      <c r="F37" s="15">
        <v>23.053279965753429</v>
      </c>
      <c r="G37" s="15">
        <v>24.599879737442929</v>
      </c>
      <c r="H37" s="15">
        <v>25.495149301522058</v>
      </c>
      <c r="I37" s="15">
        <v>16.70742019581056</v>
      </c>
      <c r="J37" s="15">
        <v>17.778652511415519</v>
      </c>
      <c r="K37" s="15">
        <v>20.302693315144591</v>
      </c>
      <c r="L37" s="15">
        <v>24.874596061643839</v>
      </c>
      <c r="M37" s="15">
        <v>22.560065832773599</v>
      </c>
      <c r="N37" s="15">
        <v>24.17690499969558</v>
      </c>
      <c r="O37" s="15">
        <v>20.635857146927322</v>
      </c>
      <c r="P37" s="15">
        <v>19.616842977321159</v>
      </c>
      <c r="Q37" s="15">
        <v>23.337130405339249</v>
      </c>
      <c r="R37" s="15">
        <v>22.081491627501901</v>
      </c>
      <c r="S37" s="15">
        <v>22.11165331050228</v>
      </c>
      <c r="T37" s="15">
        <v>26.35188436645738</v>
      </c>
      <c r="U37" s="15">
        <v>26.366070790300551</v>
      </c>
      <c r="V37" s="15">
        <v>24.86121986964422</v>
      </c>
      <c r="W37" s="15">
        <v>24.86121986964422</v>
      </c>
      <c r="X37" s="15">
        <v>24.86121986964422</v>
      </c>
      <c r="Y37" s="15">
        <v>25.024230014761699</v>
      </c>
      <c r="Z37" s="15">
        <v>24.86121986964422</v>
      </c>
    </row>
    <row r="38" spans="1:26">
      <c r="A38" s="13" t="s">
        <v>87</v>
      </c>
      <c r="B38" s="17">
        <v>0.26019699451221717</v>
      </c>
      <c r="C38" s="17">
        <v>0.31993824517926472</v>
      </c>
      <c r="D38" s="17">
        <v>0.33047104368167568</v>
      </c>
      <c r="E38" s="17">
        <v>0.31117374485050991</v>
      </c>
      <c r="F38" s="17">
        <v>0.27236751880860433</v>
      </c>
      <c r="G38" s="17">
        <v>0.2423956094790583</v>
      </c>
      <c r="H38" s="17">
        <v>0.24003965521373391</v>
      </c>
      <c r="I38" s="17">
        <v>0.22037887799586289</v>
      </c>
      <c r="J38" s="17">
        <v>0.21063547076037581</v>
      </c>
      <c r="K38" s="17">
        <v>0.28653291090289618</v>
      </c>
      <c r="L38" s="17">
        <v>0.34754890597543042</v>
      </c>
      <c r="M38" s="17">
        <v>0.33816067724961202</v>
      </c>
      <c r="N38" s="17">
        <v>0.33728908182587253</v>
      </c>
      <c r="O38" s="17">
        <v>0.3313976294639453</v>
      </c>
      <c r="P38" s="17">
        <v>0.3070410996098526</v>
      </c>
      <c r="Q38" s="17">
        <v>0.3250975561018985</v>
      </c>
      <c r="R38" s="17">
        <v>0.30700211164973817</v>
      </c>
      <c r="S38" s="17">
        <v>0.31893765865164092</v>
      </c>
      <c r="T38" s="17">
        <v>0.36403617848418979</v>
      </c>
      <c r="U38" s="17">
        <v>0.36534869864327962</v>
      </c>
      <c r="V38" s="17">
        <v>0.37427067245806273</v>
      </c>
      <c r="W38" s="17">
        <v>0.37427067245806273</v>
      </c>
      <c r="X38" s="17">
        <v>0.37427067245806273</v>
      </c>
      <c r="Y38" s="17">
        <v>0.37749472314210469</v>
      </c>
      <c r="Z38" s="17">
        <v>0.37427067245806273</v>
      </c>
    </row>
    <row r="39" spans="1:26">
      <c r="A39" s="13" t="s">
        <v>88</v>
      </c>
      <c r="B39" s="17">
        <v>2.8985920852359209E-2</v>
      </c>
      <c r="C39" s="17">
        <v>6.9729832572298324E-3</v>
      </c>
      <c r="D39" s="17">
        <v>8.6853120243531208E-3</v>
      </c>
      <c r="E39" s="17">
        <v>1.2038934426229509E-2</v>
      </c>
      <c r="F39" s="17">
        <v>4.334094368340944E-2</v>
      </c>
      <c r="G39" s="17">
        <v>9.4225646879756472E-2</v>
      </c>
      <c r="H39" s="17">
        <v>7.5180745814307462E-2</v>
      </c>
      <c r="I39" s="17"/>
      <c r="J39" s="17">
        <v>1.6267123287671229E-2</v>
      </c>
      <c r="K39" s="17">
        <v>1.6200532724505331E-2</v>
      </c>
      <c r="L39" s="17">
        <v>4.3160197869101982E-2</v>
      </c>
      <c r="M39" s="17">
        <v>3.123102610807529E-2</v>
      </c>
      <c r="N39" s="17">
        <v>2.960426179604262E-2</v>
      </c>
      <c r="O39" s="17">
        <v>3.4627092846270932E-3</v>
      </c>
      <c r="P39" s="17">
        <v>3.006088280060883E-3</v>
      </c>
      <c r="Q39" s="17">
        <v>1.833826654523376E-2</v>
      </c>
      <c r="R39" s="17">
        <v>2.9252283105022831E-2</v>
      </c>
      <c r="S39" s="17">
        <v>8.5616438356164379E-3</v>
      </c>
      <c r="T39" s="17">
        <v>3.4351217656012178E-2</v>
      </c>
      <c r="U39" s="17">
        <v>2.8489298724954461E-2</v>
      </c>
      <c r="V39" s="17">
        <v>1.8540715372907149E-2</v>
      </c>
      <c r="W39" s="17">
        <v>1.8540715372907149E-2</v>
      </c>
      <c r="X39" s="17">
        <v>1.8540715372907149E-2</v>
      </c>
      <c r="Y39" s="17">
        <v>1.808211900425015E-2</v>
      </c>
      <c r="Z39" s="17">
        <v>1.8540715372907149E-2</v>
      </c>
    </row>
    <row r="40" spans="1:26">
      <c r="A40" s="13" t="s">
        <v>89</v>
      </c>
      <c r="B40" s="15">
        <v>160.75</v>
      </c>
      <c r="C40" s="15">
        <v>207.16666666666671</v>
      </c>
      <c r="D40" s="15">
        <v>231.5</v>
      </c>
      <c r="E40" s="15">
        <v>200.33333333333329</v>
      </c>
      <c r="F40" s="15">
        <v>182.33333333333329</v>
      </c>
      <c r="G40" s="15">
        <v>149.08333333333329</v>
      </c>
      <c r="H40" s="15">
        <v>150.58333333333329</v>
      </c>
      <c r="I40" s="15">
        <v>132.58333333333329</v>
      </c>
      <c r="J40" s="15">
        <v>118.6666666666667</v>
      </c>
      <c r="K40" s="15">
        <v>187.08333333333329</v>
      </c>
      <c r="L40" s="15">
        <v>230.5</v>
      </c>
      <c r="M40" s="15">
        <v>232.25</v>
      </c>
      <c r="N40" s="15">
        <v>231.25</v>
      </c>
      <c r="O40" s="15">
        <v>224.08333333333329</v>
      </c>
      <c r="P40" s="15">
        <v>211.16666666666671</v>
      </c>
      <c r="Q40" s="15">
        <v>216.58333333333329</v>
      </c>
      <c r="R40" s="15">
        <v>205.91666666666671</v>
      </c>
      <c r="S40" s="15">
        <v>217</v>
      </c>
      <c r="T40" s="15">
        <v>252.66666666666671</v>
      </c>
      <c r="U40" s="15">
        <v>264.41666666666669</v>
      </c>
      <c r="V40" s="15">
        <v>263.83333333333331</v>
      </c>
      <c r="W40" s="15">
        <v>263.83333333333331</v>
      </c>
      <c r="X40" s="15">
        <v>263.83333333333331</v>
      </c>
      <c r="Y40" s="15">
        <v>264.66666666666669</v>
      </c>
      <c r="Z40" s="15">
        <v>263.83333333333331</v>
      </c>
    </row>
    <row r="41" spans="1:26">
      <c r="A41" s="13" t="s">
        <v>90</v>
      </c>
      <c r="B41" s="15">
        <v>192.25</v>
      </c>
      <c r="C41" s="15">
        <v>247</v>
      </c>
      <c r="D41" s="15">
        <v>275.33333333333331</v>
      </c>
      <c r="E41" s="15">
        <v>238.91666666666671</v>
      </c>
      <c r="F41" s="15">
        <v>219.25</v>
      </c>
      <c r="G41" s="15">
        <v>179.41666666666671</v>
      </c>
      <c r="H41" s="15">
        <v>180.58333333333329</v>
      </c>
      <c r="I41" s="15">
        <v>159.58333333333329</v>
      </c>
      <c r="J41" s="15">
        <v>143.41666666666671</v>
      </c>
      <c r="K41" s="15">
        <v>224.16666666666671</v>
      </c>
      <c r="L41" s="15">
        <v>274</v>
      </c>
      <c r="M41" s="15">
        <v>275.58333333333331</v>
      </c>
      <c r="N41" s="15">
        <v>275.41666666666669</v>
      </c>
      <c r="O41" s="15">
        <v>266.66666666666669</v>
      </c>
      <c r="P41" s="15">
        <v>250.16666666666671</v>
      </c>
      <c r="Q41" s="15">
        <v>256.41666666666669</v>
      </c>
      <c r="R41" s="15">
        <v>242.5</v>
      </c>
      <c r="S41" s="15">
        <v>254.5</v>
      </c>
      <c r="T41" s="15">
        <v>297.33333333333331</v>
      </c>
      <c r="U41" s="15">
        <v>310.58333333333331</v>
      </c>
      <c r="V41" s="15">
        <v>310.33333333333331</v>
      </c>
      <c r="W41" s="15">
        <v>310.33333333333331</v>
      </c>
      <c r="X41" s="15">
        <v>310.33333333333331</v>
      </c>
      <c r="Y41" s="15">
        <v>311.83333333333331</v>
      </c>
      <c r="Z41" s="15">
        <v>310.33333333333331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3" t="s">
        <v>93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>
      <c r="A45" s="13" t="s">
        <v>94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3" t="s">
        <v>98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>
      <c r="A50" s="13" t="s">
        <v>99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3" t="s">
        <v>101</v>
      </c>
      <c r="B52" s="16">
        <v>55.278742458444427</v>
      </c>
      <c r="C52" s="16">
        <v>52.310005346399208</v>
      </c>
      <c r="D52" s="16">
        <v>49.034721905136593</v>
      </c>
      <c r="E52" s="16">
        <v>43.568278594422488</v>
      </c>
      <c r="F52" s="16">
        <v>32.111583875554253</v>
      </c>
      <c r="G52" s="16">
        <v>25.262067929623601</v>
      </c>
      <c r="H52" s="16">
        <v>26.010925157938889</v>
      </c>
      <c r="I52" s="16">
        <v>30.746329864848221</v>
      </c>
      <c r="J52" s="16">
        <v>34.745822882111213</v>
      </c>
      <c r="K52" s="16">
        <v>38.247512897277552</v>
      </c>
      <c r="L52" s="16">
        <v>42.595222438202512</v>
      </c>
      <c r="M52" s="16">
        <v>45.073878018060277</v>
      </c>
      <c r="N52" s="16">
        <v>50.251589053313282</v>
      </c>
      <c r="O52" s="16">
        <v>54.646528682356838</v>
      </c>
      <c r="P52" s="16">
        <v>59.069459672868163</v>
      </c>
      <c r="Q52" s="16">
        <v>61.481144122157438</v>
      </c>
      <c r="R52" s="16">
        <v>61.937847968227793</v>
      </c>
      <c r="S52" s="16">
        <v>66.879859557090498</v>
      </c>
      <c r="T52" s="16">
        <v>69.272282693950714</v>
      </c>
      <c r="U52" s="16">
        <v>71.617185796042193</v>
      </c>
      <c r="V52" s="16">
        <v>70.94174354952932</v>
      </c>
      <c r="W52" s="16">
        <v>70.94174354952932</v>
      </c>
      <c r="X52" s="16">
        <v>70.94174354952932</v>
      </c>
      <c r="Y52" s="16">
        <v>71.074805296957337</v>
      </c>
      <c r="Z52" s="16">
        <v>70.94174354952932</v>
      </c>
    </row>
    <row r="53" spans="1:26">
      <c r="A53" s="13" t="s">
        <v>102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3" t="s">
        <v>105</v>
      </c>
      <c r="B56" s="16">
        <v>61.18152548837709</v>
      </c>
      <c r="C56" s="16">
        <v>71.536226602607698</v>
      </c>
      <c r="D56" s="16">
        <v>75.780810095356301</v>
      </c>
      <c r="E56" s="16">
        <v>73.269430905086594</v>
      </c>
      <c r="F56" s="16">
        <v>70.982404313873914</v>
      </c>
      <c r="G56" s="16">
        <v>64.277630242493302</v>
      </c>
      <c r="H56" s="16">
        <v>66.566246186140148</v>
      </c>
      <c r="I56" s="16">
        <v>60.77727060823328</v>
      </c>
      <c r="J56" s="16">
        <v>55.731820137924217</v>
      </c>
      <c r="K56" s="16">
        <v>75.244064844283471</v>
      </c>
      <c r="L56" s="16">
        <v>80.306000715381288</v>
      </c>
      <c r="M56" s="16">
        <v>79.599086912567202</v>
      </c>
      <c r="N56" s="16">
        <v>80.583886826778141</v>
      </c>
      <c r="O56" s="16">
        <v>80.342483500177678</v>
      </c>
      <c r="P56" s="16">
        <v>79.14196658141887</v>
      </c>
      <c r="Q56" s="16">
        <v>80.461394245747584</v>
      </c>
      <c r="R56" s="16">
        <v>75.717322756302636</v>
      </c>
      <c r="S56" s="16">
        <v>78.892367567500585</v>
      </c>
      <c r="T56" s="16">
        <v>85.121330638897462</v>
      </c>
      <c r="U56" s="16">
        <v>86.896072702240787</v>
      </c>
      <c r="V56" s="16">
        <v>87.104761329740313</v>
      </c>
      <c r="W56" s="16">
        <v>87.104761329740313</v>
      </c>
      <c r="X56" s="16">
        <v>87.104761329740313</v>
      </c>
      <c r="Y56" s="16">
        <v>87.101085990173743</v>
      </c>
      <c r="Z56" s="16">
        <v>87.104761329740313</v>
      </c>
    </row>
    <row r="57" spans="1:26">
      <c r="A57" s="13" t="s">
        <v>106</v>
      </c>
      <c r="B57" s="14">
        <v>131145.77257721589</v>
      </c>
      <c r="C57" s="14">
        <v>137121.47884526729</v>
      </c>
      <c r="D57" s="14">
        <v>135052.3664756107</v>
      </c>
      <c r="E57" s="14">
        <v>112703.01866639761</v>
      </c>
      <c r="F57" s="14">
        <v>89844.207720555001</v>
      </c>
      <c r="G57" s="14">
        <v>72277.49389353329</v>
      </c>
      <c r="H57" s="14">
        <v>72522.986572127571</v>
      </c>
      <c r="I57" s="14">
        <v>66041.78610304257</v>
      </c>
      <c r="J57" s="14">
        <v>61906.074705250037</v>
      </c>
      <c r="K57" s="14">
        <v>101290.94813564319</v>
      </c>
      <c r="L57" s="14">
        <v>124695.16307049181</v>
      </c>
      <c r="M57" s="14">
        <v>127423.6603671059</v>
      </c>
      <c r="N57" s="14">
        <v>140036.8767464566</v>
      </c>
      <c r="O57" s="14">
        <v>147381.15560905021</v>
      </c>
      <c r="P57" s="14">
        <v>156862.4986604017</v>
      </c>
      <c r="Q57" s="14">
        <v>168235.71854455411</v>
      </c>
      <c r="R57" s="14">
        <v>165179.79550849239</v>
      </c>
      <c r="S57" s="14">
        <v>187689.46685101179</v>
      </c>
      <c r="T57" s="14">
        <v>210145.63289839571</v>
      </c>
      <c r="U57" s="14">
        <v>229934.10771623041</v>
      </c>
      <c r="V57" s="14">
        <v>220001.40813180301</v>
      </c>
      <c r="W57" s="14">
        <v>220001.40813180301</v>
      </c>
      <c r="X57" s="14">
        <v>220001.40813180301</v>
      </c>
      <c r="Y57" s="14">
        <v>222343.1094438674</v>
      </c>
      <c r="Z57" s="14">
        <v>220001.40813180301</v>
      </c>
    </row>
    <row r="58" spans="1:26">
      <c r="A58" s="13" t="s">
        <v>107</v>
      </c>
      <c r="B58" s="15">
        <v>1080</v>
      </c>
      <c r="C58" s="15">
        <v>1448</v>
      </c>
      <c r="D58" s="15">
        <v>1738</v>
      </c>
      <c r="E58" s="15">
        <v>1548</v>
      </c>
      <c r="F58" s="15">
        <v>1470</v>
      </c>
      <c r="G58" s="15">
        <v>1671</v>
      </c>
      <c r="H58" s="15">
        <v>2438</v>
      </c>
      <c r="I58" s="15">
        <v>1098</v>
      </c>
      <c r="J58" s="15">
        <v>964</v>
      </c>
      <c r="K58" s="15">
        <v>1580</v>
      </c>
      <c r="L58" s="15">
        <v>1969</v>
      </c>
      <c r="M58" s="15">
        <v>1970</v>
      </c>
      <c r="N58" s="15">
        <v>1974</v>
      </c>
      <c r="O58" s="15">
        <v>1947</v>
      </c>
      <c r="P58" s="15">
        <v>1852</v>
      </c>
      <c r="Q58" s="15">
        <v>1877</v>
      </c>
      <c r="R58" s="15">
        <v>1828</v>
      </c>
      <c r="S58" s="15">
        <v>1886</v>
      </c>
      <c r="T58" s="15">
        <v>2365</v>
      </c>
      <c r="U58" s="15">
        <v>2431</v>
      </c>
      <c r="V58" s="15">
        <v>2382</v>
      </c>
      <c r="W58" s="15">
        <v>2382</v>
      </c>
      <c r="X58" s="15">
        <v>2382</v>
      </c>
      <c r="Y58" s="15">
        <v>2392</v>
      </c>
      <c r="Z58" s="15">
        <v>2382</v>
      </c>
    </row>
    <row r="59" spans="1:26">
      <c r="A59" s="13" t="s">
        <v>108</v>
      </c>
      <c r="B59" s="15">
        <v>9374</v>
      </c>
      <c r="C59" s="15">
        <v>8720</v>
      </c>
      <c r="D59" s="15">
        <v>7853</v>
      </c>
      <c r="E59" s="15">
        <v>6354</v>
      </c>
      <c r="F59" s="15">
        <v>4368</v>
      </c>
      <c r="G59" s="15">
        <v>3445</v>
      </c>
      <c r="H59" s="15">
        <v>3355</v>
      </c>
      <c r="I59" s="15">
        <v>3278</v>
      </c>
      <c r="J59" s="15">
        <v>3388</v>
      </c>
      <c r="K59" s="15">
        <v>5091</v>
      </c>
      <c r="L59" s="15">
        <v>6432</v>
      </c>
      <c r="M59" s="15">
        <v>6838</v>
      </c>
      <c r="N59" s="15">
        <v>7761</v>
      </c>
      <c r="O59" s="15">
        <v>8667</v>
      </c>
      <c r="P59" s="15">
        <v>9728</v>
      </c>
      <c r="Q59" s="15">
        <v>10642</v>
      </c>
      <c r="R59" s="15">
        <v>10902</v>
      </c>
      <c r="S59" s="15">
        <v>12632</v>
      </c>
      <c r="T59" s="15">
        <v>13710</v>
      </c>
      <c r="U59" s="15">
        <v>15338</v>
      </c>
      <c r="V59" s="15">
        <v>14345</v>
      </c>
      <c r="W59" s="15">
        <v>14345</v>
      </c>
      <c r="X59" s="15">
        <v>14345</v>
      </c>
      <c r="Y59" s="15">
        <v>14548</v>
      </c>
      <c r="Z59" s="15">
        <v>14345</v>
      </c>
    </row>
    <row r="60" spans="1:26">
      <c r="A60" s="13" t="s">
        <v>109</v>
      </c>
      <c r="B60" s="15">
        <v>1353</v>
      </c>
      <c r="C60" s="15">
        <v>1797</v>
      </c>
      <c r="D60" s="15">
        <v>1968</v>
      </c>
      <c r="E60" s="15">
        <v>1683</v>
      </c>
      <c r="F60" s="15">
        <v>1549</v>
      </c>
      <c r="G60" s="15">
        <v>1212</v>
      </c>
      <c r="H60" s="15">
        <v>1240</v>
      </c>
      <c r="I60" s="15">
        <v>1111</v>
      </c>
      <c r="J60" s="15">
        <v>954</v>
      </c>
      <c r="K60" s="15">
        <v>1604</v>
      </c>
      <c r="L60" s="15">
        <v>1983</v>
      </c>
      <c r="M60" s="15">
        <v>1998</v>
      </c>
      <c r="N60" s="15">
        <v>2042</v>
      </c>
      <c r="O60" s="15">
        <v>1949</v>
      </c>
      <c r="P60" s="15">
        <v>1872</v>
      </c>
      <c r="Q60" s="15">
        <v>1953</v>
      </c>
      <c r="R60" s="15">
        <v>1823</v>
      </c>
      <c r="S60" s="15">
        <v>1944</v>
      </c>
      <c r="T60" s="15">
        <v>2285</v>
      </c>
      <c r="U60" s="15">
        <v>2442</v>
      </c>
      <c r="V60" s="15">
        <v>2407</v>
      </c>
      <c r="W60" s="15">
        <v>2407</v>
      </c>
      <c r="X60" s="15">
        <v>2407</v>
      </c>
      <c r="Y60" s="15">
        <v>2412</v>
      </c>
      <c r="Z60" s="15">
        <v>2407</v>
      </c>
    </row>
    <row r="61" spans="1:26">
      <c r="A61" s="13" t="s">
        <v>110</v>
      </c>
      <c r="B61" s="15">
        <v>247</v>
      </c>
      <c r="C61" s="15">
        <v>357</v>
      </c>
      <c r="D61" s="15">
        <v>408</v>
      </c>
      <c r="E61" s="15">
        <v>358</v>
      </c>
      <c r="F61" s="15">
        <v>351</v>
      </c>
      <c r="G61" s="15">
        <v>300</v>
      </c>
      <c r="H61" s="15">
        <v>293</v>
      </c>
      <c r="I61" s="15">
        <v>261</v>
      </c>
      <c r="J61" s="15">
        <v>212</v>
      </c>
      <c r="K61" s="15">
        <v>379</v>
      </c>
      <c r="L61" s="15">
        <v>474</v>
      </c>
      <c r="M61" s="15">
        <v>419</v>
      </c>
      <c r="N61" s="15">
        <v>487</v>
      </c>
      <c r="O61" s="15">
        <v>452</v>
      </c>
      <c r="P61" s="15">
        <v>460</v>
      </c>
      <c r="Q61" s="15">
        <v>464</v>
      </c>
      <c r="R61" s="15">
        <v>384</v>
      </c>
      <c r="S61" s="15">
        <v>416</v>
      </c>
      <c r="T61" s="15">
        <v>529</v>
      </c>
      <c r="U61" s="15">
        <v>536</v>
      </c>
      <c r="V61" s="15">
        <v>531</v>
      </c>
      <c r="W61" s="15">
        <v>531</v>
      </c>
      <c r="X61" s="15">
        <v>531</v>
      </c>
      <c r="Y61" s="15">
        <v>532</v>
      </c>
      <c r="Z61" s="15">
        <v>531</v>
      </c>
    </row>
  </sheetData>
  <conditionalFormatting sqref="A1">
    <cfRule type="expression" dxfId="83" priority="2">
      <formula>TRUE</formula>
    </cfRule>
  </conditionalFormatting>
  <conditionalFormatting sqref="A15:Z15">
    <cfRule type="expression" dxfId="82" priority="10">
      <formula>TRUE</formula>
    </cfRule>
  </conditionalFormatting>
  <conditionalFormatting sqref="A17:Z17">
    <cfRule type="expression" dxfId="81" priority="13">
      <formula>TRUE</formula>
    </cfRule>
  </conditionalFormatting>
  <conditionalFormatting sqref="A18:Z21">
    <cfRule type="notContainsBlanks" dxfId="80" priority="1">
      <formula>LEN(TRIM(A18))&gt;0</formula>
    </cfRule>
  </conditionalFormatting>
  <conditionalFormatting sqref="A1:Z1">
    <cfRule type="expression" dxfId="79" priority="7">
      <formula>TRUE</formula>
    </cfRule>
  </conditionalFormatting>
  <conditionalFormatting sqref="A21:Z21">
    <cfRule type="expression" dxfId="78" priority="16">
      <formula>TRUE</formula>
    </cfRule>
  </conditionalFormatting>
  <conditionalFormatting sqref="A27:Z27">
    <cfRule type="expression" dxfId="77" priority="19">
      <formula>TRUE</formula>
    </cfRule>
  </conditionalFormatting>
  <conditionalFormatting sqref="A31:Z31">
    <cfRule type="expression" dxfId="76" priority="22">
      <formula>TRUE</formula>
    </cfRule>
  </conditionalFormatting>
  <conditionalFormatting sqref="A33:Z33">
    <cfRule type="expression" dxfId="75" priority="25">
      <formula>TRUE</formula>
    </cfRule>
  </conditionalFormatting>
  <conditionalFormatting sqref="A36:Z36">
    <cfRule type="expression" dxfId="74" priority="28">
      <formula>TRUE</formula>
    </cfRule>
  </conditionalFormatting>
  <conditionalFormatting sqref="A39:Z39">
    <cfRule type="expression" dxfId="73" priority="31">
      <formula>TRUE</formula>
    </cfRule>
  </conditionalFormatting>
  <conditionalFormatting sqref="A46:Z46">
    <cfRule type="expression" dxfId="72" priority="34">
      <formula>TRUE</formula>
    </cfRule>
  </conditionalFormatting>
  <conditionalFormatting sqref="A56:Z56">
    <cfRule type="expression" dxfId="71" priority="37">
      <formula>TRUE</formula>
    </cfRule>
  </conditionalFormatting>
  <conditionalFormatting sqref="A61:Z61">
    <cfRule type="expression" dxfId="70" priority="40">
      <formula>TRUE</formula>
    </cfRule>
  </conditionalFormatting>
  <conditionalFormatting sqref="B1">
    <cfRule type="expression" dxfId="69" priority="5">
      <formula>TRUE</formula>
    </cfRule>
  </conditionalFormatting>
  <conditionalFormatting sqref="B15">
    <cfRule type="expression" dxfId="68" priority="8">
      <formula>TRUE</formula>
    </cfRule>
  </conditionalFormatting>
  <conditionalFormatting sqref="B17">
    <cfRule type="expression" dxfId="67" priority="11">
      <formula>TRUE</formula>
    </cfRule>
  </conditionalFormatting>
  <conditionalFormatting sqref="B2">
    <cfRule type="expression" dxfId="66" priority="3">
      <formula>TRUE</formula>
    </cfRule>
  </conditionalFormatting>
  <conditionalFormatting sqref="B21">
    <cfRule type="expression" dxfId="65" priority="14">
      <formula>TRUE</formula>
    </cfRule>
  </conditionalFormatting>
  <conditionalFormatting sqref="B27">
    <cfRule type="expression" dxfId="64" priority="17">
      <formula>TRUE</formula>
    </cfRule>
  </conditionalFormatting>
  <conditionalFormatting sqref="B2:B61">
    <cfRule type="expression" dxfId="63" priority="42">
      <formula>TRUE</formula>
    </cfRule>
  </conditionalFormatting>
  <conditionalFormatting sqref="B31">
    <cfRule type="expression" dxfId="62" priority="20">
      <formula>TRUE</formula>
    </cfRule>
  </conditionalFormatting>
  <conditionalFormatting sqref="B33">
    <cfRule type="expression" dxfId="61" priority="23">
      <formula>TRUE</formula>
    </cfRule>
  </conditionalFormatting>
  <conditionalFormatting sqref="B36">
    <cfRule type="expression" dxfId="60" priority="26">
      <formula>TRUE</formula>
    </cfRule>
  </conditionalFormatting>
  <conditionalFormatting sqref="B39">
    <cfRule type="expression" dxfId="59" priority="29">
      <formula>TRUE</formula>
    </cfRule>
  </conditionalFormatting>
  <conditionalFormatting sqref="B46">
    <cfRule type="expression" dxfId="58" priority="32">
      <formula>TRUE</formula>
    </cfRule>
  </conditionalFormatting>
  <conditionalFormatting sqref="B56">
    <cfRule type="expression" dxfId="57" priority="35">
      <formula>TRUE</formula>
    </cfRule>
  </conditionalFormatting>
  <conditionalFormatting sqref="B61">
    <cfRule type="expression" dxfId="56" priority="38">
      <formula>TRUE</formula>
    </cfRule>
  </conditionalFormatting>
  <conditionalFormatting sqref="Z1">
    <cfRule type="expression" dxfId="55" priority="6">
      <formula>TRUE</formula>
    </cfRule>
  </conditionalFormatting>
  <conditionalFormatting sqref="Z15">
    <cfRule type="expression" dxfId="54" priority="9">
      <formula>TRUE</formula>
    </cfRule>
  </conditionalFormatting>
  <conditionalFormatting sqref="Z17">
    <cfRule type="expression" dxfId="53" priority="12">
      <formula>TRUE</formula>
    </cfRule>
  </conditionalFormatting>
  <conditionalFormatting sqref="Z2">
    <cfRule type="expression" dxfId="52" priority="4">
      <formula>TRUE</formula>
    </cfRule>
  </conditionalFormatting>
  <conditionalFormatting sqref="Z21">
    <cfRule type="expression" dxfId="51" priority="15">
      <formula>TRUE</formula>
    </cfRule>
  </conditionalFormatting>
  <conditionalFormatting sqref="Z27">
    <cfRule type="expression" dxfId="50" priority="18">
      <formula>TRUE</formula>
    </cfRule>
  </conditionalFormatting>
  <conditionalFormatting sqref="Z2:Z61">
    <cfRule type="expression" dxfId="49" priority="41">
      <formula>TRUE</formula>
    </cfRule>
  </conditionalFormatting>
  <conditionalFormatting sqref="Z31">
    <cfRule type="expression" dxfId="48" priority="21">
      <formula>TRUE</formula>
    </cfRule>
  </conditionalFormatting>
  <conditionalFormatting sqref="Z33">
    <cfRule type="expression" dxfId="47" priority="24">
      <formula>TRUE</formula>
    </cfRule>
  </conditionalFormatting>
  <conditionalFormatting sqref="Z36">
    <cfRule type="expression" dxfId="46" priority="27">
      <formula>TRUE</formula>
    </cfRule>
  </conditionalFormatting>
  <conditionalFormatting sqref="Z39">
    <cfRule type="expression" dxfId="45" priority="30">
      <formula>TRUE</formula>
    </cfRule>
  </conditionalFormatting>
  <conditionalFormatting sqref="Z46">
    <cfRule type="expression" dxfId="44" priority="33">
      <formula>TRUE</formula>
    </cfRule>
  </conditionalFormatting>
  <conditionalFormatting sqref="Z56">
    <cfRule type="expression" dxfId="43" priority="36">
      <formula>TRUE</formula>
    </cfRule>
  </conditionalFormatting>
  <conditionalFormatting sqref="Z61">
    <cfRule type="expression" dxfId="42" priority="39">
      <formula>TRUE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12DB-A6F7-E94F-8C92-46FA81B3A69E}">
  <dimension ref="A1:Z61"/>
  <sheetViews>
    <sheetView workbookViewId="0"/>
  </sheetViews>
  <sheetFormatPr defaultColWidth="8.85546875" defaultRowHeight="15"/>
  <cols>
    <col min="1" max="1" width="45.7109375" customWidth="1"/>
    <col min="2" max="26" width="13.7109375" customWidth="1"/>
  </cols>
  <sheetData>
    <row r="1" spans="1:26" ht="15.95">
      <c r="A1" s="2" t="s">
        <v>121</v>
      </c>
      <c r="B1" s="2" t="s">
        <v>51</v>
      </c>
      <c r="C1" s="2" t="s">
        <v>51</v>
      </c>
      <c r="D1" s="2" t="s">
        <v>51</v>
      </c>
      <c r="E1" s="2" t="s">
        <v>51</v>
      </c>
      <c r="F1" s="2" t="s">
        <v>51</v>
      </c>
      <c r="G1" s="2" t="s">
        <v>51</v>
      </c>
      <c r="H1" s="2" t="s">
        <v>51</v>
      </c>
      <c r="I1" s="2" t="s">
        <v>51</v>
      </c>
      <c r="J1" s="2" t="s">
        <v>51</v>
      </c>
      <c r="K1" s="2" t="s">
        <v>51</v>
      </c>
      <c r="L1" s="2" t="s">
        <v>51</v>
      </c>
      <c r="M1" s="2" t="s">
        <v>51</v>
      </c>
      <c r="N1" s="2" t="s">
        <v>51</v>
      </c>
      <c r="O1" s="2" t="s">
        <v>51</v>
      </c>
      <c r="P1" s="2" t="s">
        <v>51</v>
      </c>
      <c r="Q1" s="2" t="s">
        <v>51</v>
      </c>
      <c r="R1" s="2" t="s">
        <v>51</v>
      </c>
      <c r="S1" s="2" t="s">
        <v>51</v>
      </c>
      <c r="T1" s="2" t="s">
        <v>51</v>
      </c>
      <c r="U1" s="2" t="s">
        <v>51</v>
      </c>
      <c r="V1" s="2" t="s">
        <v>51</v>
      </c>
      <c r="W1" s="2" t="s">
        <v>51</v>
      </c>
      <c r="X1" s="2" t="s">
        <v>51</v>
      </c>
      <c r="Y1" s="2" t="s">
        <v>51</v>
      </c>
      <c r="Z1" s="2" t="s">
        <v>51</v>
      </c>
    </row>
    <row r="2" spans="1:26" ht="48">
      <c r="A2" s="2" t="s">
        <v>53</v>
      </c>
      <c r="B2" s="2" t="s">
        <v>121</v>
      </c>
      <c r="C2" s="2" t="s">
        <v>121</v>
      </c>
      <c r="D2" s="2" t="s">
        <v>121</v>
      </c>
      <c r="E2" s="2" t="s">
        <v>121</v>
      </c>
      <c r="F2" s="2" t="s">
        <v>121</v>
      </c>
      <c r="G2" s="2" t="s">
        <v>121</v>
      </c>
      <c r="H2" s="2" t="s">
        <v>121</v>
      </c>
      <c r="I2" s="2" t="s">
        <v>121</v>
      </c>
      <c r="J2" s="2" t="s">
        <v>121</v>
      </c>
      <c r="K2" s="2" t="s">
        <v>121</v>
      </c>
      <c r="L2" s="2" t="s">
        <v>121</v>
      </c>
      <c r="M2" s="2" t="s">
        <v>121</v>
      </c>
      <c r="N2" s="2" t="s">
        <v>121</v>
      </c>
      <c r="O2" s="2" t="s">
        <v>121</v>
      </c>
      <c r="P2" s="2" t="s">
        <v>121</v>
      </c>
      <c r="Q2" s="2" t="s">
        <v>121</v>
      </c>
      <c r="R2" s="2" t="s">
        <v>121</v>
      </c>
      <c r="S2" s="2" t="s">
        <v>121</v>
      </c>
      <c r="T2" s="2" t="s">
        <v>121</v>
      </c>
      <c r="U2" s="2" t="s">
        <v>121</v>
      </c>
      <c r="V2" s="2" t="s">
        <v>121</v>
      </c>
      <c r="W2" s="2" t="s">
        <v>121</v>
      </c>
      <c r="X2" s="2" t="s">
        <v>121</v>
      </c>
      <c r="Y2" s="2" t="s">
        <v>121</v>
      </c>
      <c r="Z2" s="2" t="s">
        <v>121</v>
      </c>
    </row>
    <row r="3" spans="1:26" ht="15.95">
      <c r="A3" s="2" t="s">
        <v>41</v>
      </c>
      <c r="B3" s="2">
        <v>2025</v>
      </c>
      <c r="C3" s="2">
        <v>2026</v>
      </c>
      <c r="D3" s="2">
        <v>2027</v>
      </c>
      <c r="E3" s="2">
        <v>2028</v>
      </c>
      <c r="F3" s="2">
        <v>2029</v>
      </c>
      <c r="G3" s="2">
        <v>2030</v>
      </c>
      <c r="H3" s="2">
        <v>2031</v>
      </c>
      <c r="I3" s="2">
        <v>2032</v>
      </c>
      <c r="J3" s="2">
        <v>2033</v>
      </c>
      <c r="K3" s="2">
        <v>2034</v>
      </c>
      <c r="L3" s="2">
        <v>2035</v>
      </c>
      <c r="M3" s="2">
        <v>2036</v>
      </c>
      <c r="N3" s="2">
        <v>2037</v>
      </c>
      <c r="O3" s="2">
        <v>2038</v>
      </c>
      <c r="P3" s="2">
        <v>2039</v>
      </c>
      <c r="Q3" s="2">
        <v>2040</v>
      </c>
      <c r="R3" s="2">
        <v>2041</v>
      </c>
      <c r="S3" s="2">
        <v>2042</v>
      </c>
      <c r="T3" s="2">
        <v>2043</v>
      </c>
      <c r="U3" s="2">
        <v>2044</v>
      </c>
      <c r="V3" s="2">
        <v>2045</v>
      </c>
      <c r="W3" s="2">
        <v>2046</v>
      </c>
      <c r="X3" s="2">
        <v>2047</v>
      </c>
      <c r="Y3" s="2">
        <v>2048</v>
      </c>
      <c r="Z3" s="2">
        <v>2049</v>
      </c>
    </row>
    <row r="4" spans="1:26" ht="15.95">
      <c r="A4" s="2" t="s">
        <v>57</v>
      </c>
      <c r="B4" s="2">
        <v>45</v>
      </c>
      <c r="C4" s="2">
        <v>45</v>
      </c>
      <c r="D4" s="2">
        <v>45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45</v>
      </c>
      <c r="L4" s="2">
        <v>45</v>
      </c>
      <c r="M4" s="2">
        <v>45</v>
      </c>
      <c r="N4" s="2">
        <v>45</v>
      </c>
      <c r="O4" s="2">
        <v>45</v>
      </c>
      <c r="P4" s="2">
        <v>45</v>
      </c>
      <c r="Q4" s="2">
        <v>45</v>
      </c>
      <c r="R4" s="2">
        <v>45</v>
      </c>
      <c r="S4" s="2">
        <v>45</v>
      </c>
      <c r="T4" s="2">
        <v>45</v>
      </c>
      <c r="U4" s="2">
        <v>45</v>
      </c>
      <c r="V4" s="2">
        <v>45</v>
      </c>
      <c r="W4" s="2">
        <v>45</v>
      </c>
      <c r="X4" s="2">
        <v>45</v>
      </c>
      <c r="Y4" s="2">
        <v>45</v>
      </c>
      <c r="Z4" s="2">
        <v>45</v>
      </c>
    </row>
    <row r="5" spans="1:26" ht="15.95">
      <c r="A5" s="2" t="s">
        <v>58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</row>
    <row r="6" spans="1:26">
      <c r="A6" s="13" t="s">
        <v>59</v>
      </c>
      <c r="B6" s="14">
        <v>-114728.812039</v>
      </c>
      <c r="C6" s="14">
        <v>-85789.986862000005</v>
      </c>
      <c r="D6" s="14">
        <v>-67943.723656999995</v>
      </c>
      <c r="E6" s="14">
        <v>-62127.588476999998</v>
      </c>
      <c r="F6" s="14">
        <v>-23281.072505</v>
      </c>
      <c r="G6" s="14">
        <v>-17040.68867</v>
      </c>
      <c r="H6" s="14">
        <v>-8486.3820930000038</v>
      </c>
      <c r="I6" s="14">
        <v>-29615.60838899999</v>
      </c>
      <c r="J6" s="14">
        <v>-43439.19399</v>
      </c>
      <c r="K6" s="14">
        <v>-40186.810012000002</v>
      </c>
      <c r="L6" s="14">
        <v>-39352.375490999999</v>
      </c>
      <c r="M6" s="14">
        <v>-58956.401639000003</v>
      </c>
      <c r="N6" s="14">
        <v>-76330.828033999991</v>
      </c>
      <c r="O6" s="14">
        <v>-80391.109378999987</v>
      </c>
      <c r="P6" s="14">
        <v>-105789.76798999999</v>
      </c>
      <c r="Q6" s="14">
        <v>-118931.58593099999</v>
      </c>
      <c r="R6" s="14">
        <v>-129612.51401300001</v>
      </c>
      <c r="S6" s="14">
        <v>-155625.587202</v>
      </c>
      <c r="T6" s="14">
        <v>-130223.443677</v>
      </c>
      <c r="U6" s="14">
        <v>-177682.26198000001</v>
      </c>
      <c r="V6" s="14">
        <v>-177558.288978</v>
      </c>
      <c r="W6" s="14">
        <v>-177558.288978</v>
      </c>
      <c r="X6" s="14">
        <v>-177558.288978</v>
      </c>
      <c r="Y6" s="14">
        <v>-178440.95712800001</v>
      </c>
      <c r="Z6" s="14">
        <v>-177558.288978</v>
      </c>
    </row>
    <row r="7" spans="1:26">
      <c r="A7" s="13" t="s">
        <v>60</v>
      </c>
      <c r="B7" s="14">
        <v>2864547.299104</v>
      </c>
      <c r="C7" s="14">
        <v>3826972.1085890001</v>
      </c>
      <c r="D7" s="14">
        <v>4321377.3963160003</v>
      </c>
      <c r="E7" s="14">
        <v>3539151.6419839999</v>
      </c>
      <c r="F7" s="14">
        <v>3399962.9082980002</v>
      </c>
      <c r="G7" s="14">
        <v>2607500.8802959998</v>
      </c>
      <c r="H7" s="14">
        <v>2786350.131422</v>
      </c>
      <c r="I7" s="14">
        <v>2422825.9206039999</v>
      </c>
      <c r="J7" s="14">
        <v>1976182.2130529999</v>
      </c>
      <c r="K7" s="14">
        <v>3559819.9388290001</v>
      </c>
      <c r="L7" s="14">
        <v>4445906.0168090006</v>
      </c>
      <c r="M7" s="14">
        <v>4018766.036138</v>
      </c>
      <c r="N7" s="14">
        <v>4060480.8704269999</v>
      </c>
      <c r="O7" s="14">
        <v>4071941.5460000001</v>
      </c>
      <c r="P7" s="14">
        <v>4158943.286723</v>
      </c>
      <c r="Q7" s="14">
        <v>4200073.307604</v>
      </c>
      <c r="R7" s="14">
        <v>3667229.3182489998</v>
      </c>
      <c r="S7" s="14">
        <v>4095303.3727460001</v>
      </c>
      <c r="T7" s="14">
        <v>4496411.9656959996</v>
      </c>
      <c r="U7" s="14">
        <v>5160482.3369149994</v>
      </c>
      <c r="V7" s="14">
        <v>5179783.3113080002</v>
      </c>
      <c r="W7" s="14">
        <v>5179783.3113080002</v>
      </c>
      <c r="X7" s="14">
        <v>5179783.3113080002</v>
      </c>
      <c r="Y7" s="14">
        <v>5194325.1412169999</v>
      </c>
      <c r="Z7" s="14">
        <v>5179783.3113080002</v>
      </c>
    </row>
    <row r="8" spans="1:26">
      <c r="A8" s="13" t="s">
        <v>61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13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13" t="s">
        <v>63</v>
      </c>
      <c r="B10" s="14">
        <v>565700.04374700005</v>
      </c>
      <c r="C10" s="14">
        <v>322864.41512500012</v>
      </c>
      <c r="D10" s="14">
        <v>147199.71943900001</v>
      </c>
      <c r="E10" s="14">
        <v>634259.56672200002</v>
      </c>
      <c r="F10" s="14">
        <v>359642.35317900003</v>
      </c>
      <c r="G10" s="14">
        <v>840027.23318400001</v>
      </c>
      <c r="H10" s="14">
        <v>429951.43845700001</v>
      </c>
      <c r="I10" s="14">
        <v>453087.07302499999</v>
      </c>
      <c r="J10" s="14">
        <v>828836.67588500003</v>
      </c>
      <c r="K10" s="14">
        <v>488267.03777500009</v>
      </c>
      <c r="L10" s="14">
        <v>164753.894222</v>
      </c>
      <c r="M10" s="14">
        <v>973384.28830599971</v>
      </c>
      <c r="N10" s="14">
        <v>1187296.459675</v>
      </c>
      <c r="O10" s="14">
        <v>771186.79438599979</v>
      </c>
      <c r="P10" s="14">
        <v>388599.08974199998</v>
      </c>
      <c r="Q10" s="14">
        <v>580234.58382499998</v>
      </c>
      <c r="R10" s="14">
        <v>1086961.860142</v>
      </c>
      <c r="S10" s="14">
        <v>767496.46111599996</v>
      </c>
      <c r="T10" s="14">
        <v>1312578.274065</v>
      </c>
      <c r="U10" s="14">
        <v>476525.73535699991</v>
      </c>
      <c r="V10" s="14">
        <v>417584.47190300003</v>
      </c>
      <c r="W10" s="14">
        <v>417584.47190300003</v>
      </c>
      <c r="X10" s="14">
        <v>417584.47190300003</v>
      </c>
      <c r="Y10" s="14">
        <v>416150.84952699998</v>
      </c>
      <c r="Z10" s="14">
        <v>417584.47190300003</v>
      </c>
    </row>
    <row r="11" spans="1:26">
      <c r="A11" s="13" t="s">
        <v>64</v>
      </c>
      <c r="B11" s="14">
        <v>19496.037455999998</v>
      </c>
      <c r="C11" s="14">
        <v>18163.429764</v>
      </c>
      <c r="D11" s="14">
        <v>13011.963659999999</v>
      </c>
      <c r="E11" s="14">
        <v>14932.531584</v>
      </c>
      <c r="F11" s="14">
        <v>9044.7670559999988</v>
      </c>
      <c r="G11" s="14">
        <v>5438.015543999999</v>
      </c>
      <c r="H11" s="14">
        <v>8043.5088720000003</v>
      </c>
      <c r="I11" s="14">
        <v>12594.495348</v>
      </c>
      <c r="J11" s="14">
        <v>11349.656279999999</v>
      </c>
      <c r="K11" s="14">
        <v>13092.837732</v>
      </c>
      <c r="L11" s="14">
        <v>10300.85046</v>
      </c>
      <c r="M11" s="14">
        <v>12562.222548</v>
      </c>
      <c r="N11" s="14">
        <v>12729.72078</v>
      </c>
      <c r="O11" s="14">
        <v>18929.884679999999</v>
      </c>
      <c r="P11" s="14">
        <v>21878.678243999999</v>
      </c>
      <c r="Q11" s="14">
        <v>22469.415636000002</v>
      </c>
      <c r="R11" s="14">
        <v>17061.878651999999</v>
      </c>
      <c r="S11" s="14">
        <v>21204.951647999998</v>
      </c>
      <c r="T11" s="14">
        <v>11325.84384</v>
      </c>
      <c r="U11" s="14">
        <v>24182.310971999999</v>
      </c>
      <c r="V11" s="14">
        <v>25281.136068</v>
      </c>
      <c r="W11" s="14">
        <v>25281.136068</v>
      </c>
      <c r="X11" s="14">
        <v>25281.136068</v>
      </c>
      <c r="Y11" s="14">
        <v>25909.931015999999</v>
      </c>
      <c r="Z11" s="14">
        <v>25281.136068</v>
      </c>
    </row>
    <row r="12" spans="1:26">
      <c r="A12" s="13" t="s">
        <v>65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13" t="s">
        <v>66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13" t="s">
        <v>67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13" t="s">
        <v>68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>
      <c r="A16" s="13" t="s">
        <v>69</v>
      </c>
      <c r="B16" s="14">
        <f t="array" ref="B16">B4*1000*VLOOKUP(B3,[3]Capacity!$B$5:$I$35,2,0)*(IF(MIN(IF(VALUE(LEFT([3]Capacity!$D$5:$I$5,2))&gt;=B5,VALUE(LEFT([3]Capacity!$D$5:$I$5,2)),MAX(VALUE(LEFT([3]Capacity!$D$5:$I$5,2)))))&gt;MAX(IF(VALUE(LEFT([3]Capacity!$D$5:$I$5,2))&lt;B5,VALUE(LEFT([3]Capacity!$D$5:$I$5,2)),0)),IF(MAX(IF(VALUE(LEFT([3]Capacity!$D$5:$I$5,2))&lt;B5,VALUE(LEFT([3]Capacity!$D$5:$I$5,2)),0))&gt;0, VLOOKUP(B3, [3]Capacity!$B$5:$I$35, MATCH(CONCATENATE(MAX(IF(VALUE(LEFT([3]Capacity!$D$5:$I$5,2))&lt;B5,VALUE(LEFT([3]Capacity!$D$5:$I$5,2)),0)), " HR Capacity Credit (%)"), [3]Capacity!$B$5:$I$5, 0),0), 0)+(VLOOKUP(B3, [3]Capacity!$B$5:$I$35, MATCH(CONCATENATE(MIN(IF(VALUE(LEFT([3]Capacity!$D$5:$I$5,2))&gt;=B5,VALUE(LEFT([3]Capacity!$D$5:$I$5,2)),MAX(VALUE(LEFT([3]Capacity!$D$5:$I$5,2))))), " HR Capacity Credit (%)"), [3]Capacity!$B$5:$I$5, 0),0)-IF(MAX(IF(VALUE(LEFT([3]Capacity!$D$5:$I$5,2))&lt;B5,VALUE(LEFT([3]Capacity!$D$5:$I$5,2)),0))&gt;0, VLOOKUP(B3, [3]Capacity!$B$5:$I$35, MATCH(CONCATENATE(MAX(IF(VALUE(LEFT([3]Capacity!$D$5:$I$5,2))&lt;B5,VALUE(LEFT([3]Capacity!$D$5:$I$5,2)),0)), " HR Capacity Credit (%)"), [3]Capacity!$B$5:$I$5, 0),0), 0))*((B5-MAX(IF(VALUE(LEFT([3]Capacity!$D$5:$I$5,2))&lt;B5,VALUE(LEFT([3]Capacity!$D$5:$I$5,2)),0)))/(MIN(IF(VALUE(LEFT([3]Capacity!$D$5:$I$5,2))&gt;=B5,VALUE(LEFT([3]Capacity!$D$5:$I$5,2)),MAX(VALUE(LEFT([3]Capacity!$D$5:$I$5,2)))))-MAX(IF(VALUE(LEFT([3]Capacity!$D$5:$I$5,2))&lt;B5,VALUE(LEFT([3]Capacity!$D$5:$I$5,2)),0)))),VLOOKUP(B3, [3]Capacity!$B$5:$I$35, MATCH(CONCATENATE(MIN(IF(VALUE(LEFT([3]Capacity!$D$5:$I$5,2))&gt;=B5,VALUE(LEFT([3]Capacity!$D$5:$I$5,2)),MAX(VALUE(LEFT([3]Capacity!$D$5:$I$5,2))))), " HR Capacity Credit (%)"), [3]Capacity!$B$5:$I$5, 0),0))/100)</f>
        <v>1721250</v>
      </c>
      <c r="C16" s="14">
        <f t="array" ref="C16">C4*1000*VLOOKUP(C3,[3]Capacity!$B$5:$I$35,2,0)*(IF(MIN(IF(VALUE(LEFT([3]Capacity!$D$5:$I$5,2))&gt;=C5,VALUE(LEFT([3]Capacity!$D$5:$I$5,2)),MAX(VALUE(LEFT([3]Capacity!$D$5:$I$5,2)))))&gt;MAX(IF(VALUE(LEFT([3]Capacity!$D$5:$I$5,2))&lt;C5,VALUE(LEFT([3]Capacity!$D$5:$I$5,2)),0)),IF(MAX(IF(VALUE(LEFT([3]Capacity!$D$5:$I$5,2))&lt;C5,VALUE(LEFT([3]Capacity!$D$5:$I$5,2)),0))&gt;0, VLOOKUP(C3, [3]Capacity!$B$5:$I$35, MATCH(CONCATENATE(MAX(IF(VALUE(LEFT([3]Capacity!$D$5:$I$5,2))&lt;C5,VALUE(LEFT([3]Capacity!$D$5:$I$5,2)),0)), " HR Capacity Credit (%)"), [3]Capacity!$B$5:$I$5, 0),0), 0)+(VLOOKUP(C3, [3]Capacity!$B$5:$I$35, MATCH(CONCATENATE(MIN(IF(VALUE(LEFT([3]Capacity!$D$5:$I$5,2))&gt;=C5,VALUE(LEFT([3]Capacity!$D$5:$I$5,2)),MAX(VALUE(LEFT([3]Capacity!$D$5:$I$5,2))))), " HR Capacity Credit (%)"), [3]Capacity!$B$5:$I$5, 0),0)-IF(MAX(IF(VALUE(LEFT([3]Capacity!$D$5:$I$5,2))&lt;C5,VALUE(LEFT([3]Capacity!$D$5:$I$5,2)),0))&gt;0, VLOOKUP(C3, [3]Capacity!$B$5:$I$35, MATCH(CONCATENATE(MAX(IF(VALUE(LEFT([3]Capacity!$D$5:$I$5,2))&lt;C5,VALUE(LEFT([3]Capacity!$D$5:$I$5,2)),0)), " HR Capacity Credit (%)"), [3]Capacity!$B$5:$I$5, 0),0), 0))*((C5-MAX(IF(VALUE(LEFT([3]Capacity!$D$5:$I$5,2))&lt;C5,VALUE(LEFT([3]Capacity!$D$5:$I$5,2)),0)))/(MIN(IF(VALUE(LEFT([3]Capacity!$D$5:$I$5,2))&gt;=C5,VALUE(LEFT([3]Capacity!$D$5:$I$5,2)),MAX(VALUE(LEFT([3]Capacity!$D$5:$I$5,2)))))-MAX(IF(VALUE(LEFT([3]Capacity!$D$5:$I$5,2))&lt;C5,VALUE(LEFT([3]Capacity!$D$5:$I$5,2)),0)))),VLOOKUP(C3, [3]Capacity!$B$5:$I$35, MATCH(CONCATENATE(MIN(IF(VALUE(LEFT([3]Capacity!$D$5:$I$5,2))&gt;=C5,VALUE(LEFT([3]Capacity!$D$5:$I$5,2)),MAX(VALUE(LEFT([3]Capacity!$D$5:$I$5,2))))), " HR Capacity Credit (%)"), [3]Capacity!$B$5:$I$5, 0),0))/100)</f>
        <v>1787231.25</v>
      </c>
      <c r="D16" s="14">
        <f t="array" ref="D16">D4*1000*VLOOKUP(D3,[3]Capacity!$B$5:$I$35,2,0)*(IF(MIN(IF(VALUE(LEFT([3]Capacity!$D$5:$I$5,2))&gt;=D5,VALUE(LEFT([3]Capacity!$D$5:$I$5,2)),MAX(VALUE(LEFT([3]Capacity!$D$5:$I$5,2)))))&gt;MAX(IF(VALUE(LEFT([3]Capacity!$D$5:$I$5,2))&lt;D5,VALUE(LEFT([3]Capacity!$D$5:$I$5,2)),0)),IF(MAX(IF(VALUE(LEFT([3]Capacity!$D$5:$I$5,2))&lt;D5,VALUE(LEFT([3]Capacity!$D$5:$I$5,2)),0))&gt;0, VLOOKUP(D3, [3]Capacity!$B$5:$I$35, MATCH(CONCATENATE(MAX(IF(VALUE(LEFT([3]Capacity!$D$5:$I$5,2))&lt;D5,VALUE(LEFT([3]Capacity!$D$5:$I$5,2)),0)), " HR Capacity Credit (%)"), [3]Capacity!$B$5:$I$5, 0),0), 0)+(VLOOKUP(D3, [3]Capacity!$B$5:$I$35, MATCH(CONCATENATE(MIN(IF(VALUE(LEFT([3]Capacity!$D$5:$I$5,2))&gt;=D5,VALUE(LEFT([3]Capacity!$D$5:$I$5,2)),MAX(VALUE(LEFT([3]Capacity!$D$5:$I$5,2))))), " HR Capacity Credit (%)"), [3]Capacity!$B$5:$I$5, 0),0)-IF(MAX(IF(VALUE(LEFT([3]Capacity!$D$5:$I$5,2))&lt;D5,VALUE(LEFT([3]Capacity!$D$5:$I$5,2)),0))&gt;0, VLOOKUP(D3, [3]Capacity!$B$5:$I$35, MATCH(CONCATENATE(MAX(IF(VALUE(LEFT([3]Capacity!$D$5:$I$5,2))&lt;D5,VALUE(LEFT([3]Capacity!$D$5:$I$5,2)),0)), " HR Capacity Credit (%)"), [3]Capacity!$B$5:$I$5, 0),0), 0))*((D5-MAX(IF(VALUE(LEFT([3]Capacity!$D$5:$I$5,2))&lt;D5,VALUE(LEFT([3]Capacity!$D$5:$I$5,2)),0)))/(MIN(IF(VALUE(LEFT([3]Capacity!$D$5:$I$5,2))&gt;=D5,VALUE(LEFT([3]Capacity!$D$5:$I$5,2)),MAX(VALUE(LEFT([3]Capacity!$D$5:$I$5,2)))))-MAX(IF(VALUE(LEFT([3]Capacity!$D$5:$I$5,2))&lt;D5,VALUE(LEFT([3]Capacity!$D$5:$I$5,2)),0)))),VLOOKUP(D3, [3]Capacity!$B$5:$I$35, MATCH(CONCATENATE(MIN(IF(VALUE(LEFT([3]Capacity!$D$5:$I$5,2))&gt;=D5,VALUE(LEFT([3]Capacity!$D$5:$I$5,2)),MAX(VALUE(LEFT([3]Capacity!$D$5:$I$5,2))))), " HR Capacity Credit (%)"), [3]Capacity!$B$5:$I$5, 0),0))/100)</f>
        <v>2047275</v>
      </c>
      <c r="E16" s="14">
        <f t="array" ref="E16">E4*1000*VLOOKUP(E3,[3]Capacity!$B$5:$I$35,2,0)*(IF(MIN(IF(VALUE(LEFT([3]Capacity!$D$5:$I$5,2))&gt;=E5,VALUE(LEFT([3]Capacity!$D$5:$I$5,2)),MAX(VALUE(LEFT([3]Capacity!$D$5:$I$5,2)))))&gt;MAX(IF(VALUE(LEFT([3]Capacity!$D$5:$I$5,2))&lt;E5,VALUE(LEFT([3]Capacity!$D$5:$I$5,2)),0)),IF(MAX(IF(VALUE(LEFT([3]Capacity!$D$5:$I$5,2))&lt;E5,VALUE(LEFT([3]Capacity!$D$5:$I$5,2)),0))&gt;0, VLOOKUP(E3, [3]Capacity!$B$5:$I$35, MATCH(CONCATENATE(MAX(IF(VALUE(LEFT([3]Capacity!$D$5:$I$5,2))&lt;E5,VALUE(LEFT([3]Capacity!$D$5:$I$5,2)),0)), " HR Capacity Credit (%)"), [3]Capacity!$B$5:$I$5, 0),0), 0)+(VLOOKUP(E3, [3]Capacity!$B$5:$I$35, MATCH(CONCATENATE(MIN(IF(VALUE(LEFT([3]Capacity!$D$5:$I$5,2))&gt;=E5,VALUE(LEFT([3]Capacity!$D$5:$I$5,2)),MAX(VALUE(LEFT([3]Capacity!$D$5:$I$5,2))))), " HR Capacity Credit (%)"), [3]Capacity!$B$5:$I$5, 0),0)-IF(MAX(IF(VALUE(LEFT([3]Capacity!$D$5:$I$5,2))&lt;E5,VALUE(LEFT([3]Capacity!$D$5:$I$5,2)),0))&gt;0, VLOOKUP(E3, [3]Capacity!$B$5:$I$35, MATCH(CONCATENATE(MAX(IF(VALUE(LEFT([3]Capacity!$D$5:$I$5,2))&lt;E5,VALUE(LEFT([3]Capacity!$D$5:$I$5,2)),0)), " HR Capacity Credit (%)"), [3]Capacity!$B$5:$I$5, 0),0), 0))*((E5-MAX(IF(VALUE(LEFT([3]Capacity!$D$5:$I$5,2))&lt;E5,VALUE(LEFT([3]Capacity!$D$5:$I$5,2)),0)))/(MIN(IF(VALUE(LEFT([3]Capacity!$D$5:$I$5,2))&gt;=E5,VALUE(LEFT([3]Capacity!$D$5:$I$5,2)),MAX(VALUE(LEFT([3]Capacity!$D$5:$I$5,2)))))-MAX(IF(VALUE(LEFT([3]Capacity!$D$5:$I$5,2))&lt;E5,VALUE(LEFT([3]Capacity!$D$5:$I$5,2)),0)))),VLOOKUP(E3, [3]Capacity!$B$5:$I$35, MATCH(CONCATENATE(MIN(IF(VALUE(LEFT([3]Capacity!$D$5:$I$5,2))&gt;=E5,VALUE(LEFT([3]Capacity!$D$5:$I$5,2)),MAX(VALUE(LEFT([3]Capacity!$D$5:$I$5,2))))), " HR Capacity Credit (%)"), [3]Capacity!$B$5:$I$5, 0),0))/100)</f>
        <v>2614106.25</v>
      </c>
      <c r="F16" s="14">
        <f t="array" ref="F16">F4*1000*VLOOKUP(F3,[3]Capacity!$B$5:$I$35,2,0)*(IF(MIN(IF(VALUE(LEFT([3]Capacity!$D$5:$I$5,2))&gt;=F5,VALUE(LEFT([3]Capacity!$D$5:$I$5,2)),MAX(VALUE(LEFT([3]Capacity!$D$5:$I$5,2)))))&gt;MAX(IF(VALUE(LEFT([3]Capacity!$D$5:$I$5,2))&lt;F5,VALUE(LEFT([3]Capacity!$D$5:$I$5,2)),0)),IF(MAX(IF(VALUE(LEFT([3]Capacity!$D$5:$I$5,2))&lt;F5,VALUE(LEFT([3]Capacity!$D$5:$I$5,2)),0))&gt;0, VLOOKUP(F3, [3]Capacity!$B$5:$I$35, MATCH(CONCATENATE(MAX(IF(VALUE(LEFT([3]Capacity!$D$5:$I$5,2))&lt;F5,VALUE(LEFT([3]Capacity!$D$5:$I$5,2)),0)), " HR Capacity Credit (%)"), [3]Capacity!$B$5:$I$5, 0),0), 0)+(VLOOKUP(F3, [3]Capacity!$B$5:$I$35, MATCH(CONCATENATE(MIN(IF(VALUE(LEFT([3]Capacity!$D$5:$I$5,2))&gt;=F5,VALUE(LEFT([3]Capacity!$D$5:$I$5,2)),MAX(VALUE(LEFT([3]Capacity!$D$5:$I$5,2))))), " HR Capacity Credit (%)"), [3]Capacity!$B$5:$I$5, 0),0)-IF(MAX(IF(VALUE(LEFT([3]Capacity!$D$5:$I$5,2))&lt;F5,VALUE(LEFT([3]Capacity!$D$5:$I$5,2)),0))&gt;0, VLOOKUP(F3, [3]Capacity!$B$5:$I$35, MATCH(CONCATENATE(MAX(IF(VALUE(LEFT([3]Capacity!$D$5:$I$5,2))&lt;F5,VALUE(LEFT([3]Capacity!$D$5:$I$5,2)),0)), " HR Capacity Credit (%)"), [3]Capacity!$B$5:$I$5, 0),0), 0))*((F5-MAX(IF(VALUE(LEFT([3]Capacity!$D$5:$I$5,2))&lt;F5,VALUE(LEFT([3]Capacity!$D$5:$I$5,2)),0)))/(MIN(IF(VALUE(LEFT([3]Capacity!$D$5:$I$5,2))&gt;=F5,VALUE(LEFT([3]Capacity!$D$5:$I$5,2)),MAX(VALUE(LEFT([3]Capacity!$D$5:$I$5,2)))))-MAX(IF(VALUE(LEFT([3]Capacity!$D$5:$I$5,2))&lt;F5,VALUE(LEFT([3]Capacity!$D$5:$I$5,2)),0)))),VLOOKUP(F3, [3]Capacity!$B$5:$I$35, MATCH(CONCATENATE(MIN(IF(VALUE(LEFT([3]Capacity!$D$5:$I$5,2))&gt;=F5,VALUE(LEFT([3]Capacity!$D$5:$I$5,2)),MAX(VALUE(LEFT([3]Capacity!$D$5:$I$5,2))))), " HR Capacity Credit (%)"), [3]Capacity!$B$5:$I$5, 0),0))/100)</f>
        <v>2691393.75</v>
      </c>
      <c r="G16" s="14">
        <f t="array" ref="G16">G4*1000*VLOOKUP(G3,[3]Capacity!$B$5:$I$35,2,0)*(IF(MIN(IF(VALUE(LEFT([3]Capacity!$D$5:$I$5,2))&gt;=G5,VALUE(LEFT([3]Capacity!$D$5:$I$5,2)),MAX(VALUE(LEFT([3]Capacity!$D$5:$I$5,2)))))&gt;MAX(IF(VALUE(LEFT([3]Capacity!$D$5:$I$5,2))&lt;G5,VALUE(LEFT([3]Capacity!$D$5:$I$5,2)),0)),IF(MAX(IF(VALUE(LEFT([3]Capacity!$D$5:$I$5,2))&lt;G5,VALUE(LEFT([3]Capacity!$D$5:$I$5,2)),0))&gt;0, VLOOKUP(G3, [3]Capacity!$B$5:$I$35, MATCH(CONCATENATE(MAX(IF(VALUE(LEFT([3]Capacity!$D$5:$I$5,2))&lt;G5,VALUE(LEFT([3]Capacity!$D$5:$I$5,2)),0)), " HR Capacity Credit (%)"), [3]Capacity!$B$5:$I$5, 0),0), 0)+(VLOOKUP(G3, [3]Capacity!$B$5:$I$35, MATCH(CONCATENATE(MIN(IF(VALUE(LEFT([3]Capacity!$D$5:$I$5,2))&gt;=G5,VALUE(LEFT([3]Capacity!$D$5:$I$5,2)),MAX(VALUE(LEFT([3]Capacity!$D$5:$I$5,2))))), " HR Capacity Credit (%)"), [3]Capacity!$B$5:$I$5, 0),0)-IF(MAX(IF(VALUE(LEFT([3]Capacity!$D$5:$I$5,2))&lt;G5,VALUE(LEFT([3]Capacity!$D$5:$I$5,2)),0))&gt;0, VLOOKUP(G3, [3]Capacity!$B$5:$I$35, MATCH(CONCATENATE(MAX(IF(VALUE(LEFT([3]Capacity!$D$5:$I$5,2))&lt;G5,VALUE(LEFT([3]Capacity!$D$5:$I$5,2)),0)), " HR Capacity Credit (%)"), [3]Capacity!$B$5:$I$5, 0),0), 0))*((G5-MAX(IF(VALUE(LEFT([3]Capacity!$D$5:$I$5,2))&lt;G5,VALUE(LEFT([3]Capacity!$D$5:$I$5,2)),0)))/(MIN(IF(VALUE(LEFT([3]Capacity!$D$5:$I$5,2))&gt;=G5,VALUE(LEFT([3]Capacity!$D$5:$I$5,2)),MAX(VALUE(LEFT([3]Capacity!$D$5:$I$5,2)))))-MAX(IF(VALUE(LEFT([3]Capacity!$D$5:$I$5,2))&lt;G5,VALUE(LEFT([3]Capacity!$D$5:$I$5,2)),0)))),VLOOKUP(G3, [3]Capacity!$B$5:$I$35, MATCH(CONCATENATE(MIN(IF(VALUE(LEFT([3]Capacity!$D$5:$I$5,2))&gt;=G5,VALUE(LEFT([3]Capacity!$D$5:$I$5,2)),MAX(VALUE(LEFT([3]Capacity!$D$5:$I$5,2))))), " HR Capacity Credit (%)"), [3]Capacity!$B$5:$I$5, 0),0))/100)</f>
        <v>2801081.25</v>
      </c>
      <c r="H16" s="14">
        <f t="array" ref="H16">H4*1000*VLOOKUP(H3,[3]Capacity!$B$5:$I$35,2,0)*(IF(MIN(IF(VALUE(LEFT([3]Capacity!$D$5:$I$5,2))&gt;=H5,VALUE(LEFT([3]Capacity!$D$5:$I$5,2)),MAX(VALUE(LEFT([3]Capacity!$D$5:$I$5,2)))))&gt;MAX(IF(VALUE(LEFT([3]Capacity!$D$5:$I$5,2))&lt;H5,VALUE(LEFT([3]Capacity!$D$5:$I$5,2)),0)),IF(MAX(IF(VALUE(LEFT([3]Capacity!$D$5:$I$5,2))&lt;H5,VALUE(LEFT([3]Capacity!$D$5:$I$5,2)),0))&gt;0, VLOOKUP(H3, [3]Capacity!$B$5:$I$35, MATCH(CONCATENATE(MAX(IF(VALUE(LEFT([3]Capacity!$D$5:$I$5,2))&lt;H5,VALUE(LEFT([3]Capacity!$D$5:$I$5,2)),0)), " HR Capacity Credit (%)"), [3]Capacity!$B$5:$I$5, 0),0), 0)+(VLOOKUP(H3, [3]Capacity!$B$5:$I$35, MATCH(CONCATENATE(MIN(IF(VALUE(LEFT([3]Capacity!$D$5:$I$5,2))&gt;=H5,VALUE(LEFT([3]Capacity!$D$5:$I$5,2)),MAX(VALUE(LEFT([3]Capacity!$D$5:$I$5,2))))), " HR Capacity Credit (%)"), [3]Capacity!$B$5:$I$5, 0),0)-IF(MAX(IF(VALUE(LEFT([3]Capacity!$D$5:$I$5,2))&lt;H5,VALUE(LEFT([3]Capacity!$D$5:$I$5,2)),0))&gt;0, VLOOKUP(H3, [3]Capacity!$B$5:$I$35, MATCH(CONCATENATE(MAX(IF(VALUE(LEFT([3]Capacity!$D$5:$I$5,2))&lt;H5,VALUE(LEFT([3]Capacity!$D$5:$I$5,2)),0)), " HR Capacity Credit (%)"), [3]Capacity!$B$5:$I$5, 0),0), 0))*((H5-MAX(IF(VALUE(LEFT([3]Capacity!$D$5:$I$5,2))&lt;H5,VALUE(LEFT([3]Capacity!$D$5:$I$5,2)),0)))/(MIN(IF(VALUE(LEFT([3]Capacity!$D$5:$I$5,2))&gt;=H5,VALUE(LEFT([3]Capacity!$D$5:$I$5,2)),MAX(VALUE(LEFT([3]Capacity!$D$5:$I$5,2)))))-MAX(IF(VALUE(LEFT([3]Capacity!$D$5:$I$5,2))&lt;H5,VALUE(LEFT([3]Capacity!$D$5:$I$5,2)),0)))),VLOOKUP(H3, [3]Capacity!$B$5:$I$35, MATCH(CONCATENATE(MIN(IF(VALUE(LEFT([3]Capacity!$D$5:$I$5,2))&gt;=H5,VALUE(LEFT([3]Capacity!$D$5:$I$5,2)),MAX(VALUE(LEFT([3]Capacity!$D$5:$I$5,2))))), " HR Capacity Credit (%)"), [3]Capacity!$B$5:$I$5, 0),0))/100)</f>
        <v>2793150</v>
      </c>
      <c r="I16" s="14">
        <f t="array" ref="I16">I4*1000*VLOOKUP(I3,[3]Capacity!$B$5:$I$35,2,0)*(IF(MIN(IF(VALUE(LEFT([3]Capacity!$D$5:$I$5,2))&gt;=I5,VALUE(LEFT([3]Capacity!$D$5:$I$5,2)),MAX(VALUE(LEFT([3]Capacity!$D$5:$I$5,2)))))&gt;MAX(IF(VALUE(LEFT([3]Capacity!$D$5:$I$5,2))&lt;I5,VALUE(LEFT([3]Capacity!$D$5:$I$5,2)),0)),IF(MAX(IF(VALUE(LEFT([3]Capacity!$D$5:$I$5,2))&lt;I5,VALUE(LEFT([3]Capacity!$D$5:$I$5,2)),0))&gt;0, VLOOKUP(I3, [3]Capacity!$B$5:$I$35, MATCH(CONCATENATE(MAX(IF(VALUE(LEFT([3]Capacity!$D$5:$I$5,2))&lt;I5,VALUE(LEFT([3]Capacity!$D$5:$I$5,2)),0)), " HR Capacity Credit (%)"), [3]Capacity!$B$5:$I$5, 0),0), 0)+(VLOOKUP(I3, [3]Capacity!$B$5:$I$35, MATCH(CONCATENATE(MIN(IF(VALUE(LEFT([3]Capacity!$D$5:$I$5,2))&gt;=I5,VALUE(LEFT([3]Capacity!$D$5:$I$5,2)),MAX(VALUE(LEFT([3]Capacity!$D$5:$I$5,2))))), " HR Capacity Credit (%)"), [3]Capacity!$B$5:$I$5, 0),0)-IF(MAX(IF(VALUE(LEFT([3]Capacity!$D$5:$I$5,2))&lt;I5,VALUE(LEFT([3]Capacity!$D$5:$I$5,2)),0))&gt;0, VLOOKUP(I3, [3]Capacity!$B$5:$I$35, MATCH(CONCATENATE(MAX(IF(VALUE(LEFT([3]Capacity!$D$5:$I$5,2))&lt;I5,VALUE(LEFT([3]Capacity!$D$5:$I$5,2)),0)), " HR Capacity Credit (%)"), [3]Capacity!$B$5:$I$5, 0),0), 0))*((I5-MAX(IF(VALUE(LEFT([3]Capacity!$D$5:$I$5,2))&lt;I5,VALUE(LEFT([3]Capacity!$D$5:$I$5,2)),0)))/(MIN(IF(VALUE(LEFT([3]Capacity!$D$5:$I$5,2))&gt;=I5,VALUE(LEFT([3]Capacity!$D$5:$I$5,2)),MAX(VALUE(LEFT([3]Capacity!$D$5:$I$5,2)))))-MAX(IF(VALUE(LEFT([3]Capacity!$D$5:$I$5,2))&lt;I5,VALUE(LEFT([3]Capacity!$D$5:$I$5,2)),0)))),VLOOKUP(I3, [3]Capacity!$B$5:$I$35, MATCH(CONCATENATE(MIN(IF(VALUE(LEFT([3]Capacity!$D$5:$I$5,2))&gt;=I5,VALUE(LEFT([3]Capacity!$D$5:$I$5,2)),MAX(VALUE(LEFT([3]Capacity!$D$5:$I$5,2))))), " HR Capacity Credit (%)"), [3]Capacity!$B$5:$I$5, 0),0))/100)</f>
        <v>2856093.75</v>
      </c>
      <c r="J16" s="14">
        <f t="array" ref="J16">J4*1000*VLOOKUP(J3,[3]Capacity!$B$5:$I$35,2,0)*(IF(MIN(IF(VALUE(LEFT([3]Capacity!$D$5:$I$5,2))&gt;=J5,VALUE(LEFT([3]Capacity!$D$5:$I$5,2)),MAX(VALUE(LEFT([3]Capacity!$D$5:$I$5,2)))))&gt;MAX(IF(VALUE(LEFT([3]Capacity!$D$5:$I$5,2))&lt;J5,VALUE(LEFT([3]Capacity!$D$5:$I$5,2)),0)),IF(MAX(IF(VALUE(LEFT([3]Capacity!$D$5:$I$5,2))&lt;J5,VALUE(LEFT([3]Capacity!$D$5:$I$5,2)),0))&gt;0, VLOOKUP(J3, [3]Capacity!$B$5:$I$35, MATCH(CONCATENATE(MAX(IF(VALUE(LEFT([3]Capacity!$D$5:$I$5,2))&lt;J5,VALUE(LEFT([3]Capacity!$D$5:$I$5,2)),0)), " HR Capacity Credit (%)"), [3]Capacity!$B$5:$I$5, 0),0), 0)+(VLOOKUP(J3, [3]Capacity!$B$5:$I$35, MATCH(CONCATENATE(MIN(IF(VALUE(LEFT([3]Capacity!$D$5:$I$5,2))&gt;=J5,VALUE(LEFT([3]Capacity!$D$5:$I$5,2)),MAX(VALUE(LEFT([3]Capacity!$D$5:$I$5,2))))), " HR Capacity Credit (%)"), [3]Capacity!$B$5:$I$5, 0),0)-IF(MAX(IF(VALUE(LEFT([3]Capacity!$D$5:$I$5,2))&lt;J5,VALUE(LEFT([3]Capacity!$D$5:$I$5,2)),0))&gt;0, VLOOKUP(J3, [3]Capacity!$B$5:$I$35, MATCH(CONCATENATE(MAX(IF(VALUE(LEFT([3]Capacity!$D$5:$I$5,2))&lt;J5,VALUE(LEFT([3]Capacity!$D$5:$I$5,2)),0)), " HR Capacity Credit (%)"), [3]Capacity!$B$5:$I$5, 0),0), 0))*((J5-MAX(IF(VALUE(LEFT([3]Capacity!$D$5:$I$5,2))&lt;J5,VALUE(LEFT([3]Capacity!$D$5:$I$5,2)),0)))/(MIN(IF(VALUE(LEFT([3]Capacity!$D$5:$I$5,2))&gt;=J5,VALUE(LEFT([3]Capacity!$D$5:$I$5,2)),MAX(VALUE(LEFT([3]Capacity!$D$5:$I$5,2)))))-MAX(IF(VALUE(LEFT([3]Capacity!$D$5:$I$5,2))&lt;J5,VALUE(LEFT([3]Capacity!$D$5:$I$5,2)),0)))),VLOOKUP(J3, [3]Capacity!$B$5:$I$35, MATCH(CONCATENATE(MIN(IF(VALUE(LEFT([3]Capacity!$D$5:$I$5,2))&gt;=J5,VALUE(LEFT([3]Capacity!$D$5:$I$5,2)),MAX(VALUE(LEFT([3]Capacity!$D$5:$I$5,2))))), " HR Capacity Credit (%)"), [3]Capacity!$B$5:$I$5, 0),0))/100)</f>
        <v>2903175</v>
      </c>
      <c r="K16" s="14">
        <f t="array" ref="K16">K4*1000*VLOOKUP(K3,[3]Capacity!$B$5:$I$35,2,0)*(IF(MIN(IF(VALUE(LEFT([3]Capacity!$D$5:$I$5,2))&gt;=K5,VALUE(LEFT([3]Capacity!$D$5:$I$5,2)),MAX(VALUE(LEFT([3]Capacity!$D$5:$I$5,2)))))&gt;MAX(IF(VALUE(LEFT([3]Capacity!$D$5:$I$5,2))&lt;K5,VALUE(LEFT([3]Capacity!$D$5:$I$5,2)),0)),IF(MAX(IF(VALUE(LEFT([3]Capacity!$D$5:$I$5,2))&lt;K5,VALUE(LEFT([3]Capacity!$D$5:$I$5,2)),0))&gt;0, VLOOKUP(K3, [3]Capacity!$B$5:$I$35, MATCH(CONCATENATE(MAX(IF(VALUE(LEFT([3]Capacity!$D$5:$I$5,2))&lt;K5,VALUE(LEFT([3]Capacity!$D$5:$I$5,2)),0)), " HR Capacity Credit (%)"), [3]Capacity!$B$5:$I$5, 0),0), 0)+(VLOOKUP(K3, [3]Capacity!$B$5:$I$35, MATCH(CONCATENATE(MIN(IF(VALUE(LEFT([3]Capacity!$D$5:$I$5,2))&gt;=K5,VALUE(LEFT([3]Capacity!$D$5:$I$5,2)),MAX(VALUE(LEFT([3]Capacity!$D$5:$I$5,2))))), " HR Capacity Credit (%)"), [3]Capacity!$B$5:$I$5, 0),0)-IF(MAX(IF(VALUE(LEFT([3]Capacity!$D$5:$I$5,2))&lt;K5,VALUE(LEFT([3]Capacity!$D$5:$I$5,2)),0))&gt;0, VLOOKUP(K3, [3]Capacity!$B$5:$I$35, MATCH(CONCATENATE(MAX(IF(VALUE(LEFT([3]Capacity!$D$5:$I$5,2))&lt;K5,VALUE(LEFT([3]Capacity!$D$5:$I$5,2)),0)), " HR Capacity Credit (%)"), [3]Capacity!$B$5:$I$5, 0),0), 0))*((K5-MAX(IF(VALUE(LEFT([3]Capacity!$D$5:$I$5,2))&lt;K5,VALUE(LEFT([3]Capacity!$D$5:$I$5,2)),0)))/(MIN(IF(VALUE(LEFT([3]Capacity!$D$5:$I$5,2))&gt;=K5,VALUE(LEFT([3]Capacity!$D$5:$I$5,2)),MAX(VALUE(LEFT([3]Capacity!$D$5:$I$5,2)))))-MAX(IF(VALUE(LEFT([3]Capacity!$D$5:$I$5,2))&lt;K5,VALUE(LEFT([3]Capacity!$D$5:$I$5,2)),0)))),VLOOKUP(K3, [3]Capacity!$B$5:$I$35, MATCH(CONCATENATE(MIN(IF(VALUE(LEFT([3]Capacity!$D$5:$I$5,2))&gt;=K5,VALUE(LEFT([3]Capacity!$D$5:$I$5,2)),MAX(VALUE(LEFT([3]Capacity!$D$5:$I$5,2))))), " HR Capacity Credit (%)"), [3]Capacity!$B$5:$I$5, 0),0))/100)</f>
        <v>2538607.5</v>
      </c>
      <c r="L16" s="14">
        <f t="array" ref="L16">L4*1000*VLOOKUP(L3,[3]Capacity!$B$5:$I$35,2,0)*(IF(MIN(IF(VALUE(LEFT([3]Capacity!$D$5:$I$5,2))&gt;=L5,VALUE(LEFT([3]Capacity!$D$5:$I$5,2)),MAX(VALUE(LEFT([3]Capacity!$D$5:$I$5,2)))))&gt;MAX(IF(VALUE(LEFT([3]Capacity!$D$5:$I$5,2))&lt;L5,VALUE(LEFT([3]Capacity!$D$5:$I$5,2)),0)),IF(MAX(IF(VALUE(LEFT([3]Capacity!$D$5:$I$5,2))&lt;L5,VALUE(LEFT([3]Capacity!$D$5:$I$5,2)),0))&gt;0, VLOOKUP(L3, [3]Capacity!$B$5:$I$35, MATCH(CONCATENATE(MAX(IF(VALUE(LEFT([3]Capacity!$D$5:$I$5,2))&lt;L5,VALUE(LEFT([3]Capacity!$D$5:$I$5,2)),0)), " HR Capacity Credit (%)"), [3]Capacity!$B$5:$I$5, 0),0), 0)+(VLOOKUP(L3, [3]Capacity!$B$5:$I$35, MATCH(CONCATENATE(MIN(IF(VALUE(LEFT([3]Capacity!$D$5:$I$5,2))&gt;=L5,VALUE(LEFT([3]Capacity!$D$5:$I$5,2)),MAX(VALUE(LEFT([3]Capacity!$D$5:$I$5,2))))), " HR Capacity Credit (%)"), [3]Capacity!$B$5:$I$5, 0),0)-IF(MAX(IF(VALUE(LEFT([3]Capacity!$D$5:$I$5,2))&lt;L5,VALUE(LEFT([3]Capacity!$D$5:$I$5,2)),0))&gt;0, VLOOKUP(L3, [3]Capacity!$B$5:$I$35, MATCH(CONCATENATE(MAX(IF(VALUE(LEFT([3]Capacity!$D$5:$I$5,2))&lt;L5,VALUE(LEFT([3]Capacity!$D$5:$I$5,2)),0)), " HR Capacity Credit (%)"), [3]Capacity!$B$5:$I$5, 0),0), 0))*((L5-MAX(IF(VALUE(LEFT([3]Capacity!$D$5:$I$5,2))&lt;L5,VALUE(LEFT([3]Capacity!$D$5:$I$5,2)),0)))/(MIN(IF(VALUE(LEFT([3]Capacity!$D$5:$I$5,2))&gt;=L5,VALUE(LEFT([3]Capacity!$D$5:$I$5,2)),MAX(VALUE(LEFT([3]Capacity!$D$5:$I$5,2)))))-MAX(IF(VALUE(LEFT([3]Capacity!$D$5:$I$5,2))&lt;L5,VALUE(LEFT([3]Capacity!$D$5:$I$5,2)),0)))),VLOOKUP(L3, [3]Capacity!$B$5:$I$35, MATCH(CONCATENATE(MIN(IF(VALUE(LEFT([3]Capacity!$D$5:$I$5,2))&gt;=L5,VALUE(LEFT([3]Capacity!$D$5:$I$5,2)),MAX(VALUE(LEFT([3]Capacity!$D$5:$I$5,2))))), " HR Capacity Credit (%)"), [3]Capacity!$B$5:$I$5, 0),0))/100)</f>
        <v>2312721</v>
      </c>
      <c r="M16" s="14">
        <f t="array" ref="M16">M4*1000*VLOOKUP(M3,[3]Capacity!$B$5:$I$35,2,0)*(IF(MIN(IF(VALUE(LEFT([3]Capacity!$D$5:$I$5,2))&gt;=M5,VALUE(LEFT([3]Capacity!$D$5:$I$5,2)),MAX(VALUE(LEFT([3]Capacity!$D$5:$I$5,2)))))&gt;MAX(IF(VALUE(LEFT([3]Capacity!$D$5:$I$5,2))&lt;M5,VALUE(LEFT([3]Capacity!$D$5:$I$5,2)),0)),IF(MAX(IF(VALUE(LEFT([3]Capacity!$D$5:$I$5,2))&lt;M5,VALUE(LEFT([3]Capacity!$D$5:$I$5,2)),0))&gt;0, VLOOKUP(M3, [3]Capacity!$B$5:$I$35, MATCH(CONCATENATE(MAX(IF(VALUE(LEFT([3]Capacity!$D$5:$I$5,2))&lt;M5,VALUE(LEFT([3]Capacity!$D$5:$I$5,2)),0)), " HR Capacity Credit (%)"), [3]Capacity!$B$5:$I$5, 0),0), 0)+(VLOOKUP(M3, [3]Capacity!$B$5:$I$35, MATCH(CONCATENATE(MIN(IF(VALUE(LEFT([3]Capacity!$D$5:$I$5,2))&gt;=M5,VALUE(LEFT([3]Capacity!$D$5:$I$5,2)),MAX(VALUE(LEFT([3]Capacity!$D$5:$I$5,2))))), " HR Capacity Credit (%)"), [3]Capacity!$B$5:$I$5, 0),0)-IF(MAX(IF(VALUE(LEFT([3]Capacity!$D$5:$I$5,2))&lt;M5,VALUE(LEFT([3]Capacity!$D$5:$I$5,2)),0))&gt;0, VLOOKUP(M3, [3]Capacity!$B$5:$I$35, MATCH(CONCATENATE(MAX(IF(VALUE(LEFT([3]Capacity!$D$5:$I$5,2))&lt;M5,VALUE(LEFT([3]Capacity!$D$5:$I$5,2)),0)), " HR Capacity Credit (%)"), [3]Capacity!$B$5:$I$5, 0),0), 0))*((M5-MAX(IF(VALUE(LEFT([3]Capacity!$D$5:$I$5,2))&lt;M5,VALUE(LEFT([3]Capacity!$D$5:$I$5,2)),0)))/(MIN(IF(VALUE(LEFT([3]Capacity!$D$5:$I$5,2))&gt;=M5,VALUE(LEFT([3]Capacity!$D$5:$I$5,2)),MAX(VALUE(LEFT([3]Capacity!$D$5:$I$5,2)))))-MAX(IF(VALUE(LEFT([3]Capacity!$D$5:$I$5,2))&lt;M5,VALUE(LEFT([3]Capacity!$D$5:$I$5,2)),0)))),VLOOKUP(M3, [3]Capacity!$B$5:$I$35, MATCH(CONCATENATE(MIN(IF(VALUE(LEFT([3]Capacity!$D$5:$I$5,2))&gt;=M5,VALUE(LEFT([3]Capacity!$D$5:$I$5,2)),MAX(VALUE(LEFT([3]Capacity!$D$5:$I$5,2))))), " HR Capacity Credit (%)"), [3]Capacity!$B$5:$I$5, 0),0))/100)</f>
        <v>2278361.25</v>
      </c>
      <c r="N16" s="14">
        <f t="array" ref="N16">N4*1000*VLOOKUP(N3,[3]Capacity!$B$5:$I$35,2,0)*(IF(MIN(IF(VALUE(LEFT([3]Capacity!$D$5:$I$5,2))&gt;=N5,VALUE(LEFT([3]Capacity!$D$5:$I$5,2)),MAX(VALUE(LEFT([3]Capacity!$D$5:$I$5,2)))))&gt;MAX(IF(VALUE(LEFT([3]Capacity!$D$5:$I$5,2))&lt;N5,VALUE(LEFT([3]Capacity!$D$5:$I$5,2)),0)),IF(MAX(IF(VALUE(LEFT([3]Capacity!$D$5:$I$5,2))&lt;N5,VALUE(LEFT([3]Capacity!$D$5:$I$5,2)),0))&gt;0, VLOOKUP(N3, [3]Capacity!$B$5:$I$35, MATCH(CONCATENATE(MAX(IF(VALUE(LEFT([3]Capacity!$D$5:$I$5,2))&lt;N5,VALUE(LEFT([3]Capacity!$D$5:$I$5,2)),0)), " HR Capacity Credit (%)"), [3]Capacity!$B$5:$I$5, 0),0), 0)+(VLOOKUP(N3, [3]Capacity!$B$5:$I$35, MATCH(CONCATENATE(MIN(IF(VALUE(LEFT([3]Capacity!$D$5:$I$5,2))&gt;=N5,VALUE(LEFT([3]Capacity!$D$5:$I$5,2)),MAX(VALUE(LEFT([3]Capacity!$D$5:$I$5,2))))), " HR Capacity Credit (%)"), [3]Capacity!$B$5:$I$5, 0),0)-IF(MAX(IF(VALUE(LEFT([3]Capacity!$D$5:$I$5,2))&lt;N5,VALUE(LEFT([3]Capacity!$D$5:$I$5,2)),0))&gt;0, VLOOKUP(N3, [3]Capacity!$B$5:$I$35, MATCH(CONCATENATE(MAX(IF(VALUE(LEFT([3]Capacity!$D$5:$I$5,2))&lt;N5,VALUE(LEFT([3]Capacity!$D$5:$I$5,2)),0)), " HR Capacity Credit (%)"), [3]Capacity!$B$5:$I$5, 0),0), 0))*((N5-MAX(IF(VALUE(LEFT([3]Capacity!$D$5:$I$5,2))&lt;N5,VALUE(LEFT([3]Capacity!$D$5:$I$5,2)),0)))/(MIN(IF(VALUE(LEFT([3]Capacity!$D$5:$I$5,2))&gt;=N5,VALUE(LEFT([3]Capacity!$D$5:$I$5,2)),MAX(VALUE(LEFT([3]Capacity!$D$5:$I$5,2)))))-MAX(IF(VALUE(LEFT([3]Capacity!$D$5:$I$5,2))&lt;N5,VALUE(LEFT([3]Capacity!$D$5:$I$5,2)),0)))),VLOOKUP(N3, [3]Capacity!$B$5:$I$35, MATCH(CONCATENATE(MIN(IF(VALUE(LEFT([3]Capacity!$D$5:$I$5,2))&gt;=N5,VALUE(LEFT([3]Capacity!$D$5:$I$5,2)),MAX(VALUE(LEFT([3]Capacity!$D$5:$I$5,2))))), " HR Capacity Credit (%)"), [3]Capacity!$B$5:$I$5, 0),0))/100)</f>
        <v>2216592</v>
      </c>
      <c r="O16" s="14">
        <f t="array" ref="O16">O4*1000*VLOOKUP(O3,[3]Capacity!$B$5:$I$35,2,0)*(IF(MIN(IF(VALUE(LEFT([3]Capacity!$D$5:$I$5,2))&gt;=O5,VALUE(LEFT([3]Capacity!$D$5:$I$5,2)),MAX(VALUE(LEFT([3]Capacity!$D$5:$I$5,2)))))&gt;MAX(IF(VALUE(LEFT([3]Capacity!$D$5:$I$5,2))&lt;O5,VALUE(LEFT([3]Capacity!$D$5:$I$5,2)),0)),IF(MAX(IF(VALUE(LEFT([3]Capacity!$D$5:$I$5,2))&lt;O5,VALUE(LEFT([3]Capacity!$D$5:$I$5,2)),0))&gt;0, VLOOKUP(O3, [3]Capacity!$B$5:$I$35, MATCH(CONCATENATE(MAX(IF(VALUE(LEFT([3]Capacity!$D$5:$I$5,2))&lt;O5,VALUE(LEFT([3]Capacity!$D$5:$I$5,2)),0)), " HR Capacity Credit (%)"), [3]Capacity!$B$5:$I$5, 0),0), 0)+(VLOOKUP(O3, [3]Capacity!$B$5:$I$35, MATCH(CONCATENATE(MIN(IF(VALUE(LEFT([3]Capacity!$D$5:$I$5,2))&gt;=O5,VALUE(LEFT([3]Capacity!$D$5:$I$5,2)),MAX(VALUE(LEFT([3]Capacity!$D$5:$I$5,2))))), " HR Capacity Credit (%)"), [3]Capacity!$B$5:$I$5, 0),0)-IF(MAX(IF(VALUE(LEFT([3]Capacity!$D$5:$I$5,2))&lt;O5,VALUE(LEFT([3]Capacity!$D$5:$I$5,2)),0))&gt;0, VLOOKUP(O3, [3]Capacity!$B$5:$I$35, MATCH(CONCATENATE(MAX(IF(VALUE(LEFT([3]Capacity!$D$5:$I$5,2))&lt;O5,VALUE(LEFT([3]Capacity!$D$5:$I$5,2)),0)), " HR Capacity Credit (%)"), [3]Capacity!$B$5:$I$5, 0),0), 0))*((O5-MAX(IF(VALUE(LEFT([3]Capacity!$D$5:$I$5,2))&lt;O5,VALUE(LEFT([3]Capacity!$D$5:$I$5,2)),0)))/(MIN(IF(VALUE(LEFT([3]Capacity!$D$5:$I$5,2))&gt;=O5,VALUE(LEFT([3]Capacity!$D$5:$I$5,2)),MAX(VALUE(LEFT([3]Capacity!$D$5:$I$5,2)))))-MAX(IF(VALUE(LEFT([3]Capacity!$D$5:$I$5,2))&lt;O5,VALUE(LEFT([3]Capacity!$D$5:$I$5,2)),0)))),VLOOKUP(O3, [3]Capacity!$B$5:$I$35, MATCH(CONCATENATE(MIN(IF(VALUE(LEFT([3]Capacity!$D$5:$I$5,2))&gt;=O5,VALUE(LEFT([3]Capacity!$D$5:$I$5,2)),MAX(VALUE(LEFT([3]Capacity!$D$5:$I$5,2))))), " HR Capacity Credit (%)"), [3]Capacity!$B$5:$I$5, 0),0))/100)</f>
        <v>2282616</v>
      </c>
      <c r="P16" s="14">
        <f t="array" ref="P16">P4*1000*VLOOKUP(P3,[3]Capacity!$B$5:$I$35,2,0)*(IF(MIN(IF(VALUE(LEFT([3]Capacity!$D$5:$I$5,2))&gt;=P5,VALUE(LEFT([3]Capacity!$D$5:$I$5,2)),MAX(VALUE(LEFT([3]Capacity!$D$5:$I$5,2)))))&gt;MAX(IF(VALUE(LEFT([3]Capacity!$D$5:$I$5,2))&lt;P5,VALUE(LEFT([3]Capacity!$D$5:$I$5,2)),0)),IF(MAX(IF(VALUE(LEFT([3]Capacity!$D$5:$I$5,2))&lt;P5,VALUE(LEFT([3]Capacity!$D$5:$I$5,2)),0))&gt;0, VLOOKUP(P3, [3]Capacity!$B$5:$I$35, MATCH(CONCATENATE(MAX(IF(VALUE(LEFT([3]Capacity!$D$5:$I$5,2))&lt;P5,VALUE(LEFT([3]Capacity!$D$5:$I$5,2)),0)), " HR Capacity Credit (%)"), [3]Capacity!$B$5:$I$5, 0),0), 0)+(VLOOKUP(P3, [3]Capacity!$B$5:$I$35, MATCH(CONCATENATE(MIN(IF(VALUE(LEFT([3]Capacity!$D$5:$I$5,2))&gt;=P5,VALUE(LEFT([3]Capacity!$D$5:$I$5,2)),MAX(VALUE(LEFT([3]Capacity!$D$5:$I$5,2))))), " HR Capacity Credit (%)"), [3]Capacity!$B$5:$I$5, 0),0)-IF(MAX(IF(VALUE(LEFT([3]Capacity!$D$5:$I$5,2))&lt;P5,VALUE(LEFT([3]Capacity!$D$5:$I$5,2)),0))&gt;0, VLOOKUP(P3, [3]Capacity!$B$5:$I$35, MATCH(CONCATENATE(MAX(IF(VALUE(LEFT([3]Capacity!$D$5:$I$5,2))&lt;P5,VALUE(LEFT([3]Capacity!$D$5:$I$5,2)),0)), " HR Capacity Credit (%)"), [3]Capacity!$B$5:$I$5, 0),0), 0))*((P5-MAX(IF(VALUE(LEFT([3]Capacity!$D$5:$I$5,2))&lt;P5,VALUE(LEFT([3]Capacity!$D$5:$I$5,2)),0)))/(MIN(IF(VALUE(LEFT([3]Capacity!$D$5:$I$5,2))&gt;=P5,VALUE(LEFT([3]Capacity!$D$5:$I$5,2)),MAX(VALUE(LEFT([3]Capacity!$D$5:$I$5,2)))))-MAX(IF(VALUE(LEFT([3]Capacity!$D$5:$I$5,2))&lt;P5,VALUE(LEFT([3]Capacity!$D$5:$I$5,2)),0)))),VLOOKUP(P3, [3]Capacity!$B$5:$I$35, MATCH(CONCATENATE(MIN(IF(VALUE(LEFT([3]Capacity!$D$5:$I$5,2))&gt;=P5,VALUE(LEFT([3]Capacity!$D$5:$I$5,2)),MAX(VALUE(LEFT([3]Capacity!$D$5:$I$5,2))))), " HR Capacity Credit (%)"), [3]Capacity!$B$5:$I$5, 0),0))/100)</f>
        <v>2280348</v>
      </c>
      <c r="Q16" s="14">
        <f t="array" ref="Q16">Q4*1000*VLOOKUP(Q3,[3]Capacity!$B$5:$I$35,2,0)*(IF(MIN(IF(VALUE(LEFT([3]Capacity!$D$5:$I$5,2))&gt;=Q5,VALUE(LEFT([3]Capacity!$D$5:$I$5,2)),MAX(VALUE(LEFT([3]Capacity!$D$5:$I$5,2)))))&gt;MAX(IF(VALUE(LEFT([3]Capacity!$D$5:$I$5,2))&lt;Q5,VALUE(LEFT([3]Capacity!$D$5:$I$5,2)),0)),IF(MAX(IF(VALUE(LEFT([3]Capacity!$D$5:$I$5,2))&lt;Q5,VALUE(LEFT([3]Capacity!$D$5:$I$5,2)),0))&gt;0, VLOOKUP(Q3, [3]Capacity!$B$5:$I$35, MATCH(CONCATENATE(MAX(IF(VALUE(LEFT([3]Capacity!$D$5:$I$5,2))&lt;Q5,VALUE(LEFT([3]Capacity!$D$5:$I$5,2)),0)), " HR Capacity Credit (%)"), [3]Capacity!$B$5:$I$5, 0),0), 0)+(VLOOKUP(Q3, [3]Capacity!$B$5:$I$35, MATCH(CONCATENATE(MIN(IF(VALUE(LEFT([3]Capacity!$D$5:$I$5,2))&gt;=Q5,VALUE(LEFT([3]Capacity!$D$5:$I$5,2)),MAX(VALUE(LEFT([3]Capacity!$D$5:$I$5,2))))), " HR Capacity Credit (%)"), [3]Capacity!$B$5:$I$5, 0),0)-IF(MAX(IF(VALUE(LEFT([3]Capacity!$D$5:$I$5,2))&lt;Q5,VALUE(LEFT([3]Capacity!$D$5:$I$5,2)),0))&gt;0, VLOOKUP(Q3, [3]Capacity!$B$5:$I$35, MATCH(CONCATENATE(MAX(IF(VALUE(LEFT([3]Capacity!$D$5:$I$5,2))&lt;Q5,VALUE(LEFT([3]Capacity!$D$5:$I$5,2)),0)), " HR Capacity Credit (%)"), [3]Capacity!$B$5:$I$5, 0),0), 0))*((Q5-MAX(IF(VALUE(LEFT([3]Capacity!$D$5:$I$5,2))&lt;Q5,VALUE(LEFT([3]Capacity!$D$5:$I$5,2)),0)))/(MIN(IF(VALUE(LEFT([3]Capacity!$D$5:$I$5,2))&gt;=Q5,VALUE(LEFT([3]Capacity!$D$5:$I$5,2)),MAX(VALUE(LEFT([3]Capacity!$D$5:$I$5,2)))))-MAX(IF(VALUE(LEFT([3]Capacity!$D$5:$I$5,2))&lt;Q5,VALUE(LEFT([3]Capacity!$D$5:$I$5,2)),0)))),VLOOKUP(Q3, [3]Capacity!$B$5:$I$35, MATCH(CONCATENATE(MIN(IF(VALUE(LEFT([3]Capacity!$D$5:$I$5,2))&gt;=Q5,VALUE(LEFT([3]Capacity!$D$5:$I$5,2)),MAX(VALUE(LEFT([3]Capacity!$D$5:$I$5,2))))), " HR Capacity Credit (%)"), [3]Capacity!$B$5:$I$5, 0),0))/100)</f>
        <v>2222797.5</v>
      </c>
      <c r="R16" s="14">
        <f t="array" ref="R16">R4*1000*VLOOKUP(R3,[3]Capacity!$B$5:$I$35,2,0)*(IF(MIN(IF(VALUE(LEFT([3]Capacity!$D$5:$I$5,2))&gt;=R5,VALUE(LEFT([3]Capacity!$D$5:$I$5,2)),MAX(VALUE(LEFT([3]Capacity!$D$5:$I$5,2)))))&gt;MAX(IF(VALUE(LEFT([3]Capacity!$D$5:$I$5,2))&lt;R5,VALUE(LEFT([3]Capacity!$D$5:$I$5,2)),0)),IF(MAX(IF(VALUE(LEFT([3]Capacity!$D$5:$I$5,2))&lt;R5,VALUE(LEFT([3]Capacity!$D$5:$I$5,2)),0))&gt;0, VLOOKUP(R3, [3]Capacity!$B$5:$I$35, MATCH(CONCATENATE(MAX(IF(VALUE(LEFT([3]Capacity!$D$5:$I$5,2))&lt;R5,VALUE(LEFT([3]Capacity!$D$5:$I$5,2)),0)), " HR Capacity Credit (%)"), [3]Capacity!$B$5:$I$5, 0),0), 0)+(VLOOKUP(R3, [3]Capacity!$B$5:$I$35, MATCH(CONCATENATE(MIN(IF(VALUE(LEFT([3]Capacity!$D$5:$I$5,2))&gt;=R5,VALUE(LEFT([3]Capacity!$D$5:$I$5,2)),MAX(VALUE(LEFT([3]Capacity!$D$5:$I$5,2))))), " HR Capacity Credit (%)"), [3]Capacity!$B$5:$I$5, 0),0)-IF(MAX(IF(VALUE(LEFT([3]Capacity!$D$5:$I$5,2))&lt;R5,VALUE(LEFT([3]Capacity!$D$5:$I$5,2)),0))&gt;0, VLOOKUP(R3, [3]Capacity!$B$5:$I$35, MATCH(CONCATENATE(MAX(IF(VALUE(LEFT([3]Capacity!$D$5:$I$5,2))&lt;R5,VALUE(LEFT([3]Capacity!$D$5:$I$5,2)),0)), " HR Capacity Credit (%)"), [3]Capacity!$B$5:$I$5, 0),0), 0))*((R5-MAX(IF(VALUE(LEFT([3]Capacity!$D$5:$I$5,2))&lt;R5,VALUE(LEFT([3]Capacity!$D$5:$I$5,2)),0)))/(MIN(IF(VALUE(LEFT([3]Capacity!$D$5:$I$5,2))&gt;=R5,VALUE(LEFT([3]Capacity!$D$5:$I$5,2)),MAX(VALUE(LEFT([3]Capacity!$D$5:$I$5,2)))))-MAX(IF(VALUE(LEFT([3]Capacity!$D$5:$I$5,2))&lt;R5,VALUE(LEFT([3]Capacity!$D$5:$I$5,2)),0)))),VLOOKUP(R3, [3]Capacity!$B$5:$I$35, MATCH(CONCATENATE(MIN(IF(VALUE(LEFT([3]Capacity!$D$5:$I$5,2))&gt;=R5,VALUE(LEFT([3]Capacity!$D$5:$I$5,2)),MAX(VALUE(LEFT([3]Capacity!$D$5:$I$5,2))))), " HR Capacity Credit (%)"), [3]Capacity!$B$5:$I$5, 0),0))/100)</f>
        <v>2309175</v>
      </c>
      <c r="S16" s="14">
        <f t="array" ref="S16">S4*1000*VLOOKUP(S3,[3]Capacity!$B$5:$I$35,2,0)*(IF(MIN(IF(VALUE(LEFT([3]Capacity!$D$5:$I$5,2))&gt;=S5,VALUE(LEFT([3]Capacity!$D$5:$I$5,2)),MAX(VALUE(LEFT([3]Capacity!$D$5:$I$5,2)))))&gt;MAX(IF(VALUE(LEFT([3]Capacity!$D$5:$I$5,2))&lt;S5,VALUE(LEFT([3]Capacity!$D$5:$I$5,2)),0)),IF(MAX(IF(VALUE(LEFT([3]Capacity!$D$5:$I$5,2))&lt;S5,VALUE(LEFT([3]Capacity!$D$5:$I$5,2)),0))&gt;0, VLOOKUP(S3, [3]Capacity!$B$5:$I$35, MATCH(CONCATENATE(MAX(IF(VALUE(LEFT([3]Capacity!$D$5:$I$5,2))&lt;S5,VALUE(LEFT([3]Capacity!$D$5:$I$5,2)),0)), " HR Capacity Credit (%)"), [3]Capacity!$B$5:$I$5, 0),0), 0)+(VLOOKUP(S3, [3]Capacity!$B$5:$I$35, MATCH(CONCATENATE(MIN(IF(VALUE(LEFT([3]Capacity!$D$5:$I$5,2))&gt;=S5,VALUE(LEFT([3]Capacity!$D$5:$I$5,2)),MAX(VALUE(LEFT([3]Capacity!$D$5:$I$5,2))))), " HR Capacity Credit (%)"), [3]Capacity!$B$5:$I$5, 0),0)-IF(MAX(IF(VALUE(LEFT([3]Capacity!$D$5:$I$5,2))&lt;S5,VALUE(LEFT([3]Capacity!$D$5:$I$5,2)),0))&gt;0, VLOOKUP(S3, [3]Capacity!$B$5:$I$35, MATCH(CONCATENATE(MAX(IF(VALUE(LEFT([3]Capacity!$D$5:$I$5,2))&lt;S5,VALUE(LEFT([3]Capacity!$D$5:$I$5,2)),0)), " HR Capacity Credit (%)"), [3]Capacity!$B$5:$I$5, 0),0), 0))*((S5-MAX(IF(VALUE(LEFT([3]Capacity!$D$5:$I$5,2))&lt;S5,VALUE(LEFT([3]Capacity!$D$5:$I$5,2)),0)))/(MIN(IF(VALUE(LEFT([3]Capacity!$D$5:$I$5,2))&gt;=S5,VALUE(LEFT([3]Capacity!$D$5:$I$5,2)),MAX(VALUE(LEFT([3]Capacity!$D$5:$I$5,2)))))-MAX(IF(VALUE(LEFT([3]Capacity!$D$5:$I$5,2))&lt;S5,VALUE(LEFT([3]Capacity!$D$5:$I$5,2)),0)))),VLOOKUP(S3, [3]Capacity!$B$5:$I$35, MATCH(CONCATENATE(MIN(IF(VALUE(LEFT([3]Capacity!$D$5:$I$5,2))&gt;=S5,VALUE(LEFT([3]Capacity!$D$5:$I$5,2)),MAX(VALUE(LEFT([3]Capacity!$D$5:$I$5,2))))), " HR Capacity Credit (%)"), [3]Capacity!$B$5:$I$5, 0),0))/100)</f>
        <v>2253217.5</v>
      </c>
      <c r="T16" s="14">
        <f t="array" ref="T16">T4*1000*VLOOKUP(T3,[3]Capacity!$B$5:$I$35,2,0)*(IF(MIN(IF(VALUE(LEFT([3]Capacity!$D$5:$I$5,2))&gt;=T5,VALUE(LEFT([3]Capacity!$D$5:$I$5,2)),MAX(VALUE(LEFT([3]Capacity!$D$5:$I$5,2)))))&gt;MAX(IF(VALUE(LEFT([3]Capacity!$D$5:$I$5,2))&lt;T5,VALUE(LEFT([3]Capacity!$D$5:$I$5,2)),0)),IF(MAX(IF(VALUE(LEFT([3]Capacity!$D$5:$I$5,2))&lt;T5,VALUE(LEFT([3]Capacity!$D$5:$I$5,2)),0))&gt;0, VLOOKUP(T3, [3]Capacity!$B$5:$I$35, MATCH(CONCATENATE(MAX(IF(VALUE(LEFT([3]Capacity!$D$5:$I$5,2))&lt;T5,VALUE(LEFT([3]Capacity!$D$5:$I$5,2)),0)), " HR Capacity Credit (%)"), [3]Capacity!$B$5:$I$5, 0),0), 0)+(VLOOKUP(T3, [3]Capacity!$B$5:$I$35, MATCH(CONCATENATE(MIN(IF(VALUE(LEFT([3]Capacity!$D$5:$I$5,2))&gt;=T5,VALUE(LEFT([3]Capacity!$D$5:$I$5,2)),MAX(VALUE(LEFT([3]Capacity!$D$5:$I$5,2))))), " HR Capacity Credit (%)"), [3]Capacity!$B$5:$I$5, 0),0)-IF(MAX(IF(VALUE(LEFT([3]Capacity!$D$5:$I$5,2))&lt;T5,VALUE(LEFT([3]Capacity!$D$5:$I$5,2)),0))&gt;0, VLOOKUP(T3, [3]Capacity!$B$5:$I$35, MATCH(CONCATENATE(MAX(IF(VALUE(LEFT([3]Capacity!$D$5:$I$5,2))&lt;T5,VALUE(LEFT([3]Capacity!$D$5:$I$5,2)),0)), " HR Capacity Credit (%)"), [3]Capacity!$B$5:$I$5, 0),0), 0))*((T5-MAX(IF(VALUE(LEFT([3]Capacity!$D$5:$I$5,2))&lt;T5,VALUE(LEFT([3]Capacity!$D$5:$I$5,2)),0)))/(MIN(IF(VALUE(LEFT([3]Capacity!$D$5:$I$5,2))&gt;=T5,VALUE(LEFT([3]Capacity!$D$5:$I$5,2)),MAX(VALUE(LEFT([3]Capacity!$D$5:$I$5,2)))))-MAX(IF(VALUE(LEFT([3]Capacity!$D$5:$I$5,2))&lt;T5,VALUE(LEFT([3]Capacity!$D$5:$I$5,2)),0)))),VLOOKUP(T3, [3]Capacity!$B$5:$I$35, MATCH(CONCATENATE(MIN(IF(VALUE(LEFT([3]Capacity!$D$5:$I$5,2))&gt;=T5,VALUE(LEFT([3]Capacity!$D$5:$I$5,2)),MAX(VALUE(LEFT([3]Capacity!$D$5:$I$5,2))))), " HR Capacity Credit (%)"), [3]Capacity!$B$5:$I$5, 0),0))/100)</f>
        <v>2077110</v>
      </c>
      <c r="U16" s="14">
        <f t="array" ref="U16">U4*1000*VLOOKUP(U3,[3]Capacity!$B$5:$I$35,2,0)*(IF(MIN(IF(VALUE(LEFT([3]Capacity!$D$5:$I$5,2))&gt;=U5,VALUE(LEFT([3]Capacity!$D$5:$I$5,2)),MAX(VALUE(LEFT([3]Capacity!$D$5:$I$5,2)))))&gt;MAX(IF(VALUE(LEFT([3]Capacity!$D$5:$I$5,2))&lt;U5,VALUE(LEFT([3]Capacity!$D$5:$I$5,2)),0)),IF(MAX(IF(VALUE(LEFT([3]Capacity!$D$5:$I$5,2))&lt;U5,VALUE(LEFT([3]Capacity!$D$5:$I$5,2)),0))&gt;0, VLOOKUP(U3, [3]Capacity!$B$5:$I$35, MATCH(CONCATENATE(MAX(IF(VALUE(LEFT([3]Capacity!$D$5:$I$5,2))&lt;U5,VALUE(LEFT([3]Capacity!$D$5:$I$5,2)),0)), " HR Capacity Credit (%)"), [3]Capacity!$B$5:$I$5, 0),0), 0)+(VLOOKUP(U3, [3]Capacity!$B$5:$I$35, MATCH(CONCATENATE(MIN(IF(VALUE(LEFT([3]Capacity!$D$5:$I$5,2))&gt;=U5,VALUE(LEFT([3]Capacity!$D$5:$I$5,2)),MAX(VALUE(LEFT([3]Capacity!$D$5:$I$5,2))))), " HR Capacity Credit (%)"), [3]Capacity!$B$5:$I$5, 0),0)-IF(MAX(IF(VALUE(LEFT([3]Capacity!$D$5:$I$5,2))&lt;U5,VALUE(LEFT([3]Capacity!$D$5:$I$5,2)),0))&gt;0, VLOOKUP(U3, [3]Capacity!$B$5:$I$35, MATCH(CONCATENATE(MAX(IF(VALUE(LEFT([3]Capacity!$D$5:$I$5,2))&lt;U5,VALUE(LEFT([3]Capacity!$D$5:$I$5,2)),0)), " HR Capacity Credit (%)"), [3]Capacity!$B$5:$I$5, 0),0), 0))*((U5-MAX(IF(VALUE(LEFT([3]Capacity!$D$5:$I$5,2))&lt;U5,VALUE(LEFT([3]Capacity!$D$5:$I$5,2)),0)))/(MIN(IF(VALUE(LEFT([3]Capacity!$D$5:$I$5,2))&gt;=U5,VALUE(LEFT([3]Capacity!$D$5:$I$5,2)),MAX(VALUE(LEFT([3]Capacity!$D$5:$I$5,2)))))-MAX(IF(VALUE(LEFT([3]Capacity!$D$5:$I$5,2))&lt;U5,VALUE(LEFT([3]Capacity!$D$5:$I$5,2)),0)))),VLOOKUP(U3, [3]Capacity!$B$5:$I$35, MATCH(CONCATENATE(MIN(IF(VALUE(LEFT([3]Capacity!$D$5:$I$5,2))&gt;=U5,VALUE(LEFT([3]Capacity!$D$5:$I$5,2)),MAX(VALUE(LEFT([3]Capacity!$D$5:$I$5,2))))), " HR Capacity Credit (%)"), [3]Capacity!$B$5:$I$5, 0),0))/100)</f>
        <v>1996596</v>
      </c>
      <c r="V16" s="14">
        <f t="array" ref="V16">V4*1000*VLOOKUP(V3,[3]Capacity!$B$5:$I$35,2,0)*(IF(MIN(IF(VALUE(LEFT([3]Capacity!$D$5:$I$5,2))&gt;=V5,VALUE(LEFT([3]Capacity!$D$5:$I$5,2)),MAX(VALUE(LEFT([3]Capacity!$D$5:$I$5,2)))))&gt;MAX(IF(VALUE(LEFT([3]Capacity!$D$5:$I$5,2))&lt;V5,VALUE(LEFT([3]Capacity!$D$5:$I$5,2)),0)),IF(MAX(IF(VALUE(LEFT([3]Capacity!$D$5:$I$5,2))&lt;V5,VALUE(LEFT([3]Capacity!$D$5:$I$5,2)),0))&gt;0, VLOOKUP(V3, [3]Capacity!$B$5:$I$35, MATCH(CONCATENATE(MAX(IF(VALUE(LEFT([3]Capacity!$D$5:$I$5,2))&lt;V5,VALUE(LEFT([3]Capacity!$D$5:$I$5,2)),0)), " HR Capacity Credit (%)"), [3]Capacity!$B$5:$I$5, 0),0), 0)+(VLOOKUP(V3, [3]Capacity!$B$5:$I$35, MATCH(CONCATENATE(MIN(IF(VALUE(LEFT([3]Capacity!$D$5:$I$5,2))&gt;=V5,VALUE(LEFT([3]Capacity!$D$5:$I$5,2)),MAX(VALUE(LEFT([3]Capacity!$D$5:$I$5,2))))), " HR Capacity Credit (%)"), [3]Capacity!$B$5:$I$5, 0),0)-IF(MAX(IF(VALUE(LEFT([3]Capacity!$D$5:$I$5,2))&lt;V5,VALUE(LEFT([3]Capacity!$D$5:$I$5,2)),0))&gt;0, VLOOKUP(V3, [3]Capacity!$B$5:$I$35, MATCH(CONCATENATE(MAX(IF(VALUE(LEFT([3]Capacity!$D$5:$I$5,2))&lt;V5,VALUE(LEFT([3]Capacity!$D$5:$I$5,2)),0)), " HR Capacity Credit (%)"), [3]Capacity!$B$5:$I$5, 0),0), 0))*((V5-MAX(IF(VALUE(LEFT([3]Capacity!$D$5:$I$5,2))&lt;V5,VALUE(LEFT([3]Capacity!$D$5:$I$5,2)),0)))/(MIN(IF(VALUE(LEFT([3]Capacity!$D$5:$I$5,2))&gt;=V5,VALUE(LEFT([3]Capacity!$D$5:$I$5,2)),MAX(VALUE(LEFT([3]Capacity!$D$5:$I$5,2)))))-MAX(IF(VALUE(LEFT([3]Capacity!$D$5:$I$5,2))&lt;V5,VALUE(LEFT([3]Capacity!$D$5:$I$5,2)),0)))),VLOOKUP(V3, [3]Capacity!$B$5:$I$35, MATCH(CONCATENATE(MIN(IF(VALUE(LEFT([3]Capacity!$D$5:$I$5,2))&gt;=V5,VALUE(LEFT([3]Capacity!$D$5:$I$5,2)),MAX(VALUE(LEFT([3]Capacity!$D$5:$I$5,2))))), " HR Capacity Credit (%)"), [3]Capacity!$B$5:$I$5, 0),0))/100)</f>
        <v>1995925.5</v>
      </c>
      <c r="W16" s="14"/>
      <c r="X16" s="14"/>
      <c r="Y16" s="14"/>
      <c r="Z16" s="14"/>
    </row>
    <row r="17" spans="1:26">
      <c r="A17" s="13" t="s">
        <v>70</v>
      </c>
      <c r="B17" s="14">
        <v>1173650.0562107179</v>
      </c>
      <c r="C17" s="14">
        <v>1605422.185534847</v>
      </c>
      <c r="D17" s="14">
        <v>1806942.6960348389</v>
      </c>
      <c r="E17" s="14">
        <v>1583786.069889992</v>
      </c>
      <c r="F17" s="14">
        <v>1474750.0559747971</v>
      </c>
      <c r="G17" s="14">
        <v>1204198.257987333</v>
      </c>
      <c r="H17" s="14">
        <v>1239399.9810823221</v>
      </c>
      <c r="I17" s="14">
        <v>1065371.9500115721</v>
      </c>
      <c r="J17" s="14">
        <v>914089.078220102</v>
      </c>
      <c r="K17" s="14">
        <v>1579934.761522386</v>
      </c>
      <c r="L17" s="14">
        <v>1904828.1620078059</v>
      </c>
      <c r="M17" s="14">
        <v>1883088.491384048</v>
      </c>
      <c r="N17" s="14">
        <v>1952045.388722776</v>
      </c>
      <c r="O17" s="14">
        <v>1870217.5584660941</v>
      </c>
      <c r="P17" s="14">
        <v>1791059.7113234571</v>
      </c>
      <c r="Q17" s="14">
        <v>1846801.9075723011</v>
      </c>
      <c r="R17" s="14">
        <v>1672884.5208830959</v>
      </c>
      <c r="S17" s="14">
        <v>1791017.77716355</v>
      </c>
      <c r="T17" s="14">
        <v>2129692.8334211069</v>
      </c>
      <c r="U17" s="14">
        <v>2234245.9537944449</v>
      </c>
      <c r="V17" s="14">
        <v>2215033.9453421501</v>
      </c>
      <c r="W17" s="14">
        <v>2215033.9453421501</v>
      </c>
      <c r="X17" s="14">
        <v>2215033.9453421501</v>
      </c>
      <c r="Y17" s="14">
        <v>2221321.3655448998</v>
      </c>
      <c r="Z17" s="14">
        <v>2215033.9453421501</v>
      </c>
    </row>
    <row r="18" spans="1:26">
      <c r="A18" s="13" t="s">
        <v>0</v>
      </c>
      <c r="B18" s="14">
        <f t="shared" ref="B18:Z18" si="0">SUM(B6:B17)</f>
        <v>6229914.6244787183</v>
      </c>
      <c r="C18" s="14">
        <f t="shared" si="0"/>
        <v>7474863.402150847</v>
      </c>
      <c r="D18" s="14">
        <f t="shared" si="0"/>
        <v>8267863.0517928395</v>
      </c>
      <c r="E18" s="14">
        <f t="shared" si="0"/>
        <v>8324108.4717029929</v>
      </c>
      <c r="F18" s="14">
        <f t="shared" si="0"/>
        <v>7911512.7620027969</v>
      </c>
      <c r="G18" s="14">
        <f t="shared" si="0"/>
        <v>7441204.9483413324</v>
      </c>
      <c r="H18" s="14">
        <f t="shared" si="0"/>
        <v>7248408.6777403224</v>
      </c>
      <c r="I18" s="14">
        <f t="shared" si="0"/>
        <v>6780357.5805995716</v>
      </c>
      <c r="J18" s="14">
        <f t="shared" si="0"/>
        <v>6590193.4294481026</v>
      </c>
      <c r="K18" s="14">
        <f t="shared" si="0"/>
        <v>8139535.2658463866</v>
      </c>
      <c r="L18" s="14">
        <f t="shared" si="0"/>
        <v>8799157.5480078068</v>
      </c>
      <c r="M18" s="14">
        <f t="shared" si="0"/>
        <v>9107205.8867370486</v>
      </c>
      <c r="N18" s="14">
        <f t="shared" si="0"/>
        <v>9352813.6115707755</v>
      </c>
      <c r="O18" s="14">
        <f t="shared" si="0"/>
        <v>8934500.6741530932</v>
      </c>
      <c r="P18" s="14">
        <f t="shared" si="0"/>
        <v>8535038.9980424568</v>
      </c>
      <c r="Q18" s="14">
        <f t="shared" si="0"/>
        <v>8753445.1287063025</v>
      </c>
      <c r="R18" s="14">
        <f t="shared" si="0"/>
        <v>8623700.0639130957</v>
      </c>
      <c r="S18" s="14">
        <f t="shared" si="0"/>
        <v>8772614.4754715487</v>
      </c>
      <c r="T18" s="14">
        <f t="shared" si="0"/>
        <v>9896895.4733451065</v>
      </c>
      <c r="U18" s="14">
        <f t="shared" si="0"/>
        <v>9714350.0750584435</v>
      </c>
      <c r="V18" s="14">
        <f t="shared" si="0"/>
        <v>9656050.0756431501</v>
      </c>
      <c r="W18" s="14">
        <f t="shared" si="0"/>
        <v>7660124.5756431501</v>
      </c>
      <c r="X18" s="14">
        <f t="shared" si="0"/>
        <v>7660124.5756431501</v>
      </c>
      <c r="Y18" s="14">
        <f t="shared" si="0"/>
        <v>7679266.3301768992</v>
      </c>
      <c r="Z18" s="14">
        <f t="shared" si="0"/>
        <v>7660124.5756431501</v>
      </c>
    </row>
    <row r="19" spans="1:26">
      <c r="A19" s="13" t="s">
        <v>9</v>
      </c>
      <c r="B19" s="14">
        <f t="shared" ref="B19:Z19" si="1">B18/B4/1000</f>
        <v>138.44254721063817</v>
      </c>
      <c r="C19" s="14">
        <f t="shared" si="1"/>
        <v>166.10807560335215</v>
      </c>
      <c r="D19" s="14">
        <f t="shared" si="1"/>
        <v>183.7302900398409</v>
      </c>
      <c r="E19" s="14">
        <f t="shared" si="1"/>
        <v>184.98018826006648</v>
      </c>
      <c r="F19" s="14">
        <f t="shared" si="1"/>
        <v>175.81139471117325</v>
      </c>
      <c r="G19" s="14">
        <f t="shared" si="1"/>
        <v>165.3601099631407</v>
      </c>
      <c r="H19" s="14">
        <f t="shared" si="1"/>
        <v>161.07574839422938</v>
      </c>
      <c r="I19" s="14">
        <f t="shared" si="1"/>
        <v>150.67461290221271</v>
      </c>
      <c r="J19" s="14">
        <f t="shared" si="1"/>
        <v>146.44874287662452</v>
      </c>
      <c r="K19" s="14">
        <f t="shared" si="1"/>
        <v>180.87856146325305</v>
      </c>
      <c r="L19" s="14">
        <f t="shared" si="1"/>
        <v>195.53683440017349</v>
      </c>
      <c r="M19" s="14">
        <f t="shared" si="1"/>
        <v>202.38235303860108</v>
      </c>
      <c r="N19" s="14">
        <f t="shared" si="1"/>
        <v>207.84030247935056</v>
      </c>
      <c r="O19" s="14">
        <f t="shared" si="1"/>
        <v>198.5444594256243</v>
      </c>
      <c r="P19" s="14">
        <f t="shared" si="1"/>
        <v>189.66753328983239</v>
      </c>
      <c r="Q19" s="14">
        <f t="shared" si="1"/>
        <v>194.52100286014004</v>
      </c>
      <c r="R19" s="14">
        <f t="shared" si="1"/>
        <v>191.63777919806881</v>
      </c>
      <c r="S19" s="14">
        <f t="shared" si="1"/>
        <v>194.94698834381219</v>
      </c>
      <c r="T19" s="14">
        <f t="shared" si="1"/>
        <v>219.93101051878014</v>
      </c>
      <c r="U19" s="14">
        <f t="shared" si="1"/>
        <v>215.87444611240986</v>
      </c>
      <c r="V19" s="14">
        <f t="shared" si="1"/>
        <v>214.57889056984777</v>
      </c>
      <c r="W19" s="14">
        <f t="shared" si="1"/>
        <v>170.22499056984779</v>
      </c>
      <c r="X19" s="14">
        <f t="shared" si="1"/>
        <v>170.22499056984779</v>
      </c>
      <c r="Y19" s="14">
        <f t="shared" si="1"/>
        <v>170.65036289281997</v>
      </c>
      <c r="Z19" s="14">
        <f t="shared" si="1"/>
        <v>170.22499056984779</v>
      </c>
    </row>
    <row r="20" spans="1:26">
      <c r="A20" s="13" t="s">
        <v>10</v>
      </c>
      <c r="B20" s="14">
        <f>B19/B5</f>
        <v>69.221273605319084</v>
      </c>
      <c r="C20" s="14">
        <f>C19/B5</f>
        <v>83.054037801676074</v>
      </c>
      <c r="D20" s="14">
        <f>D19/B5</f>
        <v>91.865145019920448</v>
      </c>
      <c r="E20" s="14">
        <f>E19/B5</f>
        <v>92.490094130033242</v>
      </c>
      <c r="F20" s="14">
        <f>F19/B5</f>
        <v>87.905697355586625</v>
      </c>
      <c r="G20" s="14">
        <f>G19/B5</f>
        <v>82.68005498157035</v>
      </c>
      <c r="H20" s="14">
        <f>H19/B5</f>
        <v>80.537874197114689</v>
      </c>
      <c r="I20" s="14">
        <f>I19/B5</f>
        <v>75.337306451106357</v>
      </c>
      <c r="J20" s="14">
        <f>J19/B5</f>
        <v>73.224371438312261</v>
      </c>
      <c r="K20" s="14">
        <f>K19/B5</f>
        <v>90.439280731626525</v>
      </c>
      <c r="L20" s="14">
        <f>L19/B5</f>
        <v>97.768417200086745</v>
      </c>
      <c r="M20" s="14">
        <f>M19/B5</f>
        <v>101.19117651930054</v>
      </c>
      <c r="N20" s="14">
        <f>N19/B5</f>
        <v>103.92015123967528</v>
      </c>
      <c r="O20" s="14">
        <f>O19/B5</f>
        <v>99.272229712812148</v>
      </c>
      <c r="P20" s="14">
        <f>P19/B5</f>
        <v>94.833766644916196</v>
      </c>
      <c r="Q20" s="14">
        <f>Q19/B5</f>
        <v>97.260501430070022</v>
      </c>
      <c r="R20" s="14">
        <f>R19/B5</f>
        <v>95.818889599034407</v>
      </c>
      <c r="S20" s="14">
        <f>S19/B5</f>
        <v>97.473494171906097</v>
      </c>
      <c r="T20" s="14">
        <f>T19/B5</f>
        <v>109.96550525939007</v>
      </c>
      <c r="U20" s="14">
        <f>U19/B5</f>
        <v>107.93722305620493</v>
      </c>
      <c r="V20" s="14">
        <f>V19/B5</f>
        <v>107.28944528492389</v>
      </c>
      <c r="W20" s="14">
        <f>W19/B5</f>
        <v>85.112495284923895</v>
      </c>
      <c r="X20" s="14">
        <f>X19/B5</f>
        <v>85.112495284923895</v>
      </c>
      <c r="Y20" s="14">
        <f>Y19/B5</f>
        <v>85.325181446409985</v>
      </c>
      <c r="Z20" s="14">
        <f>Z19/B5</f>
        <v>85.112495284923895</v>
      </c>
    </row>
    <row r="21" spans="1:26">
      <c r="A21" s="13" t="s">
        <v>11</v>
      </c>
      <c r="B21" s="15">
        <v>448.05967689407407</v>
      </c>
      <c r="C21" s="15">
        <v>449.22217988120377</v>
      </c>
      <c r="D21" s="15">
        <v>434.865505578426</v>
      </c>
      <c r="E21" s="15">
        <v>477.08355143972233</v>
      </c>
      <c r="F21" s="15">
        <v>470.88702279861121</v>
      </c>
      <c r="G21" s="15">
        <v>483.08823692175929</v>
      </c>
      <c r="H21" s="15">
        <v>460.77035632527782</v>
      </c>
      <c r="I21" s="15">
        <v>434.63976253546298</v>
      </c>
      <c r="J21" s="15">
        <v>444.70985293203711</v>
      </c>
      <c r="K21" s="15">
        <v>465.92413122537039</v>
      </c>
      <c r="L21" s="15">
        <v>444.68541821259259</v>
      </c>
      <c r="M21" s="15">
        <v>507.07249356962973</v>
      </c>
      <c r="N21" s="15">
        <v>507.5594892298148</v>
      </c>
      <c r="O21" s="15">
        <v>477.87359491333331</v>
      </c>
      <c r="P21" s="15">
        <v>440.72194066888892</v>
      </c>
      <c r="Q21" s="15">
        <v>462.1157425924074</v>
      </c>
      <c r="R21" s="15">
        <v>486.14303663361119</v>
      </c>
      <c r="S21" s="15">
        <v>480.38288843694443</v>
      </c>
      <c r="T21" s="15">
        <v>508.85758528240751</v>
      </c>
      <c r="U21" s="15">
        <v>492.97213038351862</v>
      </c>
      <c r="V21" s="15">
        <v>487.68172275379629</v>
      </c>
      <c r="W21" s="15">
        <v>487.68172275379629</v>
      </c>
      <c r="X21" s="15">
        <v>487.68172275379629</v>
      </c>
      <c r="Y21" s="15">
        <v>485.61901653398161</v>
      </c>
      <c r="Z21" s="15">
        <v>487.68172275379629</v>
      </c>
    </row>
    <row r="22" spans="1:26">
      <c r="A22" s="13" t="s">
        <v>71</v>
      </c>
      <c r="B22" s="16">
        <v>7.6388266238825189</v>
      </c>
      <c r="C22" s="16">
        <v>4.8827754397219421</v>
      </c>
      <c r="D22" s="16">
        <v>3.6010768741045789</v>
      </c>
      <c r="E22" s="16">
        <v>3.810299596197289</v>
      </c>
      <c r="F22" s="16">
        <v>1.443930471013029</v>
      </c>
      <c r="G22" s="16">
        <v>1.22358935870272</v>
      </c>
      <c r="H22" s="16">
        <v>0.60093864511978567</v>
      </c>
      <c r="I22" s="16">
        <v>2.335981259833884</v>
      </c>
      <c r="J22" s="16">
        <v>3.7502608177164269</v>
      </c>
      <c r="K22" s="16">
        <v>2.5288896202349869</v>
      </c>
      <c r="L22" s="16">
        <v>2.1118515527072632</v>
      </c>
      <c r="M22" s="16">
        <v>3.3378035475036532</v>
      </c>
      <c r="N22" s="16">
        <v>4.4534678649879202</v>
      </c>
      <c r="O22" s="16">
        <v>4.7184437474696068</v>
      </c>
      <c r="P22" s="16">
        <v>6.1537188972268746</v>
      </c>
      <c r="Q22" s="16">
        <v>6.8407303799695551</v>
      </c>
      <c r="R22" s="16">
        <v>7.9142455803962859</v>
      </c>
      <c r="S22" s="16">
        <v>8.8492080309334629</v>
      </c>
      <c r="T22" s="16">
        <v>7.134909196763231</v>
      </c>
      <c r="U22" s="16">
        <v>8.6044834394204699</v>
      </c>
      <c r="V22" s="16">
        <v>8.6078682591110169</v>
      </c>
      <c r="W22" s="16">
        <v>8.6078682591110169</v>
      </c>
      <c r="X22" s="16">
        <v>8.6078682591110169</v>
      </c>
      <c r="Y22" s="16">
        <v>8.6290996736846282</v>
      </c>
      <c r="Z22" s="16">
        <v>8.6078682591110169</v>
      </c>
    </row>
    <row r="23" spans="1:26">
      <c r="A23" s="13" t="s">
        <v>72</v>
      </c>
      <c r="B23" s="16">
        <v>271.91624271815152</v>
      </c>
      <c r="C23" s="16">
        <v>282.03938527940301</v>
      </c>
      <c r="D23" s="16">
        <v>281.06579923682608</v>
      </c>
      <c r="E23" s="16">
        <v>305.30534200791323</v>
      </c>
      <c r="F23" s="16">
        <v>295.49828550915191</v>
      </c>
      <c r="G23" s="16">
        <v>312.28251127389001</v>
      </c>
      <c r="H23" s="16">
        <v>303.26945277852622</v>
      </c>
      <c r="I23" s="16">
        <v>300.17568597050979</v>
      </c>
      <c r="J23" s="16">
        <v>306.5373745831119</v>
      </c>
      <c r="K23" s="16">
        <v>313.78603825320897</v>
      </c>
      <c r="L23" s="16">
        <v>297.20555393092923</v>
      </c>
      <c r="M23" s="16">
        <v>321.21294189228507</v>
      </c>
      <c r="N23" s="16">
        <v>341.70665714843392</v>
      </c>
      <c r="O23" s="16">
        <v>327.17413493684887</v>
      </c>
      <c r="P23" s="16">
        <v>312.55594542519572</v>
      </c>
      <c r="Q23" s="16">
        <v>320.39350499560533</v>
      </c>
      <c r="R23" s="16">
        <v>322.80746620116599</v>
      </c>
      <c r="S23" s="16">
        <v>316.6141764151148</v>
      </c>
      <c r="T23" s="16">
        <v>343.152281791142</v>
      </c>
      <c r="U23" s="16">
        <v>316.21034923193861</v>
      </c>
      <c r="V23" s="16">
        <v>316.3285743263699</v>
      </c>
      <c r="W23" s="16">
        <v>316.3285743263699</v>
      </c>
      <c r="X23" s="16">
        <v>316.3285743263699</v>
      </c>
      <c r="Y23" s="16">
        <v>316.0845114685693</v>
      </c>
      <c r="Z23" s="16">
        <v>316.3285743263699</v>
      </c>
    </row>
    <row r="24" spans="1:26">
      <c r="A24" s="13" t="s">
        <v>73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>
      <c r="A25" s="13" t="s">
        <v>74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>
      <c r="A26" s="13" t="s">
        <v>75</v>
      </c>
      <c r="B26" s="16">
        <v>1.9501064805505639</v>
      </c>
      <c r="C26" s="16">
        <v>1.251305235160169</v>
      </c>
      <c r="D26" s="16">
        <v>0.64803090080084369</v>
      </c>
      <c r="E26" s="16">
        <v>2.089719174341707</v>
      </c>
      <c r="F26" s="16">
        <v>1.217297676981183</v>
      </c>
      <c r="G26" s="16">
        <v>2.4662245723491498</v>
      </c>
      <c r="H26" s="16">
        <v>1.389334306954578</v>
      </c>
      <c r="I26" s="16">
        <v>1.508436336166191</v>
      </c>
      <c r="J26" s="16">
        <v>2.5296015919653381</v>
      </c>
      <c r="K26" s="16">
        <v>1.6751088557158731</v>
      </c>
      <c r="L26" s="16">
        <v>0.70007315609106291</v>
      </c>
      <c r="M26" s="16">
        <v>3.0604011575103232</v>
      </c>
      <c r="N26" s="16">
        <v>3.642733828246155</v>
      </c>
      <c r="O26" s="16">
        <v>2.6386214204676608</v>
      </c>
      <c r="P26" s="16">
        <v>1.5472313589339239</v>
      </c>
      <c r="Q26" s="16">
        <v>2.1279057656750302</v>
      </c>
      <c r="R26" s="16">
        <v>3.4589002452992812</v>
      </c>
      <c r="S26" s="16">
        <v>2.632033346672245</v>
      </c>
      <c r="T26" s="16">
        <v>4.1400286200021226</v>
      </c>
      <c r="U26" s="16">
        <v>1.765340464932367</v>
      </c>
      <c r="V26" s="16">
        <v>1.5770082218728561</v>
      </c>
      <c r="W26" s="16">
        <v>1.5770082218728561</v>
      </c>
      <c r="X26" s="16">
        <v>1.5770082218728561</v>
      </c>
      <c r="Y26" s="16">
        <v>1.586622773777252</v>
      </c>
      <c r="Z26" s="16">
        <v>1.5770082218728561</v>
      </c>
    </row>
    <row r="27" spans="1:26">
      <c r="A27" s="13" t="s">
        <v>76</v>
      </c>
      <c r="B27" s="16">
        <v>0.35021894238943829</v>
      </c>
      <c r="C27" s="16">
        <v>0.25026244269662229</v>
      </c>
      <c r="D27" s="16">
        <v>0.14197803865793529</v>
      </c>
      <c r="E27" s="16">
        <v>0.33342231883020468</v>
      </c>
      <c r="F27" s="16">
        <v>0.19543405192293581</v>
      </c>
      <c r="G27" s="16">
        <v>0.39241278069729307</v>
      </c>
      <c r="H27" s="16">
        <v>0.2020396487836654</v>
      </c>
      <c r="I27" s="16">
        <v>0.21861684688464811</v>
      </c>
      <c r="J27" s="16">
        <v>0.31759943165448262</v>
      </c>
      <c r="K27" s="16">
        <v>0.24769885221319449</v>
      </c>
      <c r="L27" s="16">
        <v>0.1242544090369489</v>
      </c>
      <c r="M27" s="16">
        <v>0.47495837022613219</v>
      </c>
      <c r="N27" s="16">
        <v>0.60288853078067561</v>
      </c>
      <c r="O27" s="16">
        <v>0.38235438208419081</v>
      </c>
      <c r="P27" s="16">
        <v>0.26678555186460212</v>
      </c>
      <c r="Q27" s="16">
        <v>0.34375295589334381</v>
      </c>
      <c r="R27" s="16">
        <v>0.51060242468867367</v>
      </c>
      <c r="S27" s="16">
        <v>0.43897067085071928</v>
      </c>
      <c r="T27" s="16">
        <v>0.41237484206786562</v>
      </c>
      <c r="U27" s="16">
        <v>0.42539084310246622</v>
      </c>
      <c r="V27" s="16">
        <v>0.39782940307728171</v>
      </c>
      <c r="W27" s="16">
        <v>0.39782940307728171</v>
      </c>
      <c r="X27" s="16">
        <v>0.39782940307728171</v>
      </c>
      <c r="Y27" s="16">
        <v>0.4025360909002571</v>
      </c>
      <c r="Z27" s="16">
        <v>0.39782940307728171</v>
      </c>
    </row>
    <row r="28" spans="1:26">
      <c r="A28" s="13" t="s">
        <v>77</v>
      </c>
      <c r="B28" s="15">
        <v>40325.370920466667</v>
      </c>
      <c r="C28" s="15">
        <v>40429.996189308338</v>
      </c>
      <c r="D28" s="15">
        <v>39137.895502058338</v>
      </c>
      <c r="E28" s="15">
        <v>42937.519629575007</v>
      </c>
      <c r="F28" s="15">
        <v>42379.832051874997</v>
      </c>
      <c r="G28" s="15">
        <v>43477.941322958337</v>
      </c>
      <c r="H28" s="15">
        <v>41469.332069274999</v>
      </c>
      <c r="I28" s="15">
        <v>39117.578628191673</v>
      </c>
      <c r="J28" s="15">
        <v>40023.886763883333</v>
      </c>
      <c r="K28" s="15">
        <v>41933.171810283333</v>
      </c>
      <c r="L28" s="15">
        <v>40021.687639133328</v>
      </c>
      <c r="M28" s="15">
        <v>45636.524421266673</v>
      </c>
      <c r="N28" s="15">
        <v>45680.354030683338</v>
      </c>
      <c r="O28" s="15">
        <v>43008.623542200003</v>
      </c>
      <c r="P28" s="15">
        <v>39664.974660200001</v>
      </c>
      <c r="Q28" s="15">
        <v>41590.416833316667</v>
      </c>
      <c r="R28" s="15">
        <v>43752.873297025013</v>
      </c>
      <c r="S28" s="15">
        <v>43234.459959324988</v>
      </c>
      <c r="T28" s="15">
        <v>45797.182675416683</v>
      </c>
      <c r="U28" s="15">
        <v>44367.491734516669</v>
      </c>
      <c r="V28" s="15">
        <v>43891.355047841673</v>
      </c>
      <c r="W28" s="15">
        <v>43891.355047841673</v>
      </c>
      <c r="X28" s="15">
        <v>43891.355047841673</v>
      </c>
      <c r="Y28" s="15">
        <v>43705.711488058339</v>
      </c>
      <c r="Z28" s="15">
        <v>43891.355047841673</v>
      </c>
    </row>
    <row r="29" spans="1:26">
      <c r="A29" s="13" t="s">
        <v>78</v>
      </c>
      <c r="B29" s="15">
        <v>29790.70307396667</v>
      </c>
      <c r="C29" s="15">
        <v>26861.068201474998</v>
      </c>
      <c r="D29" s="15">
        <v>23762.92847280834</v>
      </c>
      <c r="E29" s="15">
        <v>31345.348923658341</v>
      </c>
      <c r="F29" s="15">
        <v>30873.968650874998</v>
      </c>
      <c r="G29" s="15">
        <v>35128.127336708327</v>
      </c>
      <c r="H29" s="15">
        <v>32281.627518441659</v>
      </c>
      <c r="I29" s="15">
        <v>31046.218975025011</v>
      </c>
      <c r="J29" s="15">
        <v>33577.096333383342</v>
      </c>
      <c r="K29" s="15">
        <v>30588.435254616659</v>
      </c>
      <c r="L29" s="15">
        <v>25062.660265633331</v>
      </c>
      <c r="M29" s="15">
        <v>33125.30363276667</v>
      </c>
      <c r="N29" s="15">
        <v>33797.410618600014</v>
      </c>
      <c r="O29" s="15">
        <v>30562.830580033329</v>
      </c>
      <c r="P29" s="15">
        <v>26358.738296449999</v>
      </c>
      <c r="Q29" s="15">
        <v>28481.308058899998</v>
      </c>
      <c r="R29" s="15">
        <v>32392.450437525011</v>
      </c>
      <c r="S29" s="15">
        <v>30299.77895699166</v>
      </c>
      <c r="T29" s="15">
        <v>32693.927344500011</v>
      </c>
      <c r="U29" s="15">
        <v>28047.714885183341</v>
      </c>
      <c r="V29" s="15">
        <v>27516.661985924999</v>
      </c>
      <c r="W29" s="15">
        <v>27516.661985924999</v>
      </c>
      <c r="X29" s="15">
        <v>27516.661985924999</v>
      </c>
      <c r="Y29" s="15">
        <v>27272.36865489167</v>
      </c>
      <c r="Z29" s="15">
        <v>27516.661985924999</v>
      </c>
    </row>
    <row r="30" spans="1:26">
      <c r="A30" s="13" t="s">
        <v>79</v>
      </c>
      <c r="B30" s="15">
        <v>10534.6678465</v>
      </c>
      <c r="C30" s="15">
        <v>13568.927987833329</v>
      </c>
      <c r="D30" s="15">
        <v>15374.96702925</v>
      </c>
      <c r="E30" s="15">
        <v>11592.170705916669</v>
      </c>
      <c r="F30" s="15">
        <v>11505.863401000001</v>
      </c>
      <c r="G30" s="15">
        <v>8349.8139862500011</v>
      </c>
      <c r="H30" s="15">
        <v>9187.704550833334</v>
      </c>
      <c r="I30" s="15">
        <v>8071.3596531666662</v>
      </c>
      <c r="J30" s="15">
        <v>6446.7904305000002</v>
      </c>
      <c r="K30" s="15">
        <v>11344.73655566667</v>
      </c>
      <c r="L30" s="15">
        <v>14959.027373499999</v>
      </c>
      <c r="M30" s="15">
        <v>12511.220788500001</v>
      </c>
      <c r="N30" s="15">
        <v>11882.94341208333</v>
      </c>
      <c r="O30" s="15">
        <v>12445.792962166661</v>
      </c>
      <c r="P30" s="15">
        <v>13306.23636375</v>
      </c>
      <c r="Q30" s="15">
        <v>13109.108774416671</v>
      </c>
      <c r="R30" s="15">
        <v>11360.4228595</v>
      </c>
      <c r="S30" s="15">
        <v>12934.681002333329</v>
      </c>
      <c r="T30" s="15">
        <v>13103.255330916671</v>
      </c>
      <c r="U30" s="15">
        <v>16319.77684933333</v>
      </c>
      <c r="V30" s="15">
        <v>16374.693061916671</v>
      </c>
      <c r="W30" s="15">
        <v>16374.693061916671</v>
      </c>
      <c r="X30" s="15">
        <v>16374.693061916671</v>
      </c>
      <c r="Y30" s="15">
        <v>16433.342833166669</v>
      </c>
      <c r="Z30" s="15">
        <v>16374.693061916671</v>
      </c>
    </row>
    <row r="31" spans="1:26">
      <c r="A31" s="13" t="s">
        <v>80</v>
      </c>
      <c r="B31" s="15">
        <v>15019.166907166669</v>
      </c>
      <c r="C31" s="15">
        <v>17569.922664083329</v>
      </c>
      <c r="D31" s="15">
        <v>18867.612670416671</v>
      </c>
      <c r="E31" s="15">
        <v>16305.171524833329</v>
      </c>
      <c r="F31" s="15">
        <v>16123.402734666661</v>
      </c>
      <c r="G31" s="15">
        <v>13926.803587166671</v>
      </c>
      <c r="H31" s="15">
        <v>14121.877768916671</v>
      </c>
      <c r="I31" s="15">
        <v>12678.016257333329</v>
      </c>
      <c r="J31" s="15">
        <v>11582.97945166667</v>
      </c>
      <c r="K31" s="15">
        <v>15891.08899433333</v>
      </c>
      <c r="L31" s="15">
        <v>18634.06328941667</v>
      </c>
      <c r="M31" s="15">
        <v>17663.23296141667</v>
      </c>
      <c r="N31" s="15">
        <v>17139.638220833331</v>
      </c>
      <c r="O31" s="15">
        <v>17037.63225366667</v>
      </c>
      <c r="P31" s="15">
        <v>17191.1927985</v>
      </c>
      <c r="Q31" s="15">
        <v>17385.802293749999</v>
      </c>
      <c r="R31" s="15">
        <v>16377.115506</v>
      </c>
      <c r="S31" s="15">
        <v>17586.385884250001</v>
      </c>
      <c r="T31" s="15">
        <v>18251.59088725</v>
      </c>
      <c r="U31" s="15">
        <v>20649.962688750002</v>
      </c>
      <c r="V31" s="15">
        <v>20627.440341000001</v>
      </c>
      <c r="W31" s="15">
        <v>20627.440341000001</v>
      </c>
      <c r="X31" s="15">
        <v>20627.440341000001</v>
      </c>
      <c r="Y31" s="15">
        <v>20678.977399250001</v>
      </c>
      <c r="Z31" s="15">
        <v>20627.440341000001</v>
      </c>
    </row>
    <row r="32" spans="1:26">
      <c r="A32" s="13" t="s">
        <v>81</v>
      </c>
      <c r="B32" s="14">
        <v>2749818.487065</v>
      </c>
      <c r="C32" s="14">
        <v>3741182.121727</v>
      </c>
      <c r="D32" s="14">
        <v>4253433.6726589995</v>
      </c>
      <c r="E32" s="14">
        <v>3477024.0535070002</v>
      </c>
      <c r="F32" s="14">
        <v>3376681.8357930002</v>
      </c>
      <c r="G32" s="14">
        <v>2590460.1916260002</v>
      </c>
      <c r="H32" s="14">
        <v>2777863.7493289998</v>
      </c>
      <c r="I32" s="14">
        <v>2393210.3122149999</v>
      </c>
      <c r="J32" s="14">
        <v>1932743.0190630001</v>
      </c>
      <c r="K32" s="14">
        <v>3519633.128817</v>
      </c>
      <c r="L32" s="14">
        <v>4406553.6413180009</v>
      </c>
      <c r="M32" s="14">
        <v>3959809.6344989999</v>
      </c>
      <c r="N32" s="14">
        <v>3984150.0423929989</v>
      </c>
      <c r="O32" s="14">
        <v>3991550.4366210001</v>
      </c>
      <c r="P32" s="14">
        <v>4053153.5187329999</v>
      </c>
      <c r="Q32" s="14">
        <v>4081141.7216730001</v>
      </c>
      <c r="R32" s="14">
        <v>3537616.8042359999</v>
      </c>
      <c r="S32" s="14">
        <v>3939677.7855440001</v>
      </c>
      <c r="T32" s="14">
        <v>4366188.5220190007</v>
      </c>
      <c r="U32" s="14">
        <v>4982800.0749350004</v>
      </c>
      <c r="V32" s="14">
        <v>5002225.0223300001</v>
      </c>
      <c r="W32" s="14">
        <v>5002225.0223300001</v>
      </c>
      <c r="X32" s="14">
        <v>5002225.0223300001</v>
      </c>
      <c r="Y32" s="14">
        <v>5015884.1840890003</v>
      </c>
      <c r="Z32" s="14">
        <v>5002225.0223300001</v>
      </c>
    </row>
    <row r="33" spans="1:26">
      <c r="A33" s="13" t="s">
        <v>82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>
      <c r="A34" s="13" t="s">
        <v>83</v>
      </c>
      <c r="B34" s="15">
        <v>582.08333333333337</v>
      </c>
      <c r="C34" s="15">
        <v>703.66666666666663</v>
      </c>
      <c r="D34" s="15">
        <v>772.5</v>
      </c>
      <c r="E34" s="15">
        <v>633.41666666666663</v>
      </c>
      <c r="F34" s="15">
        <v>626.83333333333337</v>
      </c>
      <c r="G34" s="15">
        <v>515.66666666666663</v>
      </c>
      <c r="H34" s="15">
        <v>534.16666666666663</v>
      </c>
      <c r="I34" s="15">
        <v>473.08333333333331</v>
      </c>
      <c r="J34" s="15">
        <v>419.58333333333331</v>
      </c>
      <c r="K34" s="15">
        <v>618.83333333333337</v>
      </c>
      <c r="L34" s="15">
        <v>760.41666666666663</v>
      </c>
      <c r="M34" s="15">
        <v>686.66666666666663</v>
      </c>
      <c r="N34" s="15">
        <v>662.83333333333337</v>
      </c>
      <c r="O34" s="15">
        <v>671.41666666666663</v>
      </c>
      <c r="P34" s="15">
        <v>691</v>
      </c>
      <c r="Q34" s="15">
        <v>692.83333333333337</v>
      </c>
      <c r="R34" s="15">
        <v>630.58333333333337</v>
      </c>
      <c r="S34" s="15">
        <v>694.41666666666663</v>
      </c>
      <c r="T34" s="15">
        <v>713.33333333333337</v>
      </c>
      <c r="U34" s="15">
        <v>835.83333333333337</v>
      </c>
      <c r="V34" s="15">
        <v>837.75</v>
      </c>
      <c r="W34" s="15">
        <v>837.75</v>
      </c>
      <c r="X34" s="15">
        <v>837.75</v>
      </c>
      <c r="Y34" s="15">
        <v>840.91666666666663</v>
      </c>
      <c r="Z34" s="15">
        <v>837.75</v>
      </c>
    </row>
    <row r="35" spans="1:26">
      <c r="A35" s="13" t="s">
        <v>84</v>
      </c>
      <c r="B35" s="15">
        <v>8124.083333333333</v>
      </c>
      <c r="C35" s="15">
        <v>7965.833333333333</v>
      </c>
      <c r="D35" s="15">
        <v>7878.25</v>
      </c>
      <c r="E35" s="15">
        <v>8133</v>
      </c>
      <c r="F35" s="15">
        <v>8103.5</v>
      </c>
      <c r="G35" s="15">
        <v>8230.9166666666661</v>
      </c>
      <c r="H35" s="15">
        <v>8210.8333333333339</v>
      </c>
      <c r="I35" s="15">
        <v>8308.6666666666661</v>
      </c>
      <c r="J35" s="15">
        <v>8336.75</v>
      </c>
      <c r="K35" s="15">
        <v>8127</v>
      </c>
      <c r="L35" s="15">
        <v>7905.833333333333</v>
      </c>
      <c r="M35" s="15">
        <v>8073.916666666667</v>
      </c>
      <c r="N35" s="15">
        <v>8085.333333333333</v>
      </c>
      <c r="O35" s="15">
        <v>8057.666666666667</v>
      </c>
      <c r="P35" s="15">
        <v>8021.833333333333</v>
      </c>
      <c r="Q35" s="15">
        <v>8056.416666666667</v>
      </c>
      <c r="R35" s="15">
        <v>8102.416666666667</v>
      </c>
      <c r="S35" s="15">
        <v>8023</v>
      </c>
      <c r="T35" s="15">
        <v>8030.083333333333</v>
      </c>
      <c r="U35" s="15">
        <v>7871.583333333333</v>
      </c>
      <c r="V35" s="15">
        <v>7849</v>
      </c>
      <c r="W35" s="15">
        <v>7849</v>
      </c>
      <c r="X35" s="15">
        <v>7849</v>
      </c>
      <c r="Y35" s="15">
        <v>7848.75</v>
      </c>
      <c r="Z35" s="15">
        <v>7849</v>
      </c>
    </row>
    <row r="36" spans="1:26">
      <c r="A36" s="13" t="s">
        <v>85</v>
      </c>
      <c r="B36" s="15">
        <v>53.833333333333343</v>
      </c>
      <c r="C36" s="15">
        <v>90.5</v>
      </c>
      <c r="D36" s="15">
        <v>109.25</v>
      </c>
      <c r="E36" s="15">
        <v>17.583333333333329</v>
      </c>
      <c r="F36" s="15">
        <v>29.666666666666671</v>
      </c>
      <c r="G36" s="15">
        <v>13.41666666666667</v>
      </c>
      <c r="H36" s="15">
        <v>15</v>
      </c>
      <c r="I36" s="15">
        <v>2.25</v>
      </c>
      <c r="J36" s="15">
        <v>3.666666666666667</v>
      </c>
      <c r="K36" s="15">
        <v>14.16666666666667</v>
      </c>
      <c r="L36" s="15">
        <v>93.75</v>
      </c>
      <c r="M36" s="15">
        <v>23.416666666666671</v>
      </c>
      <c r="N36" s="15">
        <v>11.83333333333333</v>
      </c>
      <c r="O36" s="15">
        <v>30.916666666666671</v>
      </c>
      <c r="P36" s="15">
        <v>47.166666666666657</v>
      </c>
      <c r="Q36" s="15">
        <v>34.75</v>
      </c>
      <c r="R36" s="15">
        <v>27</v>
      </c>
      <c r="S36" s="15">
        <v>42.583333333333343</v>
      </c>
      <c r="T36" s="15">
        <v>16.583333333333329</v>
      </c>
      <c r="U36" s="15">
        <v>76.583333333333329</v>
      </c>
      <c r="V36" s="15">
        <v>73.25</v>
      </c>
      <c r="W36" s="15">
        <v>73.25</v>
      </c>
      <c r="X36" s="15">
        <v>73.25</v>
      </c>
      <c r="Y36" s="15">
        <v>94.333333333333329</v>
      </c>
      <c r="Z36" s="15">
        <v>73.25</v>
      </c>
    </row>
    <row r="37" spans="1:26">
      <c r="A37" s="13" t="s">
        <v>86</v>
      </c>
      <c r="B37" s="15">
        <v>34.25652335219749</v>
      </c>
      <c r="C37" s="15">
        <v>34.841765579823047</v>
      </c>
      <c r="D37" s="15">
        <v>33.808050438394211</v>
      </c>
      <c r="E37" s="15">
        <v>34.598650230883813</v>
      </c>
      <c r="F37" s="15">
        <v>32.735430025913253</v>
      </c>
      <c r="G37" s="15">
        <v>34.079722032372523</v>
      </c>
      <c r="H37" s="15">
        <v>34.115621617123281</v>
      </c>
      <c r="I37" s="15">
        <v>31.54886868373368</v>
      </c>
      <c r="J37" s="15">
        <v>31.541082553215372</v>
      </c>
      <c r="K37" s="15">
        <v>33.765689880022833</v>
      </c>
      <c r="L37" s="15">
        <v>32.303259553025107</v>
      </c>
      <c r="M37" s="15">
        <v>36.787467883035447</v>
      </c>
      <c r="N37" s="15">
        <v>35.376017432401071</v>
      </c>
      <c r="O37" s="15">
        <v>35.968013876893068</v>
      </c>
      <c r="P37" s="15">
        <v>33.962994957933788</v>
      </c>
      <c r="Q37" s="15">
        <v>34.766845288080603</v>
      </c>
      <c r="R37" s="15">
        <v>35.117152367836759</v>
      </c>
      <c r="S37" s="15">
        <v>35.457216467218423</v>
      </c>
      <c r="T37" s="15">
        <v>36.405512207505723</v>
      </c>
      <c r="U37" s="15">
        <v>35.675036649798876</v>
      </c>
      <c r="V37" s="15">
        <v>36.624030441476407</v>
      </c>
      <c r="W37" s="15">
        <v>36.624030441476407</v>
      </c>
      <c r="X37" s="15">
        <v>36.624030441476407</v>
      </c>
      <c r="Y37" s="15">
        <v>36.558755285946042</v>
      </c>
      <c r="Z37" s="15">
        <v>36.624030441476407</v>
      </c>
    </row>
    <row r="38" spans="1:26">
      <c r="A38" s="13" t="s">
        <v>87</v>
      </c>
      <c r="B38" s="17">
        <v>0.40830164336449321</v>
      </c>
      <c r="C38" s="17">
        <v>0.45751419743581551</v>
      </c>
      <c r="D38" s="17">
        <v>0.471692955084697</v>
      </c>
      <c r="E38" s="17">
        <v>0.41991685324659339</v>
      </c>
      <c r="F38" s="17">
        <v>0.39987288319870529</v>
      </c>
      <c r="G38" s="17">
        <v>0.38584613386590239</v>
      </c>
      <c r="H38" s="17">
        <v>0.37840364505019147</v>
      </c>
      <c r="I38" s="17">
        <v>0.34648611048898298</v>
      </c>
      <c r="J38" s="17">
        <v>0.32668374422740631</v>
      </c>
      <c r="K38" s="17">
        <v>0.40740144710714188</v>
      </c>
      <c r="L38" s="17">
        <v>0.47152446790582059</v>
      </c>
      <c r="M38" s="17">
        <v>0.45455630182413609</v>
      </c>
      <c r="N38" s="17">
        <v>0.43975231502953488</v>
      </c>
      <c r="O38" s="17">
        <v>0.43487980110270519</v>
      </c>
      <c r="P38" s="17">
        <v>0.4493867232780076</v>
      </c>
      <c r="Q38" s="17">
        <v>0.44684884130103592</v>
      </c>
      <c r="R38" s="17">
        <v>0.42971706738590382</v>
      </c>
      <c r="S38" s="17">
        <v>0.44854653956675228</v>
      </c>
      <c r="T38" s="17">
        <v>0.46863854041939462</v>
      </c>
      <c r="U38" s="17">
        <v>0.51205680971044854</v>
      </c>
      <c r="V38" s="17">
        <v>0.51219117481490217</v>
      </c>
      <c r="W38" s="17">
        <v>0.51219117481490217</v>
      </c>
      <c r="X38" s="17">
        <v>0.51219117481490217</v>
      </c>
      <c r="Y38" s="17">
        <v>0.52267061308807428</v>
      </c>
      <c r="Z38" s="17">
        <v>0.51219117481490217</v>
      </c>
    </row>
    <row r="39" spans="1:26">
      <c r="A39" s="13" t="s">
        <v>88</v>
      </c>
      <c r="B39" s="17">
        <v>5.2111872146118718E-2</v>
      </c>
      <c r="C39" s="17">
        <v>5.7391552511415533E-2</v>
      </c>
      <c r="D39" s="17">
        <v>6.3089802130898015E-2</v>
      </c>
      <c r="E39" s="17">
        <v>3.8687765634486948E-2</v>
      </c>
      <c r="F39" s="17">
        <v>3.7480974124809739E-2</v>
      </c>
      <c r="G39" s="17">
        <v>3.2714992389649922E-2</v>
      </c>
      <c r="H39" s="17">
        <v>4.1019786910197871E-2</v>
      </c>
      <c r="I39" s="17">
        <v>2.286353976927747E-2</v>
      </c>
      <c r="J39" s="17">
        <v>2.6598173515981739E-2</v>
      </c>
      <c r="K39" s="17">
        <v>2.9756468797564689E-2</v>
      </c>
      <c r="L39" s="17">
        <v>4.4035388127853882E-2</v>
      </c>
      <c r="M39" s="17">
        <v>4.7539086217364912E-2</v>
      </c>
      <c r="N39" s="17">
        <v>4.5890410958904108E-2</v>
      </c>
      <c r="O39" s="17">
        <v>4.7764459665144587E-2</v>
      </c>
      <c r="P39" s="17">
        <v>5.2558980213089801E-2</v>
      </c>
      <c r="Q39" s="17">
        <v>5.2965619307832418E-2</v>
      </c>
      <c r="R39" s="17">
        <v>4.9705098934550988E-2</v>
      </c>
      <c r="S39" s="17">
        <v>5.7087138508371382E-2</v>
      </c>
      <c r="T39" s="17">
        <v>5.867579908675799E-2</v>
      </c>
      <c r="U39" s="17">
        <v>6.5829918032786885E-2</v>
      </c>
      <c r="V39" s="17">
        <v>6.5410958904109584E-2</v>
      </c>
      <c r="W39" s="17">
        <v>6.5410958904109584E-2</v>
      </c>
      <c r="X39" s="17">
        <v>6.5410958904109584E-2</v>
      </c>
      <c r="Y39" s="17">
        <v>7.7413479052823309E-2</v>
      </c>
      <c r="Z39" s="17">
        <v>6.5410958904109584E-2</v>
      </c>
    </row>
    <row r="40" spans="1:26">
      <c r="A40" s="13" t="s">
        <v>89</v>
      </c>
      <c r="B40" s="15">
        <v>239</v>
      </c>
      <c r="C40" s="15">
        <v>306.25</v>
      </c>
      <c r="D40" s="15">
        <v>346.5</v>
      </c>
      <c r="E40" s="15">
        <v>262.83333333333331</v>
      </c>
      <c r="F40" s="15">
        <v>259.91666666666669</v>
      </c>
      <c r="G40" s="15">
        <v>191.83333333333329</v>
      </c>
      <c r="H40" s="15">
        <v>208.5</v>
      </c>
      <c r="I40" s="15">
        <v>181.83333333333329</v>
      </c>
      <c r="J40" s="15">
        <v>146.66666666666671</v>
      </c>
      <c r="K40" s="15">
        <v>257.91666666666669</v>
      </c>
      <c r="L40" s="15">
        <v>339.08333333333331</v>
      </c>
      <c r="M40" s="15">
        <v>285</v>
      </c>
      <c r="N40" s="15">
        <v>271.25</v>
      </c>
      <c r="O40" s="15">
        <v>282.83333333333331</v>
      </c>
      <c r="P40" s="15">
        <v>302.25</v>
      </c>
      <c r="Q40" s="15">
        <v>297.83333333333331</v>
      </c>
      <c r="R40" s="15">
        <v>258.91666666666669</v>
      </c>
      <c r="S40" s="15">
        <v>295.08333333333331</v>
      </c>
      <c r="T40" s="15">
        <v>298.5</v>
      </c>
      <c r="U40" s="15">
        <v>369</v>
      </c>
      <c r="V40" s="15">
        <v>371.58333333333331</v>
      </c>
      <c r="W40" s="15">
        <v>371.58333333333331</v>
      </c>
      <c r="X40" s="15">
        <v>371.58333333333331</v>
      </c>
      <c r="Y40" s="15">
        <v>372.25</v>
      </c>
      <c r="Z40" s="15">
        <v>371.58333333333331</v>
      </c>
    </row>
    <row r="41" spans="1:26">
      <c r="A41" s="13" t="s">
        <v>90</v>
      </c>
      <c r="B41" s="15">
        <v>343.08333333333331</v>
      </c>
      <c r="C41" s="15">
        <v>397.41666666666669</v>
      </c>
      <c r="D41" s="15">
        <v>426</v>
      </c>
      <c r="E41" s="15">
        <v>370.58333333333331</v>
      </c>
      <c r="F41" s="15">
        <v>366.91666666666669</v>
      </c>
      <c r="G41" s="15">
        <v>323.83333333333331</v>
      </c>
      <c r="H41" s="15">
        <v>325.66666666666669</v>
      </c>
      <c r="I41" s="15">
        <v>291.25</v>
      </c>
      <c r="J41" s="15">
        <v>272.91666666666669</v>
      </c>
      <c r="K41" s="15">
        <v>360.91666666666669</v>
      </c>
      <c r="L41" s="15">
        <v>421.33333333333331</v>
      </c>
      <c r="M41" s="15">
        <v>401.66666666666669</v>
      </c>
      <c r="N41" s="15">
        <v>391.58333333333331</v>
      </c>
      <c r="O41" s="15">
        <v>388.58333333333331</v>
      </c>
      <c r="P41" s="15">
        <v>388.75</v>
      </c>
      <c r="Q41" s="15">
        <v>395</v>
      </c>
      <c r="R41" s="15">
        <v>371.66666666666669</v>
      </c>
      <c r="S41" s="15">
        <v>399.33333333333331</v>
      </c>
      <c r="T41" s="15">
        <v>414.83333333333331</v>
      </c>
      <c r="U41" s="15">
        <v>466.83333333333331</v>
      </c>
      <c r="V41" s="15">
        <v>466.16666666666669</v>
      </c>
      <c r="W41" s="15">
        <v>466.16666666666669</v>
      </c>
      <c r="X41" s="15">
        <v>466.16666666666669</v>
      </c>
      <c r="Y41" s="15">
        <v>468.66666666666669</v>
      </c>
      <c r="Z41" s="15">
        <v>466.16666666666669</v>
      </c>
    </row>
    <row r="42" spans="1:26">
      <c r="A42" s="13" t="s">
        <v>91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>
      <c r="A43" s="13" t="s">
        <v>92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>
      <c r="A44" s="13" t="s">
        <v>93</v>
      </c>
      <c r="B44" s="15">
        <v>6754.083333333333</v>
      </c>
      <c r="C44" s="15">
        <v>6190.833333333333</v>
      </c>
      <c r="D44" s="15">
        <v>5584.25</v>
      </c>
      <c r="E44" s="15">
        <v>7089</v>
      </c>
      <c r="F44" s="15">
        <v>7015.5</v>
      </c>
      <c r="G44" s="15">
        <v>7918.916666666667</v>
      </c>
      <c r="H44" s="15">
        <v>7302.833333333333</v>
      </c>
      <c r="I44" s="15">
        <v>6990.666666666667</v>
      </c>
      <c r="J44" s="15">
        <v>7525.75</v>
      </c>
      <c r="K44" s="15">
        <v>6900</v>
      </c>
      <c r="L44" s="15">
        <v>5883.833333333333</v>
      </c>
      <c r="M44" s="15">
        <v>7477.916666666667</v>
      </c>
      <c r="N44" s="15">
        <v>7610.333333333333</v>
      </c>
      <c r="O44" s="15">
        <v>6905.666666666667</v>
      </c>
      <c r="P44" s="15">
        <v>6045.833333333333</v>
      </c>
      <c r="Q44" s="15">
        <v>6485.416666666667</v>
      </c>
      <c r="R44" s="15">
        <v>7289.416666666667</v>
      </c>
      <c r="S44" s="15">
        <v>6850</v>
      </c>
      <c r="T44" s="15">
        <v>7342.083333333333</v>
      </c>
      <c r="U44" s="15">
        <v>6474.583333333333</v>
      </c>
      <c r="V44" s="15">
        <v>6309</v>
      </c>
      <c r="W44" s="15">
        <v>6309</v>
      </c>
      <c r="X44" s="15">
        <v>6309</v>
      </c>
      <c r="Y44" s="15">
        <v>6286.75</v>
      </c>
      <c r="Z44" s="15">
        <v>6309</v>
      </c>
    </row>
    <row r="45" spans="1:26">
      <c r="A45" s="13" t="s">
        <v>94</v>
      </c>
      <c r="B45" s="15">
        <v>1370</v>
      </c>
      <c r="C45" s="15">
        <v>1775</v>
      </c>
      <c r="D45" s="15">
        <v>2294</v>
      </c>
      <c r="E45" s="15">
        <v>1044</v>
      </c>
      <c r="F45" s="15">
        <v>1088</v>
      </c>
      <c r="G45" s="15">
        <v>312</v>
      </c>
      <c r="H45" s="15">
        <v>908</v>
      </c>
      <c r="I45" s="15">
        <v>1318</v>
      </c>
      <c r="J45" s="15">
        <v>811</v>
      </c>
      <c r="K45" s="15">
        <v>1227</v>
      </c>
      <c r="L45" s="15">
        <v>2022</v>
      </c>
      <c r="M45" s="15">
        <v>596</v>
      </c>
      <c r="N45" s="15">
        <v>475</v>
      </c>
      <c r="O45" s="15">
        <v>1152</v>
      </c>
      <c r="P45" s="15">
        <v>1976</v>
      </c>
      <c r="Q45" s="15">
        <v>1571</v>
      </c>
      <c r="R45" s="15">
        <v>813</v>
      </c>
      <c r="S45" s="15">
        <v>1173</v>
      </c>
      <c r="T45" s="15">
        <v>688</v>
      </c>
      <c r="U45" s="15">
        <v>1397</v>
      </c>
      <c r="V45" s="15">
        <v>1540</v>
      </c>
      <c r="W45" s="15">
        <v>1540</v>
      </c>
      <c r="X45" s="15">
        <v>1540</v>
      </c>
      <c r="Y45" s="15">
        <v>1562</v>
      </c>
      <c r="Z45" s="15">
        <v>1540</v>
      </c>
    </row>
    <row r="46" spans="1:26">
      <c r="A46" s="13" t="s">
        <v>95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>
      <c r="A47" s="13" t="s">
        <v>96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>
      <c r="A48" s="13" t="s">
        <v>97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>
      <c r="A49" s="13" t="s">
        <v>98</v>
      </c>
      <c r="B49" s="16">
        <v>1.6835536529680359</v>
      </c>
      <c r="C49" s="16">
        <v>1.054336757990868</v>
      </c>
      <c r="D49" s="16">
        <v>0.55212785388127861</v>
      </c>
      <c r="E49" s="16">
        <v>1.8588331056466301</v>
      </c>
      <c r="F49" s="16">
        <v>1.08058904109589</v>
      </c>
      <c r="G49" s="16">
        <v>2.342341324200913</v>
      </c>
      <c r="H49" s="16">
        <v>1.2597979452054791</v>
      </c>
      <c r="I49" s="16">
        <v>1.3102629781420769</v>
      </c>
      <c r="J49" s="16">
        <v>2.2948299086757991</v>
      </c>
      <c r="K49" s="16">
        <v>1.4613333333333329</v>
      </c>
      <c r="L49" s="16">
        <v>0.58714269406392705</v>
      </c>
      <c r="M49" s="16">
        <v>2.8139947632058289</v>
      </c>
      <c r="N49" s="16">
        <v>3.3946278538812789</v>
      </c>
      <c r="O49" s="16">
        <v>2.2996883561643839</v>
      </c>
      <c r="P49" s="16">
        <v>1.267304794520548</v>
      </c>
      <c r="Q49" s="16">
        <v>1.7902402094717671</v>
      </c>
      <c r="R49" s="16">
        <v>3.1206381278538822</v>
      </c>
      <c r="S49" s="16">
        <v>2.3034737442922379</v>
      </c>
      <c r="T49" s="16">
        <v>3.742925799086759</v>
      </c>
      <c r="U49" s="16">
        <v>1.551176001821494</v>
      </c>
      <c r="V49" s="16">
        <v>1.389076484018265</v>
      </c>
      <c r="W49" s="16">
        <v>1.389076484018265</v>
      </c>
      <c r="X49" s="16">
        <v>1.389076484018265</v>
      </c>
      <c r="Y49" s="16">
        <v>1.389591302367942</v>
      </c>
      <c r="Z49" s="16">
        <v>1.389076484018265</v>
      </c>
    </row>
    <row r="50" spans="1:26">
      <c r="A50" s="13" t="s">
        <v>99</v>
      </c>
      <c r="B50" s="16">
        <v>0.72715981735159829</v>
      </c>
      <c r="C50" s="16">
        <v>0.45338812785388127</v>
      </c>
      <c r="D50" s="16">
        <v>0.2226655251141553</v>
      </c>
      <c r="E50" s="16">
        <v>0.813468806921676</v>
      </c>
      <c r="F50" s="16">
        <v>0.466324200913242</v>
      </c>
      <c r="G50" s="16">
        <v>1.0135331050228309</v>
      </c>
      <c r="H50" s="16">
        <v>0.54971917808219184</v>
      </c>
      <c r="I50" s="16">
        <v>0.56967668488160284</v>
      </c>
      <c r="J50" s="16">
        <v>0.99607648401826465</v>
      </c>
      <c r="K50" s="16">
        <v>0.64388013698630142</v>
      </c>
      <c r="L50" s="16">
        <v>0.2430308219178082</v>
      </c>
      <c r="M50" s="16">
        <v>1.2400284608378871</v>
      </c>
      <c r="N50" s="16">
        <v>1.49099200913242</v>
      </c>
      <c r="O50" s="16">
        <v>1.017627853881278</v>
      </c>
      <c r="P50" s="16">
        <v>0.55523287671232868</v>
      </c>
      <c r="Q50" s="16">
        <v>0.79157900728597463</v>
      </c>
      <c r="R50" s="16">
        <v>1.365186073059361</v>
      </c>
      <c r="S50" s="16">
        <v>0.99540753424657513</v>
      </c>
      <c r="T50" s="16">
        <v>1.631293378995434</v>
      </c>
      <c r="U50" s="16">
        <v>0.66865551001821488</v>
      </c>
      <c r="V50" s="16">
        <v>0.59881849315068492</v>
      </c>
      <c r="W50" s="16">
        <v>0.59881849315068492</v>
      </c>
      <c r="X50" s="16">
        <v>0.59881849315068492</v>
      </c>
      <c r="Y50" s="16">
        <v>0.5988923041894354</v>
      </c>
      <c r="Z50" s="16">
        <v>0.59881849315068492</v>
      </c>
    </row>
    <row r="51" spans="1:26">
      <c r="A51" s="13" t="s">
        <v>100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>
      <c r="A52" s="13" t="s">
        <v>101</v>
      </c>
      <c r="B52" s="16">
        <v>55.278742458444427</v>
      </c>
      <c r="C52" s="16">
        <v>52.310005346399208</v>
      </c>
      <c r="D52" s="16">
        <v>49.034721905136593</v>
      </c>
      <c r="E52" s="16">
        <v>43.568278594422488</v>
      </c>
      <c r="F52" s="16">
        <v>32.111583875554253</v>
      </c>
      <c r="G52" s="16">
        <v>25.262067929623601</v>
      </c>
      <c r="H52" s="16">
        <v>26.010925157938889</v>
      </c>
      <c r="I52" s="16">
        <v>30.746329864848221</v>
      </c>
      <c r="J52" s="16">
        <v>34.745822882111213</v>
      </c>
      <c r="K52" s="16">
        <v>38.247512897277552</v>
      </c>
      <c r="L52" s="16">
        <v>42.595222438202512</v>
      </c>
      <c r="M52" s="16">
        <v>45.073878018060277</v>
      </c>
      <c r="N52" s="16">
        <v>50.251589053313282</v>
      </c>
      <c r="O52" s="16">
        <v>54.646528682356838</v>
      </c>
      <c r="P52" s="16">
        <v>59.069459672868163</v>
      </c>
      <c r="Q52" s="16">
        <v>61.481144122157438</v>
      </c>
      <c r="R52" s="16">
        <v>61.937847968227793</v>
      </c>
      <c r="S52" s="16">
        <v>66.879859557090498</v>
      </c>
      <c r="T52" s="16">
        <v>69.272282693950714</v>
      </c>
      <c r="U52" s="16">
        <v>71.617185796042193</v>
      </c>
      <c r="V52" s="16">
        <v>70.94174354952932</v>
      </c>
      <c r="W52" s="16">
        <v>70.94174354952932</v>
      </c>
      <c r="X52" s="16">
        <v>70.94174354952932</v>
      </c>
      <c r="Y52" s="16">
        <v>71.074805296957337</v>
      </c>
      <c r="Z52" s="16">
        <v>70.94174354952932</v>
      </c>
    </row>
    <row r="53" spans="1:26">
      <c r="A53" s="13" t="s">
        <v>102</v>
      </c>
      <c r="B53" s="16">
        <v>1.7146414573820401</v>
      </c>
      <c r="C53" s="16">
        <v>1.0717226978691019</v>
      </c>
      <c r="D53" s="16">
        <v>0.57354794520547958</v>
      </c>
      <c r="E53" s="16">
        <v>1.9411084547662409</v>
      </c>
      <c r="F53" s="16">
        <v>1.141501331811263</v>
      </c>
      <c r="G53" s="16">
        <v>2.4715995053272448</v>
      </c>
      <c r="H53" s="16">
        <v>1.332781297564688</v>
      </c>
      <c r="I53" s="16">
        <v>1.3841264420157859</v>
      </c>
      <c r="J53" s="16">
        <v>2.4538815639269411</v>
      </c>
      <c r="K53" s="16">
        <v>1.569352168949772</v>
      </c>
      <c r="L53" s="16">
        <v>0.6275269216133943</v>
      </c>
      <c r="M53" s="16">
        <v>2.9705118207346688</v>
      </c>
      <c r="N53" s="16">
        <v>3.5924918188736679</v>
      </c>
      <c r="O53" s="16">
        <v>2.453731544901065</v>
      </c>
      <c r="P53" s="16">
        <v>1.341916856925419</v>
      </c>
      <c r="Q53" s="16">
        <v>1.878818590619308</v>
      </c>
      <c r="R53" s="16">
        <v>3.2882930936073058</v>
      </c>
      <c r="S53" s="16">
        <v>2.3878688165905628</v>
      </c>
      <c r="T53" s="16">
        <v>3.8633305745814308</v>
      </c>
      <c r="U53" s="16">
        <v>1.587585287644202</v>
      </c>
      <c r="V53" s="16">
        <v>1.4186685692541861</v>
      </c>
      <c r="W53" s="16">
        <v>1.4186685692541861</v>
      </c>
      <c r="X53" s="16">
        <v>1.4186685692541861</v>
      </c>
      <c r="Y53" s="16">
        <v>1.419288858530662</v>
      </c>
      <c r="Z53" s="16">
        <v>1.4186685692541861</v>
      </c>
    </row>
    <row r="54" spans="1:26">
      <c r="A54" s="13" t="s">
        <v>103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>
      <c r="A55" s="13" t="s">
        <v>104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>
      <c r="A56" s="13" t="s">
        <v>105</v>
      </c>
      <c r="B56" s="16">
        <v>61.18152548837709</v>
      </c>
      <c r="C56" s="16">
        <v>71.536226602607698</v>
      </c>
      <c r="D56" s="16">
        <v>75.780810095356301</v>
      </c>
      <c r="E56" s="16">
        <v>73.269430905086594</v>
      </c>
      <c r="F56" s="16">
        <v>70.982404313873914</v>
      </c>
      <c r="G56" s="16">
        <v>64.277630242493302</v>
      </c>
      <c r="H56" s="16">
        <v>66.566246186140148</v>
      </c>
      <c r="I56" s="16">
        <v>60.77727060823328</v>
      </c>
      <c r="J56" s="16">
        <v>55.731820137924217</v>
      </c>
      <c r="K56" s="16">
        <v>75.244064844283471</v>
      </c>
      <c r="L56" s="16">
        <v>80.306000715381288</v>
      </c>
      <c r="M56" s="16">
        <v>79.599086912567202</v>
      </c>
      <c r="N56" s="16">
        <v>80.583886826778141</v>
      </c>
      <c r="O56" s="16">
        <v>80.342483500177678</v>
      </c>
      <c r="P56" s="16">
        <v>79.14196658141887</v>
      </c>
      <c r="Q56" s="16">
        <v>80.461394245747584</v>
      </c>
      <c r="R56" s="16">
        <v>75.717322756302636</v>
      </c>
      <c r="S56" s="16">
        <v>78.892367567500585</v>
      </c>
      <c r="T56" s="16">
        <v>85.121330638897462</v>
      </c>
      <c r="U56" s="16">
        <v>86.896072702240787</v>
      </c>
      <c r="V56" s="16">
        <v>87.104761329740313</v>
      </c>
      <c r="W56" s="16">
        <v>87.104761329740313</v>
      </c>
      <c r="X56" s="16">
        <v>87.104761329740313</v>
      </c>
      <c r="Y56" s="16">
        <v>87.101085990173743</v>
      </c>
      <c r="Z56" s="16">
        <v>87.104761329740313</v>
      </c>
    </row>
    <row r="57" spans="1:26">
      <c r="A57" s="13" t="s">
        <v>106</v>
      </c>
      <c r="B57" s="14">
        <v>131145.77257721589</v>
      </c>
      <c r="C57" s="14">
        <v>137121.47884526729</v>
      </c>
      <c r="D57" s="14">
        <v>135052.3664756107</v>
      </c>
      <c r="E57" s="14">
        <v>112703.01866639761</v>
      </c>
      <c r="F57" s="14">
        <v>89844.207720555001</v>
      </c>
      <c r="G57" s="14">
        <v>72277.49389353329</v>
      </c>
      <c r="H57" s="14">
        <v>72522.986572127571</v>
      </c>
      <c r="I57" s="14">
        <v>66041.78610304257</v>
      </c>
      <c r="J57" s="14">
        <v>61906.074705250037</v>
      </c>
      <c r="K57" s="14">
        <v>101290.94813564319</v>
      </c>
      <c r="L57" s="14">
        <v>124695.16307049181</v>
      </c>
      <c r="M57" s="14">
        <v>127423.6603671059</v>
      </c>
      <c r="N57" s="14">
        <v>140036.8767464566</v>
      </c>
      <c r="O57" s="14">
        <v>147381.15560905021</v>
      </c>
      <c r="P57" s="14">
        <v>156862.4986604017</v>
      </c>
      <c r="Q57" s="14">
        <v>168235.71854455411</v>
      </c>
      <c r="R57" s="14">
        <v>165179.79550849239</v>
      </c>
      <c r="S57" s="14">
        <v>187689.46685101179</v>
      </c>
      <c r="T57" s="14">
        <v>210145.63289839571</v>
      </c>
      <c r="U57" s="14">
        <v>229934.10771623041</v>
      </c>
      <c r="V57" s="14">
        <v>220001.40813180301</v>
      </c>
      <c r="W57" s="14">
        <v>220001.40813180301</v>
      </c>
      <c r="X57" s="14">
        <v>220001.40813180301</v>
      </c>
      <c r="Y57" s="14">
        <v>222343.1094438674</v>
      </c>
      <c r="Z57" s="14">
        <v>220001.40813180301</v>
      </c>
    </row>
    <row r="58" spans="1:26">
      <c r="A58" s="13" t="s">
        <v>107</v>
      </c>
      <c r="B58" s="15">
        <v>1080</v>
      </c>
      <c r="C58" s="15">
        <v>1448</v>
      </c>
      <c r="D58" s="15">
        <v>1738</v>
      </c>
      <c r="E58" s="15">
        <v>1548</v>
      </c>
      <c r="F58" s="15">
        <v>1470</v>
      </c>
      <c r="G58" s="15">
        <v>1671</v>
      </c>
      <c r="H58" s="15">
        <v>2438</v>
      </c>
      <c r="I58" s="15">
        <v>1098</v>
      </c>
      <c r="J58" s="15">
        <v>964</v>
      </c>
      <c r="K58" s="15">
        <v>1580</v>
      </c>
      <c r="L58" s="15">
        <v>1969</v>
      </c>
      <c r="M58" s="15">
        <v>1970</v>
      </c>
      <c r="N58" s="15">
        <v>1974</v>
      </c>
      <c r="O58" s="15">
        <v>1947</v>
      </c>
      <c r="P58" s="15">
        <v>1852</v>
      </c>
      <c r="Q58" s="15">
        <v>1877</v>
      </c>
      <c r="R58" s="15">
        <v>1828</v>
      </c>
      <c r="S58" s="15">
        <v>1886</v>
      </c>
      <c r="T58" s="15">
        <v>2365</v>
      </c>
      <c r="U58" s="15">
        <v>2431</v>
      </c>
      <c r="V58" s="15">
        <v>2382</v>
      </c>
      <c r="W58" s="15">
        <v>2382</v>
      </c>
      <c r="X58" s="15">
        <v>2382</v>
      </c>
      <c r="Y58" s="15">
        <v>2392</v>
      </c>
      <c r="Z58" s="15">
        <v>2382</v>
      </c>
    </row>
    <row r="59" spans="1:26">
      <c r="A59" s="13" t="s">
        <v>108</v>
      </c>
      <c r="B59" s="15">
        <v>9374</v>
      </c>
      <c r="C59" s="15">
        <v>8720</v>
      </c>
      <c r="D59" s="15">
        <v>7853</v>
      </c>
      <c r="E59" s="15">
        <v>6354</v>
      </c>
      <c r="F59" s="15">
        <v>4368</v>
      </c>
      <c r="G59" s="15">
        <v>3445</v>
      </c>
      <c r="H59" s="15">
        <v>3355</v>
      </c>
      <c r="I59" s="15">
        <v>3278</v>
      </c>
      <c r="J59" s="15">
        <v>3388</v>
      </c>
      <c r="K59" s="15">
        <v>5091</v>
      </c>
      <c r="L59" s="15">
        <v>6432</v>
      </c>
      <c r="M59" s="15">
        <v>6838</v>
      </c>
      <c r="N59" s="15">
        <v>7761</v>
      </c>
      <c r="O59" s="15">
        <v>8667</v>
      </c>
      <c r="P59" s="15">
        <v>9728</v>
      </c>
      <c r="Q59" s="15">
        <v>10642</v>
      </c>
      <c r="R59" s="15">
        <v>10902</v>
      </c>
      <c r="S59" s="15">
        <v>12632</v>
      </c>
      <c r="T59" s="15">
        <v>13710</v>
      </c>
      <c r="U59" s="15">
        <v>15338</v>
      </c>
      <c r="V59" s="15">
        <v>14345</v>
      </c>
      <c r="W59" s="15">
        <v>14345</v>
      </c>
      <c r="X59" s="15">
        <v>14345</v>
      </c>
      <c r="Y59" s="15">
        <v>14548</v>
      </c>
      <c r="Z59" s="15">
        <v>14345</v>
      </c>
    </row>
    <row r="60" spans="1:26">
      <c r="A60" s="13" t="s">
        <v>109</v>
      </c>
      <c r="B60" s="15">
        <v>1353</v>
      </c>
      <c r="C60" s="15">
        <v>1797</v>
      </c>
      <c r="D60" s="15">
        <v>1968</v>
      </c>
      <c r="E60" s="15">
        <v>1683</v>
      </c>
      <c r="F60" s="15">
        <v>1549</v>
      </c>
      <c r="G60" s="15">
        <v>1212</v>
      </c>
      <c r="H60" s="15">
        <v>1240</v>
      </c>
      <c r="I60" s="15">
        <v>1111</v>
      </c>
      <c r="J60" s="15">
        <v>954</v>
      </c>
      <c r="K60" s="15">
        <v>1604</v>
      </c>
      <c r="L60" s="15">
        <v>1983</v>
      </c>
      <c r="M60" s="15">
        <v>1998</v>
      </c>
      <c r="N60" s="15">
        <v>2042</v>
      </c>
      <c r="O60" s="15">
        <v>1949</v>
      </c>
      <c r="P60" s="15">
        <v>1872</v>
      </c>
      <c r="Q60" s="15">
        <v>1953</v>
      </c>
      <c r="R60" s="15">
        <v>1823</v>
      </c>
      <c r="S60" s="15">
        <v>1944</v>
      </c>
      <c r="T60" s="15">
        <v>2285</v>
      </c>
      <c r="U60" s="15">
        <v>2442</v>
      </c>
      <c r="V60" s="15">
        <v>2407</v>
      </c>
      <c r="W60" s="15">
        <v>2407</v>
      </c>
      <c r="X60" s="15">
        <v>2407</v>
      </c>
      <c r="Y60" s="15">
        <v>2412</v>
      </c>
      <c r="Z60" s="15">
        <v>2407</v>
      </c>
    </row>
    <row r="61" spans="1:26">
      <c r="A61" s="13" t="s">
        <v>110</v>
      </c>
      <c r="B61" s="15">
        <v>247</v>
      </c>
      <c r="C61" s="15">
        <v>357</v>
      </c>
      <c r="D61" s="15">
        <v>408</v>
      </c>
      <c r="E61" s="15">
        <v>358</v>
      </c>
      <c r="F61" s="15">
        <v>351</v>
      </c>
      <c r="G61" s="15">
        <v>300</v>
      </c>
      <c r="H61" s="15">
        <v>293</v>
      </c>
      <c r="I61" s="15">
        <v>261</v>
      </c>
      <c r="J61" s="15">
        <v>212</v>
      </c>
      <c r="K61" s="15">
        <v>379</v>
      </c>
      <c r="L61" s="15">
        <v>474</v>
      </c>
      <c r="M61" s="15">
        <v>419</v>
      </c>
      <c r="N61" s="15">
        <v>487</v>
      </c>
      <c r="O61" s="15">
        <v>452</v>
      </c>
      <c r="P61" s="15">
        <v>460</v>
      </c>
      <c r="Q61" s="15">
        <v>464</v>
      </c>
      <c r="R61" s="15">
        <v>384</v>
      </c>
      <c r="S61" s="15">
        <v>416</v>
      </c>
      <c r="T61" s="15">
        <v>529</v>
      </c>
      <c r="U61" s="15">
        <v>536</v>
      </c>
      <c r="V61" s="15">
        <v>531</v>
      </c>
      <c r="W61" s="15">
        <v>531</v>
      </c>
      <c r="X61" s="15">
        <v>531</v>
      </c>
      <c r="Y61" s="15">
        <v>532</v>
      </c>
      <c r="Z61" s="15">
        <v>531</v>
      </c>
    </row>
  </sheetData>
  <conditionalFormatting sqref="A1">
    <cfRule type="expression" dxfId="41" priority="2">
      <formula>TRUE</formula>
    </cfRule>
  </conditionalFormatting>
  <conditionalFormatting sqref="A15:Z15">
    <cfRule type="expression" dxfId="40" priority="10">
      <formula>TRUE</formula>
    </cfRule>
  </conditionalFormatting>
  <conditionalFormatting sqref="A17:Z17">
    <cfRule type="expression" dxfId="39" priority="13">
      <formula>TRUE</formula>
    </cfRule>
  </conditionalFormatting>
  <conditionalFormatting sqref="A18:Z21">
    <cfRule type="notContainsBlanks" dxfId="38" priority="1">
      <formula>LEN(TRIM(A18))&gt;0</formula>
    </cfRule>
  </conditionalFormatting>
  <conditionalFormatting sqref="A1:Z1">
    <cfRule type="expression" dxfId="37" priority="7">
      <formula>TRUE</formula>
    </cfRule>
  </conditionalFormatting>
  <conditionalFormatting sqref="A21:Z21">
    <cfRule type="expression" dxfId="36" priority="16">
      <formula>TRUE</formula>
    </cfRule>
  </conditionalFormatting>
  <conditionalFormatting sqref="A27:Z27">
    <cfRule type="expression" dxfId="35" priority="19">
      <formula>TRUE</formula>
    </cfRule>
  </conditionalFormatting>
  <conditionalFormatting sqref="A31:Z31">
    <cfRule type="expression" dxfId="34" priority="22">
      <formula>TRUE</formula>
    </cfRule>
  </conditionalFormatting>
  <conditionalFormatting sqref="A33:Z33">
    <cfRule type="expression" dxfId="33" priority="25">
      <formula>TRUE</formula>
    </cfRule>
  </conditionalFormatting>
  <conditionalFormatting sqref="A36:Z36">
    <cfRule type="expression" dxfId="32" priority="28">
      <formula>TRUE</formula>
    </cfRule>
  </conditionalFormatting>
  <conditionalFormatting sqref="A39:Z39">
    <cfRule type="expression" dxfId="31" priority="31">
      <formula>TRUE</formula>
    </cfRule>
  </conditionalFormatting>
  <conditionalFormatting sqref="A46:Z46">
    <cfRule type="expression" dxfId="30" priority="34">
      <formula>TRUE</formula>
    </cfRule>
  </conditionalFormatting>
  <conditionalFormatting sqref="A56:Z56">
    <cfRule type="expression" dxfId="29" priority="37">
      <formula>TRUE</formula>
    </cfRule>
  </conditionalFormatting>
  <conditionalFormatting sqref="A61:Z61">
    <cfRule type="expression" dxfId="28" priority="40">
      <formula>TRUE</formula>
    </cfRule>
  </conditionalFormatting>
  <conditionalFormatting sqref="B1">
    <cfRule type="expression" dxfId="27" priority="5">
      <formula>TRUE</formula>
    </cfRule>
  </conditionalFormatting>
  <conditionalFormatting sqref="B15">
    <cfRule type="expression" dxfId="26" priority="8">
      <formula>TRUE</formula>
    </cfRule>
  </conditionalFormatting>
  <conditionalFormatting sqref="B17">
    <cfRule type="expression" dxfId="25" priority="11">
      <formula>TRUE</formula>
    </cfRule>
  </conditionalFormatting>
  <conditionalFormatting sqref="B2">
    <cfRule type="expression" dxfId="24" priority="3">
      <formula>TRUE</formula>
    </cfRule>
  </conditionalFormatting>
  <conditionalFormatting sqref="B21">
    <cfRule type="expression" dxfId="23" priority="14">
      <formula>TRUE</formula>
    </cfRule>
  </conditionalFormatting>
  <conditionalFormatting sqref="B27">
    <cfRule type="expression" dxfId="22" priority="17">
      <formula>TRUE</formula>
    </cfRule>
  </conditionalFormatting>
  <conditionalFormatting sqref="B2:B61">
    <cfRule type="expression" dxfId="21" priority="42">
      <formula>TRUE</formula>
    </cfRule>
  </conditionalFormatting>
  <conditionalFormatting sqref="B31">
    <cfRule type="expression" dxfId="20" priority="20">
      <formula>TRUE</formula>
    </cfRule>
  </conditionalFormatting>
  <conditionalFormatting sqref="B33">
    <cfRule type="expression" dxfId="19" priority="23">
      <formula>TRUE</formula>
    </cfRule>
  </conditionalFormatting>
  <conditionalFormatting sqref="B36">
    <cfRule type="expression" dxfId="18" priority="26">
      <formula>TRUE</formula>
    </cfRule>
  </conditionalFormatting>
  <conditionalFormatting sqref="B39">
    <cfRule type="expression" dxfId="17" priority="29">
      <formula>TRUE</formula>
    </cfRule>
  </conditionalFormatting>
  <conditionalFormatting sqref="B46">
    <cfRule type="expression" dxfId="16" priority="32">
      <formula>TRUE</formula>
    </cfRule>
  </conditionalFormatting>
  <conditionalFormatting sqref="B56">
    <cfRule type="expression" dxfId="15" priority="35">
      <formula>TRUE</formula>
    </cfRule>
  </conditionalFormatting>
  <conditionalFormatting sqref="B61">
    <cfRule type="expression" dxfId="14" priority="38">
      <formula>TRUE</formula>
    </cfRule>
  </conditionalFormatting>
  <conditionalFormatting sqref="Z1">
    <cfRule type="expression" dxfId="13" priority="6">
      <formula>TRUE</formula>
    </cfRule>
  </conditionalFormatting>
  <conditionalFormatting sqref="Z15">
    <cfRule type="expression" dxfId="12" priority="9">
      <formula>TRUE</formula>
    </cfRule>
  </conditionalFormatting>
  <conditionalFormatting sqref="Z17">
    <cfRule type="expression" dxfId="11" priority="12">
      <formula>TRUE</formula>
    </cfRule>
  </conditionalFormatting>
  <conditionalFormatting sqref="Z2">
    <cfRule type="expression" dxfId="10" priority="4">
      <formula>TRUE</formula>
    </cfRule>
  </conditionalFormatting>
  <conditionalFormatting sqref="Z21">
    <cfRule type="expression" dxfId="9" priority="15">
      <formula>TRUE</formula>
    </cfRule>
  </conditionalFormatting>
  <conditionalFormatting sqref="Z27">
    <cfRule type="expression" dxfId="8" priority="18">
      <formula>TRUE</formula>
    </cfRule>
  </conditionalFormatting>
  <conditionalFormatting sqref="Z2:Z61">
    <cfRule type="expression" dxfId="7" priority="41">
      <formula>TRUE</formula>
    </cfRule>
  </conditionalFormatting>
  <conditionalFormatting sqref="Z31">
    <cfRule type="expression" dxfId="6" priority="21">
      <formula>TRUE</formula>
    </cfRule>
  </conditionalFormatting>
  <conditionalFormatting sqref="Z33">
    <cfRule type="expression" dxfId="5" priority="24">
      <formula>TRUE</formula>
    </cfRule>
  </conditionalFormatting>
  <conditionalFormatting sqref="Z36">
    <cfRule type="expression" dxfId="4" priority="27">
      <formula>TRUE</formula>
    </cfRule>
  </conditionalFormatting>
  <conditionalFormatting sqref="Z39">
    <cfRule type="expression" dxfId="3" priority="30">
      <formula>TRUE</formula>
    </cfRule>
  </conditionalFormatting>
  <conditionalFormatting sqref="Z46">
    <cfRule type="expression" dxfId="2" priority="33">
      <formula>TRUE</formula>
    </cfRule>
  </conditionalFormatting>
  <conditionalFormatting sqref="Z56">
    <cfRule type="expression" dxfId="1" priority="36">
      <formula>TRUE</formula>
    </cfRule>
  </conditionalFormatting>
  <conditionalFormatting sqref="Z61">
    <cfRule type="expression" dxfId="0" priority="39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Jane Yang</cp:lastModifiedBy>
  <cp:revision/>
  <dcterms:created xsi:type="dcterms:W3CDTF">2022-06-09T06:33:58Z</dcterms:created>
  <dcterms:modified xsi:type="dcterms:W3CDTF">2022-08-31T01:25:30Z</dcterms:modified>
  <cp:category/>
  <cp:contentStatus/>
</cp:coreProperties>
</file>