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zhengjie/Box/System Integration/02. Projects/22_June_NYISO/03. Revenue Forecasting/"/>
    </mc:Choice>
  </mc:AlternateContent>
  <xr:revisionPtr revIDLastSave="0" documentId="13_ncr:1_{C3109D11-119C-3D4C-B159-D497628523CA}" xr6:coauthVersionLast="47" xr6:coauthVersionMax="47" xr10:uidLastSave="{00000000-0000-0000-0000-000000000000}"/>
  <bookViews>
    <workbookView xWindow="16560" yWindow="1520" windowWidth="32420" windowHeight="16180" firstSheet="2" activeTab="2" xr2:uid="{00000000-000D-0000-FFFF-FFFF00000000}"/>
  </bookViews>
  <sheets>
    <sheet name="Summary" sheetId="17" r:id="rId1"/>
    <sheet name="Assumptions &amp; Inputs" sheetId="2" r:id="rId2"/>
    <sheet name="Capacity" sheetId="3" r:id="rId3"/>
    <sheet name="Base_4hour" sheetId="5" r:id="rId4"/>
    <sheet name="Low_4hour" sheetId="18" r:id="rId5"/>
    <sheet name="High_4hour" sheetId="19" r:id="rId6"/>
    <sheet name="Base_8hour" sheetId="6" r:id="rId7"/>
    <sheet name="Low_8hour" sheetId="20" r:id="rId8"/>
    <sheet name="High_8hour" sheetId="21" r:id="rId9"/>
  </sheets>
  <externalReferences>
    <externalReference r:id="rId10"/>
    <externalReference r:id="rId11"/>
    <externalReference r:id="rId1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21" l="1"/>
  <c r="W21" i="21"/>
  <c r="V20" i="21"/>
  <c r="Z19" i="21"/>
  <c r="Z20" i="21" s="1"/>
  <c r="V19" i="21"/>
  <c r="Z18" i="21"/>
  <c r="X18" i="21"/>
  <c r="X19" i="21" s="1"/>
  <c r="W18" i="21"/>
  <c r="V18" i="21"/>
  <c r="Y11" i="21"/>
  <c r="W11" i="21"/>
  <c r="Y10" i="21"/>
  <c r="W10" i="21"/>
  <c r="Y7" i="21"/>
  <c r="W7" i="21"/>
  <c r="Y6" i="21"/>
  <c r="W6" i="21"/>
  <c r="Y5" i="21"/>
  <c r="W5" i="21"/>
  <c r="Y21" i="20"/>
  <c r="W21" i="20"/>
  <c r="Z18" i="20"/>
  <c r="Z19" i="20" s="1"/>
  <c r="Z20" i="20" s="1"/>
  <c r="X18" i="20"/>
  <c r="X19" i="20" s="1"/>
  <c r="V18" i="20"/>
  <c r="V19" i="20" s="1"/>
  <c r="Y7" i="20"/>
  <c r="W7" i="20"/>
  <c r="Y6" i="20"/>
  <c r="W6" i="20"/>
  <c r="Y5" i="20"/>
  <c r="W5" i="20"/>
  <c r="Y61" i="19"/>
  <c r="W61" i="19"/>
  <c r="Y60" i="19"/>
  <c r="W60" i="19"/>
  <c r="Y59" i="19"/>
  <c r="W59" i="19"/>
  <c r="Y58" i="19"/>
  <c r="W58" i="19"/>
  <c r="Y57" i="19"/>
  <c r="W57" i="19"/>
  <c r="Y56" i="19"/>
  <c r="W56" i="19"/>
  <c r="Y55" i="19"/>
  <c r="W55" i="19"/>
  <c r="Y54" i="19"/>
  <c r="W54" i="19"/>
  <c r="Y53" i="19"/>
  <c r="W53" i="19"/>
  <c r="Y52" i="19"/>
  <c r="W52" i="19"/>
  <c r="Y51" i="19"/>
  <c r="W51" i="19"/>
  <c r="Y50" i="19"/>
  <c r="W50" i="19"/>
  <c r="Y49" i="19"/>
  <c r="W49" i="19"/>
  <c r="Y48" i="19"/>
  <c r="W48" i="19"/>
  <c r="Y47" i="19"/>
  <c r="W47" i="19"/>
  <c r="Y46" i="19"/>
  <c r="W46" i="19"/>
  <c r="Y45" i="19"/>
  <c r="W45" i="19"/>
  <c r="Y44" i="19"/>
  <c r="W44" i="19"/>
  <c r="Y43" i="19"/>
  <c r="W43" i="19"/>
  <c r="Y42" i="19"/>
  <c r="W42" i="19"/>
  <c r="Y41" i="19"/>
  <c r="W41" i="19"/>
  <c r="Y40" i="19"/>
  <c r="W40" i="19"/>
  <c r="Y39" i="19"/>
  <c r="W39" i="19"/>
  <c r="Y38" i="19"/>
  <c r="W38" i="19"/>
  <c r="Y37" i="19"/>
  <c r="W37" i="19"/>
  <c r="Y36" i="19"/>
  <c r="W36" i="19"/>
  <c r="Y35" i="19"/>
  <c r="W35" i="19"/>
  <c r="Y34" i="19"/>
  <c r="W34" i="19"/>
  <c r="Y33" i="19"/>
  <c r="W33" i="19"/>
  <c r="Y32" i="19"/>
  <c r="W32" i="19"/>
  <c r="Y31" i="19"/>
  <c r="W31" i="19"/>
  <c r="Y30" i="19"/>
  <c r="W30" i="19"/>
  <c r="Y29" i="19"/>
  <c r="W29" i="19"/>
  <c r="Y28" i="19"/>
  <c r="W28" i="19"/>
  <c r="Y27" i="19"/>
  <c r="W27" i="19"/>
  <c r="Y26" i="19"/>
  <c r="W26" i="19"/>
  <c r="Y25" i="19"/>
  <c r="W25" i="19"/>
  <c r="Y24" i="19"/>
  <c r="W24" i="19"/>
  <c r="Y23" i="19"/>
  <c r="W23" i="19"/>
  <c r="Y22" i="19"/>
  <c r="W22" i="19"/>
  <c r="Y21" i="19"/>
  <c r="W21" i="19"/>
  <c r="Z19" i="19"/>
  <c r="Z20" i="19" s="1"/>
  <c r="Z18" i="19"/>
  <c r="X18" i="19"/>
  <c r="X19" i="19" s="1"/>
  <c r="W18" i="19"/>
  <c r="V18" i="19"/>
  <c r="V19" i="19" s="1"/>
  <c r="Y11" i="19"/>
  <c r="W11" i="19"/>
  <c r="Y10" i="19"/>
  <c r="W10" i="19"/>
  <c r="Y7" i="19"/>
  <c r="W7" i="19"/>
  <c r="Y6" i="19"/>
  <c r="W6" i="19"/>
  <c r="Y61" i="18"/>
  <c r="W61" i="18"/>
  <c r="Y60" i="18"/>
  <c r="W60" i="18"/>
  <c r="Y59" i="18"/>
  <c r="W59" i="18"/>
  <c r="Y58" i="18"/>
  <c r="W58" i="18"/>
  <c r="Y57" i="18"/>
  <c r="W57" i="18"/>
  <c r="Y56" i="18"/>
  <c r="W56" i="18"/>
  <c r="Y55" i="18"/>
  <c r="W55" i="18"/>
  <c r="Y54" i="18"/>
  <c r="W54" i="18"/>
  <c r="Y53" i="18"/>
  <c r="W53" i="18"/>
  <c r="Y52" i="18"/>
  <c r="W52" i="18"/>
  <c r="Y51" i="18"/>
  <c r="W51" i="18"/>
  <c r="Y50" i="18"/>
  <c r="W50" i="18"/>
  <c r="Y49" i="18"/>
  <c r="W49" i="18"/>
  <c r="Y48" i="18"/>
  <c r="W48" i="18"/>
  <c r="Y47" i="18"/>
  <c r="W47" i="18"/>
  <c r="Y46" i="18"/>
  <c r="W46" i="18"/>
  <c r="Y45" i="18"/>
  <c r="W45" i="18"/>
  <c r="Y44" i="18"/>
  <c r="W44" i="18"/>
  <c r="Y43" i="18"/>
  <c r="W43" i="18"/>
  <c r="Y42" i="18"/>
  <c r="W42" i="18"/>
  <c r="Y41" i="18"/>
  <c r="W41" i="18"/>
  <c r="Y40" i="18"/>
  <c r="W40" i="18"/>
  <c r="Y39" i="18"/>
  <c r="W39" i="18"/>
  <c r="Y38" i="18"/>
  <c r="W38" i="18"/>
  <c r="Y37" i="18"/>
  <c r="W37" i="18"/>
  <c r="Y36" i="18"/>
  <c r="W36" i="18"/>
  <c r="Y35" i="18"/>
  <c r="W35" i="18"/>
  <c r="Y34" i="18"/>
  <c r="W34" i="18"/>
  <c r="Y33" i="18"/>
  <c r="W33" i="18"/>
  <c r="Y32" i="18"/>
  <c r="W32" i="18"/>
  <c r="Y31" i="18"/>
  <c r="W31" i="18"/>
  <c r="Y30" i="18"/>
  <c r="W30" i="18"/>
  <c r="Y29" i="18"/>
  <c r="W29" i="18"/>
  <c r="Y28" i="18"/>
  <c r="W28" i="18"/>
  <c r="Y27" i="18"/>
  <c r="W27" i="18"/>
  <c r="Y26" i="18"/>
  <c r="W26" i="18"/>
  <c r="Y25" i="18"/>
  <c r="W25" i="18"/>
  <c r="Y24" i="18"/>
  <c r="W24" i="18"/>
  <c r="Y23" i="18"/>
  <c r="W23" i="18"/>
  <c r="Y22" i="18"/>
  <c r="W22" i="18"/>
  <c r="Y21" i="18"/>
  <c r="W21" i="18"/>
  <c r="V19" i="18"/>
  <c r="V20" i="18" s="1"/>
  <c r="Z18" i="18"/>
  <c r="Z19" i="18" s="1"/>
  <c r="Z20" i="18" s="1"/>
  <c r="X18" i="18"/>
  <c r="X19" i="18" s="1"/>
  <c r="W18" i="18"/>
  <c r="V18" i="18"/>
  <c r="Y7" i="18"/>
  <c r="W7" i="18"/>
  <c r="Y6" i="18"/>
  <c r="W6" i="18"/>
  <c r="AC5" i="17"/>
  <c r="B16" i="21" a="1"/>
  <c r="B16" i="21" s="1"/>
  <c r="B18" i="21" s="1"/>
  <c r="B19" i="21" s="1"/>
  <c r="B20" i="21" s="1"/>
  <c r="C16" i="21" a="1"/>
  <c r="C16" i="21" s="1"/>
  <c r="C18" i="21" s="1"/>
  <c r="C19" i="21" s="1"/>
  <c r="C20" i="21" s="1"/>
  <c r="D16" i="21" a="1"/>
  <c r="D16" i="21" s="1"/>
  <c r="D18" i="21" s="1"/>
  <c r="D19" i="21" s="1"/>
  <c r="D20" i="21" s="1"/>
  <c r="E16" i="21" a="1"/>
  <c r="E16" i="21" s="1"/>
  <c r="E18" i="21" s="1"/>
  <c r="E19" i="21" s="1"/>
  <c r="E20" i="21" s="1"/>
  <c r="F16" i="21" a="1"/>
  <c r="F16" i="21" s="1"/>
  <c r="F18" i="21" s="1"/>
  <c r="F19" i="21" s="1"/>
  <c r="F20" i="21" s="1"/>
  <c r="G16" i="21" a="1"/>
  <c r="G16" i="21" s="1"/>
  <c r="G18" i="21" s="1"/>
  <c r="G19" i="21" s="1"/>
  <c r="G20" i="21" s="1"/>
  <c r="H16" i="21" a="1"/>
  <c r="H16" i="21" s="1"/>
  <c r="H18" i="21" s="1"/>
  <c r="H19" i="21" s="1"/>
  <c r="H20" i="21" s="1"/>
  <c r="I16" i="21" a="1"/>
  <c r="I16" i="21" s="1"/>
  <c r="I18" i="21" s="1"/>
  <c r="I19" i="21" s="1"/>
  <c r="I20" i="21" s="1"/>
  <c r="J16" i="21" a="1"/>
  <c r="J16" i="21" s="1"/>
  <c r="J18" i="21" s="1"/>
  <c r="J19" i="21" s="1"/>
  <c r="J20" i="21" s="1"/>
  <c r="K16" i="21" a="1"/>
  <c r="K16" i="21" s="1"/>
  <c r="K18" i="21" s="1"/>
  <c r="K19" i="21" s="1"/>
  <c r="K20" i="21" s="1"/>
  <c r="L16" i="21" a="1"/>
  <c r="L16" i="21" s="1"/>
  <c r="L18" i="21" s="1"/>
  <c r="L19" i="21" s="1"/>
  <c r="L20" i="21" s="1"/>
  <c r="M16" i="21" a="1"/>
  <c r="M16" i="21" s="1"/>
  <c r="M18" i="21" s="1"/>
  <c r="M19" i="21" s="1"/>
  <c r="M20" i="21" s="1"/>
  <c r="N16" i="21" a="1"/>
  <c r="N16" i="21" s="1"/>
  <c r="N18" i="21" s="1"/>
  <c r="N19" i="21" s="1"/>
  <c r="N20" i="21" s="1"/>
  <c r="O16" i="21" a="1"/>
  <c r="O16" i="21" s="1"/>
  <c r="O18" i="21" s="1"/>
  <c r="O19" i="21" s="1"/>
  <c r="O20" i="21" s="1"/>
  <c r="P16" i="21" a="1"/>
  <c r="P16" i="21" s="1"/>
  <c r="P18" i="21" s="1"/>
  <c r="P19" i="21" s="1"/>
  <c r="P20" i="21" s="1"/>
  <c r="Q16" i="21" a="1"/>
  <c r="Q16" i="21" s="1"/>
  <c r="Q18" i="21" s="1"/>
  <c r="Q19" i="21" s="1"/>
  <c r="Q20" i="21" s="1"/>
  <c r="R16" i="21" a="1"/>
  <c r="R16" i="21" s="1"/>
  <c r="R18" i="21" s="1"/>
  <c r="R19" i="21" s="1"/>
  <c r="R20" i="21" s="1"/>
  <c r="S16" i="21" a="1"/>
  <c r="S16" i="21" s="1"/>
  <c r="S18" i="21" s="1"/>
  <c r="S19" i="21" s="1"/>
  <c r="S20" i="21" s="1"/>
  <c r="T16" i="21" a="1"/>
  <c r="T16" i="21" s="1"/>
  <c r="T18" i="21" s="1"/>
  <c r="T19" i="21" s="1"/>
  <c r="T20" i="21" s="1"/>
  <c r="U16" i="21" a="1"/>
  <c r="U16" i="21" s="1"/>
  <c r="U18" i="21" s="1"/>
  <c r="U19" i="21" s="1"/>
  <c r="U20" i="21" s="1"/>
  <c r="B16" i="20" a="1"/>
  <c r="B16" i="20" s="1"/>
  <c r="B18" i="20" s="1"/>
  <c r="B19" i="20" s="1"/>
  <c r="B20" i="20" s="1"/>
  <c r="C16" i="20" a="1"/>
  <c r="C16" i="20" s="1"/>
  <c r="C18" i="20" s="1"/>
  <c r="C19" i="20" s="1"/>
  <c r="C20" i="20" s="1"/>
  <c r="D16" i="20" a="1"/>
  <c r="D16" i="20" s="1"/>
  <c r="D18" i="20" s="1"/>
  <c r="D19" i="20" s="1"/>
  <c r="D20" i="20" s="1"/>
  <c r="E16" i="20" a="1"/>
  <c r="E16" i="20" s="1"/>
  <c r="E18" i="20" s="1"/>
  <c r="E19" i="20" s="1"/>
  <c r="E20" i="20" s="1"/>
  <c r="F16" i="20" a="1"/>
  <c r="F16" i="20" s="1"/>
  <c r="F18" i="20" s="1"/>
  <c r="F19" i="20" s="1"/>
  <c r="F20" i="20" s="1"/>
  <c r="G16" i="20" a="1"/>
  <c r="G16" i="20" s="1"/>
  <c r="G18" i="20" s="1"/>
  <c r="G19" i="20" s="1"/>
  <c r="G20" i="20" s="1"/>
  <c r="H16" i="20" a="1"/>
  <c r="H16" i="20" s="1"/>
  <c r="H18" i="20" s="1"/>
  <c r="H19" i="20" s="1"/>
  <c r="H20" i="20" s="1"/>
  <c r="I16" i="20" a="1"/>
  <c r="I16" i="20" s="1"/>
  <c r="I18" i="20" s="1"/>
  <c r="I19" i="20" s="1"/>
  <c r="I20" i="20" s="1"/>
  <c r="J16" i="20" a="1"/>
  <c r="J16" i="20" s="1"/>
  <c r="J18" i="20" s="1"/>
  <c r="J19" i="20" s="1"/>
  <c r="J20" i="20" s="1"/>
  <c r="K16" i="20" a="1"/>
  <c r="K16" i="20" s="1"/>
  <c r="K18" i="20" s="1"/>
  <c r="K19" i="20" s="1"/>
  <c r="K20" i="20" s="1"/>
  <c r="L16" i="20" a="1"/>
  <c r="L16" i="20" s="1"/>
  <c r="L18" i="20" s="1"/>
  <c r="L19" i="20" s="1"/>
  <c r="L20" i="20" s="1"/>
  <c r="M16" i="20" a="1"/>
  <c r="M16" i="20" s="1"/>
  <c r="M18" i="20" s="1"/>
  <c r="M19" i="20" s="1"/>
  <c r="M20" i="20" s="1"/>
  <c r="N16" i="20" a="1"/>
  <c r="N16" i="20" s="1"/>
  <c r="N18" i="20" s="1"/>
  <c r="N19" i="20" s="1"/>
  <c r="N20" i="20" s="1"/>
  <c r="O16" i="20" a="1"/>
  <c r="O16" i="20" s="1"/>
  <c r="O18" i="20" s="1"/>
  <c r="O19" i="20" s="1"/>
  <c r="O20" i="20" s="1"/>
  <c r="P16" i="20" a="1"/>
  <c r="P16" i="20" s="1"/>
  <c r="P18" i="20" s="1"/>
  <c r="P19" i="20" s="1"/>
  <c r="P20" i="20" s="1"/>
  <c r="Q16" i="20" a="1"/>
  <c r="Q16" i="20" s="1"/>
  <c r="Q18" i="20" s="1"/>
  <c r="Q19" i="20" s="1"/>
  <c r="Q20" i="20" s="1"/>
  <c r="R16" i="20" a="1"/>
  <c r="R16" i="20" s="1"/>
  <c r="R18" i="20" s="1"/>
  <c r="R19" i="20" s="1"/>
  <c r="R20" i="20" s="1"/>
  <c r="S16" i="20" a="1"/>
  <c r="S16" i="20" s="1"/>
  <c r="S18" i="20" s="1"/>
  <c r="S19" i="20" s="1"/>
  <c r="S20" i="20" s="1"/>
  <c r="T16" i="20" a="1"/>
  <c r="T16" i="20" s="1"/>
  <c r="T18" i="20" s="1"/>
  <c r="T19" i="20" s="1"/>
  <c r="T20" i="20" s="1"/>
  <c r="U16" i="20" a="1"/>
  <c r="U16" i="20" s="1"/>
  <c r="U18" i="20" s="1"/>
  <c r="U19" i="20" s="1"/>
  <c r="U20" i="20" s="1"/>
  <c r="B16" i="19" a="1"/>
  <c r="B16" i="19" s="1"/>
  <c r="B18" i="19" s="1"/>
  <c r="B19" i="19" s="1"/>
  <c r="B20" i="19" s="1"/>
  <c r="C16" i="19" a="1"/>
  <c r="C16" i="19" s="1"/>
  <c r="C18" i="19" s="1"/>
  <c r="C19" i="19" s="1"/>
  <c r="C20" i="19" s="1"/>
  <c r="D16" i="19" a="1"/>
  <c r="D16" i="19" s="1"/>
  <c r="D18" i="19" s="1"/>
  <c r="D19" i="19" s="1"/>
  <c r="D20" i="19" s="1"/>
  <c r="E16" i="19" a="1"/>
  <c r="E16" i="19" s="1"/>
  <c r="E18" i="19" s="1"/>
  <c r="E19" i="19" s="1"/>
  <c r="E20" i="19" s="1"/>
  <c r="F16" i="19" a="1"/>
  <c r="F16" i="19" s="1"/>
  <c r="F18" i="19" s="1"/>
  <c r="F19" i="19" s="1"/>
  <c r="F20" i="19" s="1"/>
  <c r="G16" i="19" a="1"/>
  <c r="G16" i="19" s="1"/>
  <c r="G18" i="19" s="1"/>
  <c r="G19" i="19" s="1"/>
  <c r="G20" i="19" s="1"/>
  <c r="H16" i="19" a="1"/>
  <c r="H16" i="19" s="1"/>
  <c r="H18" i="19" s="1"/>
  <c r="H19" i="19" s="1"/>
  <c r="H20" i="19" s="1"/>
  <c r="I16" i="19" a="1"/>
  <c r="I16" i="19" s="1"/>
  <c r="I18" i="19" s="1"/>
  <c r="I19" i="19" s="1"/>
  <c r="I20" i="19" s="1"/>
  <c r="J16" i="19" a="1"/>
  <c r="J16" i="19" s="1"/>
  <c r="J18" i="19" s="1"/>
  <c r="J19" i="19" s="1"/>
  <c r="J20" i="19" s="1"/>
  <c r="K16" i="19" a="1"/>
  <c r="K16" i="19" s="1"/>
  <c r="K18" i="19" s="1"/>
  <c r="K19" i="19" s="1"/>
  <c r="K20" i="19" s="1"/>
  <c r="L16" i="19" a="1"/>
  <c r="L16" i="19" s="1"/>
  <c r="L18" i="19" s="1"/>
  <c r="L19" i="19" s="1"/>
  <c r="L20" i="19" s="1"/>
  <c r="M16" i="19" a="1"/>
  <c r="M16" i="19" s="1"/>
  <c r="M18" i="19" s="1"/>
  <c r="M19" i="19" s="1"/>
  <c r="M20" i="19" s="1"/>
  <c r="N16" i="19" a="1"/>
  <c r="N16" i="19" s="1"/>
  <c r="N18" i="19" s="1"/>
  <c r="N19" i="19" s="1"/>
  <c r="N20" i="19" s="1"/>
  <c r="O16" i="19" a="1"/>
  <c r="O16" i="19" s="1"/>
  <c r="O18" i="19" s="1"/>
  <c r="O19" i="19" s="1"/>
  <c r="O20" i="19" s="1"/>
  <c r="P16" i="19" a="1"/>
  <c r="P16" i="19" s="1"/>
  <c r="P18" i="19" s="1"/>
  <c r="P19" i="19" s="1"/>
  <c r="P20" i="19" s="1"/>
  <c r="Q16" i="19" a="1"/>
  <c r="Q16" i="19" s="1"/>
  <c r="Q18" i="19" s="1"/>
  <c r="Q19" i="19" s="1"/>
  <c r="Q20" i="19" s="1"/>
  <c r="R16" i="19" a="1"/>
  <c r="R16" i="19" s="1"/>
  <c r="R18" i="19" s="1"/>
  <c r="R19" i="19" s="1"/>
  <c r="R20" i="19" s="1"/>
  <c r="S16" i="19" a="1"/>
  <c r="S16" i="19" s="1"/>
  <c r="S18" i="19" s="1"/>
  <c r="S19" i="19" s="1"/>
  <c r="S20" i="19" s="1"/>
  <c r="T16" i="19" a="1"/>
  <c r="T16" i="19" s="1"/>
  <c r="T18" i="19" s="1"/>
  <c r="T19" i="19" s="1"/>
  <c r="T20" i="19" s="1"/>
  <c r="U16" i="19" a="1"/>
  <c r="U16" i="19" s="1"/>
  <c r="U18" i="19" s="1"/>
  <c r="U19" i="19" s="1"/>
  <c r="U20" i="19" s="1"/>
  <c r="B16" i="18" a="1"/>
  <c r="B16" i="18" s="1"/>
  <c r="B18" i="18" s="1"/>
  <c r="B19" i="18" s="1"/>
  <c r="B20" i="18" s="1"/>
  <c r="C16" i="18" a="1"/>
  <c r="C16" i="18" s="1"/>
  <c r="C18" i="18" s="1"/>
  <c r="C19" i="18" s="1"/>
  <c r="C20" i="18" s="1"/>
  <c r="D16" i="18" a="1"/>
  <c r="D16" i="18" s="1"/>
  <c r="D18" i="18" s="1"/>
  <c r="D19" i="18" s="1"/>
  <c r="D20" i="18" s="1"/>
  <c r="E16" i="18" a="1"/>
  <c r="E16" i="18" s="1"/>
  <c r="E18" i="18" s="1"/>
  <c r="E19" i="18" s="1"/>
  <c r="E20" i="18" s="1"/>
  <c r="F16" i="18" a="1"/>
  <c r="F16" i="18" s="1"/>
  <c r="F18" i="18" s="1"/>
  <c r="F19" i="18" s="1"/>
  <c r="F20" i="18" s="1"/>
  <c r="G16" i="18" a="1"/>
  <c r="G16" i="18" s="1"/>
  <c r="G18" i="18" s="1"/>
  <c r="G19" i="18" s="1"/>
  <c r="G20" i="18" s="1"/>
  <c r="H16" i="18" a="1"/>
  <c r="H16" i="18" s="1"/>
  <c r="H18" i="18" s="1"/>
  <c r="H19" i="18" s="1"/>
  <c r="H20" i="18" s="1"/>
  <c r="I16" i="18" a="1"/>
  <c r="I16" i="18" s="1"/>
  <c r="I18" i="18" s="1"/>
  <c r="I19" i="18" s="1"/>
  <c r="I20" i="18" s="1"/>
  <c r="J16" i="18" a="1"/>
  <c r="J16" i="18" s="1"/>
  <c r="J18" i="18" s="1"/>
  <c r="J19" i="18" s="1"/>
  <c r="J20" i="18" s="1"/>
  <c r="K16" i="18" a="1"/>
  <c r="K16" i="18" s="1"/>
  <c r="K18" i="18" s="1"/>
  <c r="K19" i="18" s="1"/>
  <c r="K20" i="18" s="1"/>
  <c r="L16" i="18" a="1"/>
  <c r="L16" i="18" s="1"/>
  <c r="L18" i="18" s="1"/>
  <c r="L19" i="18" s="1"/>
  <c r="L20" i="18" s="1"/>
  <c r="M16" i="18" a="1"/>
  <c r="M16" i="18" s="1"/>
  <c r="M18" i="18" s="1"/>
  <c r="M19" i="18" s="1"/>
  <c r="M20" i="18" s="1"/>
  <c r="N16" i="18" a="1"/>
  <c r="N16" i="18" s="1"/>
  <c r="N18" i="18" s="1"/>
  <c r="N19" i="18" s="1"/>
  <c r="N20" i="18" s="1"/>
  <c r="O16" i="18" a="1"/>
  <c r="O16" i="18" s="1"/>
  <c r="O18" i="18" s="1"/>
  <c r="O19" i="18" s="1"/>
  <c r="O20" i="18" s="1"/>
  <c r="P16" i="18" a="1"/>
  <c r="P16" i="18" s="1"/>
  <c r="P18" i="18" s="1"/>
  <c r="P19" i="18" s="1"/>
  <c r="P20" i="18" s="1"/>
  <c r="Q16" i="18" a="1"/>
  <c r="Q16" i="18" s="1"/>
  <c r="Q18" i="18" s="1"/>
  <c r="Q19" i="18" s="1"/>
  <c r="Q20" i="18" s="1"/>
  <c r="R16" i="18" a="1"/>
  <c r="R16" i="18" s="1"/>
  <c r="R18" i="18" s="1"/>
  <c r="R19" i="18" s="1"/>
  <c r="R20" i="18" s="1"/>
  <c r="S16" i="18" a="1"/>
  <c r="S16" i="18" s="1"/>
  <c r="S18" i="18" s="1"/>
  <c r="S19" i="18" s="1"/>
  <c r="S20" i="18" s="1"/>
  <c r="T16" i="18" a="1"/>
  <c r="T16" i="18" s="1"/>
  <c r="T18" i="18" s="1"/>
  <c r="T19" i="18" s="1"/>
  <c r="T20" i="18" s="1"/>
  <c r="U16" i="18" a="1"/>
  <c r="U16" i="18" s="1"/>
  <c r="U18" i="18" s="1"/>
  <c r="U19" i="18" s="1"/>
  <c r="U20" i="18" s="1"/>
  <c r="Y61" i="5"/>
  <c r="W61" i="5"/>
  <c r="Y60" i="5"/>
  <c r="W60" i="5"/>
  <c r="Y59" i="5"/>
  <c r="W59" i="5"/>
  <c r="Y58" i="5"/>
  <c r="W58" i="5"/>
  <c r="Y57" i="5"/>
  <c r="W57" i="5"/>
  <c r="Y56" i="5"/>
  <c r="W56" i="5"/>
  <c r="Y55" i="5"/>
  <c r="W55" i="5"/>
  <c r="Y54" i="5"/>
  <c r="W54" i="5"/>
  <c r="Y53" i="5"/>
  <c r="W53" i="5"/>
  <c r="Y52" i="5"/>
  <c r="W52" i="5"/>
  <c r="Y51" i="5"/>
  <c r="W51" i="5"/>
  <c r="Y50" i="5"/>
  <c r="W50" i="5"/>
  <c r="Y49" i="5"/>
  <c r="W49" i="5"/>
  <c r="Y48" i="5"/>
  <c r="W48" i="5"/>
  <c r="Y47" i="5"/>
  <c r="W47" i="5"/>
  <c r="Y46" i="5"/>
  <c r="W46" i="5"/>
  <c r="Y45" i="5"/>
  <c r="W45" i="5"/>
  <c r="Y44" i="5"/>
  <c r="W44" i="5"/>
  <c r="Y43" i="5"/>
  <c r="W43" i="5"/>
  <c r="Y42" i="5"/>
  <c r="W42" i="5"/>
  <c r="Y41" i="5"/>
  <c r="W41" i="5"/>
  <c r="Y40" i="5"/>
  <c r="W40" i="5"/>
  <c r="Y39" i="5"/>
  <c r="W39" i="5"/>
  <c r="Y38" i="5"/>
  <c r="W38" i="5"/>
  <c r="Y37" i="5"/>
  <c r="W37" i="5"/>
  <c r="Y36" i="5"/>
  <c r="W36" i="5"/>
  <c r="Y35" i="5"/>
  <c r="W35" i="5"/>
  <c r="Y34" i="5"/>
  <c r="W34" i="5"/>
  <c r="Y33" i="5"/>
  <c r="W33" i="5"/>
  <c r="Y32" i="5"/>
  <c r="W32" i="5"/>
  <c r="Y31" i="5"/>
  <c r="W31" i="5"/>
  <c r="Y30" i="5"/>
  <c r="W30" i="5"/>
  <c r="Y29" i="5"/>
  <c r="W29" i="5"/>
  <c r="Y28" i="5"/>
  <c r="W28" i="5"/>
  <c r="Y27" i="5"/>
  <c r="W27" i="5"/>
  <c r="Y26" i="5"/>
  <c r="W26" i="5"/>
  <c r="Y25" i="5"/>
  <c r="W25" i="5"/>
  <c r="Y24" i="5"/>
  <c r="W24" i="5"/>
  <c r="Y23" i="5"/>
  <c r="W23" i="5"/>
  <c r="Y22" i="5"/>
  <c r="W22" i="5"/>
  <c r="Y21" i="5"/>
  <c r="W21" i="5"/>
  <c r="Z18" i="5"/>
  <c r="Z19" i="5" s="1"/>
  <c r="Z20" i="5" s="1"/>
  <c r="V18" i="5"/>
  <c r="V19" i="5" s="1"/>
  <c r="X18" i="5"/>
  <c r="W18" i="5" s="1"/>
  <c r="Y11" i="5"/>
  <c r="W11" i="5"/>
  <c r="Y10" i="5"/>
  <c r="W10" i="5"/>
  <c r="Y7" i="5"/>
  <c r="W7" i="5"/>
  <c r="Y6" i="5"/>
  <c r="W6" i="5"/>
  <c r="Y5" i="6"/>
  <c r="W5" i="6"/>
  <c r="Y21" i="6"/>
  <c r="W21" i="6"/>
  <c r="Z19" i="6"/>
  <c r="Z20" i="6" s="1"/>
  <c r="X19" i="6"/>
  <c r="Y19" i="6" s="1"/>
  <c r="Z18" i="6"/>
  <c r="X18" i="6"/>
  <c r="Y18" i="6" s="1"/>
  <c r="V18" i="6"/>
  <c r="V19" i="6" s="1"/>
  <c r="Y11" i="6"/>
  <c r="W11" i="6"/>
  <c r="Y10" i="6"/>
  <c r="W10" i="6"/>
  <c r="Y7" i="6"/>
  <c r="W7" i="6"/>
  <c r="Y6" i="6"/>
  <c r="W6" i="6"/>
  <c r="AC15" i="17"/>
  <c r="AC25" i="17"/>
  <c r="AC35" i="17"/>
  <c r="W35" i="17"/>
  <c r="AA39" i="17"/>
  <c r="S39" i="17"/>
  <c r="K39" i="17"/>
  <c r="C39" i="17"/>
  <c r="J39" i="17"/>
  <c r="I39" i="17"/>
  <c r="E39" i="17"/>
  <c r="D39" i="17"/>
  <c r="Z39" i="17"/>
  <c r="R39" i="17"/>
  <c r="U39" i="17"/>
  <c r="Y39" i="17"/>
  <c r="Q39" i="17"/>
  <c r="M39" i="17"/>
  <c r="X39" i="17"/>
  <c r="P39" i="17"/>
  <c r="H39" i="17"/>
  <c r="T39" i="17"/>
  <c r="W39" i="17"/>
  <c r="O39" i="17"/>
  <c r="G39" i="17"/>
  <c r="V39" i="17"/>
  <c r="N39" i="17"/>
  <c r="F39" i="17"/>
  <c r="L39" i="17"/>
  <c r="AA38" i="17"/>
  <c r="S38" i="17"/>
  <c r="K38" i="17"/>
  <c r="C38" i="17"/>
  <c r="F38" i="17"/>
  <c r="T38" i="17"/>
  <c r="Z38" i="17"/>
  <c r="R38" i="17"/>
  <c r="J38" i="17"/>
  <c r="N38" i="17"/>
  <c r="E38" i="17"/>
  <c r="Y38" i="17"/>
  <c r="Q38" i="17"/>
  <c r="I38" i="17"/>
  <c r="H38" i="17"/>
  <c r="V38" i="17"/>
  <c r="L38" i="17"/>
  <c r="X38" i="17"/>
  <c r="P38" i="17"/>
  <c r="U38" i="17"/>
  <c r="W38" i="17"/>
  <c r="O38" i="17"/>
  <c r="G38" i="17"/>
  <c r="M38" i="17"/>
  <c r="D38" i="17"/>
  <c r="AA37" i="17"/>
  <c r="S37" i="17"/>
  <c r="K37" i="17"/>
  <c r="C37" i="17"/>
  <c r="J37" i="17"/>
  <c r="Z37" i="17"/>
  <c r="R37" i="17"/>
  <c r="Y37" i="17"/>
  <c r="Q37" i="17"/>
  <c r="I37" i="17"/>
  <c r="X37" i="17"/>
  <c r="P37" i="17"/>
  <c r="H37" i="17"/>
  <c r="W37" i="17"/>
  <c r="O37" i="17"/>
  <c r="G37" i="17"/>
  <c r="V37" i="17"/>
  <c r="N37" i="17"/>
  <c r="F37" i="17"/>
  <c r="U37" i="17"/>
  <c r="M37" i="17"/>
  <c r="E37" i="17"/>
  <c r="T37" i="17"/>
  <c r="L37" i="17"/>
  <c r="D37" i="17"/>
  <c r="AA36" i="17"/>
  <c r="S36" i="17"/>
  <c r="K36" i="17"/>
  <c r="C36" i="17"/>
  <c r="D36" i="17"/>
  <c r="Z36" i="17"/>
  <c r="R36" i="17"/>
  <c r="J36" i="17"/>
  <c r="L36" i="17"/>
  <c r="Y36" i="17"/>
  <c r="Q36" i="17"/>
  <c r="I36" i="17"/>
  <c r="T36" i="17"/>
  <c r="X36" i="17"/>
  <c r="P36" i="17"/>
  <c r="H36" i="17"/>
  <c r="E36" i="17"/>
  <c r="W36" i="17"/>
  <c r="O36" i="17"/>
  <c r="G36" i="17"/>
  <c r="M36" i="17"/>
  <c r="V36" i="17"/>
  <c r="N36" i="17"/>
  <c r="F36" i="17"/>
  <c r="U36" i="17"/>
  <c r="AA29" i="17"/>
  <c r="S29" i="17"/>
  <c r="K29" i="17"/>
  <c r="C29" i="17"/>
  <c r="O29" i="17"/>
  <c r="N29" i="17"/>
  <c r="L29" i="17"/>
  <c r="R29" i="17"/>
  <c r="J29" i="17"/>
  <c r="P29" i="17"/>
  <c r="V29" i="17"/>
  <c r="E29" i="17"/>
  <c r="D29" i="17"/>
  <c r="Q29" i="17"/>
  <c r="I29" i="17"/>
  <c r="H29" i="17"/>
  <c r="G29" i="17"/>
  <c r="F29" i="17"/>
  <c r="T29" i="17"/>
  <c r="M29" i="17"/>
  <c r="U29" i="17"/>
  <c r="AA28" i="17"/>
  <c r="AA27" i="17"/>
  <c r="S27" i="17"/>
  <c r="K27" i="17"/>
  <c r="C27" i="17"/>
  <c r="R27" i="17"/>
  <c r="J27" i="17"/>
  <c r="F27" i="17"/>
  <c r="T27" i="17"/>
  <c r="U27" i="17"/>
  <c r="Q27" i="17"/>
  <c r="I27" i="17"/>
  <c r="O27" i="17"/>
  <c r="V27" i="17"/>
  <c r="E27" i="17"/>
  <c r="L27" i="17"/>
  <c r="P27" i="17"/>
  <c r="H27" i="17"/>
  <c r="G27" i="17"/>
  <c r="N27" i="17"/>
  <c r="M27" i="17"/>
  <c r="D27" i="17"/>
  <c r="AA26" i="17"/>
  <c r="S26" i="17"/>
  <c r="K26" i="17"/>
  <c r="C26" i="17"/>
  <c r="O26" i="17"/>
  <c r="N26" i="17"/>
  <c r="M26" i="17"/>
  <c r="R26" i="17"/>
  <c r="J26" i="17"/>
  <c r="P26" i="17"/>
  <c r="G26" i="17"/>
  <c r="F26" i="17"/>
  <c r="E26" i="17"/>
  <c r="Q26" i="17"/>
  <c r="I26" i="17"/>
  <c r="H26" i="17"/>
  <c r="V26" i="17"/>
  <c r="U26" i="17"/>
  <c r="D26" i="17"/>
  <c r="L26" i="17"/>
  <c r="W26" i="17"/>
  <c r="T26" i="17"/>
  <c r="AA19" i="17"/>
  <c r="S19" i="17"/>
  <c r="K19" i="17"/>
  <c r="C19" i="17"/>
  <c r="L19" i="17"/>
  <c r="R19" i="17"/>
  <c r="J19" i="17"/>
  <c r="I19" i="17"/>
  <c r="D19" i="17"/>
  <c r="Y19" i="17"/>
  <c r="Q19" i="17"/>
  <c r="P19" i="17"/>
  <c r="H19" i="17"/>
  <c r="T19" i="17"/>
  <c r="W19" i="17"/>
  <c r="O19" i="17"/>
  <c r="G19" i="17"/>
  <c r="E19" i="17"/>
  <c r="V19" i="17"/>
  <c r="N19" i="17"/>
  <c r="F19" i="17"/>
  <c r="U19" i="17"/>
  <c r="M19" i="17"/>
  <c r="AA18" i="17"/>
  <c r="Z18" i="17"/>
  <c r="Y18" i="17"/>
  <c r="W18" i="17"/>
  <c r="AA17" i="17"/>
  <c r="S17" i="17"/>
  <c r="K17" i="17"/>
  <c r="C17" i="17"/>
  <c r="R17" i="17"/>
  <c r="J17" i="17"/>
  <c r="L17" i="17"/>
  <c r="Y17" i="17"/>
  <c r="Q17" i="17"/>
  <c r="I17" i="17"/>
  <c r="P17" i="17"/>
  <c r="H17" i="17"/>
  <c r="W17" i="17"/>
  <c r="O17" i="17"/>
  <c r="G17" i="17"/>
  <c r="T17" i="17"/>
  <c r="V17" i="17"/>
  <c r="N17" i="17"/>
  <c r="F17" i="17"/>
  <c r="U17" i="17"/>
  <c r="M17" i="17"/>
  <c r="E17" i="17"/>
  <c r="D17" i="17"/>
  <c r="AA16" i="17"/>
  <c r="S16" i="17"/>
  <c r="K16" i="17"/>
  <c r="C16" i="17"/>
  <c r="R16" i="17"/>
  <c r="J16" i="17"/>
  <c r="L16" i="17"/>
  <c r="Y16" i="17"/>
  <c r="Q16" i="17"/>
  <c r="I16" i="17"/>
  <c r="D16" i="17"/>
  <c r="P16" i="17"/>
  <c r="H16" i="17"/>
  <c r="W16" i="17"/>
  <c r="O16" i="17"/>
  <c r="G16" i="17"/>
  <c r="F16" i="17"/>
  <c r="V16" i="17"/>
  <c r="N16" i="17"/>
  <c r="U16" i="17"/>
  <c r="M16" i="17"/>
  <c r="E16" i="17"/>
  <c r="T16" i="17"/>
  <c r="AA9" i="17"/>
  <c r="S9" i="17"/>
  <c r="K9" i="17"/>
  <c r="C9" i="17"/>
  <c r="F9" i="17"/>
  <c r="E9" i="17"/>
  <c r="R9" i="17"/>
  <c r="J9" i="17"/>
  <c r="Y9" i="17"/>
  <c r="Q9" i="17"/>
  <c r="I9" i="17"/>
  <c r="N9" i="17"/>
  <c r="T9" i="17"/>
  <c r="P9" i="17"/>
  <c r="H9" i="17"/>
  <c r="V9" i="17"/>
  <c r="M9" i="17"/>
  <c r="D9" i="17"/>
  <c r="W9" i="17"/>
  <c r="O9" i="17"/>
  <c r="G9" i="17"/>
  <c r="U9" i="17"/>
  <c r="L9" i="17"/>
  <c r="AA8" i="17"/>
  <c r="Z8" i="17"/>
  <c r="Y8" i="17"/>
  <c r="W8" i="17"/>
  <c r="AA7" i="17"/>
  <c r="S7" i="17"/>
  <c r="K7" i="17"/>
  <c r="C7" i="17"/>
  <c r="J7" i="17"/>
  <c r="T7" i="17"/>
  <c r="R7" i="17"/>
  <c r="D7" i="17"/>
  <c r="Y7" i="17"/>
  <c r="Q7" i="17"/>
  <c r="I7" i="17"/>
  <c r="M7" i="17"/>
  <c r="X7" i="17"/>
  <c r="P7" i="17"/>
  <c r="H7" i="17"/>
  <c r="F7" i="17"/>
  <c r="L7" i="17"/>
  <c r="W7" i="17"/>
  <c r="O7" i="17"/>
  <c r="G7" i="17"/>
  <c r="U7" i="17"/>
  <c r="V7" i="17"/>
  <c r="N7" i="17"/>
  <c r="E7" i="17"/>
  <c r="AA6" i="17"/>
  <c r="Y6" i="17"/>
  <c r="Q6" i="17"/>
  <c r="I6" i="17"/>
  <c r="P6" i="17"/>
  <c r="H6" i="17"/>
  <c r="O6" i="17"/>
  <c r="G6" i="17"/>
  <c r="N6" i="17"/>
  <c r="F6" i="17"/>
  <c r="M6" i="17"/>
  <c r="E6" i="17"/>
  <c r="T6" i="17"/>
  <c r="L6" i="17"/>
  <c r="D6" i="17"/>
  <c r="S6" i="17"/>
  <c r="K6" i="17"/>
  <c r="C6" i="17"/>
  <c r="R6" i="17"/>
  <c r="X6" i="17"/>
  <c r="W6" i="17"/>
  <c r="V6" i="17"/>
  <c r="U6" i="17"/>
  <c r="J6" i="17"/>
  <c r="L20" i="17"/>
  <c r="K20" i="17"/>
  <c r="R40" i="17"/>
  <c r="W30" i="17"/>
  <c r="Y19" i="21" l="1"/>
  <c r="X20" i="21"/>
  <c r="Y20" i="21" s="1"/>
  <c r="W19" i="21"/>
  <c r="W20" i="21"/>
  <c r="Y18" i="21"/>
  <c r="W18" i="20"/>
  <c r="Y19" i="20"/>
  <c r="X20" i="20"/>
  <c r="W19" i="20"/>
  <c r="V20" i="20"/>
  <c r="Y18" i="20"/>
  <c r="W18" i="6"/>
  <c r="W19" i="19"/>
  <c r="V20" i="19"/>
  <c r="Y19" i="19"/>
  <c r="X20" i="19"/>
  <c r="Y18" i="19"/>
  <c r="Y19" i="18"/>
  <c r="X20" i="18"/>
  <c r="W19" i="18"/>
  <c r="W20" i="18"/>
  <c r="Y18" i="18"/>
  <c r="X19" i="5"/>
  <c r="W19" i="5" s="1"/>
  <c r="Y18" i="5"/>
  <c r="V20" i="5"/>
  <c r="W19" i="6"/>
  <c r="V20" i="6"/>
  <c r="X20" i="6"/>
  <c r="U16" i="6" a="1"/>
  <c r="U16" i="6" s="1"/>
  <c r="U18" i="6" s="1"/>
  <c r="T16" i="6" a="1"/>
  <c r="T16" i="6" s="1"/>
  <c r="T18" i="6" s="1"/>
  <c r="S16" i="6" a="1"/>
  <c r="S16" i="6" s="1"/>
  <c r="S18" i="6" s="1"/>
  <c r="R16" i="6" a="1"/>
  <c r="R16" i="6" s="1"/>
  <c r="R18" i="6" s="1"/>
  <c r="Q16" i="6" a="1"/>
  <c r="Q16" i="6" s="1"/>
  <c r="Q18" i="6" s="1"/>
  <c r="P16" i="6" a="1"/>
  <c r="P16" i="6" s="1"/>
  <c r="P18" i="6" s="1"/>
  <c r="O16" i="6" a="1"/>
  <c r="O16" i="6" s="1"/>
  <c r="O18" i="6" s="1"/>
  <c r="N16" i="6" a="1"/>
  <c r="N16" i="6" s="1"/>
  <c r="N18" i="6" s="1"/>
  <c r="M16" i="6" a="1"/>
  <c r="M16" i="6" s="1"/>
  <c r="M18" i="6" s="1"/>
  <c r="L16" i="6" a="1"/>
  <c r="L16" i="6" s="1"/>
  <c r="L18" i="6" s="1"/>
  <c r="K16" i="6" a="1"/>
  <c r="K16" i="6" s="1"/>
  <c r="K18" i="6" s="1"/>
  <c r="J16" i="6" a="1"/>
  <c r="J16" i="6" s="1"/>
  <c r="J18" i="6" s="1"/>
  <c r="I16" i="6" a="1"/>
  <c r="I16" i="6" s="1"/>
  <c r="I18" i="6" s="1"/>
  <c r="H16" i="6" a="1"/>
  <c r="H16" i="6" s="1"/>
  <c r="H18" i="6" s="1"/>
  <c r="G16" i="6" a="1"/>
  <c r="G16" i="6" s="1"/>
  <c r="G18" i="6" s="1"/>
  <c r="F16" i="6" a="1"/>
  <c r="F16" i="6" s="1"/>
  <c r="F18" i="6" s="1"/>
  <c r="E16" i="6" a="1"/>
  <c r="E16" i="6" s="1"/>
  <c r="E18" i="6" s="1"/>
  <c r="D16" i="6" a="1"/>
  <c r="D16" i="6" s="1"/>
  <c r="D18" i="6" s="1"/>
  <c r="C16" i="6" a="1"/>
  <c r="C16" i="6" s="1"/>
  <c r="C18" i="6" s="1"/>
  <c r="B16" i="6" a="1"/>
  <c r="B16" i="6" s="1"/>
  <c r="B18" i="6" s="1"/>
  <c r="U16" i="5" a="1"/>
  <c r="U16" i="5"/>
  <c r="U18" i="5" s="1"/>
  <c r="U19" i="5" s="1"/>
  <c r="U20" i="5" s="1"/>
  <c r="T16" i="5" a="1"/>
  <c r="T16" i="5"/>
  <c r="T18" i="5" s="1"/>
  <c r="T19" i="5" s="1"/>
  <c r="T20" i="5" s="1"/>
  <c r="S16" i="5" a="1"/>
  <c r="S16" i="5"/>
  <c r="S18" i="5" s="1"/>
  <c r="S19" i="5" s="1"/>
  <c r="S20" i="5" s="1"/>
  <c r="R16" i="5" a="1"/>
  <c r="R16" i="5"/>
  <c r="R18" i="5" s="1"/>
  <c r="R19" i="5" s="1"/>
  <c r="R20" i="5" s="1"/>
  <c r="Q16" i="5" a="1"/>
  <c r="Q16" i="5"/>
  <c r="Q18" i="5" s="1"/>
  <c r="Q19" i="5" s="1"/>
  <c r="Q20" i="5" s="1"/>
  <c r="P16" i="5" a="1"/>
  <c r="P16" i="5"/>
  <c r="P18" i="5" s="1"/>
  <c r="P19" i="5" s="1"/>
  <c r="P20" i="5" s="1"/>
  <c r="O16" i="5" a="1"/>
  <c r="O16" i="5"/>
  <c r="O18" i="5" s="1"/>
  <c r="O19" i="5" s="1"/>
  <c r="O20" i="5" s="1"/>
  <c r="N16" i="5" a="1"/>
  <c r="N16" i="5"/>
  <c r="N18" i="5" s="1"/>
  <c r="N19" i="5" s="1"/>
  <c r="N20" i="5" s="1"/>
  <c r="M16" i="5" a="1"/>
  <c r="M16" i="5"/>
  <c r="M18" i="5" s="1"/>
  <c r="M19" i="5" s="1"/>
  <c r="M20" i="5" s="1"/>
  <c r="L16" i="5" a="1"/>
  <c r="L16" i="5"/>
  <c r="L18" i="5" s="1"/>
  <c r="L19" i="5" s="1"/>
  <c r="L20" i="5" s="1"/>
  <c r="K16" i="5" a="1"/>
  <c r="K16" i="5"/>
  <c r="K18" i="5" s="1"/>
  <c r="K19" i="5" s="1"/>
  <c r="K20" i="5" s="1"/>
  <c r="J16" i="5" a="1"/>
  <c r="J16" i="5"/>
  <c r="J18" i="5" s="1"/>
  <c r="J19" i="5" s="1"/>
  <c r="J20" i="5" s="1"/>
  <c r="I16" i="5" a="1"/>
  <c r="I16" i="5"/>
  <c r="I18" i="5" s="1"/>
  <c r="I19" i="5" s="1"/>
  <c r="I20" i="5" s="1"/>
  <c r="H16" i="5" a="1"/>
  <c r="H16" i="5"/>
  <c r="H18" i="5" s="1"/>
  <c r="H19" i="5" s="1"/>
  <c r="H20" i="5" s="1"/>
  <c r="G16" i="5" a="1"/>
  <c r="G16" i="5"/>
  <c r="G18" i="5" s="1"/>
  <c r="G19" i="5" s="1"/>
  <c r="G20" i="5" s="1"/>
  <c r="F16" i="5" a="1"/>
  <c r="F16" i="5"/>
  <c r="F18" i="5" s="1"/>
  <c r="F19" i="5" s="1"/>
  <c r="F20" i="5" s="1"/>
  <c r="E16" i="5" a="1"/>
  <c r="E16" i="5"/>
  <c r="E18" i="5" s="1"/>
  <c r="E19" i="5" s="1"/>
  <c r="E20" i="5" s="1"/>
  <c r="D16" i="5" a="1"/>
  <c r="D16" i="5"/>
  <c r="D18" i="5" s="1"/>
  <c r="D19" i="5" s="1"/>
  <c r="D20" i="5" s="1"/>
  <c r="C16" i="5" a="1"/>
  <c r="C16" i="5"/>
  <c r="C18" i="5" s="1"/>
  <c r="C19" i="5" s="1"/>
  <c r="C20" i="5" s="1"/>
  <c r="B16" i="5" a="1"/>
  <c r="B16" i="5" s="1"/>
  <c r="B18" i="5" s="1"/>
  <c r="B19" i="5" s="1"/>
  <c r="B20" i="5" s="1"/>
  <c r="X9" i="17"/>
  <c r="Z19" i="17"/>
  <c r="Y29" i="17"/>
  <c r="X19" i="17"/>
  <c r="Z9" i="17"/>
  <c r="W29" i="17"/>
  <c r="X8" i="17"/>
  <c r="Y28" i="17"/>
  <c r="W28" i="17"/>
  <c r="X18" i="17"/>
  <c r="X17" i="17"/>
  <c r="Z7" i="17"/>
  <c r="W27" i="17"/>
  <c r="Z17" i="17"/>
  <c r="Y27" i="17"/>
  <c r="Y26" i="17"/>
  <c r="Z6" i="17"/>
  <c r="X16" i="17"/>
  <c r="X26" i="17"/>
  <c r="Z16" i="17"/>
  <c r="M30" i="17"/>
  <c r="Y5" i="17"/>
  <c r="U20" i="17"/>
  <c r="T30" i="17"/>
  <c r="U30" i="17"/>
  <c r="X5" i="17"/>
  <c r="I40" i="17"/>
  <c r="X40" i="17"/>
  <c r="I15" i="17"/>
  <c r="E20" i="17"/>
  <c r="L15" i="17"/>
  <c r="U5" i="17"/>
  <c r="U40" i="17"/>
  <c r="D15" i="17"/>
  <c r="V5" i="17"/>
  <c r="C15" i="17"/>
  <c r="Q40" i="17"/>
  <c r="N20" i="17"/>
  <c r="J40" i="17"/>
  <c r="AA30" i="17"/>
  <c r="S5" i="17"/>
  <c r="H10" i="17"/>
  <c r="C25" i="17"/>
  <c r="S20" i="17"/>
  <c r="N35" i="17"/>
  <c r="U10" i="17"/>
  <c r="S25" i="17"/>
  <c r="O30" i="17"/>
  <c r="N25" i="17"/>
  <c r="V40" i="17"/>
  <c r="S40" i="17"/>
  <c r="J15" i="17"/>
  <c r="N30" i="17"/>
  <c r="G20" i="17"/>
  <c r="X20" i="17"/>
  <c r="S30" i="17"/>
  <c r="L10" i="17"/>
  <c r="P35" i="17"/>
  <c r="K5" i="17"/>
  <c r="Q35" i="17"/>
  <c r="V30" i="17"/>
  <c r="K35" i="17"/>
  <c r="N5" i="17"/>
  <c r="C35" i="17"/>
  <c r="R25" i="17"/>
  <c r="J10" i="17"/>
  <c r="M25" i="17"/>
  <c r="J5" i="17"/>
  <c r="Z10" i="17"/>
  <c r="T35" i="17"/>
  <c r="O15" i="17"/>
  <c r="E35" i="17"/>
  <c r="H35" i="17"/>
  <c r="Z35" i="17"/>
  <c r="S15" i="17"/>
  <c r="AA10" i="17"/>
  <c r="S10" i="17"/>
  <c r="N10" i="17"/>
  <c r="O20" i="17"/>
  <c r="Z20" i="17"/>
  <c r="AA35" i="17"/>
  <c r="L25" i="17"/>
  <c r="P30" i="17"/>
  <c r="Q20" i="17"/>
  <c r="P40" i="17"/>
  <c r="H30" i="17"/>
  <c r="R35" i="17"/>
  <c r="D25" i="17"/>
  <c r="G5" i="17"/>
  <c r="W20" i="17"/>
  <c r="C10" i="17"/>
  <c r="P15" i="17"/>
  <c r="C30" i="17"/>
  <c r="R20" i="17"/>
  <c r="R15" i="17"/>
  <c r="F20" i="17"/>
  <c r="D10" i="17"/>
  <c r="F25" i="17"/>
  <c r="P10" i="17"/>
  <c r="Z5" i="17"/>
  <c r="O25" i="17"/>
  <c r="W25" i="17"/>
  <c r="J20" i="17"/>
  <c r="J35" i="17"/>
  <c r="V20" i="17"/>
  <c r="V10" i="17"/>
  <c r="X35" i="17"/>
  <c r="Y35" i="17"/>
  <c r="T15" i="17"/>
  <c r="M5" i="17"/>
  <c r="G15" i="17"/>
  <c r="Q15" i="17"/>
  <c r="F10" i="17"/>
  <c r="W10" i="17"/>
  <c r="C20" i="17"/>
  <c r="W5" i="17"/>
  <c r="L40" i="17"/>
  <c r="P5" i="17"/>
  <c r="E30" i="17"/>
  <c r="AA40" i="17"/>
  <c r="Q10" i="17"/>
  <c r="M20" i="17"/>
  <c r="M35" i="17"/>
  <c r="L30" i="17"/>
  <c r="H40" i="17"/>
  <c r="E15" i="17"/>
  <c r="W40" i="17"/>
  <c r="O10" i="17"/>
  <c r="F5" i="17"/>
  <c r="Y20" i="17"/>
  <c r="AA5" i="17"/>
  <c r="O35" i="17"/>
  <c r="D20" i="17"/>
  <c r="I10" i="17"/>
  <c r="X10" i="17"/>
  <c r="V25" i="17"/>
  <c r="V35" i="17"/>
  <c r="H5" i="17"/>
  <c r="J30" i="17"/>
  <c r="I20" i="17"/>
  <c r="I30" i="17"/>
  <c r="E25" i="17"/>
  <c r="Q5" i="17"/>
  <c r="O5" i="17"/>
  <c r="F30" i="17"/>
  <c r="Z40" i="17"/>
  <c r="G25" i="17"/>
  <c r="G40" i="17"/>
  <c r="E40" i="17"/>
  <c r="H20" i="17"/>
  <c r="C5" i="17"/>
  <c r="D30" i="17"/>
  <c r="Y15" i="17"/>
  <c r="T40" i="17"/>
  <c r="Q30" i="17"/>
  <c r="V15" i="17"/>
  <c r="H25" i="17"/>
  <c r="K15" i="17"/>
  <c r="Y10" i="17"/>
  <c r="U35" i="17"/>
  <c r="G30" i="17"/>
  <c r="N15" i="17"/>
  <c r="K10" i="17"/>
  <c r="E5" i="17"/>
  <c r="T25" i="17"/>
  <c r="F40" i="17"/>
  <c r="U15" i="17"/>
  <c r="AA25" i="17"/>
  <c r="Y30" i="17"/>
  <c r="I5" i="17"/>
  <c r="O40" i="17"/>
  <c r="I25" i="17"/>
  <c r="R5" i="17"/>
  <c r="F15" i="17"/>
  <c r="H15" i="17"/>
  <c r="T5" i="17"/>
  <c r="M10" i="17"/>
  <c r="K30" i="17"/>
  <c r="E10" i="17"/>
  <c r="X15" i="17"/>
  <c r="M15" i="17"/>
  <c r="S35" i="17"/>
  <c r="G10" i="17"/>
  <c r="D40" i="17"/>
  <c r="P25" i="17"/>
  <c r="P20" i="17"/>
  <c r="M40" i="17"/>
  <c r="U25" i="17"/>
  <c r="N40" i="17"/>
  <c r="L5" i="17"/>
  <c r="R10" i="17"/>
  <c r="J25" i="17"/>
  <c r="C40" i="17"/>
  <c r="L35" i="17"/>
  <c r="W15" i="17"/>
  <c r="AA20" i="17"/>
  <c r="Y40" i="17"/>
  <c r="T10" i="17"/>
  <c r="T20" i="17"/>
  <c r="G35" i="17"/>
  <c r="I35" i="17"/>
  <c r="Z30" i="17"/>
  <c r="Q25" i="17"/>
  <c r="D5" i="17"/>
  <c r="F35" i="17"/>
  <c r="AA15" i="17"/>
  <c r="R30" i="17"/>
  <c r="D35" i="17"/>
  <c r="K25" i="17"/>
  <c r="K40" i="17"/>
  <c r="B19" i="6" l="1"/>
  <c r="C8" i="17"/>
  <c r="C19" i="6"/>
  <c r="D8" i="17"/>
  <c r="D19" i="6"/>
  <c r="E8" i="17"/>
  <c r="E19" i="6"/>
  <c r="F8" i="17"/>
  <c r="F19" i="6"/>
  <c r="G8" i="17"/>
  <c r="G19" i="6"/>
  <c r="H8" i="17"/>
  <c r="H19" i="6"/>
  <c r="I8" i="17"/>
  <c r="I19" i="6"/>
  <c r="J8" i="17"/>
  <c r="J19" i="6"/>
  <c r="K8" i="17"/>
  <c r="K19" i="6"/>
  <c r="L8" i="17"/>
  <c r="L19" i="6"/>
  <c r="M8" i="17"/>
  <c r="M19" i="6"/>
  <c r="N8" i="17"/>
  <c r="N19" i="6"/>
  <c r="O8" i="17"/>
  <c r="O19" i="6"/>
  <c r="P8" i="17"/>
  <c r="P19" i="6"/>
  <c r="Q8" i="17"/>
  <c r="Q19" i="6"/>
  <c r="R8" i="17"/>
  <c r="R19" i="6"/>
  <c r="S8" i="17"/>
  <c r="S19" i="6"/>
  <c r="T8" i="17"/>
  <c r="T19" i="6"/>
  <c r="U8" i="17"/>
  <c r="U19" i="6"/>
  <c r="V8" i="17"/>
  <c r="W20" i="20"/>
  <c r="Y20" i="20"/>
  <c r="Y20" i="6"/>
  <c r="Y20" i="19"/>
  <c r="W20" i="19"/>
  <c r="Y20" i="18"/>
  <c r="AG10" i="17"/>
  <c r="AF10" i="17"/>
  <c r="AE10" i="17"/>
  <c r="AD10" i="17"/>
  <c r="AG5" i="17"/>
  <c r="AF5" i="17"/>
  <c r="AE5" i="17"/>
  <c r="AD5" i="17"/>
  <c r="Y19" i="5"/>
  <c r="X20" i="5"/>
  <c r="W20" i="5" s="1"/>
  <c r="W20" i="6"/>
  <c r="Z29" i="17"/>
  <c r="X29" i="17"/>
  <c r="Z28" i="17"/>
  <c r="X28" i="17"/>
  <c r="Z27" i="17"/>
  <c r="X27" i="17"/>
  <c r="Z26" i="17"/>
  <c r="Y25" i="17"/>
  <c r="X25" i="17"/>
  <c r="X30" i="17"/>
  <c r="Z15" i="17"/>
  <c r="U20" i="6" l="1"/>
  <c r="V28" i="17" s="1"/>
  <c r="V18" i="17"/>
  <c r="T20" i="6"/>
  <c r="U28" i="17" s="1"/>
  <c r="U18" i="17"/>
  <c r="S20" i="6"/>
  <c r="T28" i="17" s="1"/>
  <c r="T18" i="17"/>
  <c r="R20" i="6"/>
  <c r="S28" i="17" s="1"/>
  <c r="S18" i="17"/>
  <c r="Q20" i="6"/>
  <c r="R28" i="17" s="1"/>
  <c r="R18" i="17"/>
  <c r="P20" i="6"/>
  <c r="Q28" i="17" s="1"/>
  <c r="Q18" i="17"/>
  <c r="O20" i="6"/>
  <c r="P28" i="17" s="1"/>
  <c r="P18" i="17"/>
  <c r="N20" i="6"/>
  <c r="O28" i="17" s="1"/>
  <c r="O18" i="17"/>
  <c r="M20" i="6"/>
  <c r="N28" i="17" s="1"/>
  <c r="N18" i="17"/>
  <c r="L20" i="6"/>
  <c r="M28" i="17" s="1"/>
  <c r="M18" i="17"/>
  <c r="K20" i="6"/>
  <c r="L28" i="17" s="1"/>
  <c r="L18" i="17"/>
  <c r="J20" i="6"/>
  <c r="K28" i="17" s="1"/>
  <c r="K18" i="17"/>
  <c r="I20" i="6"/>
  <c r="J28" i="17" s="1"/>
  <c r="J18" i="17"/>
  <c r="H20" i="6"/>
  <c r="I28" i="17" s="1"/>
  <c r="I18" i="17"/>
  <c r="G20" i="6"/>
  <c r="H28" i="17" s="1"/>
  <c r="H18" i="17"/>
  <c r="F20" i="6"/>
  <c r="G28" i="17" s="1"/>
  <c r="G18" i="17"/>
  <c r="E20" i="6"/>
  <c r="F28" i="17" s="1"/>
  <c r="F18" i="17"/>
  <c r="D20" i="6"/>
  <c r="E28" i="17" s="1"/>
  <c r="E18" i="17"/>
  <c r="C20" i="6"/>
  <c r="D28" i="17" s="1"/>
  <c r="D18" i="17"/>
  <c r="B20" i="6"/>
  <c r="C28" i="17" s="1"/>
  <c r="C18" i="17"/>
  <c r="Y20" i="5"/>
  <c r="Z25" i="17"/>
</calcChain>
</file>

<file path=xl/sharedStrings.xml><?xml version="1.0" encoding="utf-8"?>
<sst xmlns="http://schemas.openxmlformats.org/spreadsheetml/2006/main" count="741" uniqueCount="118">
  <si>
    <t>Total Gross Margin ($)</t>
  </si>
  <si>
    <t>Case</t>
  </si>
  <si>
    <t>Row Number</t>
  </si>
  <si>
    <t>Base_4hour</t>
  </si>
  <si>
    <t>Low_4hour</t>
  </si>
  <si>
    <t>High_4hour</t>
  </si>
  <si>
    <t>Base_8hour</t>
  </si>
  <si>
    <t>Low_8hour</t>
  </si>
  <si>
    <t>High_8hour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</si>
  <si>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</si>
  <si>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</si>
  <si>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</si>
  <si>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</si>
  <si>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</si>
  <si>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</si>
  <si>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</si>
  <si>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NYISO</t>
  </si>
  <si>
    <t>Node Name</t>
  </si>
  <si>
    <t>N/A - Manual Price Input</t>
  </si>
  <si>
    <t>Start Year</t>
  </si>
  <si>
    <t>2025</t>
  </si>
  <si>
    <t>Power (MW)</t>
  </si>
  <si>
    <t>200 MW</t>
  </si>
  <si>
    <t>BESS Duration (Hr)</t>
  </si>
  <si>
    <t>2.0 Hr, 4.0 Hr, 8.0 Hr</t>
  </si>
  <si>
    <t>Storage Degradation Rate (%)</t>
  </si>
  <si>
    <t>0%</t>
  </si>
  <si>
    <t>Costless Adder ($/MWh)</t>
  </si>
  <si>
    <t>$150, $50, $25</t>
  </si>
  <si>
    <t>VOM ($/MWh)</t>
  </si>
  <si>
    <t>$0</t>
  </si>
  <si>
    <t>Charge Loss (%)</t>
  </si>
  <si>
    <t>11%</t>
  </si>
  <si>
    <t>Discharge Loss (%)</t>
  </si>
  <si>
    <t>4%</t>
  </si>
  <si>
    <t>Regulation Throughput (%)</t>
  </si>
  <si>
    <t>10%</t>
  </si>
  <si>
    <t>Zone</t>
  </si>
  <si>
    <t>Forecast Iteration</t>
  </si>
  <si>
    <t>NYCA</t>
  </si>
  <si>
    <t>Forecast v3.1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</si>
  <si>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</si>
  <si>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</si>
  <si>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</si>
  <si>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</si>
  <si>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</si>
  <si>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</si>
  <si>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</si>
  <si>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</si>
  <si>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Resource2_Base_4hour_25_years</t>
  </si>
  <si>
    <t>_Resource_2</t>
  </si>
  <si>
    <t>_Resource_1</t>
  </si>
  <si>
    <t>_Resource_3</t>
  </si>
  <si>
    <t>Name</t>
  </si>
  <si>
    <t>Resource1_Gemma 1.04h</t>
  </si>
  <si>
    <t>Resource2_Gemma 1.01h</t>
  </si>
  <si>
    <t>Resource3_Gemma 0.79h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</si>
  <si>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</si>
  <si>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</si>
  <si>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</si>
  <si>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</si>
  <si>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</si>
  <si>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</si>
  <si>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</si>
  <si>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</si>
  <si>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</si>
  <si>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</si>
  <si>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</si>
  <si>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</si>
  <si>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Capacity Revenue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</si>
  <si>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</si>
  <si>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</si>
  <si>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</si>
  <si>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</si>
  <si>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</si>
  <si>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</si>
  <si>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</si>
  <si>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</si>
  <si>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</si>
  <si>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</si>
  <si>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</si>
  <si>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</si>
  <si>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</si>
  <si>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</si>
  <si>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</si>
  <si>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</si>
  <si>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</si>
  <si>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</si>
  <si>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</si>
  <si>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</si>
  <si>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</si>
  <si>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</si>
  <si>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</si>
  <si>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</si>
  <si>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</si>
  <si>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</si>
  <si>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</si>
  <si>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</si>
  <si>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</si>
  <si>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</si>
  <si>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</si>
  <si>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</si>
  <si>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</si>
  <si>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</si>
  <si>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</si>
  <si>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</si>
  <si>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</si>
  <si>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</si>
  <si>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</si>
  <si>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</si>
  <si>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</si>
  <si>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Resource2_Low_4hour_25_years</t>
  </si>
  <si>
    <t>Resource3_Base_8hour_25_years</t>
  </si>
  <si>
    <t>Resource1_Gemma 1.82h</t>
  </si>
  <si>
    <t xml:space="preserve">Resource1_Gemma </t>
  </si>
  <si>
    <t>Resource2_Gemma 1.77h</t>
  </si>
  <si>
    <t>Resource3_Gemma 1.32h</t>
  </si>
  <si>
    <t>Resource3_Low_8hour_25_years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</si>
</sst>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1" fillId="2" borderId="7" xfId="0" applyFont="1" applyFill="1" applyBorder="1" applyAlignment="1">
      <alignment horizontal="center" wrapText="1"/>
    </xf>
    <xf numFmtId="1" fontId="2" fillId="0" borderId="7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6" fontId="0" fillId="0" borderId="0" xfId="0" applyNumberFormat="1"/>
    <xf numFmtId="3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/>
    <xf numFmtId="0" fontId="3" fillId="0" borderId="2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246"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Summary!$B$4</c:f>
              <c:strCache>
                <c:ptCount val="1"/>
                <c:pt idx="0">
                  <c:v>Case</c:v>
                </c:pt>
              </c:strCache>
            </c:strRef>
          </c:tx>
          <c:marker>
            <c:symbol val="none"/>
          </c:marker>
          <c:val>
            <c:numRef>
              <c:f>Summary!$C$4:$AA$4</c:f>
              <c:numCache>
                <c:formatCode>General</c:formatCode>
                <c:ptCount val="2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4-F442-95DE-367F1594C17F}"/>
            </c:ext>
          </c:extLst>
        </c:ser>
        <c:ser>
          <c:idx val="1"/>
          <c:order val="1"/>
          <c:tx>
            <c:strRef>
              <c:f>Summary!$B$5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22987906.383568998</c:v>
                </c:pt>
                <c:pt idx="1">
                  <c:v>23270082.411162999</c:v>
                </c:pt>
                <c:pt idx="2">
                  <c:v>22906521.153156996</c:v>
                </c:pt>
                <c:pt idx="3">
                  <c:v>25856770.123207003</c:v>
                </c:pt>
                <c:pt idx="4">
                  <c:v>26902084.209519003</c:v>
                </c:pt>
                <c:pt idx="5">
                  <c:v>29054308.624961998</c:v>
                </c:pt>
                <c:pt idx="6">
                  <c:v>32156248.326114558</c:v>
                </c:pt>
                <c:pt idx="7">
                  <c:v>33329443.421215083</c:v>
                </c:pt>
                <c:pt idx="8">
                  <c:v>35299640.635368139</c:v>
                </c:pt>
                <c:pt idx="9">
                  <c:v>36365116.893378429</c:v>
                </c:pt>
                <c:pt idx="10">
                  <c:v>35946291.889756605</c:v>
                </c:pt>
                <c:pt idx="11">
                  <c:v>37096697.474574134</c:v>
                </c:pt>
                <c:pt idx="12">
                  <c:v>39218115.335209429</c:v>
                </c:pt>
                <c:pt idx="13">
                  <c:v>38608239.196594179</c:v>
                </c:pt>
                <c:pt idx="14">
                  <c:v>38810381.994907536</c:v>
                </c:pt>
                <c:pt idx="15">
                  <c:v>40385489.767104365</c:v>
                </c:pt>
                <c:pt idx="16">
                  <c:v>42040648.445686594</c:v>
                </c:pt>
                <c:pt idx="17">
                  <c:v>41365376.191289149</c:v>
                </c:pt>
                <c:pt idx="18">
                  <c:v>43653361.445140965</c:v>
                </c:pt>
                <c:pt idx="19">
                  <c:v>40087659.589350484</c:v>
                </c:pt>
                <c:pt idx="20">
                  <c:v>20236600.567808997</c:v>
                </c:pt>
                <c:pt idx="21">
                  <c:v>20229743.053305499</c:v>
                </c:pt>
                <c:pt idx="22">
                  <c:v>20222885.538801998</c:v>
                </c:pt>
                <c:pt idx="23">
                  <c:v>20156985.947914496</c:v>
                </c:pt>
                <c:pt idx="24">
                  <c:v>20091086.357026998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4-F442-95DE-367F1594C17F}"/>
            </c:ext>
          </c:extLst>
        </c:ser>
        <c:ser>
          <c:idx val="2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34-F442-95DE-367F1594C17F}"/>
            </c:ext>
          </c:extLst>
        </c:ser>
        <c:ser>
          <c:idx val="3"/>
          <c:order val="3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34-F442-95DE-367F1594C17F}"/>
            </c:ext>
          </c:extLst>
        </c:ser>
        <c:ser>
          <c:idx val="4"/>
          <c:order val="4"/>
          <c:tx>
            <c:strRef>
              <c:f>Summary!$B$10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val>
            <c:numRef>
              <c:f>Summary!$C$10:$AA$10</c:f>
              <c:numCache>
                <c:formatCode>"$"#,##0_);[Red]\("$"#,##0\)</c:formatCode>
                <c:ptCount val="25"/>
                <c:pt idx="0">
                  <c:v>28302289.133254997</c:v>
                </c:pt>
                <c:pt idx="1">
                  <c:v>28332508.886886999</c:v>
                </c:pt>
                <c:pt idx="2">
                  <c:v>27736305.249626998</c:v>
                </c:pt>
                <c:pt idx="3">
                  <c:v>30295507.598933998</c:v>
                </c:pt>
                <c:pt idx="4">
                  <c:v>30961732.725343999</c:v>
                </c:pt>
                <c:pt idx="5">
                  <c:v>33079316.250048999</c:v>
                </c:pt>
                <c:pt idx="6">
                  <c:v>36105708.112258561</c:v>
                </c:pt>
                <c:pt idx="7">
                  <c:v>37424318.492158093</c:v>
                </c:pt>
                <c:pt idx="8">
                  <c:v>39383377.907910146</c:v>
                </c:pt>
                <c:pt idx="9">
                  <c:v>40462303.258608431</c:v>
                </c:pt>
                <c:pt idx="10">
                  <c:v>40166795.904560611</c:v>
                </c:pt>
                <c:pt idx="11">
                  <c:v>41744349.534402132</c:v>
                </c:pt>
                <c:pt idx="12">
                  <c:v>43492763.322451428</c:v>
                </c:pt>
                <c:pt idx="13">
                  <c:v>43224614.217972182</c:v>
                </c:pt>
                <c:pt idx="14">
                  <c:v>43773666.127741538</c:v>
                </c:pt>
                <c:pt idx="15">
                  <c:v>45394047.269331381</c:v>
                </c:pt>
                <c:pt idx="16">
                  <c:v>46977909.863962598</c:v>
                </c:pt>
                <c:pt idx="17">
                  <c:v>46368974.525666155</c:v>
                </c:pt>
                <c:pt idx="18">
                  <c:v>48713623.632370971</c:v>
                </c:pt>
                <c:pt idx="19">
                  <c:v>45203117.596371487</c:v>
                </c:pt>
                <c:pt idx="20">
                  <c:v>22224992.274713997</c:v>
                </c:pt>
                <c:pt idx="21">
                  <c:v>22222752.833857998</c:v>
                </c:pt>
                <c:pt idx="22">
                  <c:v>22220513.393002</c:v>
                </c:pt>
                <c:pt idx="23">
                  <c:v>21258197.215163</c:v>
                </c:pt>
                <c:pt idx="24">
                  <c:v>20295881.037324004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34-F442-95DE-367F1594C17F}"/>
            </c:ext>
          </c:extLst>
        </c:ser>
        <c:ser>
          <c:idx val="5"/>
          <c:order val="5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34-F442-95DE-367F1594C17F}"/>
            </c:ext>
          </c:extLst>
        </c:ser>
        <c:ser>
          <c:idx val="6"/>
          <c:order val="6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34-F442-95DE-367F1594C17F}"/>
            </c:ext>
          </c:extLst>
        </c:ser>
        <c:ser>
          <c:idx val="7"/>
          <c:order val="7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34-F442-95DE-367F1594C17F}"/>
            </c:ext>
          </c:extLst>
        </c:ser>
        <c:ser>
          <c:idx val="8"/>
          <c:order val="8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34-F442-95DE-367F1594C17F}"/>
            </c:ext>
          </c:extLst>
        </c:ser>
        <c:ser>
          <c:idx val="9"/>
          <c:order val="9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34-F442-95DE-367F1594C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  <c:dispUnits>
          <c:builtInUnit val="million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Summary!$B$15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114.93953191784499</c:v>
                </c:pt>
                <c:pt idx="1">
                  <c:v>116.35041205581499</c:v>
                </c:pt>
                <c:pt idx="2">
                  <c:v>114.53260576578498</c:v>
                </c:pt>
                <c:pt idx="3">
                  <c:v>129.28385061603501</c:v>
                </c:pt>
                <c:pt idx="4">
                  <c:v>134.510421047595</c:v>
                </c:pt>
                <c:pt idx="5">
                  <c:v>145.27154312480997</c:v>
                </c:pt>
                <c:pt idx="6">
                  <c:v>160.78124163057279</c:v>
                </c:pt>
                <c:pt idx="7">
                  <c:v>166.6472171060754</c:v>
                </c:pt>
                <c:pt idx="8">
                  <c:v>176.49820317684069</c:v>
                </c:pt>
                <c:pt idx="9">
                  <c:v>181.82558446689214</c:v>
                </c:pt>
                <c:pt idx="10">
                  <c:v>179.73145944878303</c:v>
                </c:pt>
                <c:pt idx="11">
                  <c:v>185.48348737287068</c:v>
                </c:pt>
                <c:pt idx="12">
                  <c:v>196.09057667604714</c:v>
                </c:pt>
                <c:pt idx="13">
                  <c:v>193.04119598297089</c:v>
                </c:pt>
                <c:pt idx="14">
                  <c:v>194.05190997453766</c:v>
                </c:pt>
                <c:pt idx="15">
                  <c:v>201.92744883552183</c:v>
                </c:pt>
                <c:pt idx="16">
                  <c:v>210.20324222843297</c:v>
                </c:pt>
                <c:pt idx="17">
                  <c:v>206.82688095644573</c:v>
                </c:pt>
                <c:pt idx="18">
                  <c:v>218.26680722570484</c:v>
                </c:pt>
                <c:pt idx="19">
                  <c:v>200.43829794675241</c:v>
                </c:pt>
                <c:pt idx="20">
                  <c:v>101.18300283904499</c:v>
                </c:pt>
                <c:pt idx="21">
                  <c:v>101.14871526652749</c:v>
                </c:pt>
                <c:pt idx="22">
                  <c:v>101.11442769400999</c:v>
                </c:pt>
                <c:pt idx="23">
                  <c:v>100.78492973957249</c:v>
                </c:pt>
                <c:pt idx="24">
                  <c:v>100.45543178513499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E-2341-8FDD-796A7419604F}"/>
            </c:ext>
          </c:extLst>
        </c:ser>
        <c:ser>
          <c:idx val="2"/>
          <c:order val="1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E-2341-8FDD-796A7419604F}"/>
            </c:ext>
          </c:extLst>
        </c:ser>
        <c:ser>
          <c:idx val="3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BE-2341-8FDD-796A7419604F}"/>
            </c:ext>
          </c:extLst>
        </c:ser>
        <c:ser>
          <c:idx val="4"/>
          <c:order val="3"/>
          <c:tx>
            <c:strRef>
              <c:f>Summary!$B$20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val>
            <c:numRef>
              <c:f>Summary!$C$20:$AA$20</c:f>
              <c:numCache>
                <c:formatCode>"$"#,##0_);[Red]\("$"#,##0\)</c:formatCode>
                <c:ptCount val="25"/>
                <c:pt idx="0">
                  <c:v>141.51144566627499</c:v>
                </c:pt>
                <c:pt idx="1">
                  <c:v>141.66254443443501</c:v>
                </c:pt>
                <c:pt idx="2">
                  <c:v>138.68152624813499</c:v>
                </c:pt>
                <c:pt idx="3">
                  <c:v>151.47753799466997</c:v>
                </c:pt>
                <c:pt idx="4">
                  <c:v>154.80866362672</c:v>
                </c:pt>
                <c:pt idx="5">
                  <c:v>165.39658125024499</c:v>
                </c:pt>
                <c:pt idx="6">
                  <c:v>180.52854056129283</c:v>
                </c:pt>
                <c:pt idx="7">
                  <c:v>187.12159246079048</c:v>
                </c:pt>
                <c:pt idx="8">
                  <c:v>196.91688953955074</c:v>
                </c:pt>
                <c:pt idx="9">
                  <c:v>202.31151629304216</c:v>
                </c:pt>
                <c:pt idx="10">
                  <c:v>200.83397952280305</c:v>
                </c:pt>
                <c:pt idx="11">
                  <c:v>208.72174767201065</c:v>
                </c:pt>
                <c:pt idx="12">
                  <c:v>217.46381661225712</c:v>
                </c:pt>
                <c:pt idx="13">
                  <c:v>216.1230710898609</c:v>
                </c:pt>
                <c:pt idx="14">
                  <c:v>218.8683306387077</c:v>
                </c:pt>
                <c:pt idx="15">
                  <c:v>226.97023634665689</c:v>
                </c:pt>
                <c:pt idx="16">
                  <c:v>234.889549319813</c:v>
                </c:pt>
                <c:pt idx="17">
                  <c:v>231.84487262833079</c:v>
                </c:pt>
                <c:pt idx="18">
                  <c:v>243.56811816185487</c:v>
                </c:pt>
                <c:pt idx="19">
                  <c:v>226.01558798185744</c:v>
                </c:pt>
                <c:pt idx="20">
                  <c:v>111.12496137356999</c:v>
                </c:pt>
                <c:pt idx="21">
                  <c:v>111.11376416928999</c:v>
                </c:pt>
                <c:pt idx="22">
                  <c:v>111.10256696501</c:v>
                </c:pt>
                <c:pt idx="23">
                  <c:v>106.290986075815</c:v>
                </c:pt>
                <c:pt idx="24">
                  <c:v>101.47940518662001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BE-2341-8FDD-796A7419604F}"/>
            </c:ext>
          </c:extLst>
        </c:ser>
        <c:ser>
          <c:idx val="5"/>
          <c:order val="4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BE-2341-8FDD-796A7419604F}"/>
            </c:ext>
          </c:extLst>
        </c:ser>
        <c:ser>
          <c:idx val="6"/>
          <c:order val="5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BE-2341-8FDD-796A7419604F}"/>
            </c:ext>
          </c:extLst>
        </c:ser>
        <c:ser>
          <c:idx val="7"/>
          <c:order val="6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BE-2341-8FDD-796A7419604F}"/>
            </c:ext>
          </c:extLst>
        </c:ser>
        <c:ser>
          <c:idx val="8"/>
          <c:order val="7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BE-2341-8FDD-796A7419604F}"/>
            </c:ext>
          </c:extLst>
        </c:ser>
        <c:ser>
          <c:idx val="9"/>
          <c:order val="8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3BE-2341-8FDD-796A74196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Summary!$B$25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Summary!$C$25:$AA$25</c:f>
              <c:numCache>
                <c:formatCode>"$"#,##0_);[Red]\("$"#,##0\)</c:formatCode>
                <c:ptCount val="25"/>
                <c:pt idx="0">
                  <c:v>28.734882979461247</c:v>
                </c:pt>
                <c:pt idx="1">
                  <c:v>29.087603013953746</c:v>
                </c:pt>
                <c:pt idx="2">
                  <c:v>28.633151441446245</c:v>
                </c:pt>
                <c:pt idx="3">
                  <c:v>32.320962654008753</c:v>
                </c:pt>
                <c:pt idx="4">
                  <c:v>33.627605261898751</c:v>
                </c:pt>
                <c:pt idx="5">
                  <c:v>36.317885781202492</c:v>
                </c:pt>
                <c:pt idx="6">
                  <c:v>40.195310407643198</c:v>
                </c:pt>
                <c:pt idx="7">
                  <c:v>41.661804276518851</c:v>
                </c:pt>
                <c:pt idx="8">
                  <c:v>44.124550794210172</c:v>
                </c:pt>
                <c:pt idx="9">
                  <c:v>45.456396116723035</c:v>
                </c:pt>
                <c:pt idx="10">
                  <c:v>44.932864862195757</c:v>
                </c:pt>
                <c:pt idx="11">
                  <c:v>46.370871843217671</c:v>
                </c:pt>
                <c:pt idx="12">
                  <c:v>49.022644169011784</c:v>
                </c:pt>
                <c:pt idx="13">
                  <c:v>48.260298995742723</c:v>
                </c:pt>
                <c:pt idx="14">
                  <c:v>48.512977493634416</c:v>
                </c:pt>
                <c:pt idx="15">
                  <c:v>50.481862208880457</c:v>
                </c:pt>
                <c:pt idx="16">
                  <c:v>52.550810557108242</c:v>
                </c:pt>
                <c:pt idx="17">
                  <c:v>51.706720239111434</c:v>
                </c:pt>
                <c:pt idx="18">
                  <c:v>54.566701806426209</c:v>
                </c:pt>
                <c:pt idx="19">
                  <c:v>50.109574486688103</c:v>
                </c:pt>
                <c:pt idx="20">
                  <c:v>97.291348883697097</c:v>
                </c:pt>
                <c:pt idx="21">
                  <c:v>98.702321815120825</c:v>
                </c:pt>
                <c:pt idx="22">
                  <c:v>100.11329474654454</c:v>
                </c:pt>
                <c:pt idx="23">
                  <c:v>113.6360345790539</c:v>
                </c:pt>
                <c:pt idx="24">
                  <c:v>127.15877441156327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2-0841-B367-D4CB686C3354}"/>
            </c:ext>
          </c:extLst>
        </c:ser>
        <c:ser>
          <c:idx val="2"/>
          <c:order val="1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2-0841-B367-D4CB686C3354}"/>
            </c:ext>
          </c:extLst>
        </c:ser>
        <c:ser>
          <c:idx val="3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92-0841-B367-D4CB686C3354}"/>
            </c:ext>
          </c:extLst>
        </c:ser>
        <c:ser>
          <c:idx val="4"/>
          <c:order val="3"/>
          <c:tx>
            <c:strRef>
              <c:f>Summary!$B$30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Summary!$C$30:$AA$30</c:f>
              <c:numCache>
                <c:formatCode>"$"#,##0_);[Red]\("$"#,##0\)</c:formatCode>
                <c:ptCount val="25"/>
                <c:pt idx="0">
                  <c:v>17.688930708284374</c:v>
                </c:pt>
                <c:pt idx="1">
                  <c:v>17.707818054304376</c:v>
                </c:pt>
                <c:pt idx="2">
                  <c:v>17.335190781016873</c:v>
                </c:pt>
                <c:pt idx="3">
                  <c:v>18.934692249333747</c:v>
                </c:pt>
                <c:pt idx="4">
                  <c:v>19.351082953340001</c:v>
                </c:pt>
                <c:pt idx="5">
                  <c:v>20.674572656280624</c:v>
                </c:pt>
                <c:pt idx="6">
                  <c:v>22.566067570161604</c:v>
                </c:pt>
                <c:pt idx="7">
                  <c:v>23.39019905759881</c:v>
                </c:pt>
                <c:pt idx="8">
                  <c:v>24.614611192443842</c:v>
                </c:pt>
                <c:pt idx="9">
                  <c:v>25.28893953663027</c:v>
                </c:pt>
                <c:pt idx="10">
                  <c:v>25.104247440350381</c:v>
                </c:pt>
                <c:pt idx="11">
                  <c:v>26.090218459001331</c:v>
                </c:pt>
                <c:pt idx="12">
                  <c:v>27.18297707653214</c:v>
                </c:pt>
                <c:pt idx="13">
                  <c:v>27.015383886232613</c:v>
                </c:pt>
                <c:pt idx="14">
                  <c:v>27.358541329838463</c:v>
                </c:pt>
                <c:pt idx="15">
                  <c:v>28.371279543332111</c:v>
                </c:pt>
                <c:pt idx="16">
                  <c:v>29.361193664976625</c:v>
                </c:pt>
                <c:pt idx="17">
                  <c:v>28.980609078541349</c:v>
                </c:pt>
                <c:pt idx="18">
                  <c:v>30.446014770231859</c:v>
                </c:pt>
                <c:pt idx="19">
                  <c:v>28.25194849773218</c:v>
                </c:pt>
                <c:pt idx="20">
                  <c:v>61.057671084379109</c:v>
                </c:pt>
                <c:pt idx="21">
                  <c:v>61.91374146450876</c:v>
                </c:pt>
                <c:pt idx="22">
                  <c:v>62.769811844638419</c:v>
                </c:pt>
                <c:pt idx="23">
                  <c:v>69.824074553614665</c:v>
                </c:pt>
                <c:pt idx="24">
                  <c:v>76.878337262590918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92-0841-B367-D4CB686C3354}"/>
            </c:ext>
          </c:extLst>
        </c:ser>
        <c:ser>
          <c:idx val="5"/>
          <c:order val="4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92-0841-B367-D4CB686C3354}"/>
            </c:ext>
          </c:extLst>
        </c:ser>
        <c:ser>
          <c:idx val="6"/>
          <c:order val="5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92-0841-B367-D4CB686C3354}"/>
            </c:ext>
          </c:extLst>
        </c:ser>
        <c:ser>
          <c:idx val="7"/>
          <c:order val="6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92-0841-B367-D4CB686C3354}"/>
            </c:ext>
          </c:extLst>
        </c:ser>
        <c:ser>
          <c:idx val="8"/>
          <c:order val="7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92-0841-B367-D4CB686C3354}"/>
            </c:ext>
          </c:extLst>
        </c:ser>
        <c:ser>
          <c:idx val="9"/>
          <c:order val="8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"$"#,##0_);[Red]\("$"#,##0\)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92-0841-B367-D4CB686C3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Summary!$B$35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Summary!$C$35:$AA$35</c:f>
              <c:numCache>
                <c:formatCode>#,##0</c:formatCode>
                <c:ptCount val="25"/>
                <c:pt idx="0">
                  <c:v>245.43472265036459</c:v>
                </c:pt>
                <c:pt idx="1">
                  <c:v>246.04453478302079</c:v>
                </c:pt>
                <c:pt idx="2">
                  <c:v>244.3388953046875</c:v>
                </c:pt>
                <c:pt idx="3">
                  <c:v>246.81328870645831</c:v>
                </c:pt>
                <c:pt idx="4">
                  <c:v>229.2149592727917</c:v>
                </c:pt>
                <c:pt idx="5">
                  <c:v>234.70307713993751</c:v>
                </c:pt>
                <c:pt idx="6">
                  <c:v>225.61819159825001</c:v>
                </c:pt>
                <c:pt idx="7">
                  <c:v>228.85132137406251</c:v>
                </c:pt>
                <c:pt idx="8">
                  <c:v>240.63072830919791</c:v>
                </c:pt>
                <c:pt idx="9">
                  <c:v>236.7913543134062</c:v>
                </c:pt>
                <c:pt idx="10">
                  <c:v>242.25082652480211</c:v>
                </c:pt>
                <c:pt idx="11">
                  <c:v>242.1335506917292</c:v>
                </c:pt>
                <c:pt idx="12">
                  <c:v>254.0254118844376</c:v>
                </c:pt>
                <c:pt idx="13">
                  <c:v>249.42599292803129</c:v>
                </c:pt>
                <c:pt idx="14">
                  <c:v>268.55664405047918</c:v>
                </c:pt>
                <c:pt idx="15">
                  <c:v>273.12771352762502</c:v>
                </c:pt>
                <c:pt idx="16">
                  <c:v>274.26336154108338</c:v>
                </c:pt>
                <c:pt idx="17">
                  <c:v>281.9870385231979</c:v>
                </c:pt>
                <c:pt idx="18">
                  <c:v>286.02518941922921</c:v>
                </c:pt>
                <c:pt idx="19">
                  <c:v>305.65585208067711</c:v>
                </c:pt>
                <c:pt idx="20">
                  <c:v>556.90354085124204</c:v>
                </c:pt>
                <c:pt idx="21">
                  <c:v>564.07650636332733</c:v>
                </c:pt>
                <c:pt idx="22">
                  <c:v>571.24947187541272</c:v>
                </c:pt>
                <c:pt idx="23">
                  <c:v>633.30941414184667</c:v>
                </c:pt>
                <c:pt idx="24">
                  <c:v>695.36935640828062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3-974F-B4F3-AF30114E57FF}"/>
            </c:ext>
          </c:extLst>
        </c:ser>
        <c:ser>
          <c:idx val="1"/>
          <c:order val="1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3-974F-B4F3-AF30114E57FF}"/>
            </c:ext>
          </c:extLst>
        </c:ser>
        <c:ser>
          <c:idx val="2"/>
          <c:order val="2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33-974F-B4F3-AF30114E57FF}"/>
            </c:ext>
          </c:extLst>
        </c:ser>
        <c:ser>
          <c:idx val="3"/>
          <c:order val="3"/>
          <c:tx>
            <c:strRef>
              <c:f>Summary!$B$40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Summary!$C$40:$AA$40</c:f>
              <c:numCache>
                <c:formatCode>#,##0</c:formatCode>
                <c:ptCount val="25"/>
                <c:pt idx="0">
                  <c:v>188.89791883684899</c:v>
                </c:pt>
                <c:pt idx="1">
                  <c:v>189.51483925732811</c:v>
                </c:pt>
                <c:pt idx="2">
                  <c:v>188.06630969208851</c:v>
                </c:pt>
                <c:pt idx="3">
                  <c:v>183.54064618266671</c:v>
                </c:pt>
                <c:pt idx="4">
                  <c:v>176.17506333182291</c:v>
                </c:pt>
                <c:pt idx="5">
                  <c:v>172.3156284732552</c:v>
                </c:pt>
                <c:pt idx="6">
                  <c:v>174.580602876526</c:v>
                </c:pt>
                <c:pt idx="7">
                  <c:v>178.43557352256769</c:v>
                </c:pt>
                <c:pt idx="8">
                  <c:v>174.86763143805209</c:v>
                </c:pt>
                <c:pt idx="9">
                  <c:v>180.8778852946875</c:v>
                </c:pt>
                <c:pt idx="10">
                  <c:v>185.3064177667969</c:v>
                </c:pt>
                <c:pt idx="11">
                  <c:v>180.32623725570321</c:v>
                </c:pt>
                <c:pt idx="12">
                  <c:v>180.64563136210941</c:v>
                </c:pt>
                <c:pt idx="13">
                  <c:v>185.0193422820833</c:v>
                </c:pt>
                <c:pt idx="14">
                  <c:v>201.44136222158861</c:v>
                </c:pt>
                <c:pt idx="15">
                  <c:v>202.73824705073429</c:v>
                </c:pt>
                <c:pt idx="16">
                  <c:v>195.26617134709369</c:v>
                </c:pt>
                <c:pt idx="17">
                  <c:v>204.01942187664591</c:v>
                </c:pt>
                <c:pt idx="18">
                  <c:v>196.76119163325001</c:v>
                </c:pt>
                <c:pt idx="19">
                  <c:v>213.9876625327343</c:v>
                </c:pt>
                <c:pt idx="20">
                  <c:v>377.35361831822343</c:v>
                </c:pt>
                <c:pt idx="21">
                  <c:v>382.49384385142577</c:v>
                </c:pt>
                <c:pt idx="22">
                  <c:v>387.63406938462811</c:v>
                </c:pt>
                <c:pt idx="23">
                  <c:v>418.41264463740555</c:v>
                </c:pt>
                <c:pt idx="24">
                  <c:v>449.19121989018299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33-974F-B4F3-AF30114E57FF}"/>
            </c:ext>
          </c:extLst>
        </c:ser>
        <c:ser>
          <c:idx val="4"/>
          <c:order val="4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33-974F-B4F3-AF30114E57FF}"/>
            </c:ext>
          </c:extLst>
        </c:ser>
        <c:ser>
          <c:idx val="5"/>
          <c:order val="5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33-974F-B4F3-AF30114E57FF}"/>
            </c:ext>
          </c:extLst>
        </c:ser>
        <c:ser>
          <c:idx val="6"/>
          <c:order val="6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#,##0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33-974F-B4F3-AF30114E57FF}"/>
            </c:ext>
          </c:extLst>
        </c:ser>
        <c:ser>
          <c:idx val="7"/>
          <c:order val="7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#,##0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33-974F-B4F3-AF30114E57FF}"/>
            </c:ext>
          </c:extLst>
        </c:ser>
        <c:ser>
          <c:idx val="8"/>
          <c:order val="8"/>
          <c:tx>
            <c:strRef>
              <c:f>Summary!#REF!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Summary!#REF!</c:f>
              <c:numCache>
                <c:formatCode>#,##0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33-974F-B4F3-AF30114E5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7</xdr:col>
      <xdr:colOff>628650</xdr:colOff>
      <xdr:row>63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CA34DE-E420-2549-9ACE-549A0309A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18</xdr:col>
      <xdr:colOff>0</xdr:colOff>
      <xdr:row>63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D63E4-84D3-F84C-BB0E-E5FD18879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66</xdr:row>
      <xdr:rowOff>0</xdr:rowOff>
    </xdr:from>
    <xdr:to>
      <xdr:col>7</xdr:col>
      <xdr:colOff>628650</xdr:colOff>
      <xdr:row>84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86C6D1-6A8B-6845-9DF4-65CBD9C46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66</xdr:row>
      <xdr:rowOff>0</xdr:rowOff>
    </xdr:from>
    <xdr:to>
      <xdr:col>18</xdr:col>
      <xdr:colOff>0</xdr:colOff>
      <xdr:row>84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68315E-C941-7D48-BAFE-F4E1DA541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phne%20ESS-NYISO-revenue-202206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zhengjie/Downloads/nyiso/Zone_A/lo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zhengjie/Downloads/nyiso/Zone_A/hig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tions &amp; Inputs"/>
      <sheetName val="Capacity"/>
      <sheetName val="Base_4hour"/>
      <sheetName val="Low_4hour"/>
      <sheetName val="High_4hour"/>
      <sheetName val="Base_8hour"/>
      <sheetName val="Low_8hour"/>
      <sheetName val="High_8hour"/>
      <sheetName val="Base_2hour"/>
      <sheetName val="Low_2hour"/>
      <sheetName val="High_2ho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Resource1_Base_2hour_25_years</v>
          </cell>
        </row>
        <row r="2">
          <cell r="A2" t="str">
            <v>Name</v>
          </cell>
        </row>
        <row r="3">
          <cell r="A3" t="str">
            <v>Year</v>
          </cell>
        </row>
        <row r="4">
          <cell r="A4" t="str">
            <v>Maximum Discharge Power (MW)</v>
          </cell>
        </row>
        <row r="5">
          <cell r="A5" t="str">
            <v>Duration (hours)</v>
          </cell>
        </row>
        <row r="6">
          <cell r="A6" t="str">
            <v>Energy Purchases ($)</v>
          </cell>
        </row>
        <row r="7">
          <cell r="A7" t="str">
            <v>Energy Sales ($)</v>
          </cell>
        </row>
        <row r="8">
          <cell r="A8" t="str">
            <v>Regulation Up Revenue ($)</v>
          </cell>
        </row>
        <row r="9">
          <cell r="A9" t="str">
            <v>Regulation Down Revenue ($)</v>
          </cell>
        </row>
        <row r="10">
          <cell r="A10" t="str">
            <v>Balanced Regulation Revenue ($)</v>
          </cell>
        </row>
        <row r="11">
          <cell r="A11" t="str">
            <v>Spin Revenue ($)</v>
          </cell>
        </row>
        <row r="12">
          <cell r="A12" t="str">
            <v>Nonspin Revenue ($)</v>
          </cell>
        </row>
        <row r="13">
          <cell r="A13" t="str">
            <v>Ancillary Energy Settlement ($)</v>
          </cell>
        </row>
        <row r="14">
          <cell r="A14" t="str">
            <v>Energy VOM Cost ($)</v>
          </cell>
        </row>
        <row r="15">
          <cell r="A15" t="str">
            <v>Ancillary VOM Cost ($)</v>
          </cell>
        </row>
        <row r="16">
          <cell r="A16" t="str">
            <v>Capacity Revenue ($)</v>
          </cell>
        </row>
        <row r="17">
          <cell r="A17" t="str">
            <v>Estimated DA-RT Virtual Trading Revenue ($)</v>
          </cell>
        </row>
        <row r="18">
          <cell r="A18" t="str">
            <v>Total Gross Margin ($)</v>
          </cell>
        </row>
        <row r="19">
          <cell r="A19" t="str">
            <v>Value Added per Installed kW ($)</v>
          </cell>
        </row>
        <row r="20">
          <cell r="A20" t="str">
            <v>Value Added per Installed kWh ($)</v>
          </cell>
        </row>
        <row r="21">
          <cell r="A21" t="str">
            <v>Cycles</v>
          </cell>
        </row>
        <row r="22">
          <cell r="A22" t="str">
            <v>Avg Energy Purchase Price ($)</v>
          </cell>
        </row>
        <row r="23">
          <cell r="A23" t="str">
            <v>Avg Energy Sale Price ($)</v>
          </cell>
        </row>
        <row r="24">
          <cell r="A24" t="str">
            <v>Avg Reg Up Price ($)</v>
          </cell>
        </row>
        <row r="25">
          <cell r="A25" t="str">
            <v>Avg Reg Down Price ($)</v>
          </cell>
        </row>
        <row r="26">
          <cell r="A26" t="str">
            <v>Avg Reg Price ($)</v>
          </cell>
        </row>
        <row r="27">
          <cell r="A27" t="str">
            <v>Avg Spin Price ($)</v>
          </cell>
        </row>
        <row r="28">
          <cell r="A28" t="str">
            <v>Total Throughput (MWh)</v>
          </cell>
        </row>
        <row r="29">
          <cell r="A29" t="str">
            <v>Regulation Throughput (MWh)</v>
          </cell>
        </row>
        <row r="30">
          <cell r="A30" t="str">
            <v>Energy Sales (MWh)</v>
          </cell>
        </row>
        <row r="31">
          <cell r="A31" t="str">
            <v>Energy Purchases (MWh)</v>
          </cell>
        </row>
        <row r="32">
          <cell r="A32" t="str">
            <v>RT Energy Gross Margin ($)</v>
          </cell>
        </row>
        <row r="33">
          <cell r="A33" t="str">
            <v>DA Energy Gross Margin ($)</v>
          </cell>
        </row>
        <row r="34">
          <cell r="A34" t="str">
            <v>Total Energy Hours</v>
          </cell>
        </row>
        <row r="35">
          <cell r="A35" t="str">
            <v>Total Ancillary Services Hours</v>
          </cell>
        </row>
        <row r="36">
          <cell r="A36" t="str">
            <v>Idle (hours)</v>
          </cell>
        </row>
        <row r="37">
          <cell r="A37" t="str">
            <v>Mean State of Charge (MWh)</v>
          </cell>
        </row>
        <row r="38">
          <cell r="A38" t="str">
            <v>Weighted Average Depth of Discharge (%)</v>
          </cell>
        </row>
        <row r="39">
          <cell r="A39" t="str">
            <v>Percent of Time with &gt;80% SoC (%)</v>
          </cell>
        </row>
        <row r="40">
          <cell r="A40" t="str">
            <v>Energy Sale (hours)</v>
          </cell>
        </row>
        <row r="41">
          <cell r="A41" t="str">
            <v>Energy Purchase (hours)</v>
          </cell>
        </row>
        <row r="42">
          <cell r="A42" t="str">
            <v>Regulation Up (hours)</v>
          </cell>
        </row>
        <row r="43">
          <cell r="A43" t="str">
            <v>Regulation Down (hours)</v>
          </cell>
        </row>
        <row r="44">
          <cell r="A44" t="str">
            <v>Balanced Regulation (hours)</v>
          </cell>
        </row>
        <row r="45">
          <cell r="A45" t="str">
            <v>Spin (hours)</v>
          </cell>
        </row>
        <row r="46">
          <cell r="A46" t="str">
            <v>Nonspin (hours)</v>
          </cell>
        </row>
        <row r="47">
          <cell r="A47" t="str">
            <v>Avg Market DA Reg Up Price ($)</v>
          </cell>
        </row>
        <row r="48">
          <cell r="A48" t="str">
            <v>Avg Market DA Reg Down Price ($)</v>
          </cell>
        </row>
        <row r="49">
          <cell r="A49" t="str">
            <v>Avg Market DA Reg Price ($)</v>
          </cell>
        </row>
        <row r="50">
          <cell r="A50" t="str">
            <v>Avg Market DA Spin Price ($)</v>
          </cell>
        </row>
        <row r="51">
          <cell r="A51" t="str">
            <v>Avg Market DA Energy Price ($)</v>
          </cell>
        </row>
        <row r="52">
          <cell r="A52" t="str">
            <v>Avg Market RT Energy Price ($)</v>
          </cell>
        </row>
        <row r="53">
          <cell r="A53" t="str">
            <v>Avg Market RT Reg Price ($)</v>
          </cell>
        </row>
        <row r="54">
          <cell r="A54" t="str">
            <v>Avg Market RT Spin Price ($)</v>
          </cell>
        </row>
        <row r="55">
          <cell r="A55" t="str">
            <v>Std Market DA Energy Price ($)</v>
          </cell>
        </row>
        <row r="56">
          <cell r="A56" t="str">
            <v>Std Market RT Energy Price ($)</v>
          </cell>
        </row>
        <row r="57">
          <cell r="A57" t="str">
            <v>Congestion Persistence ($)</v>
          </cell>
        </row>
        <row r="58">
          <cell r="A58" t="str">
            <v>Spike Count below $0</v>
          </cell>
        </row>
        <row r="59">
          <cell r="A59" t="str">
            <v>Spike Count above $100</v>
          </cell>
        </row>
        <row r="60">
          <cell r="A60" t="str">
            <v>Spike Count above $200</v>
          </cell>
        </row>
        <row r="61">
          <cell r="A61" t="str">
            <v>Spike Count above $500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tions &amp; Inputs"/>
      <sheetName val="Capacity"/>
      <sheetName val="Resource1_Low_2hour_25_years"/>
      <sheetName val="Resource2_Low_4hour_25_years"/>
      <sheetName val="Resource3_Low_8hour_25_years"/>
    </sheetNames>
    <sheetDataSet>
      <sheetData sheetId="0"/>
      <sheetData sheetId="1"/>
      <sheetData sheetId="2">
        <row r="5">
          <cell r="B5" t="str">
            <v>Year</v>
          </cell>
          <cell r="C5" t="str">
            <v>Full Capacity Price ($/KW-YR)</v>
          </cell>
          <cell r="D5" t="str">
            <v>1 HR Capacity Credit (%)</v>
          </cell>
          <cell r="E5" t="str">
            <v>2 HR Capacity Credit (%)</v>
          </cell>
          <cell r="F5" t="str">
            <v>4 HR Capacity Credit (%)</v>
          </cell>
          <cell r="G5" t="str">
            <v>6 HR Capacity Credit (%)</v>
          </cell>
          <cell r="H5" t="str">
            <v>8 HR Capacity Credit (%)</v>
          </cell>
          <cell r="I5" t="str">
            <v>10 HR Capacity Credit (%)</v>
          </cell>
        </row>
        <row r="6">
          <cell r="B6">
            <v>2025</v>
          </cell>
          <cell r="C6">
            <v>27.35</v>
          </cell>
          <cell r="D6">
            <v>18.75</v>
          </cell>
          <cell r="E6">
            <v>37.5</v>
          </cell>
          <cell r="F6">
            <v>75</v>
          </cell>
          <cell r="G6">
            <v>100</v>
          </cell>
          <cell r="H6">
            <v>100</v>
          </cell>
          <cell r="I6">
            <v>100</v>
          </cell>
        </row>
        <row r="7">
          <cell r="B7">
            <v>2026</v>
          </cell>
          <cell r="C7">
            <v>27.34</v>
          </cell>
          <cell r="D7">
            <v>18.75</v>
          </cell>
          <cell r="E7">
            <v>37.5</v>
          </cell>
          <cell r="F7">
            <v>75</v>
          </cell>
          <cell r="G7">
            <v>100</v>
          </cell>
          <cell r="H7">
            <v>100</v>
          </cell>
          <cell r="I7">
            <v>100</v>
          </cell>
        </row>
        <row r="8">
          <cell r="B8">
            <v>2027</v>
          </cell>
          <cell r="C8">
            <v>26.93</v>
          </cell>
          <cell r="D8">
            <v>18.75</v>
          </cell>
          <cell r="E8">
            <v>37.5</v>
          </cell>
          <cell r="F8">
            <v>75</v>
          </cell>
          <cell r="G8">
            <v>100</v>
          </cell>
          <cell r="H8">
            <v>100</v>
          </cell>
          <cell r="I8">
            <v>100</v>
          </cell>
        </row>
        <row r="9">
          <cell r="B9">
            <v>2028</v>
          </cell>
          <cell r="C9">
            <v>26.66</v>
          </cell>
          <cell r="D9">
            <v>18.75</v>
          </cell>
          <cell r="E9">
            <v>37.5</v>
          </cell>
          <cell r="F9">
            <v>75</v>
          </cell>
          <cell r="G9">
            <v>100</v>
          </cell>
          <cell r="H9">
            <v>100</v>
          </cell>
          <cell r="I9">
            <v>100</v>
          </cell>
        </row>
        <row r="10">
          <cell r="B10">
            <v>2029</v>
          </cell>
          <cell r="C10">
            <v>26.17</v>
          </cell>
          <cell r="D10">
            <v>18.75</v>
          </cell>
          <cell r="E10">
            <v>37.5</v>
          </cell>
          <cell r="F10">
            <v>75</v>
          </cell>
          <cell r="G10">
            <v>100</v>
          </cell>
          <cell r="H10">
            <v>100</v>
          </cell>
          <cell r="I10">
            <v>100</v>
          </cell>
        </row>
        <row r="11">
          <cell r="B11">
            <v>2030</v>
          </cell>
          <cell r="C11">
            <v>25.85</v>
          </cell>
          <cell r="D11">
            <v>18.75</v>
          </cell>
          <cell r="E11">
            <v>37.5</v>
          </cell>
          <cell r="F11">
            <v>75</v>
          </cell>
          <cell r="G11">
            <v>100</v>
          </cell>
          <cell r="H11">
            <v>100</v>
          </cell>
          <cell r="I11">
            <v>100</v>
          </cell>
        </row>
        <row r="12">
          <cell r="B12">
            <v>2031</v>
          </cell>
          <cell r="C12">
            <v>25.74</v>
          </cell>
          <cell r="D12">
            <v>18.75</v>
          </cell>
          <cell r="E12">
            <v>37.5</v>
          </cell>
          <cell r="F12">
            <v>75</v>
          </cell>
          <cell r="G12">
            <v>100</v>
          </cell>
          <cell r="H12">
            <v>100</v>
          </cell>
          <cell r="I12">
            <v>100</v>
          </cell>
        </row>
        <row r="13">
          <cell r="B13">
            <v>2032</v>
          </cell>
          <cell r="C13">
            <v>25.83</v>
          </cell>
          <cell r="D13">
            <v>18.75</v>
          </cell>
          <cell r="E13">
            <v>37.5</v>
          </cell>
          <cell r="F13">
            <v>75</v>
          </cell>
          <cell r="G13">
            <v>100</v>
          </cell>
          <cell r="H13">
            <v>100</v>
          </cell>
          <cell r="I13">
            <v>100</v>
          </cell>
        </row>
        <row r="14">
          <cell r="B14">
            <v>2033</v>
          </cell>
          <cell r="C14">
            <v>25.91</v>
          </cell>
          <cell r="D14">
            <v>18.75</v>
          </cell>
          <cell r="E14">
            <v>37.5</v>
          </cell>
          <cell r="F14">
            <v>75</v>
          </cell>
          <cell r="G14">
            <v>100</v>
          </cell>
          <cell r="H14">
            <v>100</v>
          </cell>
          <cell r="I14">
            <v>100</v>
          </cell>
        </row>
        <row r="15">
          <cell r="B15">
            <v>2034</v>
          </cell>
          <cell r="C15">
            <v>26.03</v>
          </cell>
          <cell r="D15">
            <v>18.75</v>
          </cell>
          <cell r="E15">
            <v>37.5</v>
          </cell>
          <cell r="F15">
            <v>75</v>
          </cell>
          <cell r="G15">
            <v>100</v>
          </cell>
          <cell r="H15">
            <v>100</v>
          </cell>
          <cell r="I15">
            <v>100</v>
          </cell>
        </row>
        <row r="16">
          <cell r="B16">
            <v>2035</v>
          </cell>
          <cell r="C16">
            <v>26.14</v>
          </cell>
          <cell r="D16">
            <v>18.75</v>
          </cell>
          <cell r="E16">
            <v>37.5</v>
          </cell>
          <cell r="F16">
            <v>75</v>
          </cell>
          <cell r="G16">
            <v>100</v>
          </cell>
          <cell r="H16">
            <v>100</v>
          </cell>
          <cell r="I16">
            <v>100</v>
          </cell>
        </row>
        <row r="17">
          <cell r="B17">
            <v>2036</v>
          </cell>
          <cell r="C17">
            <v>26.22</v>
          </cell>
          <cell r="D17">
            <v>18.75</v>
          </cell>
          <cell r="E17">
            <v>37.5</v>
          </cell>
          <cell r="F17">
            <v>75</v>
          </cell>
          <cell r="G17">
            <v>100</v>
          </cell>
          <cell r="H17">
            <v>100</v>
          </cell>
          <cell r="I17">
            <v>100</v>
          </cell>
        </row>
        <row r="18">
          <cell r="B18">
            <v>2037</v>
          </cell>
          <cell r="C18">
            <v>26.34</v>
          </cell>
          <cell r="D18">
            <v>18.75</v>
          </cell>
          <cell r="E18">
            <v>37.5</v>
          </cell>
          <cell r="F18">
            <v>75</v>
          </cell>
          <cell r="G18">
            <v>100</v>
          </cell>
          <cell r="H18">
            <v>100</v>
          </cell>
          <cell r="I18">
            <v>100</v>
          </cell>
        </row>
        <row r="19">
          <cell r="B19">
            <v>2038</v>
          </cell>
          <cell r="C19">
            <v>26.72</v>
          </cell>
          <cell r="D19">
            <v>18.75</v>
          </cell>
          <cell r="E19">
            <v>37.5</v>
          </cell>
          <cell r="F19">
            <v>75</v>
          </cell>
          <cell r="G19">
            <v>100</v>
          </cell>
          <cell r="H19">
            <v>100</v>
          </cell>
          <cell r="I19">
            <v>100</v>
          </cell>
        </row>
        <row r="20">
          <cell r="B20">
            <v>2039</v>
          </cell>
          <cell r="C20">
            <v>27.14</v>
          </cell>
          <cell r="D20">
            <v>18.75</v>
          </cell>
          <cell r="E20">
            <v>37.5</v>
          </cell>
          <cell r="F20">
            <v>75</v>
          </cell>
          <cell r="G20">
            <v>100</v>
          </cell>
          <cell r="H20">
            <v>100</v>
          </cell>
          <cell r="I20">
            <v>100</v>
          </cell>
        </row>
        <row r="21">
          <cell r="B21">
            <v>2040</v>
          </cell>
          <cell r="C21">
            <v>27.5</v>
          </cell>
          <cell r="D21">
            <v>18.75</v>
          </cell>
          <cell r="E21">
            <v>37.5</v>
          </cell>
          <cell r="F21">
            <v>75</v>
          </cell>
          <cell r="G21">
            <v>100</v>
          </cell>
          <cell r="H21">
            <v>100</v>
          </cell>
          <cell r="I21">
            <v>100</v>
          </cell>
        </row>
        <row r="22">
          <cell r="B22">
            <v>2041</v>
          </cell>
          <cell r="C22">
            <v>27.89</v>
          </cell>
          <cell r="D22">
            <v>18.75</v>
          </cell>
          <cell r="E22">
            <v>37.5</v>
          </cell>
          <cell r="F22">
            <v>75</v>
          </cell>
          <cell r="G22">
            <v>100</v>
          </cell>
          <cell r="H22">
            <v>100</v>
          </cell>
          <cell r="I22">
            <v>100</v>
          </cell>
        </row>
        <row r="23">
          <cell r="B23">
            <v>2042</v>
          </cell>
          <cell r="C23">
            <v>28.29</v>
          </cell>
          <cell r="D23">
            <v>18.75</v>
          </cell>
          <cell r="E23">
            <v>37.5</v>
          </cell>
          <cell r="F23">
            <v>75</v>
          </cell>
          <cell r="G23">
            <v>100</v>
          </cell>
          <cell r="H23">
            <v>100</v>
          </cell>
          <cell r="I23">
            <v>100</v>
          </cell>
        </row>
        <row r="24">
          <cell r="B24">
            <v>2043</v>
          </cell>
          <cell r="C24">
            <v>28.7</v>
          </cell>
          <cell r="D24">
            <v>18.75</v>
          </cell>
          <cell r="E24">
            <v>37.5</v>
          </cell>
          <cell r="F24">
            <v>75</v>
          </cell>
          <cell r="G24">
            <v>100</v>
          </cell>
          <cell r="H24">
            <v>100</v>
          </cell>
          <cell r="I24">
            <v>100</v>
          </cell>
        </row>
        <row r="25">
          <cell r="B25">
            <v>2044</v>
          </cell>
          <cell r="C25">
            <v>29.11</v>
          </cell>
          <cell r="D25">
            <v>18.75</v>
          </cell>
          <cell r="E25">
            <v>37.5</v>
          </cell>
          <cell r="F25">
            <v>75</v>
          </cell>
          <cell r="G25">
            <v>100</v>
          </cell>
          <cell r="H25">
            <v>100</v>
          </cell>
          <cell r="I25">
            <v>100</v>
          </cell>
        </row>
        <row r="26">
          <cell r="B26">
            <v>2045</v>
          </cell>
          <cell r="C26">
            <v>29.57</v>
          </cell>
          <cell r="D26">
            <v>18.75</v>
          </cell>
          <cell r="E26">
            <v>37.5</v>
          </cell>
          <cell r="F26">
            <v>75</v>
          </cell>
          <cell r="G26">
            <v>100</v>
          </cell>
          <cell r="H26">
            <v>100</v>
          </cell>
          <cell r="I26">
            <v>100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tions &amp; Inputs"/>
      <sheetName val="Capacity"/>
      <sheetName val="Resource1_Low_2hour_25_years"/>
      <sheetName val="Resource2_Low_4hour_25_years"/>
      <sheetName val="Resource3_Low_8hour_25_years"/>
    </sheetNames>
    <sheetDataSet>
      <sheetData sheetId="0"/>
      <sheetData sheetId="1"/>
      <sheetData sheetId="2">
        <row r="5">
          <cell r="B5" t="str">
            <v>Year</v>
          </cell>
          <cell r="C5" t="str">
            <v>Full Capacity Price ($/KW-YR)</v>
          </cell>
          <cell r="D5" t="str">
            <v>1 HR Capacity Credit (%)</v>
          </cell>
          <cell r="E5" t="str">
            <v>2 HR Capacity Credit (%)</v>
          </cell>
          <cell r="F5" t="str">
            <v>4 HR Capacity Credit (%)</v>
          </cell>
          <cell r="G5" t="str">
            <v>6 HR Capacity Credit (%)</v>
          </cell>
          <cell r="H5" t="str">
            <v>8 HR Capacity Credit (%)</v>
          </cell>
          <cell r="I5" t="str">
            <v>10 HR Capacity Credit (%)</v>
          </cell>
        </row>
        <row r="6">
          <cell r="B6">
            <v>2025</v>
          </cell>
          <cell r="C6">
            <v>27.35</v>
          </cell>
          <cell r="D6">
            <v>18.75</v>
          </cell>
          <cell r="E6">
            <v>37.5</v>
          </cell>
          <cell r="F6">
            <v>75</v>
          </cell>
          <cell r="G6">
            <v>100</v>
          </cell>
          <cell r="H6">
            <v>100</v>
          </cell>
          <cell r="I6">
            <v>100</v>
          </cell>
        </row>
        <row r="7">
          <cell r="B7">
            <v>2026</v>
          </cell>
          <cell r="C7">
            <v>27.34</v>
          </cell>
          <cell r="D7">
            <v>18.75</v>
          </cell>
          <cell r="E7">
            <v>37.5</v>
          </cell>
          <cell r="F7">
            <v>75</v>
          </cell>
          <cell r="G7">
            <v>100</v>
          </cell>
          <cell r="H7">
            <v>100</v>
          </cell>
          <cell r="I7">
            <v>100</v>
          </cell>
        </row>
        <row r="8">
          <cell r="B8">
            <v>2027</v>
          </cell>
          <cell r="C8">
            <v>26.93</v>
          </cell>
          <cell r="D8">
            <v>18.75</v>
          </cell>
          <cell r="E8">
            <v>37.5</v>
          </cell>
          <cell r="F8">
            <v>75</v>
          </cell>
          <cell r="G8">
            <v>100</v>
          </cell>
          <cell r="H8">
            <v>100</v>
          </cell>
          <cell r="I8">
            <v>100</v>
          </cell>
        </row>
        <row r="9">
          <cell r="B9">
            <v>2028</v>
          </cell>
          <cell r="C9">
            <v>26.66</v>
          </cell>
          <cell r="D9">
            <v>18.75</v>
          </cell>
          <cell r="E9">
            <v>37.5</v>
          </cell>
          <cell r="F9">
            <v>75</v>
          </cell>
          <cell r="G9">
            <v>100</v>
          </cell>
          <cell r="H9">
            <v>100</v>
          </cell>
          <cell r="I9">
            <v>100</v>
          </cell>
        </row>
        <row r="10">
          <cell r="B10">
            <v>2029</v>
          </cell>
          <cell r="C10">
            <v>26.17</v>
          </cell>
          <cell r="D10">
            <v>18.75</v>
          </cell>
          <cell r="E10">
            <v>37.5</v>
          </cell>
          <cell r="F10">
            <v>75</v>
          </cell>
          <cell r="G10">
            <v>100</v>
          </cell>
          <cell r="H10">
            <v>100</v>
          </cell>
          <cell r="I10">
            <v>100</v>
          </cell>
        </row>
        <row r="11">
          <cell r="B11">
            <v>2030</v>
          </cell>
          <cell r="C11">
            <v>25.85</v>
          </cell>
          <cell r="D11">
            <v>18.75</v>
          </cell>
          <cell r="E11">
            <v>37.5</v>
          </cell>
          <cell r="F11">
            <v>75</v>
          </cell>
          <cell r="G11">
            <v>100</v>
          </cell>
          <cell r="H11">
            <v>100</v>
          </cell>
          <cell r="I11">
            <v>100</v>
          </cell>
        </row>
        <row r="12">
          <cell r="B12">
            <v>2031</v>
          </cell>
          <cell r="C12">
            <v>25.74</v>
          </cell>
          <cell r="D12">
            <v>18.75</v>
          </cell>
          <cell r="E12">
            <v>37.5</v>
          </cell>
          <cell r="F12">
            <v>75</v>
          </cell>
          <cell r="G12">
            <v>100</v>
          </cell>
          <cell r="H12">
            <v>100</v>
          </cell>
          <cell r="I12">
            <v>100</v>
          </cell>
        </row>
        <row r="13">
          <cell r="B13">
            <v>2032</v>
          </cell>
          <cell r="C13">
            <v>25.83</v>
          </cell>
          <cell r="D13">
            <v>18.75</v>
          </cell>
          <cell r="E13">
            <v>37.5</v>
          </cell>
          <cell r="F13">
            <v>75</v>
          </cell>
          <cell r="G13">
            <v>100</v>
          </cell>
          <cell r="H13">
            <v>100</v>
          </cell>
          <cell r="I13">
            <v>100</v>
          </cell>
        </row>
        <row r="14">
          <cell r="B14">
            <v>2033</v>
          </cell>
          <cell r="C14">
            <v>25.91</v>
          </cell>
          <cell r="D14">
            <v>18.75</v>
          </cell>
          <cell r="E14">
            <v>37.5</v>
          </cell>
          <cell r="F14">
            <v>75</v>
          </cell>
          <cell r="G14">
            <v>100</v>
          </cell>
          <cell r="H14">
            <v>100</v>
          </cell>
          <cell r="I14">
            <v>100</v>
          </cell>
        </row>
        <row r="15">
          <cell r="B15">
            <v>2034</v>
          </cell>
          <cell r="C15">
            <v>26.03</v>
          </cell>
          <cell r="D15">
            <v>18.75</v>
          </cell>
          <cell r="E15">
            <v>37.5</v>
          </cell>
          <cell r="F15">
            <v>75</v>
          </cell>
          <cell r="G15">
            <v>100</v>
          </cell>
          <cell r="H15">
            <v>100</v>
          </cell>
          <cell r="I15">
            <v>100</v>
          </cell>
        </row>
        <row r="16">
          <cell r="B16">
            <v>2035</v>
          </cell>
          <cell r="C16">
            <v>26.14</v>
          </cell>
          <cell r="D16">
            <v>18.75</v>
          </cell>
          <cell r="E16">
            <v>37.5</v>
          </cell>
          <cell r="F16">
            <v>75</v>
          </cell>
          <cell r="G16">
            <v>100</v>
          </cell>
          <cell r="H16">
            <v>100</v>
          </cell>
          <cell r="I16">
            <v>100</v>
          </cell>
        </row>
        <row r="17">
          <cell r="B17">
            <v>2036</v>
          </cell>
          <cell r="C17">
            <v>26.22</v>
          </cell>
          <cell r="D17">
            <v>18.75</v>
          </cell>
          <cell r="E17">
            <v>37.5</v>
          </cell>
          <cell r="F17">
            <v>75</v>
          </cell>
          <cell r="G17">
            <v>100</v>
          </cell>
          <cell r="H17">
            <v>100</v>
          </cell>
          <cell r="I17">
            <v>100</v>
          </cell>
        </row>
        <row r="18">
          <cell r="B18">
            <v>2037</v>
          </cell>
          <cell r="C18">
            <v>26.34</v>
          </cell>
          <cell r="D18">
            <v>18.75</v>
          </cell>
          <cell r="E18">
            <v>37.5</v>
          </cell>
          <cell r="F18">
            <v>75</v>
          </cell>
          <cell r="G18">
            <v>100</v>
          </cell>
          <cell r="H18">
            <v>100</v>
          </cell>
          <cell r="I18">
            <v>100</v>
          </cell>
        </row>
        <row r="19">
          <cell r="B19">
            <v>2038</v>
          </cell>
          <cell r="C19">
            <v>26.72</v>
          </cell>
          <cell r="D19">
            <v>18.75</v>
          </cell>
          <cell r="E19">
            <v>37.5</v>
          </cell>
          <cell r="F19">
            <v>75</v>
          </cell>
          <cell r="G19">
            <v>100</v>
          </cell>
          <cell r="H19">
            <v>100</v>
          </cell>
          <cell r="I19">
            <v>100</v>
          </cell>
        </row>
        <row r="20">
          <cell r="B20">
            <v>2039</v>
          </cell>
          <cell r="C20">
            <v>27.14</v>
          </cell>
          <cell r="D20">
            <v>18.75</v>
          </cell>
          <cell r="E20">
            <v>37.5</v>
          </cell>
          <cell r="F20">
            <v>75</v>
          </cell>
          <cell r="G20">
            <v>100</v>
          </cell>
          <cell r="H20">
            <v>100</v>
          </cell>
          <cell r="I20">
            <v>100</v>
          </cell>
        </row>
        <row r="21">
          <cell r="B21">
            <v>2040</v>
          </cell>
          <cell r="C21">
            <v>27.5</v>
          </cell>
          <cell r="D21">
            <v>18.75</v>
          </cell>
          <cell r="E21">
            <v>37.5</v>
          </cell>
          <cell r="F21">
            <v>75</v>
          </cell>
          <cell r="G21">
            <v>100</v>
          </cell>
          <cell r="H21">
            <v>100</v>
          </cell>
          <cell r="I21">
            <v>100</v>
          </cell>
        </row>
        <row r="22">
          <cell r="B22">
            <v>2041</v>
          </cell>
          <cell r="C22">
            <v>27.89</v>
          </cell>
          <cell r="D22">
            <v>18.75</v>
          </cell>
          <cell r="E22">
            <v>37.5</v>
          </cell>
          <cell r="F22">
            <v>75</v>
          </cell>
          <cell r="G22">
            <v>100</v>
          </cell>
          <cell r="H22">
            <v>100</v>
          </cell>
          <cell r="I22">
            <v>100</v>
          </cell>
        </row>
        <row r="23">
          <cell r="B23">
            <v>2042</v>
          </cell>
          <cell r="C23">
            <v>28.29</v>
          </cell>
          <cell r="D23">
            <v>18.75</v>
          </cell>
          <cell r="E23">
            <v>37.5</v>
          </cell>
          <cell r="F23">
            <v>75</v>
          </cell>
          <cell r="G23">
            <v>100</v>
          </cell>
          <cell r="H23">
            <v>100</v>
          </cell>
          <cell r="I23">
            <v>100</v>
          </cell>
        </row>
        <row r="24">
          <cell r="B24">
            <v>2043</v>
          </cell>
          <cell r="C24">
            <v>28.7</v>
          </cell>
          <cell r="D24">
            <v>18.75</v>
          </cell>
          <cell r="E24">
            <v>37.5</v>
          </cell>
          <cell r="F24">
            <v>75</v>
          </cell>
          <cell r="G24">
            <v>100</v>
          </cell>
          <cell r="H24">
            <v>100</v>
          </cell>
          <cell r="I24">
            <v>100</v>
          </cell>
        </row>
        <row r="25">
          <cell r="B25">
            <v>2044</v>
          </cell>
          <cell r="C25">
            <v>29.11</v>
          </cell>
          <cell r="D25">
            <v>18.75</v>
          </cell>
          <cell r="E25">
            <v>37.5</v>
          </cell>
          <cell r="F25">
            <v>75</v>
          </cell>
          <cell r="G25">
            <v>100</v>
          </cell>
          <cell r="H25">
            <v>100</v>
          </cell>
          <cell r="I25">
            <v>100</v>
          </cell>
        </row>
        <row r="26">
          <cell r="B26">
            <v>2045</v>
          </cell>
          <cell r="C26">
            <v>29.57</v>
          </cell>
          <cell r="D26">
            <v>18.75</v>
          </cell>
          <cell r="E26">
            <v>37.5</v>
          </cell>
          <cell r="F26">
            <v>75</v>
          </cell>
          <cell r="G26">
            <v>100</v>
          </cell>
          <cell r="H26">
            <v>100</v>
          </cell>
          <cell r="I26">
            <v>100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AECD-4ECF-1443-938B-CA7CD1F69B12}">
  <dimension ref="A2:AG41"/>
  <sheetViews>
    <sheetView zoomScale="75" workbookViewId="0">
      <selection activeCell="B8" sqref="B8"/>
    </sheetView>
  </sheetViews>
  <sheetFormatPr defaultColWidth="8.85546875" defaultRowHeight="15"/>
  <cols>
    <col min="2" max="2" width="31.7109375" customWidth="1"/>
    <col min="3" max="30" width="13.7109375" customWidth="1"/>
  </cols>
  <sheetData>
    <row r="2" spans="1:33" ht="15.95" thickBot="1"/>
    <row r="3" spans="1:33" ht="15.95" thickBot="1">
      <c r="B3" s="23"/>
      <c r="C3" s="24" t="s">
        <v>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33" ht="17.100000000000001" thickBot="1">
      <c r="A4" s="1"/>
      <c r="B4" s="23" t="s">
        <v>1</v>
      </c>
      <c r="C4" s="2">
        <v>2025</v>
      </c>
      <c r="D4" s="2">
        <v>2026</v>
      </c>
      <c r="E4" s="2">
        <v>2027</v>
      </c>
      <c r="F4" s="2">
        <v>2028</v>
      </c>
      <c r="G4" s="2">
        <v>2029</v>
      </c>
      <c r="H4" s="2">
        <v>2030</v>
      </c>
      <c r="I4" s="2">
        <v>2031</v>
      </c>
      <c r="J4" s="2">
        <v>2032</v>
      </c>
      <c r="K4" s="2">
        <v>2033</v>
      </c>
      <c r="L4" s="2">
        <v>2034</v>
      </c>
      <c r="M4" s="2">
        <v>2035</v>
      </c>
      <c r="N4" s="2">
        <v>2036</v>
      </c>
      <c r="O4" s="2">
        <v>2037</v>
      </c>
      <c r="P4" s="2">
        <v>2038</v>
      </c>
      <c r="Q4" s="2">
        <v>2039</v>
      </c>
      <c r="R4" s="2">
        <v>2040</v>
      </c>
      <c r="S4" s="2">
        <v>2041</v>
      </c>
      <c r="T4" s="2">
        <v>2042</v>
      </c>
      <c r="U4" s="2">
        <v>2043</v>
      </c>
      <c r="V4" s="2">
        <v>2044</v>
      </c>
      <c r="W4" s="2">
        <v>2045</v>
      </c>
      <c r="X4" s="2">
        <v>2046</v>
      </c>
      <c r="Y4" s="2">
        <v>2047</v>
      </c>
      <c r="Z4" s="2">
        <v>2048</v>
      </c>
      <c r="AA4" s="2">
        <v>2049</v>
      </c>
      <c r="AB4" s="3"/>
      <c r="AC4" s="23" t="s">
        <v>2</v>
      </c>
    </row>
    <row r="5" spans="1:33">
      <c r="A5" s="1"/>
      <c r="B5" s="22" t="s">
        <v>3</v>
      </c>
      <c r="C5" s="4">
        <f t="shared" ref="C5:L10" ca="1" si="0">HLOOKUP(C$4,INDIRECT("'"&amp;$B5&amp;"'!$B$"&amp; MATCH("Year",INDIRECT("'"&amp;$B5&amp;"'!$A:$A"),0) &amp;":$AA$25"),$AC$5-MATCH("Year",INDIRECT("'"&amp;$B5&amp;"'!$A:$A"),0)+1, FALSE)</f>
        <v>22987906.383568998</v>
      </c>
      <c r="D5" s="4">
        <f t="shared" ca="1" si="0"/>
        <v>23270082.411162999</v>
      </c>
      <c r="E5" s="4">
        <f t="shared" ca="1" si="0"/>
        <v>22906521.153156996</v>
      </c>
      <c r="F5" s="4">
        <f t="shared" ca="1" si="0"/>
        <v>25856770.123207003</v>
      </c>
      <c r="G5" s="4">
        <f t="shared" ca="1" si="0"/>
        <v>26902084.209519003</v>
      </c>
      <c r="H5" s="4">
        <f t="shared" ca="1" si="0"/>
        <v>29054308.624961998</v>
      </c>
      <c r="I5" s="4">
        <f t="shared" ca="1" si="0"/>
        <v>32156248.326114558</v>
      </c>
      <c r="J5" s="4">
        <f t="shared" ca="1" si="0"/>
        <v>33329443.421215083</v>
      </c>
      <c r="K5" s="4">
        <f t="shared" ca="1" si="0"/>
        <v>35299640.635368139</v>
      </c>
      <c r="L5" s="4">
        <f t="shared" ca="1" si="0"/>
        <v>36365116.893378429</v>
      </c>
      <c r="M5" s="4">
        <f t="shared" ref="M5:AA10" ca="1" si="1">HLOOKUP(M$4,INDIRECT("'"&amp;$B5&amp;"'!$B$"&amp; MATCH("Year",INDIRECT("'"&amp;$B5&amp;"'!$A:$A"),0) &amp;":$AA$25"),$AC$5-MATCH("Year",INDIRECT("'"&amp;$B5&amp;"'!$A:$A"),0)+1, FALSE)</f>
        <v>35946291.889756605</v>
      </c>
      <c r="N5" s="4">
        <f t="shared" ca="1" si="1"/>
        <v>37096697.474574134</v>
      </c>
      <c r="O5" s="4">
        <f t="shared" ca="1" si="1"/>
        <v>39218115.335209429</v>
      </c>
      <c r="P5" s="4">
        <f t="shared" ca="1" si="1"/>
        <v>38608239.196594179</v>
      </c>
      <c r="Q5" s="4">
        <f t="shared" ca="1" si="1"/>
        <v>38810381.994907536</v>
      </c>
      <c r="R5" s="4">
        <f t="shared" ca="1" si="1"/>
        <v>40385489.767104365</v>
      </c>
      <c r="S5" s="4">
        <f t="shared" ca="1" si="1"/>
        <v>42040648.445686594</v>
      </c>
      <c r="T5" s="4">
        <f t="shared" ca="1" si="1"/>
        <v>41365376.191289149</v>
      </c>
      <c r="U5" s="4">
        <f t="shared" ca="1" si="1"/>
        <v>43653361.445140965</v>
      </c>
      <c r="V5" s="4">
        <f t="shared" ca="1" si="1"/>
        <v>40087659.589350484</v>
      </c>
      <c r="W5" s="4">
        <f t="shared" ca="1" si="1"/>
        <v>20236600.567808997</v>
      </c>
      <c r="X5" s="4">
        <f t="shared" ca="1" si="1"/>
        <v>20229743.053305499</v>
      </c>
      <c r="Y5" s="4">
        <f t="shared" ca="1" si="1"/>
        <v>20222885.538801998</v>
      </c>
      <c r="Z5" s="4">
        <f t="shared" ca="1" si="1"/>
        <v>20156985.947914496</v>
      </c>
      <c r="AA5" s="4">
        <f t="shared" ca="1" si="1"/>
        <v>20091086.357026998</v>
      </c>
      <c r="AB5" s="3"/>
      <c r="AC5" s="5">
        <f>MATCH($C$3,[1]Base_2hour!$A:$A,0)</f>
        <v>18</v>
      </c>
      <c r="AD5" s="18">
        <f ca="1">SUM(C5:V5)</f>
        <v>685340383.51126671</v>
      </c>
      <c r="AE5" s="18">
        <f ca="1">AVERAGE(C15:V15)</f>
        <v>171.33509587781663</v>
      </c>
      <c r="AF5" s="19">
        <f ca="1">MIN(C35:V35)</f>
        <v>225.61819159825001</v>
      </c>
      <c r="AG5" s="19">
        <f ca="1">MAX(C35:V35)</f>
        <v>305.65585208067711</v>
      </c>
    </row>
    <row r="6" spans="1:33">
      <c r="A6" s="1"/>
      <c r="B6" s="1" t="s">
        <v>4</v>
      </c>
      <c r="C6" s="4">
        <f t="shared" ca="1" si="0"/>
        <v>22201255.671607003</v>
      </c>
      <c r="D6" s="4">
        <f t="shared" ca="1" si="0"/>
        <v>22916983.240195002</v>
      </c>
      <c r="E6" s="4">
        <f t="shared" ca="1" si="0"/>
        <v>22717990.988518998</v>
      </c>
      <c r="F6" s="4">
        <f t="shared" ca="1" si="0"/>
        <v>24419271.740936998</v>
      </c>
      <c r="G6" s="4">
        <f t="shared" ca="1" si="0"/>
        <v>26131384.334241997</v>
      </c>
      <c r="H6" s="4">
        <f t="shared" ca="1" si="0"/>
        <v>27220679.850545999</v>
      </c>
      <c r="I6" s="4">
        <f t="shared" ca="1" si="0"/>
        <v>31262473.266245559</v>
      </c>
      <c r="J6" s="4">
        <f t="shared" ca="1" si="0"/>
        <v>32394002.112760086</v>
      </c>
      <c r="K6" s="4">
        <f t="shared" ca="1" si="0"/>
        <v>33582010.017807141</v>
      </c>
      <c r="L6" s="4">
        <f t="shared" ca="1" si="0"/>
        <v>35313321.923060432</v>
      </c>
      <c r="M6" s="4">
        <f t="shared" ca="1" si="1"/>
        <v>35633134.410556614</v>
      </c>
      <c r="N6" s="4">
        <f t="shared" ca="1" si="1"/>
        <v>35253311.173439138</v>
      </c>
      <c r="O6" s="4">
        <f t="shared" ca="1" si="1"/>
        <v>36690294.548903428</v>
      </c>
      <c r="P6" s="4">
        <f t="shared" ca="1" si="1"/>
        <v>37066221.302401178</v>
      </c>
      <c r="Q6" s="4">
        <f t="shared" ca="1" si="1"/>
        <v>37936126.447554529</v>
      </c>
      <c r="R6" s="4">
        <f t="shared" ca="1" si="1"/>
        <v>39196982.268070363</v>
      </c>
      <c r="S6" s="4">
        <f t="shared" ca="1" si="1"/>
        <v>39776116.776506595</v>
      </c>
      <c r="T6" s="4">
        <f t="shared" ca="1" si="1"/>
        <v>39447842.787249148</v>
      </c>
      <c r="U6" s="4">
        <f t="shared" ca="1" si="1"/>
        <v>40755477.603440963</v>
      </c>
      <c r="V6" s="4">
        <f t="shared" ca="1" si="1"/>
        <v>38861399.641006492</v>
      </c>
      <c r="W6" s="4">
        <f t="shared" ca="1" si="1"/>
        <v>19031582.267155997</v>
      </c>
      <c r="X6" s="4">
        <f t="shared" ca="1" si="1"/>
        <v>19027508.241292</v>
      </c>
      <c r="Y6" s="4">
        <f t="shared" ca="1" si="1"/>
        <v>19023434.215427998</v>
      </c>
      <c r="Z6" s="4">
        <f t="shared" ca="1" si="1"/>
        <v>18993119.006297</v>
      </c>
      <c r="AA6" s="4">
        <f t="shared" ca="1" si="1"/>
        <v>18962803.797165997</v>
      </c>
      <c r="AB6" s="3"/>
      <c r="AC6" s="20"/>
      <c r="AD6" s="18"/>
      <c r="AE6" s="18"/>
      <c r="AF6" s="19"/>
      <c r="AG6" s="19"/>
    </row>
    <row r="7" spans="1:33">
      <c r="A7" s="1"/>
      <c r="B7" s="1" t="s">
        <v>5</v>
      </c>
      <c r="C7" s="4">
        <f t="shared" ca="1" si="0"/>
        <v>26496961.642562997</v>
      </c>
      <c r="D7" s="4">
        <f t="shared" ca="1" si="0"/>
        <v>26525730.484860003</v>
      </c>
      <c r="E7" s="4">
        <f t="shared" ca="1" si="0"/>
        <v>26060266.437913001</v>
      </c>
      <c r="F7" s="4">
        <f t="shared" ca="1" si="0"/>
        <v>28711128.855601002</v>
      </c>
      <c r="G7" s="4">
        <f t="shared" ca="1" si="0"/>
        <v>29498932.649257004</v>
      </c>
      <c r="H7" s="4">
        <f t="shared" ca="1" si="0"/>
        <v>31659994.917882998</v>
      </c>
      <c r="I7" s="4">
        <f t="shared" ca="1" si="0"/>
        <v>34745751.346726567</v>
      </c>
      <c r="J7" s="4">
        <f t="shared" ca="1" si="0"/>
        <v>36016286.895565093</v>
      </c>
      <c r="K7" s="4">
        <f t="shared" ca="1" si="0"/>
        <v>37986304.734929144</v>
      </c>
      <c r="L7" s="4">
        <f t="shared" ca="1" si="0"/>
        <v>39087234.046522431</v>
      </c>
      <c r="M7" s="4">
        <f t="shared" ca="1" si="1"/>
        <v>38736059.759575605</v>
      </c>
      <c r="N7" s="4">
        <f t="shared" ca="1" si="1"/>
        <v>40300305.27405414</v>
      </c>
      <c r="O7" s="4">
        <f t="shared" ca="1" si="1"/>
        <v>42064795.398638427</v>
      </c>
      <c r="P7" s="4">
        <f t="shared" ca="1" si="1"/>
        <v>41743408.713040188</v>
      </c>
      <c r="Q7" s="4">
        <f t="shared" ca="1" si="1"/>
        <v>42250410.689997531</v>
      </c>
      <c r="R7" s="4">
        <f t="shared" ca="1" si="1"/>
        <v>43786565.59576837</v>
      </c>
      <c r="S7" s="4">
        <f t="shared" ca="1" si="1"/>
        <v>45379705.494087599</v>
      </c>
      <c r="T7" s="4">
        <f t="shared" ca="1" si="1"/>
        <v>44637788.339990161</v>
      </c>
      <c r="U7" s="4">
        <f t="shared" ca="1" si="1"/>
        <v>46979822.291114964</v>
      </c>
      <c r="V7" s="4">
        <f t="shared" ca="1" si="1"/>
        <v>43233522.31332548</v>
      </c>
      <c r="W7" s="4">
        <f t="shared" ca="1" si="1"/>
        <v>20236600.567808997</v>
      </c>
      <c r="X7" s="4">
        <f t="shared" ca="1" si="1"/>
        <v>20229743.053305499</v>
      </c>
      <c r="Y7" s="4">
        <f t="shared" ca="1" si="1"/>
        <v>20222885.538801998</v>
      </c>
      <c r="Z7" s="4">
        <f t="shared" ca="1" si="1"/>
        <v>20156985.947914496</v>
      </c>
      <c r="AA7" s="4">
        <f t="shared" ca="1" si="1"/>
        <v>20091086.357026998</v>
      </c>
      <c r="AB7" s="3"/>
      <c r="AC7" s="20"/>
      <c r="AD7" s="18"/>
      <c r="AE7" s="18"/>
      <c r="AF7" s="19"/>
      <c r="AG7" s="19"/>
    </row>
    <row r="8" spans="1:33">
      <c r="A8" s="1"/>
      <c r="B8" s="22" t="s">
        <v>6</v>
      </c>
      <c r="C8" s="4">
        <f t="shared" ca="1" si="0"/>
        <v>27147141.173636001</v>
      </c>
      <c r="D8" s="4">
        <f t="shared" ca="1" si="0"/>
        <v>27397411.073061001</v>
      </c>
      <c r="E8" s="4">
        <f t="shared" ca="1" si="0"/>
        <v>27223397.132438999</v>
      </c>
      <c r="F8" s="4">
        <f t="shared" ca="1" si="0"/>
        <v>29840294.352891002</v>
      </c>
      <c r="G8" s="4">
        <f t="shared" ca="1" si="0"/>
        <v>30650379.841728002</v>
      </c>
      <c r="H8" s="4">
        <f t="shared" ca="1" si="0"/>
        <v>32632237.683708999</v>
      </c>
      <c r="I8" s="4">
        <f t="shared" ca="1" si="0"/>
        <v>35764169.98464556</v>
      </c>
      <c r="J8" s="4">
        <f t="shared" ca="1" si="0"/>
        <v>37103132.097423092</v>
      </c>
      <c r="K8" s="4">
        <f t="shared" ca="1" si="0"/>
        <v>38863010.862175144</v>
      </c>
      <c r="L8" s="4">
        <f t="shared" ca="1" si="0"/>
        <v>40239943.835041434</v>
      </c>
      <c r="M8" s="4">
        <f t="shared" ca="1" si="1"/>
        <v>39840480.738685608</v>
      </c>
      <c r="N8" s="4">
        <f t="shared" ca="1" si="1"/>
        <v>41188219.896639131</v>
      </c>
      <c r="O8" s="4">
        <f t="shared" ca="1" si="1"/>
        <v>43194031.107683435</v>
      </c>
      <c r="P8" s="4">
        <f t="shared" ca="1" si="1"/>
        <v>42664352.656846188</v>
      </c>
      <c r="Q8" s="4">
        <f t="shared" ca="1" si="1"/>
        <v>43389677.752528526</v>
      </c>
      <c r="R8" s="4">
        <f t="shared" ca="1" si="1"/>
        <v>45021968.656757362</v>
      </c>
      <c r="S8" s="4">
        <f t="shared" ca="1" si="1"/>
        <v>46579581.836489595</v>
      </c>
      <c r="T8" s="4">
        <f t="shared" ca="1" si="1"/>
        <v>46410002.636396147</v>
      </c>
      <c r="U8" s="4">
        <f t="shared" ca="1" si="1"/>
        <v>48301273.590671971</v>
      </c>
      <c r="V8" s="4">
        <f t="shared" ca="1" si="1"/>
        <v>44976540.600719482</v>
      </c>
      <c r="W8" s="4">
        <f t="shared" ca="1" si="1"/>
        <v>22224992.274713997</v>
      </c>
      <c r="X8" s="4">
        <f t="shared" ca="1" si="1"/>
        <v>22222752.833857998</v>
      </c>
      <c r="Y8" s="4">
        <f t="shared" ca="1" si="1"/>
        <v>22220513.393002</v>
      </c>
      <c r="Z8" s="4">
        <f t="shared" ca="1" si="1"/>
        <v>21258197.215163</v>
      </c>
      <c r="AA8" s="4">
        <f t="shared" ca="1" si="1"/>
        <v>20295881.037324004</v>
      </c>
      <c r="AB8" s="3"/>
      <c r="AC8" s="20"/>
      <c r="AD8" s="18"/>
      <c r="AE8" s="18"/>
      <c r="AF8" s="19"/>
      <c r="AG8" s="19"/>
    </row>
    <row r="9" spans="1:33">
      <c r="A9" s="1"/>
      <c r="B9" s="1" t="s">
        <v>7</v>
      </c>
      <c r="C9" s="4">
        <f t="shared" ca="1" si="0"/>
        <v>26879214.152775999</v>
      </c>
      <c r="D9" s="4">
        <f t="shared" ca="1" si="0"/>
        <v>27452602.996423002</v>
      </c>
      <c r="E9" s="4">
        <f t="shared" ca="1" si="0"/>
        <v>27278751.687549002</v>
      </c>
      <c r="F9" s="4">
        <f t="shared" ca="1" si="0"/>
        <v>28775383.032521002</v>
      </c>
      <c r="G9" s="4">
        <f t="shared" ca="1" si="0"/>
        <v>30012821.610495999</v>
      </c>
      <c r="H9" s="4">
        <f t="shared" ca="1" si="0"/>
        <v>31187332.702888999</v>
      </c>
      <c r="I9" s="4">
        <f t="shared" ca="1" si="0"/>
        <v>35077315.818093561</v>
      </c>
      <c r="J9" s="4">
        <f t="shared" ca="1" si="0"/>
        <v>36394771.440855086</v>
      </c>
      <c r="K9" s="4">
        <f t="shared" ca="1" si="0"/>
        <v>37488035.243979141</v>
      </c>
      <c r="L9" s="4">
        <f t="shared" ca="1" si="0"/>
        <v>39341785.25575643</v>
      </c>
      <c r="M9" s="4">
        <f t="shared" ca="1" si="1"/>
        <v>39735557.583802611</v>
      </c>
      <c r="N9" s="4">
        <f t="shared" ca="1" si="1"/>
        <v>39630586.082977138</v>
      </c>
      <c r="O9" s="4">
        <f t="shared" ca="1" si="1"/>
        <v>40995550.121707432</v>
      </c>
      <c r="P9" s="4">
        <f t="shared" ca="1" si="1"/>
        <v>41400344.180510186</v>
      </c>
      <c r="Q9" s="4">
        <f t="shared" ca="1" si="1"/>
        <v>42824091.12571653</v>
      </c>
      <c r="R9" s="4">
        <f t="shared" ca="1" si="1"/>
        <v>44108485.449026369</v>
      </c>
      <c r="S9" s="4">
        <f t="shared" ca="1" si="1"/>
        <v>44758775.956318602</v>
      </c>
      <c r="T9" s="4">
        <f t="shared" ca="1" si="1"/>
        <v>44663804.666965149</v>
      </c>
      <c r="U9" s="4">
        <f t="shared" ca="1" si="1"/>
        <v>45977246.561677955</v>
      </c>
      <c r="V9" s="4">
        <f t="shared" ca="1" si="1"/>
        <v>44025221.183397487</v>
      </c>
      <c r="W9" s="4">
        <f t="shared" ca="1" si="1"/>
        <v>20869459.340427998</v>
      </c>
      <c r="X9" s="4">
        <f t="shared" ca="1" si="1"/>
        <v>20868012.229235999</v>
      </c>
      <c r="Y9" s="4">
        <f t="shared" ca="1" si="1"/>
        <v>20866565.118044</v>
      </c>
      <c r="Z9" s="4">
        <f t="shared" ca="1" si="1"/>
        <v>19962373.647811003</v>
      </c>
      <c r="AA9" s="4">
        <f t="shared" ca="1" si="1"/>
        <v>19058182.177578002</v>
      </c>
      <c r="AB9" s="3"/>
      <c r="AC9" s="20"/>
      <c r="AD9" s="18"/>
      <c r="AE9" s="18"/>
      <c r="AF9" s="19"/>
      <c r="AG9" s="19"/>
    </row>
    <row r="10" spans="1:33" ht="15.95" thickBot="1">
      <c r="A10" s="1"/>
      <c r="B10" s="1" t="s">
        <v>8</v>
      </c>
      <c r="C10" s="4">
        <f t="shared" ca="1" si="0"/>
        <v>28302289.133254997</v>
      </c>
      <c r="D10" s="4">
        <f t="shared" ca="1" si="0"/>
        <v>28332508.886886999</v>
      </c>
      <c r="E10" s="4">
        <f t="shared" ca="1" si="0"/>
        <v>27736305.249626998</v>
      </c>
      <c r="F10" s="4">
        <f t="shared" ca="1" si="0"/>
        <v>30295507.598933998</v>
      </c>
      <c r="G10" s="4">
        <f t="shared" ca="1" si="0"/>
        <v>30961732.725343999</v>
      </c>
      <c r="H10" s="4">
        <f t="shared" ca="1" si="0"/>
        <v>33079316.250048999</v>
      </c>
      <c r="I10" s="4">
        <f t="shared" ca="1" si="0"/>
        <v>36105708.112258561</v>
      </c>
      <c r="J10" s="4">
        <f t="shared" ca="1" si="0"/>
        <v>37424318.492158093</v>
      </c>
      <c r="K10" s="4">
        <f t="shared" ca="1" si="0"/>
        <v>39383377.907910146</v>
      </c>
      <c r="L10" s="4">
        <f t="shared" ca="1" si="0"/>
        <v>40462303.258608431</v>
      </c>
      <c r="M10" s="4">
        <f t="shared" ca="1" si="1"/>
        <v>40166795.904560611</v>
      </c>
      <c r="N10" s="4">
        <f t="shared" ca="1" si="1"/>
        <v>41744349.534402132</v>
      </c>
      <c r="O10" s="4">
        <f t="shared" ca="1" si="1"/>
        <v>43492763.322451428</v>
      </c>
      <c r="P10" s="4">
        <f t="shared" ca="1" si="1"/>
        <v>43224614.217972182</v>
      </c>
      <c r="Q10" s="4">
        <f t="shared" ca="1" si="1"/>
        <v>43773666.127741538</v>
      </c>
      <c r="R10" s="4">
        <f t="shared" ca="1" si="1"/>
        <v>45394047.269331381</v>
      </c>
      <c r="S10" s="4">
        <f t="shared" ca="1" si="1"/>
        <v>46977909.863962598</v>
      </c>
      <c r="T10" s="4">
        <f t="shared" ca="1" si="1"/>
        <v>46368974.525666155</v>
      </c>
      <c r="U10" s="4">
        <f t="shared" ca="1" si="1"/>
        <v>48713623.632370971</v>
      </c>
      <c r="V10" s="4">
        <f t="shared" ca="1" si="1"/>
        <v>45203117.596371487</v>
      </c>
      <c r="W10" s="4">
        <f t="shared" ca="1" si="1"/>
        <v>22224992.274713997</v>
      </c>
      <c r="X10" s="4">
        <f t="shared" ca="1" si="1"/>
        <v>22222752.833857998</v>
      </c>
      <c r="Y10" s="4">
        <f t="shared" ca="1" si="1"/>
        <v>22220513.393002</v>
      </c>
      <c r="Z10" s="4">
        <f t="shared" ca="1" si="1"/>
        <v>21258197.215163</v>
      </c>
      <c r="AA10" s="4">
        <f t="shared" ca="1" si="1"/>
        <v>20295881.037324004</v>
      </c>
      <c r="AB10" s="3"/>
      <c r="AD10" s="18">
        <f ca="1">SUM(C10:V10)</f>
        <v>777143229.60986173</v>
      </c>
      <c r="AE10" s="18">
        <f ca="1">AVERAGE(C20:V20)</f>
        <v>194.28580740246542</v>
      </c>
      <c r="AF10" s="19">
        <f ca="1">MIN(C40:V40)</f>
        <v>172.3156284732552</v>
      </c>
      <c r="AG10" s="19">
        <f ca="1">MAX(C40:V40)</f>
        <v>213.9876625327343</v>
      </c>
    </row>
    <row r="11" spans="1:3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3" spans="1:33" ht="15.95" thickBot="1">
      <c r="B13" s="23"/>
      <c r="C13" s="24" t="s">
        <v>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33" ht="17.100000000000001" thickBot="1">
      <c r="A14" s="1"/>
      <c r="B14" s="23" t="s">
        <v>1</v>
      </c>
      <c r="C14" s="2">
        <v>2025</v>
      </c>
      <c r="D14" s="2">
        <v>2026</v>
      </c>
      <c r="E14" s="2">
        <v>2027</v>
      </c>
      <c r="F14" s="2">
        <v>2028</v>
      </c>
      <c r="G14" s="2">
        <v>2029</v>
      </c>
      <c r="H14" s="2">
        <v>2030</v>
      </c>
      <c r="I14" s="2">
        <v>2031</v>
      </c>
      <c r="J14" s="2">
        <v>2032</v>
      </c>
      <c r="K14" s="2">
        <v>2033</v>
      </c>
      <c r="L14" s="2">
        <v>2034</v>
      </c>
      <c r="M14" s="2">
        <v>2035</v>
      </c>
      <c r="N14" s="2">
        <v>2036</v>
      </c>
      <c r="O14" s="2">
        <v>2037</v>
      </c>
      <c r="P14" s="2">
        <v>2038</v>
      </c>
      <c r="Q14" s="2">
        <v>2039</v>
      </c>
      <c r="R14" s="2">
        <v>2040</v>
      </c>
      <c r="S14" s="2">
        <v>2041</v>
      </c>
      <c r="T14" s="2">
        <v>2042</v>
      </c>
      <c r="U14" s="2">
        <v>2043</v>
      </c>
      <c r="V14" s="2">
        <v>2044</v>
      </c>
      <c r="W14" s="2">
        <v>2045</v>
      </c>
      <c r="X14" s="2">
        <v>2046</v>
      </c>
      <c r="Y14" s="2">
        <v>2047</v>
      </c>
      <c r="Z14" s="2">
        <v>2048</v>
      </c>
      <c r="AA14" s="2">
        <v>2049</v>
      </c>
      <c r="AB14" s="3"/>
      <c r="AC14" s="23" t="s">
        <v>2</v>
      </c>
    </row>
    <row r="15" spans="1:33" ht="15.95" thickBot="1">
      <c r="A15" s="1"/>
      <c r="B15" s="1" t="s">
        <v>3</v>
      </c>
      <c r="C15" s="4">
        <f t="shared" ref="C15:L20" ca="1" si="2">HLOOKUP(C$14,INDIRECT("'"&amp;$B15&amp;"'!$B$"&amp; MATCH("Year",INDIRECT("'"&amp;$B15&amp;"'!$A:$A"),0) &amp;":$AA$25"),$AC$15-MATCH("Year",INDIRECT("'"&amp;$B15&amp;"'!$A:$A"),0)+1, FALSE)</f>
        <v>114.93953191784499</v>
      </c>
      <c r="D15" s="4">
        <f t="shared" ca="1" si="2"/>
        <v>116.35041205581499</v>
      </c>
      <c r="E15" s="4">
        <f t="shared" ca="1" si="2"/>
        <v>114.53260576578498</v>
      </c>
      <c r="F15" s="4">
        <f t="shared" ca="1" si="2"/>
        <v>129.28385061603501</v>
      </c>
      <c r="G15" s="4">
        <f t="shared" ca="1" si="2"/>
        <v>134.510421047595</v>
      </c>
      <c r="H15" s="4">
        <f t="shared" ca="1" si="2"/>
        <v>145.27154312480997</v>
      </c>
      <c r="I15" s="4">
        <f t="shared" ca="1" si="2"/>
        <v>160.78124163057279</v>
      </c>
      <c r="J15" s="4">
        <f t="shared" ca="1" si="2"/>
        <v>166.6472171060754</v>
      </c>
      <c r="K15" s="4">
        <f t="shared" ca="1" si="2"/>
        <v>176.49820317684069</v>
      </c>
      <c r="L15" s="4">
        <f t="shared" ca="1" si="2"/>
        <v>181.82558446689214</v>
      </c>
      <c r="M15" s="4">
        <f t="shared" ref="M15:AA20" ca="1" si="3">HLOOKUP(M$14,INDIRECT("'"&amp;$B15&amp;"'!$B$"&amp; MATCH("Year",INDIRECT("'"&amp;$B15&amp;"'!$A:$A"),0) &amp;":$AA$25"),$AC$15-MATCH("Year",INDIRECT("'"&amp;$B15&amp;"'!$A:$A"),0)+1, FALSE)</f>
        <v>179.73145944878303</v>
      </c>
      <c r="N15" s="4">
        <f t="shared" ca="1" si="3"/>
        <v>185.48348737287068</v>
      </c>
      <c r="O15" s="4">
        <f t="shared" ca="1" si="3"/>
        <v>196.09057667604714</v>
      </c>
      <c r="P15" s="4">
        <f t="shared" ca="1" si="3"/>
        <v>193.04119598297089</v>
      </c>
      <c r="Q15" s="4">
        <f t="shared" ca="1" si="3"/>
        <v>194.05190997453766</v>
      </c>
      <c r="R15" s="4">
        <f t="shared" ca="1" si="3"/>
        <v>201.92744883552183</v>
      </c>
      <c r="S15" s="4">
        <f t="shared" ca="1" si="3"/>
        <v>210.20324222843297</v>
      </c>
      <c r="T15" s="4">
        <f t="shared" ca="1" si="3"/>
        <v>206.82688095644573</v>
      </c>
      <c r="U15" s="4">
        <f t="shared" ca="1" si="3"/>
        <v>218.26680722570484</v>
      </c>
      <c r="V15" s="4">
        <f t="shared" ca="1" si="3"/>
        <v>200.43829794675241</v>
      </c>
      <c r="W15" s="4">
        <f t="shared" ca="1" si="3"/>
        <v>101.18300283904499</v>
      </c>
      <c r="X15" s="4">
        <f t="shared" ca="1" si="3"/>
        <v>101.14871526652749</v>
      </c>
      <c r="Y15" s="4">
        <f t="shared" ca="1" si="3"/>
        <v>101.11442769400999</v>
      </c>
      <c r="Z15" s="4">
        <f t="shared" ca="1" si="3"/>
        <v>100.78492973957249</v>
      </c>
      <c r="AA15" s="4">
        <f t="shared" ca="1" si="3"/>
        <v>100.45543178513499</v>
      </c>
      <c r="AB15" s="3"/>
      <c r="AC15" s="5">
        <f>MATCH($C$13,[1]Base_2hour!$A:$A,0)</f>
        <v>19</v>
      </c>
    </row>
    <row r="16" spans="1:33">
      <c r="A16" s="1"/>
      <c r="B16" s="1" t="s">
        <v>4</v>
      </c>
      <c r="C16" s="4">
        <f t="shared" ca="1" si="2"/>
        <v>111.006278358035</v>
      </c>
      <c r="D16" s="4">
        <f t="shared" ca="1" si="2"/>
        <v>114.58491620097502</v>
      </c>
      <c r="E16" s="4">
        <f t="shared" ca="1" si="2"/>
        <v>113.589954942595</v>
      </c>
      <c r="F16" s="4">
        <f t="shared" ca="1" si="2"/>
        <v>122.09635870468499</v>
      </c>
      <c r="G16" s="4">
        <f t="shared" ca="1" si="2"/>
        <v>130.65692167121</v>
      </c>
      <c r="H16" s="4">
        <f t="shared" ca="1" si="2"/>
        <v>136.10339925272999</v>
      </c>
      <c r="I16" s="4">
        <f t="shared" ca="1" si="2"/>
        <v>156.31236633122779</v>
      </c>
      <c r="J16" s="4">
        <f t="shared" ca="1" si="2"/>
        <v>161.97001056380043</v>
      </c>
      <c r="K16" s="4">
        <f t="shared" ca="1" si="2"/>
        <v>167.91005008903571</v>
      </c>
      <c r="L16" s="4">
        <f t="shared" ca="1" si="2"/>
        <v>176.56660961530216</v>
      </c>
      <c r="M16" s="4">
        <f t="shared" ca="1" si="3"/>
        <v>178.16567205278307</v>
      </c>
      <c r="N16" s="4">
        <f t="shared" ca="1" si="3"/>
        <v>176.26655586719568</v>
      </c>
      <c r="O16" s="4">
        <f t="shared" ca="1" si="3"/>
        <v>183.45147274451713</v>
      </c>
      <c r="P16" s="4">
        <f t="shared" ca="1" si="3"/>
        <v>185.33110651200587</v>
      </c>
      <c r="Q16" s="4">
        <f t="shared" ca="1" si="3"/>
        <v>189.68063223777264</v>
      </c>
      <c r="R16" s="4">
        <f t="shared" ca="1" si="3"/>
        <v>195.9849113403518</v>
      </c>
      <c r="S16" s="4">
        <f t="shared" ca="1" si="3"/>
        <v>198.88058388253299</v>
      </c>
      <c r="T16" s="4">
        <f t="shared" ca="1" si="3"/>
        <v>197.23921393624573</v>
      </c>
      <c r="U16" s="4">
        <f t="shared" ca="1" si="3"/>
        <v>203.77738801720483</v>
      </c>
      <c r="V16" s="4">
        <f t="shared" ca="1" si="3"/>
        <v>194.30699820503247</v>
      </c>
      <c r="W16" s="4">
        <f t="shared" ca="1" si="3"/>
        <v>95.15791133578</v>
      </c>
      <c r="X16" s="4">
        <f t="shared" ca="1" si="3"/>
        <v>95.13754120646</v>
      </c>
      <c r="Y16" s="4">
        <f t="shared" ca="1" si="3"/>
        <v>95.11717107714</v>
      </c>
      <c r="Z16" s="4">
        <f t="shared" ca="1" si="3"/>
        <v>94.965595031484995</v>
      </c>
      <c r="AA16" s="4">
        <f t="shared" ca="1" si="3"/>
        <v>94.814018985829989</v>
      </c>
      <c r="AB16" s="3"/>
      <c r="AC16" s="20"/>
    </row>
    <row r="17" spans="1:29">
      <c r="A17" s="1"/>
      <c r="B17" s="1" t="s">
        <v>5</v>
      </c>
      <c r="C17" s="4">
        <f t="shared" ca="1" si="2"/>
        <v>132.48480821281498</v>
      </c>
      <c r="D17" s="4">
        <f t="shared" ca="1" si="2"/>
        <v>132.62865242430001</v>
      </c>
      <c r="E17" s="4">
        <f t="shared" ca="1" si="2"/>
        <v>130.30133218956499</v>
      </c>
      <c r="F17" s="4">
        <f t="shared" ca="1" si="2"/>
        <v>143.55564427800499</v>
      </c>
      <c r="G17" s="4">
        <f t="shared" ca="1" si="2"/>
        <v>147.49466324628503</v>
      </c>
      <c r="H17" s="4">
        <f t="shared" ca="1" si="2"/>
        <v>158.29997458941497</v>
      </c>
      <c r="I17" s="4">
        <f t="shared" ca="1" si="2"/>
        <v>173.72875673363282</v>
      </c>
      <c r="J17" s="4">
        <f t="shared" ca="1" si="2"/>
        <v>180.08143447782547</v>
      </c>
      <c r="K17" s="4">
        <f t="shared" ca="1" si="2"/>
        <v>189.93152367464572</v>
      </c>
      <c r="L17" s="4">
        <f t="shared" ca="1" si="2"/>
        <v>195.43617023261214</v>
      </c>
      <c r="M17" s="4">
        <f t="shared" ca="1" si="3"/>
        <v>193.68029879787804</v>
      </c>
      <c r="N17" s="4">
        <f t="shared" ca="1" si="3"/>
        <v>201.50152637027071</v>
      </c>
      <c r="O17" s="4">
        <f t="shared" ca="1" si="3"/>
        <v>210.32397699319213</v>
      </c>
      <c r="P17" s="4">
        <f t="shared" ca="1" si="3"/>
        <v>208.71704356520092</v>
      </c>
      <c r="Q17" s="4">
        <f t="shared" ca="1" si="3"/>
        <v>211.25205344998767</v>
      </c>
      <c r="R17" s="4">
        <f t="shared" ca="1" si="3"/>
        <v>218.93282797884186</v>
      </c>
      <c r="S17" s="4">
        <f t="shared" ca="1" si="3"/>
        <v>226.89852747043798</v>
      </c>
      <c r="T17" s="4">
        <f t="shared" ca="1" si="3"/>
        <v>223.18894169995082</v>
      </c>
      <c r="U17" s="4">
        <f t="shared" ca="1" si="3"/>
        <v>234.8991114555748</v>
      </c>
      <c r="V17" s="4">
        <f t="shared" ca="1" si="3"/>
        <v>216.16761156662739</v>
      </c>
      <c r="W17" s="4">
        <f t="shared" ca="1" si="3"/>
        <v>101.18300283904499</v>
      </c>
      <c r="X17" s="4">
        <f t="shared" ca="1" si="3"/>
        <v>101.14871526652749</v>
      </c>
      <c r="Y17" s="4">
        <f t="shared" ca="1" si="3"/>
        <v>101.11442769400999</v>
      </c>
      <c r="Z17" s="4">
        <f t="shared" ca="1" si="3"/>
        <v>100.78492973957249</v>
      </c>
      <c r="AA17" s="4">
        <f t="shared" ca="1" si="3"/>
        <v>100.45543178513499</v>
      </c>
      <c r="AB17" s="3"/>
      <c r="AC17" s="20"/>
    </row>
    <row r="18" spans="1:29">
      <c r="A18" s="1"/>
      <c r="B18" s="1" t="s">
        <v>6</v>
      </c>
      <c r="C18" s="4">
        <f t="shared" ca="1" si="2"/>
        <v>135.73570586817999</v>
      </c>
      <c r="D18" s="4">
        <f t="shared" ca="1" si="2"/>
        <v>136.98705536530503</v>
      </c>
      <c r="E18" s="4">
        <f t="shared" ca="1" si="2"/>
        <v>136.11698566219499</v>
      </c>
      <c r="F18" s="4">
        <f t="shared" ca="1" si="2"/>
        <v>149.20147176445499</v>
      </c>
      <c r="G18" s="4">
        <f t="shared" ca="1" si="2"/>
        <v>153.25189920864</v>
      </c>
      <c r="H18" s="4">
        <f t="shared" ca="1" si="2"/>
        <v>163.16118841854501</v>
      </c>
      <c r="I18" s="4">
        <f t="shared" ca="1" si="2"/>
        <v>178.8208499232278</v>
      </c>
      <c r="J18" s="4">
        <f t="shared" ca="1" si="2"/>
        <v>185.51566048711547</v>
      </c>
      <c r="K18" s="4">
        <f t="shared" ca="1" si="2"/>
        <v>194.31505431087572</v>
      </c>
      <c r="L18" s="4">
        <f t="shared" ca="1" si="2"/>
        <v>201.19971917520718</v>
      </c>
      <c r="M18" s="4">
        <f t="shared" ca="1" si="3"/>
        <v>199.20240369342804</v>
      </c>
      <c r="N18" s="4">
        <f t="shared" ca="1" si="3"/>
        <v>205.94109948319567</v>
      </c>
      <c r="O18" s="4">
        <f t="shared" ca="1" si="3"/>
        <v>215.97015553841717</v>
      </c>
      <c r="P18" s="4">
        <f t="shared" ca="1" si="3"/>
        <v>213.32176328423094</v>
      </c>
      <c r="Q18" s="4">
        <f t="shared" ca="1" si="3"/>
        <v>216.94838876264262</v>
      </c>
      <c r="R18" s="4">
        <f t="shared" ca="1" si="3"/>
        <v>225.10984328378683</v>
      </c>
      <c r="S18" s="4">
        <f t="shared" ca="1" si="3"/>
        <v>232.89790918244796</v>
      </c>
      <c r="T18" s="4">
        <f t="shared" ca="1" si="3"/>
        <v>232.05001318198072</v>
      </c>
      <c r="U18" s="4">
        <f t="shared" ca="1" si="3"/>
        <v>241.50636795335984</v>
      </c>
      <c r="V18" s="4">
        <f t="shared" ca="1" si="3"/>
        <v>224.88270300359741</v>
      </c>
      <c r="W18" s="4">
        <f t="shared" ca="1" si="3"/>
        <v>111.12496137356999</v>
      </c>
      <c r="X18" s="4">
        <f t="shared" ca="1" si="3"/>
        <v>111.11376416928999</v>
      </c>
      <c r="Y18" s="4">
        <f t="shared" ca="1" si="3"/>
        <v>111.10256696501</v>
      </c>
      <c r="Z18" s="4">
        <f t="shared" ca="1" si="3"/>
        <v>106.290986075815</v>
      </c>
      <c r="AA18" s="4">
        <f t="shared" ca="1" si="3"/>
        <v>101.47940518662001</v>
      </c>
      <c r="AB18" s="3"/>
      <c r="AC18" s="20"/>
    </row>
    <row r="19" spans="1:29">
      <c r="A19" s="1"/>
      <c r="B19" s="1" t="s">
        <v>7</v>
      </c>
      <c r="C19" s="4">
        <f t="shared" ca="1" si="2"/>
        <v>134.39607076388</v>
      </c>
      <c r="D19" s="4">
        <f t="shared" ca="1" si="2"/>
        <v>137.26301498211501</v>
      </c>
      <c r="E19" s="4">
        <f t="shared" ca="1" si="2"/>
        <v>136.39375843774502</v>
      </c>
      <c r="F19" s="4">
        <f t="shared" ca="1" si="2"/>
        <v>143.876915162605</v>
      </c>
      <c r="G19" s="4">
        <f t="shared" ca="1" si="2"/>
        <v>150.06410805248001</v>
      </c>
      <c r="H19" s="4">
        <f t="shared" ca="1" si="2"/>
        <v>155.93666351444497</v>
      </c>
      <c r="I19" s="4">
        <f t="shared" ca="1" si="2"/>
        <v>175.38657909046779</v>
      </c>
      <c r="J19" s="4">
        <f t="shared" ca="1" si="2"/>
        <v>181.97385720427545</v>
      </c>
      <c r="K19" s="4">
        <f t="shared" ca="1" si="2"/>
        <v>187.4401762198957</v>
      </c>
      <c r="L19" s="4">
        <f t="shared" ca="1" si="2"/>
        <v>196.70892627878217</v>
      </c>
      <c r="M19" s="4">
        <f t="shared" ca="1" si="3"/>
        <v>198.67778791901307</v>
      </c>
      <c r="N19" s="4">
        <f t="shared" ca="1" si="3"/>
        <v>198.1529304148857</v>
      </c>
      <c r="O19" s="4">
        <f t="shared" ca="1" si="3"/>
        <v>204.97775060853718</v>
      </c>
      <c r="P19" s="4">
        <f t="shared" ca="1" si="3"/>
        <v>207.00172090255094</v>
      </c>
      <c r="Q19" s="4">
        <f t="shared" ca="1" si="3"/>
        <v>214.12045562858265</v>
      </c>
      <c r="R19" s="4">
        <f t="shared" ca="1" si="3"/>
        <v>220.54242724513185</v>
      </c>
      <c r="S19" s="4">
        <f t="shared" ca="1" si="3"/>
        <v>223.79387978159301</v>
      </c>
      <c r="T19" s="4">
        <f t="shared" ca="1" si="3"/>
        <v>223.31902333482577</v>
      </c>
      <c r="U19" s="4">
        <f t="shared" ca="1" si="3"/>
        <v>229.88623280838979</v>
      </c>
      <c r="V19" s="4">
        <f t="shared" ca="1" si="3"/>
        <v>220.12610591698743</v>
      </c>
      <c r="W19" s="4">
        <f t="shared" ca="1" si="3"/>
        <v>104.34729670214</v>
      </c>
      <c r="X19" s="4">
        <f t="shared" ca="1" si="3"/>
        <v>104.34006114618001</v>
      </c>
      <c r="Y19" s="4">
        <f t="shared" ca="1" si="3"/>
        <v>104.33282559022</v>
      </c>
      <c r="Z19" s="4">
        <f t="shared" ca="1" si="3"/>
        <v>99.811868239055002</v>
      </c>
      <c r="AA19" s="4">
        <f t="shared" ca="1" si="3"/>
        <v>95.290910887890021</v>
      </c>
      <c r="AB19" s="3"/>
      <c r="AC19" s="20"/>
    </row>
    <row r="20" spans="1:29" ht="15.95" thickBot="1">
      <c r="A20" s="1"/>
      <c r="B20" s="1" t="s">
        <v>8</v>
      </c>
      <c r="C20" s="4">
        <f t="shared" ca="1" si="2"/>
        <v>141.51144566627499</v>
      </c>
      <c r="D20" s="4">
        <f t="shared" ca="1" si="2"/>
        <v>141.66254443443501</v>
      </c>
      <c r="E20" s="4">
        <f t="shared" ca="1" si="2"/>
        <v>138.68152624813499</v>
      </c>
      <c r="F20" s="4">
        <f t="shared" ca="1" si="2"/>
        <v>151.47753799466997</v>
      </c>
      <c r="G20" s="4">
        <f t="shared" ca="1" si="2"/>
        <v>154.80866362672</v>
      </c>
      <c r="H20" s="4">
        <f t="shared" ca="1" si="2"/>
        <v>165.39658125024499</v>
      </c>
      <c r="I20" s="4">
        <f t="shared" ca="1" si="2"/>
        <v>180.52854056129283</v>
      </c>
      <c r="J20" s="4">
        <f t="shared" ca="1" si="2"/>
        <v>187.12159246079048</v>
      </c>
      <c r="K20" s="4">
        <f t="shared" ca="1" si="2"/>
        <v>196.91688953955074</v>
      </c>
      <c r="L20" s="4">
        <f t="shared" ca="1" si="2"/>
        <v>202.31151629304216</v>
      </c>
      <c r="M20" s="4">
        <f t="shared" ca="1" si="3"/>
        <v>200.83397952280305</v>
      </c>
      <c r="N20" s="4">
        <f t="shared" ca="1" si="3"/>
        <v>208.72174767201065</v>
      </c>
      <c r="O20" s="4">
        <f t="shared" ca="1" si="3"/>
        <v>217.46381661225712</v>
      </c>
      <c r="P20" s="4">
        <f t="shared" ca="1" si="3"/>
        <v>216.1230710898609</v>
      </c>
      <c r="Q20" s="4">
        <f t="shared" ca="1" si="3"/>
        <v>218.8683306387077</v>
      </c>
      <c r="R20" s="4">
        <f t="shared" ca="1" si="3"/>
        <v>226.97023634665689</v>
      </c>
      <c r="S20" s="4">
        <f t="shared" ca="1" si="3"/>
        <v>234.889549319813</v>
      </c>
      <c r="T20" s="4">
        <f t="shared" ca="1" si="3"/>
        <v>231.84487262833079</v>
      </c>
      <c r="U20" s="4">
        <f t="shared" ca="1" si="3"/>
        <v>243.56811816185487</v>
      </c>
      <c r="V20" s="4">
        <f t="shared" ca="1" si="3"/>
        <v>226.01558798185744</v>
      </c>
      <c r="W20" s="4">
        <f t="shared" ca="1" si="3"/>
        <v>111.12496137356999</v>
      </c>
      <c r="X20" s="4">
        <f t="shared" ca="1" si="3"/>
        <v>111.11376416928999</v>
      </c>
      <c r="Y20" s="4">
        <f t="shared" ca="1" si="3"/>
        <v>111.10256696501</v>
      </c>
      <c r="Z20" s="4">
        <f t="shared" ca="1" si="3"/>
        <v>106.290986075815</v>
      </c>
      <c r="AA20" s="4">
        <f t="shared" ca="1" si="3"/>
        <v>101.47940518662001</v>
      </c>
      <c r="AB20" s="3"/>
    </row>
    <row r="21" spans="1:29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3" spans="1:29" ht="15.95" thickBot="1">
      <c r="B23" s="23"/>
      <c r="C23" s="24" t="s">
        <v>10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9" ht="17.100000000000001" thickBot="1">
      <c r="A24" s="1"/>
      <c r="B24" s="23" t="s">
        <v>1</v>
      </c>
      <c r="C24" s="2">
        <v>2025</v>
      </c>
      <c r="D24" s="2">
        <v>2026</v>
      </c>
      <c r="E24" s="2">
        <v>2027</v>
      </c>
      <c r="F24" s="2">
        <v>2028</v>
      </c>
      <c r="G24" s="2">
        <v>2029</v>
      </c>
      <c r="H24" s="2">
        <v>2030</v>
      </c>
      <c r="I24" s="2">
        <v>2031</v>
      </c>
      <c r="J24" s="2">
        <v>2032</v>
      </c>
      <c r="K24" s="2">
        <v>2033</v>
      </c>
      <c r="L24" s="2">
        <v>2034</v>
      </c>
      <c r="M24" s="2">
        <v>2035</v>
      </c>
      <c r="N24" s="2">
        <v>2036</v>
      </c>
      <c r="O24" s="2">
        <v>2037</v>
      </c>
      <c r="P24" s="2">
        <v>2038</v>
      </c>
      <c r="Q24" s="2">
        <v>2039</v>
      </c>
      <c r="R24" s="2">
        <v>2040</v>
      </c>
      <c r="S24" s="2">
        <v>2041</v>
      </c>
      <c r="T24" s="2">
        <v>2042</v>
      </c>
      <c r="U24" s="2">
        <v>2043</v>
      </c>
      <c r="V24" s="2">
        <v>2044</v>
      </c>
      <c r="W24" s="2">
        <v>2045</v>
      </c>
      <c r="X24" s="2">
        <v>2046</v>
      </c>
      <c r="Y24" s="2">
        <v>2047</v>
      </c>
      <c r="Z24" s="2">
        <v>2048</v>
      </c>
      <c r="AA24" s="2">
        <v>2049</v>
      </c>
      <c r="AB24" s="3"/>
      <c r="AC24" s="23" t="s">
        <v>2</v>
      </c>
    </row>
    <row r="25" spans="1:29" ht="15.95" thickBot="1">
      <c r="A25" s="1"/>
      <c r="B25" s="1" t="s">
        <v>3</v>
      </c>
      <c r="C25" s="4">
        <f t="shared" ref="C25:L30" ca="1" si="4">HLOOKUP(C$24,INDIRECT("'"&amp;$B25&amp;"'!$B$"&amp; MATCH("Year",INDIRECT("'"&amp;$B25&amp;"'!$A:$A"),0) &amp;":$AA$25"),$AC$25-MATCH("Year",INDIRECT("'"&amp;$B25&amp;"'!$A:$A"),0)+1, FALSE)</f>
        <v>28.734882979461247</v>
      </c>
      <c r="D25" s="4">
        <f t="shared" ca="1" si="4"/>
        <v>29.087603013953746</v>
      </c>
      <c r="E25" s="4">
        <f t="shared" ca="1" si="4"/>
        <v>28.633151441446245</v>
      </c>
      <c r="F25" s="4">
        <f t="shared" ca="1" si="4"/>
        <v>32.320962654008753</v>
      </c>
      <c r="G25" s="4">
        <f t="shared" ca="1" si="4"/>
        <v>33.627605261898751</v>
      </c>
      <c r="H25" s="4">
        <f t="shared" ca="1" si="4"/>
        <v>36.317885781202492</v>
      </c>
      <c r="I25" s="4">
        <f t="shared" ca="1" si="4"/>
        <v>40.195310407643198</v>
      </c>
      <c r="J25" s="4">
        <f t="shared" ca="1" si="4"/>
        <v>41.661804276518851</v>
      </c>
      <c r="K25" s="4">
        <f t="shared" ca="1" si="4"/>
        <v>44.124550794210172</v>
      </c>
      <c r="L25" s="4">
        <f t="shared" ca="1" si="4"/>
        <v>45.456396116723035</v>
      </c>
      <c r="M25" s="4">
        <f t="shared" ref="M25:AA30" ca="1" si="5">HLOOKUP(M$24,INDIRECT("'"&amp;$B25&amp;"'!$B$"&amp; MATCH("Year",INDIRECT("'"&amp;$B25&amp;"'!$A:$A"),0) &amp;":$AA$25"),$AC$25-MATCH("Year",INDIRECT("'"&amp;$B25&amp;"'!$A:$A"),0)+1, FALSE)</f>
        <v>44.932864862195757</v>
      </c>
      <c r="N25" s="4">
        <f t="shared" ca="1" si="5"/>
        <v>46.370871843217671</v>
      </c>
      <c r="O25" s="4">
        <f t="shared" ca="1" si="5"/>
        <v>49.022644169011784</v>
      </c>
      <c r="P25" s="4">
        <f t="shared" ca="1" si="5"/>
        <v>48.260298995742723</v>
      </c>
      <c r="Q25" s="4">
        <f t="shared" ca="1" si="5"/>
        <v>48.512977493634416</v>
      </c>
      <c r="R25" s="4">
        <f t="shared" ca="1" si="5"/>
        <v>50.481862208880457</v>
      </c>
      <c r="S25" s="4">
        <f t="shared" ca="1" si="5"/>
        <v>52.550810557108242</v>
      </c>
      <c r="T25" s="4">
        <f t="shared" ca="1" si="5"/>
        <v>51.706720239111434</v>
      </c>
      <c r="U25" s="4">
        <f t="shared" ca="1" si="5"/>
        <v>54.566701806426209</v>
      </c>
      <c r="V25" s="4">
        <f t="shared" ca="1" si="5"/>
        <v>50.109574486688103</v>
      </c>
      <c r="W25" s="4">
        <f t="shared" ca="1" si="5"/>
        <v>97.291348883697097</v>
      </c>
      <c r="X25" s="4">
        <f t="shared" ca="1" si="5"/>
        <v>98.702321815120825</v>
      </c>
      <c r="Y25" s="4">
        <f t="shared" ca="1" si="5"/>
        <v>100.11329474654454</v>
      </c>
      <c r="Z25" s="4">
        <f t="shared" ca="1" si="5"/>
        <v>113.6360345790539</v>
      </c>
      <c r="AA25" s="4">
        <f t="shared" ca="1" si="5"/>
        <v>127.15877441156327</v>
      </c>
      <c r="AB25" s="3"/>
      <c r="AC25" s="5">
        <f>MATCH($C$23,[1]Base_2hour!$A:$A,0)</f>
        <v>20</v>
      </c>
    </row>
    <row r="26" spans="1:29">
      <c r="A26" s="1"/>
      <c r="B26" s="1" t="s">
        <v>4</v>
      </c>
      <c r="C26" s="4">
        <f t="shared" ca="1" si="4"/>
        <v>27.751569589508751</v>
      </c>
      <c r="D26" s="4">
        <f t="shared" ca="1" si="4"/>
        <v>28.646229050243754</v>
      </c>
      <c r="E26" s="4">
        <f t="shared" ca="1" si="4"/>
        <v>28.39748873564875</v>
      </c>
      <c r="F26" s="4">
        <f t="shared" ca="1" si="4"/>
        <v>30.524089676171247</v>
      </c>
      <c r="G26" s="4">
        <f t="shared" ca="1" si="4"/>
        <v>32.6642304178025</v>
      </c>
      <c r="H26" s="4">
        <f t="shared" ca="1" si="4"/>
        <v>34.025849813182496</v>
      </c>
      <c r="I26" s="4">
        <f t="shared" ca="1" si="4"/>
        <v>39.078091582806948</v>
      </c>
      <c r="J26" s="4">
        <f t="shared" ca="1" si="4"/>
        <v>40.492502640950107</v>
      </c>
      <c r="K26" s="4">
        <f t="shared" ca="1" si="4"/>
        <v>41.977512522258927</v>
      </c>
      <c r="L26" s="4">
        <f t="shared" ca="1" si="4"/>
        <v>44.141652403825539</v>
      </c>
      <c r="M26" s="4">
        <f t="shared" ca="1" si="5"/>
        <v>44.541418013195766</v>
      </c>
      <c r="N26" s="4">
        <f t="shared" ca="1" si="5"/>
        <v>44.066638966798919</v>
      </c>
      <c r="O26" s="4">
        <f t="shared" ca="1" si="5"/>
        <v>45.862868186129283</v>
      </c>
      <c r="P26" s="4">
        <f t="shared" ca="1" si="5"/>
        <v>46.332776628001469</v>
      </c>
      <c r="Q26" s="4">
        <f t="shared" ca="1" si="5"/>
        <v>47.42015805944316</v>
      </c>
      <c r="R26" s="4">
        <f t="shared" ca="1" si="5"/>
        <v>48.99622783508795</v>
      </c>
      <c r="S26" s="4">
        <f t="shared" ca="1" si="5"/>
        <v>49.720145970633247</v>
      </c>
      <c r="T26" s="4">
        <f t="shared" ca="1" si="5"/>
        <v>49.309803484061433</v>
      </c>
      <c r="U26" s="4">
        <f t="shared" ca="1" si="5"/>
        <v>50.944347004301207</v>
      </c>
      <c r="V26" s="4">
        <f t="shared" ca="1" si="5"/>
        <v>48.576749551258118</v>
      </c>
      <c r="W26" s="4">
        <f ca="1">HLOOKUP(W$24,INDIRECT("'"&amp;$B26&amp;"'!$B$"&amp; MATCH("Year",INDIRECT("'"&amp;$B26&amp;"'!$A:$A"),0) &amp;":$AA$25"),$AC$25-MATCH("Year",INDIRECT("'"&amp;$B26&amp;"'!$A:$A"),0)+1, FALSE)</f>
        <v>91.497991669019228</v>
      </c>
      <c r="X26" s="4">
        <f t="shared" ca="1" si="5"/>
        <v>92.836704288539323</v>
      </c>
      <c r="Y26" s="4">
        <f t="shared" ca="1" si="5"/>
        <v>94.175416908059404</v>
      </c>
      <c r="Z26" s="4">
        <f t="shared" ca="1" si="5"/>
        <v>107.09658122987146</v>
      </c>
      <c r="AA26" s="4">
        <f t="shared" ca="1" si="5"/>
        <v>120.01774555168352</v>
      </c>
      <c r="AB26" s="3"/>
      <c r="AC26" s="20"/>
    </row>
    <row r="27" spans="1:29">
      <c r="A27" s="1"/>
      <c r="B27" s="1" t="s">
        <v>5</v>
      </c>
      <c r="C27" s="4">
        <f t="shared" ca="1" si="4"/>
        <v>33.121202053203746</v>
      </c>
      <c r="D27" s="4">
        <f t="shared" ca="1" si="4"/>
        <v>33.157163106075004</v>
      </c>
      <c r="E27" s="4">
        <f t="shared" ca="1" si="4"/>
        <v>32.575333047391247</v>
      </c>
      <c r="F27" s="4">
        <f t="shared" ca="1" si="4"/>
        <v>35.888911069501248</v>
      </c>
      <c r="G27" s="4">
        <f t="shared" ca="1" si="4"/>
        <v>36.873665811571257</v>
      </c>
      <c r="H27" s="4">
        <f t="shared" ca="1" si="4"/>
        <v>39.574993647353743</v>
      </c>
      <c r="I27" s="4">
        <f t="shared" ca="1" si="4"/>
        <v>43.432189183408205</v>
      </c>
      <c r="J27" s="4">
        <f t="shared" ca="1" si="4"/>
        <v>45.020358619456367</v>
      </c>
      <c r="K27" s="4">
        <f t="shared" ca="1" si="4"/>
        <v>47.482880918661429</v>
      </c>
      <c r="L27" s="4">
        <f t="shared" ca="1" si="4"/>
        <v>48.859042558153035</v>
      </c>
      <c r="M27" s="4">
        <f t="shared" ca="1" si="5"/>
        <v>48.420074699469509</v>
      </c>
      <c r="N27" s="4">
        <f t="shared" ca="1" si="5"/>
        <v>50.375381592567678</v>
      </c>
      <c r="O27" s="4">
        <f t="shared" ca="1" si="5"/>
        <v>52.580994248298033</v>
      </c>
      <c r="P27" s="4">
        <f t="shared" ca="1" si="5"/>
        <v>52.179260891300231</v>
      </c>
      <c r="Q27" s="4">
        <f t="shared" ca="1" si="5"/>
        <v>52.813013362496918</v>
      </c>
      <c r="R27" s="4">
        <f t="shared" ca="1" si="5"/>
        <v>54.733206994710464</v>
      </c>
      <c r="S27" s="4">
        <f t="shared" ca="1" si="5"/>
        <v>56.724631867609496</v>
      </c>
      <c r="T27" s="4">
        <f t="shared" ca="1" si="5"/>
        <v>55.797235424987704</v>
      </c>
      <c r="U27" s="4">
        <f t="shared" ca="1" si="5"/>
        <v>58.724777863893699</v>
      </c>
      <c r="V27" s="4">
        <f t="shared" ca="1" si="5"/>
        <v>54.041902891656846</v>
      </c>
      <c r="W27" s="4">
        <f ca="1">HLOOKUP(W$24,INDIRECT("'"&amp;$B27&amp;"'!$B$"&amp; MATCH("Year",INDIRECT("'"&amp;$B27&amp;"'!$A:$A"),0) &amp;":$AA$25"),$AC$25-MATCH("Year",INDIRECT("'"&amp;$B27&amp;"'!$A:$A"),0)+1, FALSE)</f>
        <v>97.291348883697097</v>
      </c>
      <c r="X27" s="4">
        <f t="shared" ca="1" si="5"/>
        <v>98.702321815120825</v>
      </c>
      <c r="Y27" s="4">
        <f t="shared" ca="1" si="5"/>
        <v>100.11329474654454</v>
      </c>
      <c r="Z27" s="4">
        <f t="shared" ca="1" si="5"/>
        <v>113.6360345790539</v>
      </c>
      <c r="AA27" s="4">
        <f t="shared" ca="1" si="5"/>
        <v>127.15877441156327</v>
      </c>
      <c r="AB27" s="3"/>
      <c r="AC27" s="20"/>
    </row>
    <row r="28" spans="1:29">
      <c r="A28" s="1"/>
      <c r="B28" s="1" t="s">
        <v>6</v>
      </c>
      <c r="C28" s="4">
        <f t="shared" ca="1" si="4"/>
        <v>16.966963233522499</v>
      </c>
      <c r="D28" s="4">
        <f t="shared" ca="1" si="4"/>
        <v>17.123381920663128</v>
      </c>
      <c r="E28" s="4">
        <f t="shared" ca="1" si="4"/>
        <v>17.014623207774374</v>
      </c>
      <c r="F28" s="4">
        <f t="shared" ca="1" si="4"/>
        <v>18.650183970556874</v>
      </c>
      <c r="G28" s="4">
        <f t="shared" ca="1" si="4"/>
        <v>19.15648740108</v>
      </c>
      <c r="H28" s="4">
        <f t="shared" ca="1" si="4"/>
        <v>20.395148552318126</v>
      </c>
      <c r="I28" s="4">
        <f t="shared" ca="1" si="4"/>
        <v>22.352606240403475</v>
      </c>
      <c r="J28" s="4">
        <f t="shared" ca="1" si="4"/>
        <v>23.189457560889434</v>
      </c>
      <c r="K28" s="4">
        <f t="shared" ca="1" si="4"/>
        <v>24.289381788859465</v>
      </c>
      <c r="L28" s="4">
        <f t="shared" ca="1" si="4"/>
        <v>25.149964896900897</v>
      </c>
      <c r="M28" s="4">
        <f t="shared" ca="1" si="5"/>
        <v>24.900300461678505</v>
      </c>
      <c r="N28" s="4">
        <f t="shared" ca="1" si="5"/>
        <v>25.742637435399459</v>
      </c>
      <c r="O28" s="4">
        <f t="shared" ca="1" si="5"/>
        <v>26.996269442302147</v>
      </c>
      <c r="P28" s="4">
        <f t="shared" ca="1" si="5"/>
        <v>26.665220410528867</v>
      </c>
      <c r="Q28" s="4">
        <f t="shared" ca="1" si="5"/>
        <v>27.118548595330328</v>
      </c>
      <c r="R28" s="4">
        <f t="shared" ca="1" si="5"/>
        <v>28.138730410473354</v>
      </c>
      <c r="S28" s="4">
        <f t="shared" ca="1" si="5"/>
        <v>29.112238647805995</v>
      </c>
      <c r="T28" s="4">
        <f t="shared" ca="1" si="5"/>
        <v>29.00625164774759</v>
      </c>
      <c r="U28" s="4">
        <f t="shared" ca="1" si="5"/>
        <v>30.18829599416998</v>
      </c>
      <c r="V28" s="4">
        <f t="shared" ca="1" si="5"/>
        <v>28.110337875449677</v>
      </c>
      <c r="W28" s="4">
        <f ca="1">HLOOKUP(W$24,INDIRECT("'"&amp;$B28&amp;"'!$B$"&amp; MATCH("Year",INDIRECT("'"&amp;$B28&amp;"'!$A:$A"),0) &amp;":$AA$25"),$AC$25-MATCH("Year",INDIRECT("'"&amp;$B28&amp;"'!$A:$A"),0)+1, FALSE)</f>
        <v>61.057671084379109</v>
      </c>
      <c r="X28" s="4">
        <f t="shared" ca="1" si="5"/>
        <v>61.91374146450876</v>
      </c>
      <c r="Y28" s="4">
        <f t="shared" ca="1" si="5"/>
        <v>62.769811844638419</v>
      </c>
      <c r="Z28" s="4">
        <f t="shared" ca="1" si="5"/>
        <v>69.824074553614665</v>
      </c>
      <c r="AA28" s="4">
        <f t="shared" ca="1" si="5"/>
        <v>76.878337262590918</v>
      </c>
      <c r="AB28" s="3"/>
      <c r="AC28" s="20"/>
    </row>
    <row r="29" spans="1:29">
      <c r="A29" s="1"/>
      <c r="B29" s="1" t="s">
        <v>7</v>
      </c>
      <c r="C29" s="4">
        <f t="shared" ca="1" si="4"/>
        <v>16.799508845485001</v>
      </c>
      <c r="D29" s="4">
        <f t="shared" ca="1" si="4"/>
        <v>17.157876872764376</v>
      </c>
      <c r="E29" s="4">
        <f t="shared" ca="1" si="4"/>
        <v>17.049219804718128</v>
      </c>
      <c r="F29" s="4">
        <f t="shared" ca="1" si="4"/>
        <v>17.984614395325625</v>
      </c>
      <c r="G29" s="4">
        <f t="shared" ca="1" si="4"/>
        <v>18.758013506560001</v>
      </c>
      <c r="H29" s="4">
        <f t="shared" ca="1" si="4"/>
        <v>19.492082939305622</v>
      </c>
      <c r="I29" s="4">
        <f t="shared" ca="1" si="4"/>
        <v>21.923322386308474</v>
      </c>
      <c r="J29" s="4">
        <f t="shared" ca="1" si="4"/>
        <v>22.746732150534431</v>
      </c>
      <c r="K29" s="4">
        <f t="shared" ca="1" si="4"/>
        <v>23.430022027486963</v>
      </c>
      <c r="L29" s="4">
        <f t="shared" ca="1" si="4"/>
        <v>24.588615784847772</v>
      </c>
      <c r="M29" s="4">
        <f t="shared" ca="1" si="5"/>
        <v>24.834723489876634</v>
      </c>
      <c r="N29" s="4">
        <f t="shared" ca="1" si="5"/>
        <v>24.769116301860713</v>
      </c>
      <c r="O29" s="4">
        <f t="shared" ca="1" si="5"/>
        <v>25.622218826067147</v>
      </c>
      <c r="P29" s="4">
        <f t="shared" ca="1" si="5"/>
        <v>25.875215112818868</v>
      </c>
      <c r="Q29" s="4">
        <f t="shared" ca="1" si="5"/>
        <v>26.765056953572831</v>
      </c>
      <c r="R29" s="4">
        <f t="shared" ca="1" si="5"/>
        <v>27.567803405641481</v>
      </c>
      <c r="S29" s="4">
        <f t="shared" ca="1" si="5"/>
        <v>27.974234972699126</v>
      </c>
      <c r="T29" s="4">
        <f t="shared" ca="1" si="5"/>
        <v>27.914877916853222</v>
      </c>
      <c r="U29" s="4">
        <f t="shared" ca="1" si="5"/>
        <v>28.735779101048724</v>
      </c>
      <c r="V29" s="4">
        <f t="shared" ca="1" si="5"/>
        <v>27.515763239623428</v>
      </c>
      <c r="W29" s="4">
        <f ca="1">HLOOKUP(W$24,INDIRECT("'"&amp;$B29&amp;"'!$B$"&amp; MATCH("Year",INDIRECT("'"&amp;$B29&amp;"'!$A:$A"),0) &amp;":$AA$25"),$AC$25-MATCH("Year",INDIRECT("'"&amp;$B29&amp;"'!$A:$A"),0)+1, FALSE)</f>
        <v>57.333679506670329</v>
      </c>
      <c r="X29" s="4">
        <f t="shared" ca="1" si="5"/>
        <v>58.139389355092227</v>
      </c>
      <c r="Y29" s="4">
        <f t="shared" ca="1" si="5"/>
        <v>58.945099203514125</v>
      </c>
      <c r="Z29" s="4">
        <f t="shared" ca="1" si="5"/>
        <v>65.567591604745701</v>
      </c>
      <c r="AA29" s="4">
        <f t="shared" ca="1" si="5"/>
        <v>72.190084005977283</v>
      </c>
      <c r="AB29" s="3"/>
      <c r="AC29" s="20"/>
    </row>
    <row r="30" spans="1:29" ht="15.95" thickBot="1">
      <c r="A30" s="1"/>
      <c r="B30" s="1" t="s">
        <v>8</v>
      </c>
      <c r="C30" s="4">
        <f t="shared" ca="1" si="4"/>
        <v>17.688930708284374</v>
      </c>
      <c r="D30" s="4">
        <f t="shared" ca="1" si="4"/>
        <v>17.707818054304376</v>
      </c>
      <c r="E30" s="4">
        <f t="shared" ca="1" si="4"/>
        <v>17.335190781016873</v>
      </c>
      <c r="F30" s="4">
        <f t="shared" ca="1" si="4"/>
        <v>18.934692249333747</v>
      </c>
      <c r="G30" s="4">
        <f t="shared" ca="1" si="4"/>
        <v>19.351082953340001</v>
      </c>
      <c r="H30" s="4">
        <f t="shared" ca="1" si="4"/>
        <v>20.674572656280624</v>
      </c>
      <c r="I30" s="4">
        <f t="shared" ca="1" si="4"/>
        <v>22.566067570161604</v>
      </c>
      <c r="J30" s="4">
        <f t="shared" ca="1" si="4"/>
        <v>23.39019905759881</v>
      </c>
      <c r="K30" s="4">
        <f t="shared" ca="1" si="4"/>
        <v>24.614611192443842</v>
      </c>
      <c r="L30" s="4">
        <f t="shared" ca="1" si="4"/>
        <v>25.28893953663027</v>
      </c>
      <c r="M30" s="4">
        <f t="shared" ca="1" si="5"/>
        <v>25.104247440350381</v>
      </c>
      <c r="N30" s="4">
        <f t="shared" ca="1" si="5"/>
        <v>26.090218459001331</v>
      </c>
      <c r="O30" s="4">
        <f t="shared" ca="1" si="5"/>
        <v>27.18297707653214</v>
      </c>
      <c r="P30" s="4">
        <f t="shared" ca="1" si="5"/>
        <v>27.015383886232613</v>
      </c>
      <c r="Q30" s="4">
        <f t="shared" ca="1" si="5"/>
        <v>27.358541329838463</v>
      </c>
      <c r="R30" s="4">
        <f t="shared" ca="1" si="5"/>
        <v>28.371279543332111</v>
      </c>
      <c r="S30" s="4">
        <f t="shared" ca="1" si="5"/>
        <v>29.361193664976625</v>
      </c>
      <c r="T30" s="4">
        <f t="shared" ca="1" si="5"/>
        <v>28.980609078541349</v>
      </c>
      <c r="U30" s="4">
        <f t="shared" ca="1" si="5"/>
        <v>30.446014770231859</v>
      </c>
      <c r="V30" s="4">
        <f t="shared" ca="1" si="5"/>
        <v>28.25194849773218</v>
      </c>
      <c r="W30" s="4">
        <f ca="1">HLOOKUP(W$24,INDIRECT("'"&amp;$B30&amp;"'!$B$"&amp; MATCH("Year",INDIRECT("'"&amp;$B30&amp;"'!$A:$A"),0) &amp;":$AA$25"),$AC$25-MATCH("Year",INDIRECT("'"&amp;$B30&amp;"'!$A:$A"),0)+1, FALSE)</f>
        <v>61.057671084379109</v>
      </c>
      <c r="X30" s="4">
        <f t="shared" ca="1" si="5"/>
        <v>61.91374146450876</v>
      </c>
      <c r="Y30" s="4">
        <f t="shared" ca="1" si="5"/>
        <v>62.769811844638419</v>
      </c>
      <c r="Z30" s="4">
        <f t="shared" ca="1" si="5"/>
        <v>69.824074553614665</v>
      </c>
      <c r="AA30" s="4">
        <f t="shared" ca="1" si="5"/>
        <v>76.878337262590918</v>
      </c>
      <c r="AB30" s="3"/>
    </row>
    <row r="31" spans="1:29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3" spans="1:29" ht="15.95" thickBot="1">
      <c r="B33" s="23"/>
      <c r="C33" s="24" t="s">
        <v>11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9" ht="17.100000000000001" thickBot="1">
      <c r="A34" s="1"/>
      <c r="B34" s="23" t="s">
        <v>1</v>
      </c>
      <c r="C34" s="2">
        <v>2025</v>
      </c>
      <c r="D34" s="2">
        <v>2026</v>
      </c>
      <c r="E34" s="2">
        <v>2027</v>
      </c>
      <c r="F34" s="2">
        <v>2028</v>
      </c>
      <c r="G34" s="2">
        <v>2029</v>
      </c>
      <c r="H34" s="2">
        <v>2030</v>
      </c>
      <c r="I34" s="2">
        <v>2031</v>
      </c>
      <c r="J34" s="2">
        <v>2032</v>
      </c>
      <c r="K34" s="2">
        <v>2033</v>
      </c>
      <c r="L34" s="2">
        <v>2034</v>
      </c>
      <c r="M34" s="2">
        <v>2035</v>
      </c>
      <c r="N34" s="2">
        <v>2036</v>
      </c>
      <c r="O34" s="2">
        <v>2037</v>
      </c>
      <c r="P34" s="2">
        <v>2038</v>
      </c>
      <c r="Q34" s="2">
        <v>2039</v>
      </c>
      <c r="R34" s="2">
        <v>2040</v>
      </c>
      <c r="S34" s="2">
        <v>2041</v>
      </c>
      <c r="T34" s="2">
        <v>2042</v>
      </c>
      <c r="U34" s="2">
        <v>2043</v>
      </c>
      <c r="V34" s="2">
        <v>2044</v>
      </c>
      <c r="W34" s="2">
        <v>2045</v>
      </c>
      <c r="X34" s="2">
        <v>2046</v>
      </c>
      <c r="Y34" s="2">
        <v>2047</v>
      </c>
      <c r="Z34" s="2">
        <v>2048</v>
      </c>
      <c r="AA34" s="2">
        <v>2049</v>
      </c>
      <c r="AB34" s="3"/>
      <c r="AC34" s="23" t="s">
        <v>2</v>
      </c>
    </row>
    <row r="35" spans="1:29" ht="15.95" thickBot="1">
      <c r="A35" s="1"/>
      <c r="B35" s="1" t="s">
        <v>3</v>
      </c>
      <c r="C35" s="7">
        <f t="shared" ref="C35:L40" ca="1" si="6">HLOOKUP(C$34,INDIRECT("'"&amp;$B35&amp;"'!$B$"&amp; MATCH("Year",INDIRECT("'"&amp;$B35&amp;"'!$A:$A"),0) &amp;":$AA$25"),$AC$35-MATCH("Year",INDIRECT("'"&amp;$B35&amp;"'!$A:$A"),0)+1, FALSE)</f>
        <v>245.43472265036459</v>
      </c>
      <c r="D35" s="7">
        <f t="shared" ca="1" si="6"/>
        <v>246.04453478302079</v>
      </c>
      <c r="E35" s="7">
        <f t="shared" ca="1" si="6"/>
        <v>244.3388953046875</v>
      </c>
      <c r="F35" s="7">
        <f t="shared" ca="1" si="6"/>
        <v>246.81328870645831</v>
      </c>
      <c r="G35" s="7">
        <f t="shared" ca="1" si="6"/>
        <v>229.2149592727917</v>
      </c>
      <c r="H35" s="7">
        <f t="shared" ca="1" si="6"/>
        <v>234.70307713993751</v>
      </c>
      <c r="I35" s="7">
        <f t="shared" ca="1" si="6"/>
        <v>225.61819159825001</v>
      </c>
      <c r="J35" s="7">
        <f t="shared" ca="1" si="6"/>
        <v>228.85132137406251</v>
      </c>
      <c r="K35" s="7">
        <f t="shared" ca="1" si="6"/>
        <v>240.63072830919791</v>
      </c>
      <c r="L35" s="7">
        <f t="shared" ca="1" si="6"/>
        <v>236.7913543134062</v>
      </c>
      <c r="M35" s="7">
        <f t="shared" ref="M35:AA40" ca="1" si="7">HLOOKUP(M$34,INDIRECT("'"&amp;$B35&amp;"'!$B$"&amp; MATCH("Year",INDIRECT("'"&amp;$B35&amp;"'!$A:$A"),0) &amp;":$AA$25"),$AC$35-MATCH("Year",INDIRECT("'"&amp;$B35&amp;"'!$A:$A"),0)+1, FALSE)</f>
        <v>242.25082652480211</v>
      </c>
      <c r="N35" s="7">
        <f t="shared" ca="1" si="7"/>
        <v>242.1335506917292</v>
      </c>
      <c r="O35" s="7">
        <f t="shared" ca="1" si="7"/>
        <v>254.0254118844376</v>
      </c>
      <c r="P35" s="7">
        <f t="shared" ca="1" si="7"/>
        <v>249.42599292803129</v>
      </c>
      <c r="Q35" s="7">
        <f t="shared" ca="1" si="7"/>
        <v>268.55664405047918</v>
      </c>
      <c r="R35" s="7">
        <f t="shared" ca="1" si="7"/>
        <v>273.12771352762502</v>
      </c>
      <c r="S35" s="7">
        <f t="shared" ca="1" si="7"/>
        <v>274.26336154108338</v>
      </c>
      <c r="T35" s="7">
        <f t="shared" ca="1" si="7"/>
        <v>281.9870385231979</v>
      </c>
      <c r="U35" s="7">
        <f t="shared" ca="1" si="7"/>
        <v>286.02518941922921</v>
      </c>
      <c r="V35" s="7">
        <f t="shared" ca="1" si="7"/>
        <v>305.65585208067711</v>
      </c>
      <c r="W35" s="7">
        <f ca="1">HLOOKUP(W$34,INDIRECT("'"&amp;$B35&amp;"'!$B$"&amp; MATCH("Year",INDIRECT("'"&amp;$B35&amp;"'!$A:$A"),0) &amp;":$AA$25"),$AC$35-MATCH("Year",INDIRECT("'"&amp;$B35&amp;"'!$A:$A"),0)+1, FALSE)</f>
        <v>556.90354085124204</v>
      </c>
      <c r="X35" s="7">
        <f t="shared" ca="1" si="7"/>
        <v>564.07650636332733</v>
      </c>
      <c r="Y35" s="7">
        <f t="shared" ca="1" si="7"/>
        <v>571.24947187541272</v>
      </c>
      <c r="Z35" s="7">
        <f t="shared" ca="1" si="7"/>
        <v>633.30941414184667</v>
      </c>
      <c r="AA35" s="7">
        <f t="shared" ca="1" si="7"/>
        <v>695.36935640828062</v>
      </c>
      <c r="AB35" s="3"/>
      <c r="AC35" s="5">
        <f>MATCH($C$33,[1]Base_2hour!$A:$A,0)</f>
        <v>21</v>
      </c>
    </row>
    <row r="36" spans="1:29">
      <c r="A36" s="1"/>
      <c r="B36" s="1" t="s">
        <v>4</v>
      </c>
      <c r="C36" s="7">
        <f t="shared" ca="1" si="6"/>
        <v>130.00460208333331</v>
      </c>
      <c r="D36" s="7">
        <f t="shared" ca="1" si="6"/>
        <v>130.3132333333333</v>
      </c>
      <c r="E36" s="7">
        <f t="shared" ca="1" si="6"/>
        <v>123.4957989583333</v>
      </c>
      <c r="F36" s="7">
        <f t="shared" ca="1" si="6"/>
        <v>119.98860178</v>
      </c>
      <c r="G36" s="7">
        <f t="shared" ca="1" si="6"/>
        <v>106.40313244333331</v>
      </c>
      <c r="H36" s="7">
        <f t="shared" ca="1" si="6"/>
        <v>109.47946875</v>
      </c>
      <c r="I36" s="7">
        <f t="shared" ca="1" si="6"/>
        <v>107.39840178</v>
      </c>
      <c r="J36" s="7">
        <f t="shared" ca="1" si="6"/>
        <v>111.9713636933333</v>
      </c>
      <c r="K36" s="7">
        <f t="shared" ca="1" si="6"/>
        <v>114.69746755666669</v>
      </c>
      <c r="L36" s="7">
        <f t="shared" ca="1" si="6"/>
        <v>119.72613749999999</v>
      </c>
      <c r="M36" s="7">
        <f t="shared" ca="1" si="7"/>
        <v>123.0046677083333</v>
      </c>
      <c r="N36" s="7">
        <f t="shared" ca="1" si="7"/>
        <v>121.9927657766667</v>
      </c>
      <c r="O36" s="7">
        <f t="shared" ca="1" si="7"/>
        <v>130.75793496166671</v>
      </c>
      <c r="P36" s="7">
        <f t="shared" ca="1" si="7"/>
        <v>126.15806755666669</v>
      </c>
      <c r="Q36" s="7">
        <f t="shared" ca="1" si="7"/>
        <v>141.81629910999999</v>
      </c>
      <c r="R36" s="7">
        <f t="shared" ca="1" si="7"/>
        <v>152.24713407166669</v>
      </c>
      <c r="S36" s="7">
        <f t="shared" ca="1" si="7"/>
        <v>149.73970104166671</v>
      </c>
      <c r="T36" s="7">
        <f t="shared" ca="1" si="7"/>
        <v>153.89507053</v>
      </c>
      <c r="U36" s="7">
        <f t="shared" ca="1" si="7"/>
        <v>159.0590380866667</v>
      </c>
      <c r="V36" s="7">
        <f t="shared" ca="1" si="7"/>
        <v>174.10776592833341</v>
      </c>
      <c r="W36" s="7">
        <f t="shared" ca="1" si="7"/>
        <v>556.90354085124204</v>
      </c>
      <c r="X36" s="7">
        <f t="shared" ca="1" si="7"/>
        <v>564.07650636332733</v>
      </c>
      <c r="Y36" s="7">
        <f t="shared" ca="1" si="7"/>
        <v>571.24947187541272</v>
      </c>
      <c r="Z36" s="7">
        <f t="shared" ca="1" si="7"/>
        <v>633.30941414184667</v>
      </c>
      <c r="AA36" s="7">
        <f t="shared" ca="1" si="7"/>
        <v>695.36935640828062</v>
      </c>
      <c r="AB36" s="3"/>
      <c r="AC36" s="20"/>
    </row>
    <row r="37" spans="1:29">
      <c r="A37" s="1"/>
      <c r="B37" s="1" t="s">
        <v>5</v>
      </c>
      <c r="C37" s="7">
        <f t="shared" ca="1" si="6"/>
        <v>363.67966969744799</v>
      </c>
      <c r="D37" s="7">
        <f t="shared" ca="1" si="6"/>
        <v>364.06240132010419</v>
      </c>
      <c r="E37" s="7">
        <f t="shared" ca="1" si="6"/>
        <v>364.49856487296881</v>
      </c>
      <c r="F37" s="7">
        <f t="shared" ca="1" si="6"/>
        <v>358.58048787077081</v>
      </c>
      <c r="G37" s="7">
        <f t="shared" ca="1" si="6"/>
        <v>346.48925604835421</v>
      </c>
      <c r="H37" s="7">
        <f t="shared" ca="1" si="6"/>
        <v>340.28323955653133</v>
      </c>
      <c r="I37" s="7">
        <f t="shared" ca="1" si="6"/>
        <v>346.64939166384369</v>
      </c>
      <c r="J37" s="7">
        <f t="shared" ca="1" si="6"/>
        <v>352.6975868012708</v>
      </c>
      <c r="K37" s="7">
        <f t="shared" ca="1" si="6"/>
        <v>346.05270076719802</v>
      </c>
      <c r="L37" s="7">
        <f t="shared" ca="1" si="6"/>
        <v>359.31553719688537</v>
      </c>
      <c r="M37" s="7">
        <f t="shared" ca="1" si="7"/>
        <v>365.54380978025</v>
      </c>
      <c r="N37" s="7">
        <f t="shared" ca="1" si="7"/>
        <v>356.13873523825009</v>
      </c>
      <c r="O37" s="7">
        <f t="shared" ca="1" si="7"/>
        <v>358.10457508183327</v>
      </c>
      <c r="P37" s="7">
        <f t="shared" ca="1" si="7"/>
        <v>365.67681149746869</v>
      </c>
      <c r="Q37" s="7">
        <f t="shared" ca="1" si="7"/>
        <v>396.40875023514587</v>
      </c>
      <c r="R37" s="7">
        <f t="shared" ca="1" si="7"/>
        <v>397.24039866770829</v>
      </c>
      <c r="S37" s="7">
        <f t="shared" ca="1" si="7"/>
        <v>383.85033501989579</v>
      </c>
      <c r="T37" s="7">
        <f t="shared" ca="1" si="7"/>
        <v>398.10253131564582</v>
      </c>
      <c r="U37" s="7">
        <f t="shared" ca="1" si="7"/>
        <v>384.53570857742722</v>
      </c>
      <c r="V37" s="7">
        <f t="shared" ca="1" si="7"/>
        <v>411.78428394307298</v>
      </c>
      <c r="W37" s="7">
        <f t="shared" ca="1" si="7"/>
        <v>556.90354085124204</v>
      </c>
      <c r="X37" s="7">
        <f t="shared" ca="1" si="7"/>
        <v>564.07650636332733</v>
      </c>
      <c r="Y37" s="7">
        <f t="shared" ca="1" si="7"/>
        <v>571.24947187541272</v>
      </c>
      <c r="Z37" s="7">
        <f t="shared" ca="1" si="7"/>
        <v>633.30941414184667</v>
      </c>
      <c r="AA37" s="7">
        <f t="shared" ca="1" si="7"/>
        <v>695.36935640828062</v>
      </c>
      <c r="AB37" s="3"/>
      <c r="AC37" s="20"/>
    </row>
    <row r="38" spans="1:29">
      <c r="A38" s="1"/>
      <c r="B38" s="1" t="s">
        <v>6</v>
      </c>
      <c r="C38" s="7">
        <f t="shared" ca="1" si="6"/>
        <v>167.61360608557291</v>
      </c>
      <c r="D38" s="7">
        <f t="shared" ca="1" si="6"/>
        <v>168.11854967948429</v>
      </c>
      <c r="E38" s="7">
        <f t="shared" ca="1" si="6"/>
        <v>173.05814219215631</v>
      </c>
      <c r="F38" s="7">
        <f t="shared" ca="1" si="6"/>
        <v>169.76239538833849</v>
      </c>
      <c r="G38" s="7">
        <f t="shared" ca="1" si="6"/>
        <v>159.43551338680729</v>
      </c>
      <c r="H38" s="7">
        <f t="shared" ca="1" si="6"/>
        <v>160.26559345814579</v>
      </c>
      <c r="I38" s="7">
        <f t="shared" ca="1" si="6"/>
        <v>157.85392108005209</v>
      </c>
      <c r="J38" s="7">
        <f t="shared" ca="1" si="6"/>
        <v>162.6594817180937</v>
      </c>
      <c r="K38" s="7">
        <f t="shared" ca="1" si="6"/>
        <v>162.1212873164844</v>
      </c>
      <c r="L38" s="7">
        <f t="shared" ca="1" si="6"/>
        <v>167.5502044059584</v>
      </c>
      <c r="M38" s="7">
        <f t="shared" ca="1" si="7"/>
        <v>169.8120782861771</v>
      </c>
      <c r="N38" s="7">
        <f t="shared" ca="1" si="7"/>
        <v>171.9058929178542</v>
      </c>
      <c r="O38" s="7">
        <f t="shared" ca="1" si="7"/>
        <v>175.84551344338021</v>
      </c>
      <c r="P38" s="7">
        <f t="shared" ca="1" si="7"/>
        <v>173.25087685181771</v>
      </c>
      <c r="Q38" s="7">
        <f t="shared" ca="1" si="7"/>
        <v>191.40281832860941</v>
      </c>
      <c r="R38" s="7">
        <f t="shared" ca="1" si="7"/>
        <v>194.09204869207289</v>
      </c>
      <c r="S38" s="7">
        <f t="shared" ca="1" si="7"/>
        <v>192.29266069348441</v>
      </c>
      <c r="T38" s="7">
        <f t="shared" ca="1" si="7"/>
        <v>203.37004169588539</v>
      </c>
      <c r="U38" s="7">
        <f t="shared" ca="1" si="7"/>
        <v>196.6647336624531</v>
      </c>
      <c r="V38" s="7">
        <f t="shared" ca="1" si="7"/>
        <v>208.44225183969269</v>
      </c>
      <c r="W38" s="7">
        <f t="shared" ca="1" si="7"/>
        <v>377.35361831822343</v>
      </c>
      <c r="X38" s="7">
        <f t="shared" ca="1" si="7"/>
        <v>382.49384385142577</v>
      </c>
      <c r="Y38" s="7">
        <f t="shared" ca="1" si="7"/>
        <v>387.63406938462811</v>
      </c>
      <c r="Z38" s="7">
        <f t="shared" ca="1" si="7"/>
        <v>418.41264463740555</v>
      </c>
      <c r="AA38" s="7">
        <f t="shared" ca="1" si="7"/>
        <v>449.19121989018299</v>
      </c>
      <c r="AB38" s="3"/>
      <c r="AC38" s="20"/>
    </row>
    <row r="39" spans="1:29">
      <c r="A39" s="1"/>
      <c r="B39" s="1" t="s">
        <v>7</v>
      </c>
      <c r="C39" s="7">
        <f t="shared" ca="1" si="6"/>
        <v>120.24401786</v>
      </c>
      <c r="D39" s="7">
        <f t="shared" ca="1" si="6"/>
        <v>118.64060625</v>
      </c>
      <c r="E39" s="7">
        <f t="shared" ca="1" si="6"/>
        <v>116.72246852249999</v>
      </c>
      <c r="F39" s="7">
        <f t="shared" ca="1" si="6"/>
        <v>111.7173677841667</v>
      </c>
      <c r="G39" s="7">
        <f t="shared" ca="1" si="6"/>
        <v>98.117639355833347</v>
      </c>
      <c r="H39" s="7">
        <f t="shared" ca="1" si="6"/>
        <v>101.76615461166671</v>
      </c>
      <c r="I39" s="7">
        <f t="shared" ca="1" si="6"/>
        <v>97.879032964166669</v>
      </c>
      <c r="J39" s="7">
        <f t="shared" ca="1" si="6"/>
        <v>103.3540273866667</v>
      </c>
      <c r="K39" s="7">
        <f t="shared" ca="1" si="6"/>
        <v>102.6970025283333</v>
      </c>
      <c r="L39" s="7">
        <f t="shared" ca="1" si="6"/>
        <v>106.8026021591667</v>
      </c>
      <c r="M39" s="7">
        <f t="shared" ca="1" si="7"/>
        <v>109.79760119333331</v>
      </c>
      <c r="N39" s="7">
        <f t="shared" ca="1" si="7"/>
        <v>114.1194</v>
      </c>
      <c r="O39" s="7">
        <f t="shared" ca="1" si="7"/>
        <v>116.5846337783333</v>
      </c>
      <c r="P39" s="7">
        <f t="shared" ca="1" si="7"/>
        <v>114.45262283083331</v>
      </c>
      <c r="Q39" s="7">
        <f t="shared" ca="1" si="7"/>
        <v>131.81421681833339</v>
      </c>
      <c r="R39" s="7">
        <f t="shared" ca="1" si="7"/>
        <v>136.60570875833329</v>
      </c>
      <c r="S39" s="7">
        <f t="shared" ca="1" si="7"/>
        <v>136.87767127833339</v>
      </c>
      <c r="T39" s="7">
        <f t="shared" ca="1" si="7"/>
        <v>142.01871090750001</v>
      </c>
      <c r="U39" s="7">
        <f t="shared" ca="1" si="7"/>
        <v>143.69268875916671</v>
      </c>
      <c r="V39" s="7">
        <f t="shared" ca="1" si="7"/>
        <v>148.7474536458333</v>
      </c>
      <c r="W39" s="7">
        <f t="shared" ca="1" si="7"/>
        <v>377.35361831822343</v>
      </c>
      <c r="X39" s="7">
        <f t="shared" ca="1" si="7"/>
        <v>382.49384385142577</v>
      </c>
      <c r="Y39" s="7">
        <f t="shared" ca="1" si="7"/>
        <v>387.63406938462811</v>
      </c>
      <c r="Z39" s="7">
        <f t="shared" ca="1" si="7"/>
        <v>418.41264463740555</v>
      </c>
      <c r="AA39" s="7">
        <f t="shared" ca="1" si="7"/>
        <v>449.19121989018299</v>
      </c>
      <c r="AB39" s="3"/>
      <c r="AC39" s="20"/>
    </row>
    <row r="40" spans="1:29" ht="15.95" thickBot="1">
      <c r="A40" s="1"/>
      <c r="B40" s="1" t="s">
        <v>8</v>
      </c>
      <c r="C40" s="7">
        <f t="shared" ca="1" si="6"/>
        <v>188.89791883684899</v>
      </c>
      <c r="D40" s="7">
        <f t="shared" ca="1" si="6"/>
        <v>189.51483925732811</v>
      </c>
      <c r="E40" s="7">
        <f t="shared" ca="1" si="6"/>
        <v>188.06630969208851</v>
      </c>
      <c r="F40" s="7">
        <f t="shared" ca="1" si="6"/>
        <v>183.54064618266671</v>
      </c>
      <c r="G40" s="7">
        <f t="shared" ca="1" si="6"/>
        <v>176.17506333182291</v>
      </c>
      <c r="H40" s="7">
        <f t="shared" ca="1" si="6"/>
        <v>172.3156284732552</v>
      </c>
      <c r="I40" s="7">
        <f t="shared" ca="1" si="6"/>
        <v>174.580602876526</v>
      </c>
      <c r="J40" s="7">
        <f t="shared" ca="1" si="6"/>
        <v>178.43557352256769</v>
      </c>
      <c r="K40" s="7">
        <f t="shared" ca="1" si="6"/>
        <v>174.86763143805209</v>
      </c>
      <c r="L40" s="7">
        <f t="shared" ca="1" si="6"/>
        <v>180.8778852946875</v>
      </c>
      <c r="M40" s="7">
        <f t="shared" ca="1" si="7"/>
        <v>185.3064177667969</v>
      </c>
      <c r="N40" s="7">
        <f t="shared" ca="1" si="7"/>
        <v>180.32623725570321</v>
      </c>
      <c r="O40" s="7">
        <f t="shared" ca="1" si="7"/>
        <v>180.64563136210941</v>
      </c>
      <c r="P40" s="7">
        <f t="shared" ca="1" si="7"/>
        <v>185.0193422820833</v>
      </c>
      <c r="Q40" s="7">
        <f t="shared" ca="1" si="7"/>
        <v>201.44136222158861</v>
      </c>
      <c r="R40" s="7">
        <f t="shared" ca="1" si="7"/>
        <v>202.73824705073429</v>
      </c>
      <c r="S40" s="7">
        <f t="shared" ca="1" si="7"/>
        <v>195.26617134709369</v>
      </c>
      <c r="T40" s="7">
        <f t="shared" ca="1" si="7"/>
        <v>204.01942187664591</v>
      </c>
      <c r="U40" s="7">
        <f t="shared" ca="1" si="7"/>
        <v>196.76119163325001</v>
      </c>
      <c r="V40" s="7">
        <f t="shared" ca="1" si="7"/>
        <v>213.9876625327343</v>
      </c>
      <c r="W40" s="7">
        <f t="shared" ca="1" si="7"/>
        <v>377.35361831822343</v>
      </c>
      <c r="X40" s="7">
        <f t="shared" ca="1" si="7"/>
        <v>382.49384385142577</v>
      </c>
      <c r="Y40" s="7">
        <f t="shared" ca="1" si="7"/>
        <v>387.63406938462811</v>
      </c>
      <c r="Z40" s="7">
        <f t="shared" ca="1" si="7"/>
        <v>418.41264463740555</v>
      </c>
      <c r="AA40" s="7">
        <f t="shared" ca="1" si="7"/>
        <v>449.19121989018299</v>
      </c>
      <c r="AB40" s="3"/>
    </row>
    <row r="41" spans="1:29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</sheetData>
  <mergeCells count="4">
    <mergeCell ref="C3:AA3"/>
    <mergeCell ref="C13:AA13"/>
    <mergeCell ref="C23:AA23"/>
    <mergeCell ref="C33:AA33"/>
  </mergeCells>
  <conditionalFormatting sqref="C10:AA10">
    <cfRule type="colorScale" priority="40">
      <colorScale>
        <cfvo type="min"/>
        <cfvo type="max"/>
        <color rgb="FFFFFFFF"/>
        <color rgb="FF63BE7B"/>
      </colorScale>
    </cfRule>
  </conditionalFormatting>
  <conditionalFormatting sqref="C30:AA30">
    <cfRule type="colorScale" priority="34">
      <colorScale>
        <cfvo type="min"/>
        <cfvo type="max"/>
        <color rgb="FFFFFFFF"/>
        <color rgb="FF63BE7B"/>
      </colorScale>
    </cfRule>
  </conditionalFormatting>
  <conditionalFormatting sqref="C40:AA40">
    <cfRule type="colorScale" priority="28">
      <colorScale>
        <cfvo type="min"/>
        <cfvo type="max"/>
        <color rgb="FF63BE7B"/>
        <color rgb="FFFFFFFF"/>
      </colorScale>
    </cfRule>
  </conditionalFormatting>
  <conditionalFormatting sqref="C20:AA20">
    <cfRule type="colorScale" priority="22">
      <colorScale>
        <cfvo type="min"/>
        <cfvo type="max"/>
        <color rgb="FFFFFFFF"/>
        <color rgb="FF63BE7B"/>
      </colorScale>
    </cfRule>
  </conditionalFormatting>
  <conditionalFormatting sqref="C5:AA5">
    <cfRule type="colorScale" priority="199">
      <colorScale>
        <cfvo type="min"/>
        <cfvo type="max"/>
        <color rgb="FFFFFFFF"/>
        <color rgb="FF63BE7B"/>
      </colorScale>
    </cfRule>
  </conditionalFormatting>
  <conditionalFormatting sqref="C15:AA15">
    <cfRule type="colorScale" priority="200">
      <colorScale>
        <cfvo type="min"/>
        <cfvo type="max"/>
        <color rgb="FFFFFFFF"/>
        <color rgb="FF63BE7B"/>
      </colorScale>
    </cfRule>
  </conditionalFormatting>
  <conditionalFormatting sqref="C25:AA25">
    <cfRule type="colorScale" priority="201">
      <colorScale>
        <cfvo type="min"/>
        <cfvo type="max"/>
        <color rgb="FFFFFFFF"/>
        <color rgb="FF63BE7B"/>
      </colorScale>
    </cfRule>
  </conditionalFormatting>
  <conditionalFormatting sqref="C35:AA35">
    <cfRule type="colorScale" priority="202">
      <colorScale>
        <cfvo type="min"/>
        <cfvo type="max"/>
        <color rgb="FF63BE7B"/>
        <color rgb="FFFFFFFF"/>
      </colorScale>
    </cfRule>
  </conditionalFormatting>
  <conditionalFormatting sqref="C6:AA6">
    <cfRule type="colorScale" priority="16">
      <colorScale>
        <cfvo type="min"/>
        <cfvo type="max"/>
        <color rgb="FFFFFFFF"/>
        <color rgb="FF63BE7B"/>
      </colorScale>
    </cfRule>
  </conditionalFormatting>
  <conditionalFormatting sqref="C7:AA7">
    <cfRule type="colorScale" priority="15">
      <colorScale>
        <cfvo type="min"/>
        <cfvo type="max"/>
        <color rgb="FFFFFFFF"/>
        <color rgb="FF63BE7B"/>
      </colorScale>
    </cfRule>
  </conditionalFormatting>
  <conditionalFormatting sqref="C8:AA8">
    <cfRule type="colorScale" priority="14">
      <colorScale>
        <cfvo type="min"/>
        <cfvo type="max"/>
        <color rgb="FFFFFFFF"/>
        <color rgb="FF63BE7B"/>
      </colorScale>
    </cfRule>
  </conditionalFormatting>
  <conditionalFormatting sqref="C9:AA9">
    <cfRule type="colorScale" priority="13">
      <colorScale>
        <cfvo type="min"/>
        <cfvo type="max"/>
        <color rgb="FFFFFFFF"/>
        <color rgb="FF63BE7B"/>
      </colorScale>
    </cfRule>
  </conditionalFormatting>
  <conditionalFormatting sqref="C16:AA16">
    <cfRule type="colorScale" priority="12">
      <colorScale>
        <cfvo type="min"/>
        <cfvo type="max"/>
        <color rgb="FFFFFFFF"/>
        <color rgb="FF63BE7B"/>
      </colorScale>
    </cfRule>
  </conditionalFormatting>
  <conditionalFormatting sqref="C17:AA17">
    <cfRule type="colorScale" priority="11">
      <colorScale>
        <cfvo type="min"/>
        <cfvo type="max"/>
        <color rgb="FFFFFFFF"/>
        <color rgb="FF63BE7B"/>
      </colorScale>
    </cfRule>
  </conditionalFormatting>
  <conditionalFormatting sqref="C18:AA18">
    <cfRule type="colorScale" priority="10">
      <colorScale>
        <cfvo type="min"/>
        <cfvo type="max"/>
        <color rgb="FFFFFFFF"/>
        <color rgb="FF63BE7B"/>
      </colorScale>
    </cfRule>
  </conditionalFormatting>
  <conditionalFormatting sqref="C19:AA19">
    <cfRule type="colorScale" priority="9">
      <colorScale>
        <cfvo type="min"/>
        <cfvo type="max"/>
        <color rgb="FFFFFFFF"/>
        <color rgb="FF63BE7B"/>
      </colorScale>
    </cfRule>
  </conditionalFormatting>
  <conditionalFormatting sqref="C26:AA26">
    <cfRule type="colorScale" priority="8">
      <colorScale>
        <cfvo type="min"/>
        <cfvo type="max"/>
        <color rgb="FFFFFFFF"/>
        <color rgb="FF63BE7B"/>
      </colorScale>
    </cfRule>
  </conditionalFormatting>
  <conditionalFormatting sqref="C27:AA27">
    <cfRule type="colorScale" priority="7">
      <colorScale>
        <cfvo type="min"/>
        <cfvo type="max"/>
        <color rgb="FFFFFFFF"/>
        <color rgb="FF63BE7B"/>
      </colorScale>
    </cfRule>
  </conditionalFormatting>
  <conditionalFormatting sqref="C28:AA28">
    <cfRule type="colorScale" priority="6">
      <colorScale>
        <cfvo type="min"/>
        <cfvo type="max"/>
        <color rgb="FFFFFFFF"/>
        <color rgb="FF63BE7B"/>
      </colorScale>
    </cfRule>
  </conditionalFormatting>
  <conditionalFormatting sqref="C29:AA29">
    <cfRule type="colorScale" priority="5">
      <colorScale>
        <cfvo type="min"/>
        <cfvo type="max"/>
        <color rgb="FFFFFFFF"/>
        <color rgb="FF63BE7B"/>
      </colorScale>
    </cfRule>
  </conditionalFormatting>
  <conditionalFormatting sqref="C36:AA36">
    <cfRule type="colorScale" priority="4">
      <colorScale>
        <cfvo type="min"/>
        <cfvo type="max"/>
        <color rgb="FF63BE7B"/>
        <color rgb="FFFFFFFF"/>
      </colorScale>
    </cfRule>
  </conditionalFormatting>
  <conditionalFormatting sqref="C37:AA37">
    <cfRule type="colorScale" priority="3">
      <colorScale>
        <cfvo type="min"/>
        <cfvo type="max"/>
        <color rgb="FF63BE7B"/>
        <color rgb="FFFFFFFF"/>
      </colorScale>
    </cfRule>
  </conditionalFormatting>
  <conditionalFormatting sqref="C38:AA38">
    <cfRule type="colorScale" priority="2">
      <colorScale>
        <cfvo type="min"/>
        <cfvo type="max"/>
        <color rgb="FF63BE7B"/>
        <color rgb="FFFFFFFF"/>
      </colorScale>
    </cfRule>
  </conditionalFormatting>
  <conditionalFormatting sqref="C39:AA39">
    <cfRule type="colorScale" priority="1">
      <colorScale>
        <cfvo type="min"/>
        <cfvo type="max"/>
        <color rgb="FF63BE7B"/>
        <color rgb="FFFFFF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defaultColWidth="8.85546875" defaultRowHeight="15"/>
  <cols>
    <col min="2" max="3" width="28.7109375" customWidth="1"/>
  </cols>
  <sheetData>
    <row r="2" spans="2:3">
      <c r="B2" s="24" t="s">
        <v>12</v>
      </c>
      <c r="C2" s="24"/>
    </row>
    <row r="3" spans="2:3" ht="15.95">
      <c r="B3" s="23" t="s">
        <v>13</v>
      </c>
      <c r="C3" s="23" t="s">
        <v>14</v>
      </c>
    </row>
    <row r="4" spans="2:3">
      <c r="B4" s="8" t="s">
        <v>15</v>
      </c>
      <c r="C4" s="9" t="s">
        <v>16</v>
      </c>
    </row>
    <row r="5" spans="2:3">
      <c r="B5" s="8" t="s">
        <v>17</v>
      </c>
      <c r="C5" s="9" t="s">
        <v>18</v>
      </c>
    </row>
    <row r="6" spans="2:3">
      <c r="B6" s="8" t="s">
        <v>19</v>
      </c>
      <c r="C6" s="9" t="s">
        <v>20</v>
      </c>
    </row>
    <row r="7" spans="2:3">
      <c r="B7" s="8" t="s">
        <v>21</v>
      </c>
      <c r="C7" s="9" t="s">
        <v>22</v>
      </c>
    </row>
    <row r="8" spans="2:3">
      <c r="B8" s="8" t="s">
        <v>23</v>
      </c>
      <c r="C8" s="9" t="s">
        <v>24</v>
      </c>
    </row>
    <row r="9" spans="2:3">
      <c r="B9" s="8" t="s">
        <v>25</v>
      </c>
      <c r="C9" s="9" t="s">
        <v>26</v>
      </c>
    </row>
    <row r="10" spans="2:3">
      <c r="B10" s="8" t="s">
        <v>27</v>
      </c>
      <c r="C10" s="9" t="s">
        <v>28</v>
      </c>
    </row>
    <row r="11" spans="2:3">
      <c r="B11" s="8" t="s">
        <v>29</v>
      </c>
      <c r="C11" s="9" t="s">
        <v>30</v>
      </c>
    </row>
    <row r="12" spans="2:3">
      <c r="B12" s="8" t="s">
        <v>31</v>
      </c>
      <c r="C12" s="9" t="s">
        <v>32</v>
      </c>
    </row>
    <row r="13" spans="2:3">
      <c r="B13" s="8" t="s">
        <v>33</v>
      </c>
      <c r="C13" s="9" t="s">
        <v>34</v>
      </c>
    </row>
    <row r="14" spans="2:3">
      <c r="B14" s="10" t="s">
        <v>35</v>
      </c>
      <c r="C14" s="5" t="s">
        <v>36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6"/>
  <sheetViews>
    <sheetView tabSelected="1" workbookViewId="0">
      <selection activeCell="K10" sqref="K10"/>
    </sheetView>
  </sheetViews>
  <sheetFormatPr defaultColWidth="8.85546875" defaultRowHeight="15"/>
  <cols>
    <col min="2" max="9" width="16.7109375" customWidth="1"/>
    <col min="11" max="11" width="13.5703125" bestFit="1" customWidth="1"/>
  </cols>
  <sheetData>
    <row r="2" spans="2:11" ht="15.95">
      <c r="B2" s="11" t="s">
        <v>15</v>
      </c>
      <c r="C2" s="11" t="s">
        <v>37</v>
      </c>
      <c r="D2" s="11" t="s">
        <v>38</v>
      </c>
    </row>
    <row r="3" spans="2:11" ht="15.95">
      <c r="B3" s="12" t="s">
        <v>16</v>
      </c>
      <c r="C3" s="12" t="s">
        <v>39</v>
      </c>
      <c r="D3" s="12" t="s">
        <v>40</v>
      </c>
    </row>
    <row r="5" spans="2:11" ht="30.75">
      <c r="B5" s="11" t="s">
        <v>41</v>
      </c>
      <c r="C5" s="11" t="s">
        <v>42</v>
      </c>
      <c r="D5" s="11" t="s">
        <v>43</v>
      </c>
      <c r="E5" s="11" t="s">
        <v>44</v>
      </c>
      <c r="F5" s="11" t="s">
        <v>45</v>
      </c>
      <c r="G5" s="11" t="s">
        <v>46</v>
      </c>
      <c r="H5" s="11" t="s">
        <v>47</v>
      </c>
      <c r="I5" s="11" t="s">
        <v>48</v>
      </c>
    </row>
    <row r="6" spans="2:11">
      <c r="B6" s="12">
        <v>2025</v>
      </c>
      <c r="C6" s="12">
        <v>27.35</v>
      </c>
      <c r="D6" s="12">
        <v>18.75</v>
      </c>
      <c r="E6" s="12">
        <v>37.5</v>
      </c>
      <c r="F6" s="12">
        <v>75</v>
      </c>
      <c r="G6" s="12">
        <v>100</v>
      </c>
      <c r="H6" s="12">
        <v>100</v>
      </c>
      <c r="I6" s="12">
        <v>100</v>
      </c>
      <c r="K6" s="21"/>
    </row>
    <row r="7" spans="2:11">
      <c r="B7" s="12">
        <v>2026</v>
      </c>
      <c r="C7" s="12">
        <v>27.34</v>
      </c>
      <c r="D7" s="12">
        <v>18.75</v>
      </c>
      <c r="E7" s="12">
        <v>37.5</v>
      </c>
      <c r="F7" s="12">
        <v>75</v>
      </c>
      <c r="G7" s="12">
        <v>100</v>
      </c>
      <c r="H7" s="12">
        <v>100</v>
      </c>
      <c r="I7" s="12">
        <v>100</v>
      </c>
    </row>
    <row r="8" spans="2:11">
      <c r="B8" s="12">
        <v>2027</v>
      </c>
      <c r="C8" s="12">
        <v>26.93</v>
      </c>
      <c r="D8" s="12">
        <v>18.75</v>
      </c>
      <c r="E8" s="12">
        <v>37.5</v>
      </c>
      <c r="F8" s="12">
        <v>75</v>
      </c>
      <c r="G8" s="12">
        <v>100</v>
      </c>
      <c r="H8" s="12">
        <v>100</v>
      </c>
      <c r="I8" s="12">
        <v>100</v>
      </c>
    </row>
    <row r="9" spans="2:11">
      <c r="B9" s="12">
        <v>2028</v>
      </c>
      <c r="C9" s="12">
        <v>26.66</v>
      </c>
      <c r="D9" s="12">
        <v>18.75</v>
      </c>
      <c r="E9" s="12">
        <v>37.5</v>
      </c>
      <c r="F9" s="12">
        <v>75</v>
      </c>
      <c r="G9" s="12">
        <v>100</v>
      </c>
      <c r="H9" s="12">
        <v>100</v>
      </c>
      <c r="I9" s="12">
        <v>100</v>
      </c>
    </row>
    <row r="10" spans="2:11">
      <c r="B10" s="12">
        <v>2029</v>
      </c>
      <c r="C10" s="12">
        <v>26.17</v>
      </c>
      <c r="D10" s="12">
        <v>18.75</v>
      </c>
      <c r="E10" s="12">
        <v>37.5</v>
      </c>
      <c r="F10" s="12">
        <v>75</v>
      </c>
      <c r="G10" s="12">
        <v>100</v>
      </c>
      <c r="H10" s="12">
        <v>100</v>
      </c>
      <c r="I10" s="12">
        <v>100</v>
      </c>
    </row>
    <row r="11" spans="2:11">
      <c r="B11" s="12">
        <v>2030</v>
      </c>
      <c r="C11" s="12">
        <v>25.85</v>
      </c>
      <c r="D11" s="12">
        <v>18.75</v>
      </c>
      <c r="E11" s="12">
        <v>37.5</v>
      </c>
      <c r="F11" s="12">
        <v>75</v>
      </c>
      <c r="G11" s="12">
        <v>100</v>
      </c>
      <c r="H11" s="12">
        <v>100</v>
      </c>
      <c r="I11" s="12">
        <v>100</v>
      </c>
    </row>
    <row r="12" spans="2:11">
      <c r="B12" s="12">
        <v>2031</v>
      </c>
      <c r="C12" s="12">
        <v>25.74</v>
      </c>
      <c r="D12" s="12">
        <v>18.75</v>
      </c>
      <c r="E12" s="12">
        <v>37.5</v>
      </c>
      <c r="F12" s="12">
        <v>75</v>
      </c>
      <c r="G12" s="12">
        <v>100</v>
      </c>
      <c r="H12" s="12">
        <v>100</v>
      </c>
      <c r="I12" s="12">
        <v>100</v>
      </c>
    </row>
    <row r="13" spans="2:11">
      <c r="B13" s="12">
        <v>2032</v>
      </c>
      <c r="C13" s="12">
        <v>25.83</v>
      </c>
      <c r="D13" s="12">
        <v>18.75</v>
      </c>
      <c r="E13" s="12">
        <v>37.5</v>
      </c>
      <c r="F13" s="12">
        <v>75</v>
      </c>
      <c r="G13" s="12">
        <v>100</v>
      </c>
      <c r="H13" s="12">
        <v>100</v>
      </c>
      <c r="I13" s="12">
        <v>100</v>
      </c>
    </row>
    <row r="14" spans="2:11">
      <c r="B14" s="12">
        <v>2033</v>
      </c>
      <c r="C14" s="12">
        <v>25.91</v>
      </c>
      <c r="D14" s="12">
        <v>18.75</v>
      </c>
      <c r="E14" s="12">
        <v>37.5</v>
      </c>
      <c r="F14" s="12">
        <v>75</v>
      </c>
      <c r="G14" s="12">
        <v>100</v>
      </c>
      <c r="H14" s="12">
        <v>100</v>
      </c>
      <c r="I14" s="12">
        <v>100</v>
      </c>
    </row>
    <row r="15" spans="2:11">
      <c r="B15" s="12">
        <v>2034</v>
      </c>
      <c r="C15" s="12">
        <v>26.03</v>
      </c>
      <c r="D15" s="12">
        <v>18.75</v>
      </c>
      <c r="E15" s="12">
        <v>37.5</v>
      </c>
      <c r="F15" s="12">
        <v>75</v>
      </c>
      <c r="G15" s="12">
        <v>100</v>
      </c>
      <c r="H15" s="12">
        <v>100</v>
      </c>
      <c r="I15" s="12">
        <v>100</v>
      </c>
    </row>
    <row r="16" spans="2:11">
      <c r="B16" s="12">
        <v>2035</v>
      </c>
      <c r="C16" s="12">
        <v>26.14</v>
      </c>
      <c r="D16" s="12">
        <v>18.75</v>
      </c>
      <c r="E16" s="12">
        <v>37.5</v>
      </c>
      <c r="F16" s="12">
        <v>75</v>
      </c>
      <c r="G16" s="12">
        <v>100</v>
      </c>
      <c r="H16" s="12">
        <v>100</v>
      </c>
      <c r="I16" s="12">
        <v>100</v>
      </c>
    </row>
    <row r="17" spans="2:9">
      <c r="B17" s="12">
        <v>2036</v>
      </c>
      <c r="C17" s="12">
        <v>26.22</v>
      </c>
      <c r="D17" s="12">
        <v>18.75</v>
      </c>
      <c r="E17" s="12">
        <v>37.5</v>
      </c>
      <c r="F17" s="12">
        <v>75</v>
      </c>
      <c r="G17" s="12">
        <v>100</v>
      </c>
      <c r="H17" s="12">
        <v>100</v>
      </c>
      <c r="I17" s="12">
        <v>100</v>
      </c>
    </row>
    <row r="18" spans="2:9">
      <c r="B18" s="12">
        <v>2037</v>
      </c>
      <c r="C18" s="12">
        <v>26.34</v>
      </c>
      <c r="D18" s="12">
        <v>18.75</v>
      </c>
      <c r="E18" s="12">
        <v>37.5</v>
      </c>
      <c r="F18" s="12">
        <v>75</v>
      </c>
      <c r="G18" s="12">
        <v>100</v>
      </c>
      <c r="H18" s="12">
        <v>100</v>
      </c>
      <c r="I18" s="12">
        <v>100</v>
      </c>
    </row>
    <row r="19" spans="2:9">
      <c r="B19" s="12">
        <v>2038</v>
      </c>
      <c r="C19" s="12">
        <v>26.72</v>
      </c>
      <c r="D19" s="12">
        <v>18.75</v>
      </c>
      <c r="E19" s="12">
        <v>37.5</v>
      </c>
      <c r="F19" s="12">
        <v>75</v>
      </c>
      <c r="G19" s="12">
        <v>100</v>
      </c>
      <c r="H19" s="12">
        <v>100</v>
      </c>
      <c r="I19" s="12">
        <v>100</v>
      </c>
    </row>
    <row r="20" spans="2:9">
      <c r="B20" s="12">
        <v>2039</v>
      </c>
      <c r="C20" s="12">
        <v>27.14</v>
      </c>
      <c r="D20" s="12">
        <v>18.75</v>
      </c>
      <c r="E20" s="12">
        <v>37.5</v>
      </c>
      <c r="F20" s="12">
        <v>75</v>
      </c>
      <c r="G20" s="12">
        <v>100</v>
      </c>
      <c r="H20" s="12">
        <v>100</v>
      </c>
      <c r="I20" s="12">
        <v>100</v>
      </c>
    </row>
    <row r="21" spans="2:9">
      <c r="B21" s="12">
        <v>2040</v>
      </c>
      <c r="C21" s="12">
        <v>27.5</v>
      </c>
      <c r="D21" s="12">
        <v>18.75</v>
      </c>
      <c r="E21" s="12">
        <v>37.5</v>
      </c>
      <c r="F21" s="12">
        <v>75</v>
      </c>
      <c r="G21" s="12">
        <v>100</v>
      </c>
      <c r="H21" s="12">
        <v>100</v>
      </c>
      <c r="I21" s="12">
        <v>100</v>
      </c>
    </row>
    <row r="22" spans="2:9">
      <c r="B22" s="12">
        <v>2041</v>
      </c>
      <c r="C22" s="12">
        <v>27.89</v>
      </c>
      <c r="D22" s="12">
        <v>18.75</v>
      </c>
      <c r="E22" s="12">
        <v>37.5</v>
      </c>
      <c r="F22" s="12">
        <v>75</v>
      </c>
      <c r="G22" s="12">
        <v>100</v>
      </c>
      <c r="H22" s="12">
        <v>100</v>
      </c>
      <c r="I22" s="12">
        <v>100</v>
      </c>
    </row>
    <row r="23" spans="2:9">
      <c r="B23" s="12">
        <v>2042</v>
      </c>
      <c r="C23" s="12">
        <v>28.29</v>
      </c>
      <c r="D23" s="12">
        <v>18.75</v>
      </c>
      <c r="E23" s="12">
        <v>37.5</v>
      </c>
      <c r="F23" s="12">
        <v>75</v>
      </c>
      <c r="G23" s="12">
        <v>100</v>
      </c>
      <c r="H23" s="12">
        <v>100</v>
      </c>
      <c r="I23" s="12">
        <v>100</v>
      </c>
    </row>
    <row r="24" spans="2:9">
      <c r="B24" s="12">
        <v>2043</v>
      </c>
      <c r="C24" s="12">
        <v>28.7</v>
      </c>
      <c r="D24" s="12">
        <v>18.75</v>
      </c>
      <c r="E24" s="12">
        <v>37.5</v>
      </c>
      <c r="F24" s="12">
        <v>75</v>
      </c>
      <c r="G24" s="12">
        <v>100</v>
      </c>
      <c r="H24" s="12">
        <v>100</v>
      </c>
      <c r="I24" s="12">
        <v>100</v>
      </c>
    </row>
    <row r="25" spans="2:9">
      <c r="B25" s="12">
        <v>2044</v>
      </c>
      <c r="C25" s="12">
        <v>29.11</v>
      </c>
      <c r="D25" s="12">
        <v>18.75</v>
      </c>
      <c r="E25" s="12">
        <v>37.5</v>
      </c>
      <c r="F25" s="12">
        <v>75</v>
      </c>
      <c r="G25" s="12">
        <v>100</v>
      </c>
      <c r="H25" s="12">
        <v>100</v>
      </c>
      <c r="I25" s="12">
        <v>100</v>
      </c>
    </row>
    <row r="26" spans="2:9">
      <c r="B26" s="12">
        <v>2045</v>
      </c>
      <c r="C26" s="12">
        <v>29.57</v>
      </c>
      <c r="D26" s="12">
        <v>18.75</v>
      </c>
      <c r="E26" s="12">
        <v>37.5</v>
      </c>
      <c r="F26" s="12">
        <v>75</v>
      </c>
      <c r="G26" s="12">
        <v>100</v>
      </c>
      <c r="H26" s="12">
        <v>100</v>
      </c>
      <c r="I26" s="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workbookViewId="0">
      <selection activeCell="B16" sqref="B16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49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  <c r="T1" s="2" t="s">
        <v>50</v>
      </c>
      <c r="U1" s="2" t="s">
        <v>50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54</v>
      </c>
      <c r="W2" s="2" t="s">
        <v>54</v>
      </c>
      <c r="X2" s="2" t="s">
        <v>55</v>
      </c>
      <c r="Y2" s="2" t="s">
        <v>54</v>
      </c>
      <c r="Z2" s="2" t="s">
        <v>56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</row>
    <row r="5" spans="1:26" ht="15.95">
      <c r="A5" s="2" t="s">
        <v>58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1.04</v>
      </c>
      <c r="W5" s="2">
        <v>1.04</v>
      </c>
      <c r="X5" s="2">
        <v>1.01</v>
      </c>
      <c r="Y5" s="2">
        <v>1.04</v>
      </c>
      <c r="Z5" s="2">
        <v>0.79</v>
      </c>
    </row>
    <row r="6" spans="1:26">
      <c r="A6" s="13" t="s">
        <v>59</v>
      </c>
      <c r="B6" s="14">
        <v>-72699.795478000015</v>
      </c>
      <c r="C6" s="14">
        <v>78106.366888999997</v>
      </c>
      <c r="D6" s="14">
        <v>176993.65119400001</v>
      </c>
      <c r="E6" s="14">
        <v>248450.39666200001</v>
      </c>
      <c r="F6" s="14">
        <v>529676.24478099996</v>
      </c>
      <c r="G6" s="14">
        <v>598582.95032299997</v>
      </c>
      <c r="H6" s="14">
        <v>654846.51599800005</v>
      </c>
      <c r="I6" s="14">
        <v>756564.51783600007</v>
      </c>
      <c r="J6" s="14">
        <v>767126.29277100007</v>
      </c>
      <c r="K6" s="14">
        <v>1037259.153341</v>
      </c>
      <c r="L6" s="14">
        <v>985629.74659899995</v>
      </c>
      <c r="M6" s="14">
        <v>1071227.4288639999</v>
      </c>
      <c r="N6" s="14">
        <v>1265394.284708</v>
      </c>
      <c r="O6" s="14">
        <v>1102031.106562</v>
      </c>
      <c r="P6" s="14">
        <v>966243.01284800004</v>
      </c>
      <c r="Q6" s="14">
        <v>1216602.6822480001</v>
      </c>
      <c r="R6" s="14">
        <v>877812.57608999999</v>
      </c>
      <c r="S6" s="14">
        <v>618280.66070300015</v>
      </c>
      <c r="T6" s="14">
        <v>531195.171768</v>
      </c>
      <c r="U6" s="14">
        <v>531276.35424600006</v>
      </c>
      <c r="V6" s="14">
        <v>830390.93252899987</v>
      </c>
      <c r="W6" s="14">
        <f>(V6+X6)/2</f>
        <v>830435.65661900002</v>
      </c>
      <c r="X6" s="14">
        <v>830480.38070900005</v>
      </c>
      <c r="Y6" s="14">
        <f>(X6+Z6)/2</f>
        <v>827602.45555750001</v>
      </c>
      <c r="Z6" s="14">
        <v>824724.53040599998</v>
      </c>
    </row>
    <row r="7" spans="1:26">
      <c r="A7" s="13" t="s">
        <v>60</v>
      </c>
      <c r="B7" s="14">
        <v>17256987.837435</v>
      </c>
      <c r="C7" s="14">
        <v>18082998.759367999</v>
      </c>
      <c r="D7" s="14">
        <v>18181850.839577999</v>
      </c>
      <c r="E7" s="14">
        <v>19736688.085590001</v>
      </c>
      <c r="F7" s="14">
        <v>21469624.400928002</v>
      </c>
      <c r="G7" s="14">
        <v>22367550.971645001</v>
      </c>
      <c r="H7" s="14">
        <v>22007482.893048</v>
      </c>
      <c r="I7" s="14">
        <v>22827499.109655999</v>
      </c>
      <c r="J7" s="14">
        <v>23587187.069899999</v>
      </c>
      <c r="K7" s="14">
        <v>24963384.154103</v>
      </c>
      <c r="L7" s="14">
        <v>25295484.236465</v>
      </c>
      <c r="M7" s="14">
        <v>24398234.204413999</v>
      </c>
      <c r="N7" s="14">
        <v>25489434.700075999</v>
      </c>
      <c r="O7" s="14">
        <v>25935419.238637999</v>
      </c>
      <c r="P7" s="14">
        <v>27124754.037386</v>
      </c>
      <c r="Q7" s="14">
        <v>27868004.677591</v>
      </c>
      <c r="R7" s="14">
        <v>28260124.183373999</v>
      </c>
      <c r="S7" s="14">
        <v>28715805.805812001</v>
      </c>
      <c r="T7" s="14">
        <v>29171131.704227999</v>
      </c>
      <c r="U7" s="14">
        <v>28500498.985252</v>
      </c>
      <c r="V7" s="14">
        <v>18201191.334626999</v>
      </c>
      <c r="W7" s="14">
        <f t="shared" ref="W7:W10" si="0">(V7+X7)/2</f>
        <v>18197072.584672999</v>
      </c>
      <c r="X7" s="14">
        <v>18192953.834718999</v>
      </c>
      <c r="Y7" s="14">
        <f t="shared" ref="Y7:Y10" si="1">(X7+Z7)/2</f>
        <v>18165516.550739497</v>
      </c>
      <c r="Z7" s="14">
        <v>18138079.266759999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1693892.4447000001</v>
      </c>
      <c r="C10" s="14">
        <v>1003277.02149</v>
      </c>
      <c r="D10" s="14">
        <v>506210.55215699988</v>
      </c>
      <c r="E10" s="14">
        <v>1869892.161447</v>
      </c>
      <c r="F10" s="14">
        <v>975354.44386999973</v>
      </c>
      <c r="G10" s="14">
        <v>2207976.8226859998</v>
      </c>
      <c r="H10" s="14">
        <v>1131151.626193</v>
      </c>
      <c r="I10" s="14">
        <v>1157324.0781739999</v>
      </c>
      <c r="J10" s="14">
        <v>2159720.561028</v>
      </c>
      <c r="K10" s="14">
        <v>1212203.8845019999</v>
      </c>
      <c r="L10" s="14">
        <v>493798.32812299998</v>
      </c>
      <c r="M10" s="14">
        <v>2493464.9743969999</v>
      </c>
      <c r="N10" s="14">
        <v>3141389.1476089992</v>
      </c>
      <c r="O10" s="14">
        <v>2048395.3555749999</v>
      </c>
      <c r="P10" s="14">
        <v>1157377.4393509999</v>
      </c>
      <c r="Q10" s="14">
        <v>1592836.8547070001</v>
      </c>
      <c r="R10" s="14">
        <v>2971933.6105570011</v>
      </c>
      <c r="S10" s="14">
        <v>2202069.5254569999</v>
      </c>
      <c r="T10" s="14">
        <v>3866432.6437329999</v>
      </c>
      <c r="U10" s="14">
        <v>1539422.502965</v>
      </c>
      <c r="V10" s="14">
        <v>1203195.337573</v>
      </c>
      <c r="W10" s="14">
        <f t="shared" si="0"/>
        <v>1200379.5289615002</v>
      </c>
      <c r="X10" s="14">
        <v>1197563.7203500001</v>
      </c>
      <c r="Y10" s="14">
        <f t="shared" si="1"/>
        <v>1160667.7105075</v>
      </c>
      <c r="Z10" s="14">
        <v>1123771.7006649999</v>
      </c>
    </row>
    <row r="11" spans="1:26">
      <c r="A11" s="13" t="s">
        <v>64</v>
      </c>
      <c r="B11" s="14">
        <v>7225.8969120000002</v>
      </c>
      <c r="C11" s="14">
        <v>4700.2634159999998</v>
      </c>
      <c r="D11" s="14">
        <v>1966.110228</v>
      </c>
      <c r="E11" s="14">
        <v>2739.4795079999999</v>
      </c>
      <c r="F11" s="14">
        <v>1929.11994</v>
      </c>
      <c r="G11" s="14">
        <v>2697.8803079999998</v>
      </c>
      <c r="H11" s="14">
        <v>2820.1150080000002</v>
      </c>
      <c r="I11" s="14">
        <v>3821.8226279999999</v>
      </c>
      <c r="J11" s="14">
        <v>3947.6902439999999</v>
      </c>
      <c r="K11" s="14">
        <v>2733.2857199999999</v>
      </c>
      <c r="L11" s="14">
        <v>1716.2528520000001</v>
      </c>
      <c r="M11" s="14">
        <v>4005.9731280000001</v>
      </c>
      <c r="N11" s="14">
        <v>420.00001200000003</v>
      </c>
      <c r="O11" s="14">
        <v>3048.3924000000002</v>
      </c>
      <c r="P11" s="14">
        <v>3054.8444519999998</v>
      </c>
      <c r="Q11" s="14">
        <v>2533.1142239999999</v>
      </c>
      <c r="R11" s="14">
        <v>4922.3089200000004</v>
      </c>
      <c r="S11" s="14">
        <v>2554.6870079999999</v>
      </c>
      <c r="T11" s="14">
        <v>3316.1773800000001</v>
      </c>
      <c r="U11" s="14">
        <v>995.69935199999998</v>
      </c>
      <c r="V11" s="14">
        <v>1822.96308</v>
      </c>
      <c r="W11" s="14">
        <f>(V11+X11)/2</f>
        <v>1855.283052</v>
      </c>
      <c r="X11" s="14">
        <v>1887.603024</v>
      </c>
      <c r="Y11" s="14">
        <f>(X11+Z11)/2</f>
        <v>3199.2311099999997</v>
      </c>
      <c r="Z11" s="14">
        <v>4510.8591959999994</v>
      </c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4102500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4101000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4039500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3999000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3925500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3877500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3861000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3874500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3886500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3904500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3921000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3933000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3951000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4008000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4071000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4125000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4183500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4243500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4305000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4366500</v>
      </c>
      <c r="V16" s="14"/>
      <c r="W16" s="14"/>
      <c r="X16" s="14"/>
      <c r="Y16" s="14"/>
      <c r="Z16" s="14"/>
    </row>
    <row r="17" spans="1:26">
      <c r="A17" s="13" t="s">
        <v>70</v>
      </c>
      <c r="B17" s="14"/>
      <c r="C17" s="14"/>
      <c r="D17" s="14"/>
      <c r="E17" s="14"/>
      <c r="F17" s="14"/>
      <c r="G17" s="14"/>
      <c r="H17" s="14">
        <v>4498947.1758675622</v>
      </c>
      <c r="I17" s="14">
        <v>4709733.8929210873</v>
      </c>
      <c r="J17" s="14">
        <v>4895159.021425142</v>
      </c>
      <c r="K17" s="14">
        <v>5245036.4157124292</v>
      </c>
      <c r="L17" s="14">
        <v>5248663.3257176094</v>
      </c>
      <c r="M17" s="14">
        <v>5196764.8937711352</v>
      </c>
      <c r="N17" s="14">
        <v>5370477.2028044295</v>
      </c>
      <c r="O17" s="14">
        <v>5511345.1034191828</v>
      </c>
      <c r="P17" s="14">
        <v>5487952.6608705306</v>
      </c>
      <c r="Q17" s="14">
        <v>5580512.438334371</v>
      </c>
      <c r="R17" s="14">
        <v>5742355.7667455953</v>
      </c>
      <c r="S17" s="14">
        <v>5583165.5123091461</v>
      </c>
      <c r="T17" s="14">
        <v>5776285.7480319636</v>
      </c>
      <c r="U17" s="14">
        <v>5148966.0475354837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 t="shared" ref="B18:U18" si="2">SUM(B6:B17)</f>
        <v>22987906.383568998</v>
      </c>
      <c r="C18" s="14">
        <f t="shared" si="2"/>
        <v>23270082.411162999</v>
      </c>
      <c r="D18" s="14">
        <f t="shared" si="2"/>
        <v>22906521.153156996</v>
      </c>
      <c r="E18" s="14">
        <f t="shared" si="2"/>
        <v>25856770.123207003</v>
      </c>
      <c r="F18" s="14">
        <f t="shared" si="2"/>
        <v>26902084.209519003</v>
      </c>
      <c r="G18" s="14">
        <f t="shared" si="2"/>
        <v>29054308.624961998</v>
      </c>
      <c r="H18" s="14">
        <f t="shared" si="2"/>
        <v>32156248.326114558</v>
      </c>
      <c r="I18" s="14">
        <f t="shared" si="2"/>
        <v>33329443.421215083</v>
      </c>
      <c r="J18" s="14">
        <f t="shared" si="2"/>
        <v>35299640.635368139</v>
      </c>
      <c r="K18" s="14">
        <f t="shared" si="2"/>
        <v>36365116.893378429</v>
      </c>
      <c r="L18" s="14">
        <f t="shared" si="2"/>
        <v>35946291.889756605</v>
      </c>
      <c r="M18" s="14">
        <f t="shared" si="2"/>
        <v>37096697.474574134</v>
      </c>
      <c r="N18" s="14">
        <f t="shared" si="2"/>
        <v>39218115.335209429</v>
      </c>
      <c r="O18" s="14">
        <f t="shared" si="2"/>
        <v>38608239.196594179</v>
      </c>
      <c r="P18" s="14">
        <f t="shared" si="2"/>
        <v>38810381.994907536</v>
      </c>
      <c r="Q18" s="14">
        <f t="shared" si="2"/>
        <v>40385489.767104365</v>
      </c>
      <c r="R18" s="14">
        <f t="shared" si="2"/>
        <v>42040648.445686594</v>
      </c>
      <c r="S18" s="14">
        <f t="shared" si="2"/>
        <v>41365376.191289149</v>
      </c>
      <c r="T18" s="14">
        <f t="shared" si="2"/>
        <v>43653361.445140965</v>
      </c>
      <c r="U18" s="14">
        <f t="shared" si="2"/>
        <v>40087659.589350484</v>
      </c>
      <c r="V18" s="14">
        <f>SUM(V6:V17)</f>
        <v>20236600.567808997</v>
      </c>
      <c r="W18" s="14">
        <f>(V18+X18)/2</f>
        <v>20229743.053305499</v>
      </c>
      <c r="X18" s="14">
        <f>SUM(X6:X17)</f>
        <v>20222885.538801998</v>
      </c>
      <c r="Y18" s="14">
        <f t="shared" ref="Y18:Y61" si="3">(X18+Z18)/2</f>
        <v>20156985.947914496</v>
      </c>
      <c r="Z18" s="14">
        <f>SUM(Z6:Z17)</f>
        <v>20091086.357026998</v>
      </c>
    </row>
    <row r="19" spans="1:26">
      <c r="A19" s="13" t="s">
        <v>9</v>
      </c>
      <c r="B19" s="14">
        <f t="shared" ref="B19:U19" si="4">B18/B4/1000</f>
        <v>114.93953191784499</v>
      </c>
      <c r="C19" s="14">
        <f t="shared" si="4"/>
        <v>116.35041205581499</v>
      </c>
      <c r="D19" s="14">
        <f t="shared" si="4"/>
        <v>114.53260576578498</v>
      </c>
      <c r="E19" s="14">
        <f t="shared" si="4"/>
        <v>129.28385061603501</v>
      </c>
      <c r="F19" s="14">
        <f t="shared" si="4"/>
        <v>134.510421047595</v>
      </c>
      <c r="G19" s="14">
        <f t="shared" si="4"/>
        <v>145.27154312480997</v>
      </c>
      <c r="H19" s="14">
        <f t="shared" si="4"/>
        <v>160.78124163057279</v>
      </c>
      <c r="I19" s="14">
        <f t="shared" si="4"/>
        <v>166.6472171060754</v>
      </c>
      <c r="J19" s="14">
        <f t="shared" si="4"/>
        <v>176.49820317684069</v>
      </c>
      <c r="K19" s="14">
        <f t="shared" si="4"/>
        <v>181.82558446689214</v>
      </c>
      <c r="L19" s="14">
        <f t="shared" si="4"/>
        <v>179.73145944878303</v>
      </c>
      <c r="M19" s="14">
        <f t="shared" si="4"/>
        <v>185.48348737287068</v>
      </c>
      <c r="N19" s="14">
        <f t="shared" si="4"/>
        <v>196.09057667604714</v>
      </c>
      <c r="O19" s="14">
        <f t="shared" si="4"/>
        <v>193.04119598297089</v>
      </c>
      <c r="P19" s="14">
        <f t="shared" si="4"/>
        <v>194.05190997453766</v>
      </c>
      <c r="Q19" s="14">
        <f t="shared" si="4"/>
        <v>201.92744883552183</v>
      </c>
      <c r="R19" s="14">
        <f t="shared" si="4"/>
        <v>210.20324222843297</v>
      </c>
      <c r="S19" s="14">
        <f t="shared" si="4"/>
        <v>206.82688095644573</v>
      </c>
      <c r="T19" s="14">
        <f t="shared" si="4"/>
        <v>218.26680722570484</v>
      </c>
      <c r="U19" s="14">
        <f t="shared" si="4"/>
        <v>200.43829794675241</v>
      </c>
      <c r="V19" s="14">
        <f>V18/V4/1000</f>
        <v>101.18300283904499</v>
      </c>
      <c r="W19" s="14">
        <f t="shared" ref="W19:W61" si="5">(V19+X19)/2</f>
        <v>101.14871526652749</v>
      </c>
      <c r="X19" s="14">
        <f>X18/X4/1000</f>
        <v>101.11442769400999</v>
      </c>
      <c r="Y19" s="14">
        <f t="shared" si="3"/>
        <v>100.78492973957249</v>
      </c>
      <c r="Z19" s="14">
        <f>Z18/Z4/1000</f>
        <v>100.45543178513499</v>
      </c>
    </row>
    <row r="20" spans="1:26">
      <c r="A20" s="13" t="s">
        <v>10</v>
      </c>
      <c r="B20" s="14">
        <f>B19/B5</f>
        <v>28.734882979461247</v>
      </c>
      <c r="C20" s="14">
        <f>C19/B5</f>
        <v>29.087603013953746</v>
      </c>
      <c r="D20" s="14">
        <f>D19/B5</f>
        <v>28.633151441446245</v>
      </c>
      <c r="E20" s="14">
        <f>E19/B5</f>
        <v>32.320962654008753</v>
      </c>
      <c r="F20" s="14">
        <f>F19/B5</f>
        <v>33.627605261898751</v>
      </c>
      <c r="G20" s="14">
        <f>G19/B5</f>
        <v>36.317885781202492</v>
      </c>
      <c r="H20" s="14">
        <f>H19/B5</f>
        <v>40.195310407643198</v>
      </c>
      <c r="I20" s="14">
        <f>I19/B5</f>
        <v>41.661804276518851</v>
      </c>
      <c r="J20" s="14">
        <f>J19/B5</f>
        <v>44.124550794210172</v>
      </c>
      <c r="K20" s="14">
        <f>K19/B5</f>
        <v>45.456396116723035</v>
      </c>
      <c r="L20" s="14">
        <f>L19/B5</f>
        <v>44.932864862195757</v>
      </c>
      <c r="M20" s="14">
        <f>M19/B5</f>
        <v>46.370871843217671</v>
      </c>
      <c r="N20" s="14">
        <f>N19/B5</f>
        <v>49.022644169011784</v>
      </c>
      <c r="O20" s="14">
        <f>O19/B5</f>
        <v>48.260298995742723</v>
      </c>
      <c r="P20" s="14">
        <f>P19/B5</f>
        <v>48.512977493634416</v>
      </c>
      <c r="Q20" s="14">
        <f>Q19/B5</f>
        <v>50.481862208880457</v>
      </c>
      <c r="R20" s="14">
        <f>R19/B5</f>
        <v>52.550810557108242</v>
      </c>
      <c r="S20" s="14">
        <f>S19/B5</f>
        <v>51.706720239111434</v>
      </c>
      <c r="T20" s="14">
        <f>T19/B5</f>
        <v>54.566701806426209</v>
      </c>
      <c r="U20" s="14">
        <f>U19/B5</f>
        <v>50.109574486688103</v>
      </c>
      <c r="V20" s="14">
        <f>V19/V5</f>
        <v>97.291348883697097</v>
      </c>
      <c r="W20" s="14">
        <f t="shared" si="5"/>
        <v>98.702321815120825</v>
      </c>
      <c r="X20" s="14">
        <f>X19/X5</f>
        <v>100.11329474654454</v>
      </c>
      <c r="Y20" s="14">
        <f t="shared" si="3"/>
        <v>113.6360345790539</v>
      </c>
      <c r="Z20" s="14">
        <f>Z19/Z5</f>
        <v>127.15877441156327</v>
      </c>
    </row>
    <row r="21" spans="1:26">
      <c r="A21" s="13" t="s">
        <v>11</v>
      </c>
      <c r="B21" s="15">
        <v>245.43472265036459</v>
      </c>
      <c r="C21" s="15">
        <v>246.04453478302079</v>
      </c>
      <c r="D21" s="15">
        <v>244.3388953046875</v>
      </c>
      <c r="E21" s="15">
        <v>246.81328870645831</v>
      </c>
      <c r="F21" s="15">
        <v>229.2149592727917</v>
      </c>
      <c r="G21" s="15">
        <v>234.70307713993751</v>
      </c>
      <c r="H21" s="15">
        <v>225.61819159825001</v>
      </c>
      <c r="I21" s="15">
        <v>228.85132137406251</v>
      </c>
      <c r="J21" s="15">
        <v>240.63072830919791</v>
      </c>
      <c r="K21" s="15">
        <v>236.7913543134062</v>
      </c>
      <c r="L21" s="15">
        <v>242.25082652480211</v>
      </c>
      <c r="M21" s="15">
        <v>242.1335506917292</v>
      </c>
      <c r="N21" s="15">
        <v>254.0254118844376</v>
      </c>
      <c r="O21" s="15">
        <v>249.42599292803129</v>
      </c>
      <c r="P21" s="15">
        <v>268.55664405047918</v>
      </c>
      <c r="Q21" s="15">
        <v>273.12771352762502</v>
      </c>
      <c r="R21" s="15">
        <v>274.26336154108338</v>
      </c>
      <c r="S21" s="15">
        <v>281.9870385231979</v>
      </c>
      <c r="T21" s="15">
        <v>286.02518941922921</v>
      </c>
      <c r="U21" s="15">
        <v>305.65585208067711</v>
      </c>
      <c r="V21" s="15">
        <v>556.90354085124204</v>
      </c>
      <c r="W21" s="15">
        <f t="shared" si="5"/>
        <v>564.07650636332733</v>
      </c>
      <c r="X21" s="15">
        <v>571.24947187541272</v>
      </c>
      <c r="Y21" s="15">
        <f t="shared" si="3"/>
        <v>633.30941414184667</v>
      </c>
      <c r="Z21" s="15">
        <v>695.36935640828062</v>
      </c>
    </row>
    <row r="22" spans="1:26">
      <c r="A22" s="13" t="s">
        <v>71</v>
      </c>
      <c r="B22" s="16">
        <v>0.65541912125821145</v>
      </c>
      <c r="C22" s="16">
        <v>-0.6855245745457943</v>
      </c>
      <c r="D22" s="16">
        <v>-1.5845513289899791</v>
      </c>
      <c r="E22" s="16">
        <v>-2.295114909883964</v>
      </c>
      <c r="F22" s="16">
        <v>-5.4527203733027942</v>
      </c>
      <c r="G22" s="16">
        <v>-5.989546466932139</v>
      </c>
      <c r="H22" s="16">
        <v>-6.6910773739028331</v>
      </c>
      <c r="I22" s="16">
        <v>-7.3940437025085286</v>
      </c>
      <c r="J22" s="16">
        <v>-7.4071787216441933</v>
      </c>
      <c r="K22" s="16">
        <v>-9.4055469511754293</v>
      </c>
      <c r="L22" s="16">
        <v>-8.721162662559534</v>
      </c>
      <c r="M22" s="16">
        <v>-9.8889375706984257</v>
      </c>
      <c r="N22" s="16">
        <v>-10.832814100268539</v>
      </c>
      <c r="O22" s="16">
        <v>-9.7374098377310609</v>
      </c>
      <c r="P22" s="16">
        <v>-7.4708112307642311</v>
      </c>
      <c r="Q22" s="16">
        <v>-8.8520136458913381</v>
      </c>
      <c r="R22" s="16">
        <v>-6.5747581699534372</v>
      </c>
      <c r="S22" s="16">
        <v>-4.3903316228272784</v>
      </c>
      <c r="T22" s="16">
        <v>-3.8288040233878959</v>
      </c>
      <c r="U22" s="16">
        <v>-3.339470237940191</v>
      </c>
      <c r="V22" s="16">
        <v>-20.730015913325332</v>
      </c>
      <c r="W22" s="16">
        <f t="shared" si="5"/>
        <v>-20.74969214341948</v>
      </c>
      <c r="X22" s="16">
        <v>-20.769368373513629</v>
      </c>
      <c r="Y22" s="16">
        <f t="shared" si="3"/>
        <v>-20.888699908842735</v>
      </c>
      <c r="Z22" s="16">
        <v>-21.008031444171841</v>
      </c>
    </row>
    <row r="23" spans="1:26">
      <c r="A23" s="13" t="s">
        <v>72</v>
      </c>
      <c r="B23" s="16">
        <v>185.6227296920888</v>
      </c>
      <c r="C23" s="16">
        <v>187.72685164513109</v>
      </c>
      <c r="D23" s="16">
        <v>191.87137409819539</v>
      </c>
      <c r="E23" s="16">
        <v>217.50656067972221</v>
      </c>
      <c r="F23" s="16">
        <v>260.92451491372088</v>
      </c>
      <c r="G23" s="16">
        <v>268.57046039374802</v>
      </c>
      <c r="H23" s="16">
        <v>266.11521277945383</v>
      </c>
      <c r="I23" s="16">
        <v>263.78553811298082</v>
      </c>
      <c r="J23" s="16">
        <v>272.38784581050038</v>
      </c>
      <c r="K23" s="16">
        <v>266.86776660232272</v>
      </c>
      <c r="L23" s="16">
        <v>263.58685462784308</v>
      </c>
      <c r="M23" s="16">
        <v>270.73456384771822</v>
      </c>
      <c r="N23" s="16">
        <v>262.090082092101</v>
      </c>
      <c r="O23" s="16">
        <v>273.29370206384448</v>
      </c>
      <c r="P23" s="16">
        <v>247.058457252404</v>
      </c>
      <c r="Q23" s="16">
        <v>239.0025325337337</v>
      </c>
      <c r="R23" s="16">
        <v>251.86460311195981</v>
      </c>
      <c r="S23" s="16">
        <v>239.5533351864332</v>
      </c>
      <c r="T23" s="16">
        <v>250.11032857513399</v>
      </c>
      <c r="U23" s="16">
        <v>210.13798963929781</v>
      </c>
      <c r="V23" s="16">
        <v>646.7754596329878</v>
      </c>
      <c r="W23" s="16">
        <f t="shared" si="5"/>
        <v>647.03305472325155</v>
      </c>
      <c r="X23" s="16">
        <v>647.29064981351519</v>
      </c>
      <c r="Y23" s="16">
        <f t="shared" si="3"/>
        <v>649.2516722228695</v>
      </c>
      <c r="Z23" s="16">
        <v>651.21269463222393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5"/>
        <v>0</v>
      </c>
      <c r="X24" s="14"/>
      <c r="Y24" s="14">
        <f t="shared" si="3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5"/>
        <v>0</v>
      </c>
      <c r="X25" s="14"/>
      <c r="Y25" s="14">
        <f t="shared" si="3"/>
        <v>0</v>
      </c>
      <c r="Z25" s="14"/>
    </row>
    <row r="26" spans="1:26">
      <c r="A26" s="13" t="s">
        <v>75</v>
      </c>
      <c r="B26" s="16">
        <v>1.7826537062973591</v>
      </c>
      <c r="C26" s="16">
        <v>1.095612262614686</v>
      </c>
      <c r="D26" s="16">
        <v>0.56083170967747953</v>
      </c>
      <c r="E26" s="16">
        <v>1.9548950347259071</v>
      </c>
      <c r="F26" s="16">
        <v>1.1071575268060601</v>
      </c>
      <c r="G26" s="16">
        <v>2.4100783265458232</v>
      </c>
      <c r="H26" s="16">
        <v>1.335864258172103</v>
      </c>
      <c r="I26" s="16">
        <v>1.3902178295671139</v>
      </c>
      <c r="J26" s="16">
        <v>2.393498817638982</v>
      </c>
      <c r="K26" s="16">
        <v>1.519929434381684</v>
      </c>
      <c r="L26" s="16">
        <v>0.6044389578735172</v>
      </c>
      <c r="M26" s="16">
        <v>2.8355029748079028</v>
      </c>
      <c r="N26" s="16">
        <v>3.4475518962107978</v>
      </c>
      <c r="O26" s="16">
        <v>2.3114442028307018</v>
      </c>
      <c r="P26" s="16">
        <v>1.295921812785918</v>
      </c>
      <c r="Q26" s="16">
        <v>1.8182236706738211</v>
      </c>
      <c r="R26" s="16">
        <v>3.1796854775080798</v>
      </c>
      <c r="S26" s="16">
        <v>2.3697188508266831</v>
      </c>
      <c r="T26" s="16">
        <v>3.8630422839576211</v>
      </c>
      <c r="U26" s="16">
        <v>1.566456509765624</v>
      </c>
      <c r="V26" s="16">
        <v>1.4535132635892709</v>
      </c>
      <c r="W26" s="16">
        <f t="shared" si="5"/>
        <v>1.4535413153925014</v>
      </c>
      <c r="X26" s="16">
        <v>1.4535693671957319</v>
      </c>
      <c r="Y26" s="16">
        <f t="shared" si="3"/>
        <v>1.4552871955889906</v>
      </c>
      <c r="Z26" s="16">
        <v>1.457005023982249</v>
      </c>
    </row>
    <row r="27" spans="1:26">
      <c r="A27" s="13" t="s">
        <v>76</v>
      </c>
      <c r="B27" s="16">
        <v>0.13735190234628139</v>
      </c>
      <c r="C27" s="16">
        <v>7.6069532574857823E-2</v>
      </c>
      <c r="D27" s="16">
        <v>5.8639900328917777E-2</v>
      </c>
      <c r="E27" s="16">
        <v>0.269680526074493</v>
      </c>
      <c r="F27" s="16">
        <v>0.1298462094533471</v>
      </c>
      <c r="G27" s="16">
        <v>0.27251257517340621</v>
      </c>
      <c r="H27" s="16">
        <v>0.1650998501842369</v>
      </c>
      <c r="I27" s="16">
        <v>0.14884010833638689</v>
      </c>
      <c r="J27" s="16">
        <v>0.21512929339378409</v>
      </c>
      <c r="K27" s="16">
        <v>0.1796563972191359</v>
      </c>
      <c r="L27" s="16">
        <v>7.9362307720336589E-2</v>
      </c>
      <c r="M27" s="16">
        <v>0.32823992804436952</v>
      </c>
      <c r="N27" s="16">
        <v>0.42000001200000009</v>
      </c>
      <c r="O27" s="16">
        <v>0.3281842047395585</v>
      </c>
      <c r="P27" s="16">
        <v>0.16763242992558849</v>
      </c>
      <c r="Q27" s="16">
        <v>0.1239293005628354</v>
      </c>
      <c r="R27" s="16">
        <v>0.22450254879761089</v>
      </c>
      <c r="S27" s="16">
        <v>0.14306588687104579</v>
      </c>
      <c r="T27" s="16">
        <v>0.1711461160460071</v>
      </c>
      <c r="U27" s="16">
        <v>7.8343281878601012E-2</v>
      </c>
      <c r="V27" s="16">
        <v>0.18941194779835371</v>
      </c>
      <c r="W27" s="16">
        <f t="shared" si="5"/>
        <v>0.191989417107608</v>
      </c>
      <c r="X27" s="16">
        <v>0.19456688641686229</v>
      </c>
      <c r="Y27" s="16">
        <f t="shared" si="3"/>
        <v>0.25448656113206397</v>
      </c>
      <c r="Z27" s="16">
        <v>0.31440623584726568</v>
      </c>
    </row>
    <row r="28" spans="1:26">
      <c r="A28" s="13" t="s">
        <v>77</v>
      </c>
      <c r="B28" s="15">
        <v>196347.77812029171</v>
      </c>
      <c r="C28" s="15">
        <v>196835.6278264166</v>
      </c>
      <c r="D28" s="15">
        <v>195471.11624375</v>
      </c>
      <c r="E28" s="15">
        <v>197450.6309651667</v>
      </c>
      <c r="F28" s="15">
        <v>183371.96741823331</v>
      </c>
      <c r="G28" s="15">
        <v>187762.46171194999</v>
      </c>
      <c r="H28" s="15">
        <v>180494.55327860001</v>
      </c>
      <c r="I28" s="15">
        <v>183081.05709925</v>
      </c>
      <c r="J28" s="15">
        <v>192504.58264735839</v>
      </c>
      <c r="K28" s="15">
        <v>189433.08345072501</v>
      </c>
      <c r="L28" s="15">
        <v>193800.66121984171</v>
      </c>
      <c r="M28" s="15">
        <v>193706.84055338331</v>
      </c>
      <c r="N28" s="15">
        <v>203220.32950754999</v>
      </c>
      <c r="O28" s="15">
        <v>199540.79434242501</v>
      </c>
      <c r="P28" s="15">
        <v>214845.31524038329</v>
      </c>
      <c r="Q28" s="15">
        <v>218502.17082209999</v>
      </c>
      <c r="R28" s="15">
        <v>219410.68923286669</v>
      </c>
      <c r="S28" s="15">
        <v>225589.6308185583</v>
      </c>
      <c r="T28" s="15">
        <v>228820.15153538331</v>
      </c>
      <c r="U28" s="15">
        <v>244524.68166454171</v>
      </c>
      <c r="V28" s="15">
        <v>115835.9364970583</v>
      </c>
      <c r="W28" s="15">
        <f t="shared" si="5"/>
        <v>115614.1649079458</v>
      </c>
      <c r="X28" s="15">
        <v>115392.3933188333</v>
      </c>
      <c r="Y28" s="15">
        <f t="shared" si="3"/>
        <v>112630.37581567079</v>
      </c>
      <c r="Z28" s="15">
        <v>109868.3583125083</v>
      </c>
    </row>
    <row r="29" spans="1:26">
      <c r="A29" s="13" t="s">
        <v>78</v>
      </c>
      <c r="B29" s="15">
        <v>103379.70321879171</v>
      </c>
      <c r="C29" s="15">
        <v>100509.51038024999</v>
      </c>
      <c r="D29" s="15">
        <v>100710.4937953333</v>
      </c>
      <c r="E29" s="15">
        <v>106709.97457341661</v>
      </c>
      <c r="F29" s="15">
        <v>101089.0726583167</v>
      </c>
      <c r="G29" s="15">
        <v>104478.72701211669</v>
      </c>
      <c r="H29" s="15">
        <v>97795.474698349994</v>
      </c>
      <c r="I29" s="15">
        <v>96542.957729000002</v>
      </c>
      <c r="J29" s="15">
        <v>105910.45800969171</v>
      </c>
      <c r="K29" s="15">
        <v>95890.935322724996</v>
      </c>
      <c r="L29" s="15">
        <v>97834.250936675002</v>
      </c>
      <c r="M29" s="15">
        <v>103588.1875906333</v>
      </c>
      <c r="N29" s="15">
        <v>105965.84930513331</v>
      </c>
      <c r="O29" s="15">
        <v>104641.3544988417</v>
      </c>
      <c r="P29" s="15">
        <v>105054.48136629999</v>
      </c>
      <c r="Q29" s="15">
        <v>101900.87634143329</v>
      </c>
      <c r="R29" s="15">
        <v>107207.0534928667</v>
      </c>
      <c r="S29" s="15">
        <v>105717.345243975</v>
      </c>
      <c r="T29" s="15">
        <v>112187.09655355</v>
      </c>
      <c r="U29" s="15">
        <v>108897.13980895829</v>
      </c>
      <c r="V29" s="15">
        <v>87694.498748391678</v>
      </c>
      <c r="W29" s="15">
        <f t="shared" si="5"/>
        <v>87490.289356654175</v>
      </c>
      <c r="X29" s="15">
        <v>87286.079964916673</v>
      </c>
      <c r="Y29" s="15">
        <f t="shared" si="3"/>
        <v>84650.832709004171</v>
      </c>
      <c r="Z29" s="15">
        <v>82015.585453091669</v>
      </c>
    </row>
    <row r="30" spans="1:26">
      <c r="A30" s="13" t="s">
        <v>79</v>
      </c>
      <c r="B30" s="15">
        <v>92968.074901500004</v>
      </c>
      <c r="C30" s="15">
        <v>96326.117446166652</v>
      </c>
      <c r="D30" s="15">
        <v>94760.62244841666</v>
      </c>
      <c r="E30" s="15">
        <v>90740.656391750017</v>
      </c>
      <c r="F30" s="15">
        <v>82282.894759916657</v>
      </c>
      <c r="G30" s="15">
        <v>83283.734699833338</v>
      </c>
      <c r="H30" s="15">
        <v>82699.078580250003</v>
      </c>
      <c r="I30" s="15">
        <v>86538.099370249998</v>
      </c>
      <c r="J30" s="15">
        <v>86594.124637666668</v>
      </c>
      <c r="K30" s="15">
        <v>93542.148128000015</v>
      </c>
      <c r="L30" s="15">
        <v>95966.410283166682</v>
      </c>
      <c r="M30" s="15">
        <v>90118.652962749984</v>
      </c>
      <c r="N30" s="15">
        <v>97254.480202416671</v>
      </c>
      <c r="O30" s="15">
        <v>94899.439843583343</v>
      </c>
      <c r="P30" s="15">
        <v>109790.8338740833</v>
      </c>
      <c r="Q30" s="15">
        <v>116601.29448066669</v>
      </c>
      <c r="R30" s="15">
        <v>112203.63574</v>
      </c>
      <c r="S30" s="15">
        <v>119872.28557458329</v>
      </c>
      <c r="T30" s="15">
        <v>116633.05498183329</v>
      </c>
      <c r="U30" s="15">
        <v>135627.54185558329</v>
      </c>
      <c r="V30" s="15">
        <v>28141.437748666671</v>
      </c>
      <c r="W30" s="15">
        <f t="shared" si="5"/>
        <v>28123.875551291669</v>
      </c>
      <c r="X30" s="15">
        <v>28106.31335391667</v>
      </c>
      <c r="Y30" s="15">
        <f t="shared" si="3"/>
        <v>27979.543106666672</v>
      </c>
      <c r="Z30" s="15">
        <v>27852.772859416669</v>
      </c>
    </row>
    <row r="31" spans="1:26">
      <c r="A31" s="13" t="s">
        <v>80</v>
      </c>
      <c r="B31" s="15">
        <v>110921.07800949999</v>
      </c>
      <c r="C31" s="15">
        <v>113936.64033233331</v>
      </c>
      <c r="D31" s="15">
        <v>111699.5378791667</v>
      </c>
      <c r="E31" s="15">
        <v>108251.8333143333</v>
      </c>
      <c r="F31" s="15">
        <v>97139.81435291667</v>
      </c>
      <c r="G31" s="15">
        <v>99937.942484916668</v>
      </c>
      <c r="H31" s="15">
        <v>97868.621061249985</v>
      </c>
      <c r="I31" s="15">
        <v>102320.8068920833</v>
      </c>
      <c r="J31" s="15">
        <v>103565.24685025</v>
      </c>
      <c r="K31" s="15">
        <v>110281.64111300001</v>
      </c>
      <c r="L31" s="15">
        <v>113015.8655141667</v>
      </c>
      <c r="M31" s="15">
        <v>108325.83593591669</v>
      </c>
      <c r="N31" s="15">
        <v>116811.22495</v>
      </c>
      <c r="O31" s="15">
        <v>113174.9741385833</v>
      </c>
      <c r="P31" s="15">
        <v>129335.75524825</v>
      </c>
      <c r="Q31" s="15">
        <v>137437.95829016669</v>
      </c>
      <c r="R31" s="15">
        <v>133512.52675749999</v>
      </c>
      <c r="S31" s="15">
        <v>140827.78109249999</v>
      </c>
      <c r="T31" s="15">
        <v>138736.5789743333</v>
      </c>
      <c r="U31" s="15">
        <v>159090.01020883341</v>
      </c>
      <c r="V31" s="15">
        <v>40057.418962000003</v>
      </c>
      <c r="W31" s="15">
        <f t="shared" si="5"/>
        <v>40021.623222374998</v>
      </c>
      <c r="X31" s="15">
        <v>39985.827482749999</v>
      </c>
      <c r="Y31" s="15">
        <f t="shared" si="3"/>
        <v>39621.705058583335</v>
      </c>
      <c r="Z31" s="15">
        <v>39257.582634416671</v>
      </c>
    </row>
    <row r="32" spans="1:26">
      <c r="A32" s="13" t="s">
        <v>81</v>
      </c>
      <c r="B32" s="14">
        <v>17184288.041956998</v>
      </c>
      <c r="C32" s="14">
        <v>18161105.126256999</v>
      </c>
      <c r="D32" s="14">
        <v>18358844.490772001</v>
      </c>
      <c r="E32" s="14">
        <v>19985138.482252002</v>
      </c>
      <c r="F32" s="14">
        <v>21999300.645709001</v>
      </c>
      <c r="G32" s="14">
        <v>22966133.921967998</v>
      </c>
      <c r="H32" s="14">
        <v>22662329.409046002</v>
      </c>
      <c r="I32" s="14">
        <v>23584063.627491999</v>
      </c>
      <c r="J32" s="14">
        <v>24354313.362670999</v>
      </c>
      <c r="K32" s="14">
        <v>26000643.307443999</v>
      </c>
      <c r="L32" s="14">
        <v>26281113.983064</v>
      </c>
      <c r="M32" s="14">
        <v>25469461.633278001</v>
      </c>
      <c r="N32" s="14">
        <v>26754828.984784</v>
      </c>
      <c r="O32" s="14">
        <v>27037450.345199998</v>
      </c>
      <c r="P32" s="14">
        <v>28090997.050234001</v>
      </c>
      <c r="Q32" s="14">
        <v>29084607.359839</v>
      </c>
      <c r="R32" s="14">
        <v>29137936.759463999</v>
      </c>
      <c r="S32" s="14">
        <v>29334086.466515001</v>
      </c>
      <c r="T32" s="14">
        <v>29702326.875996001</v>
      </c>
      <c r="U32" s="14">
        <v>29031775.33949801</v>
      </c>
      <c r="V32" s="14">
        <v>19031582.267156001</v>
      </c>
      <c r="W32" s="14">
        <f t="shared" si="5"/>
        <v>19027508.241292</v>
      </c>
      <c r="X32" s="14">
        <v>19023434.215427998</v>
      </c>
      <c r="Y32" s="14">
        <f t="shared" si="3"/>
        <v>18993119.006297</v>
      </c>
      <c r="Z32" s="14">
        <v>18962803.797166001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5"/>
        <v>0</v>
      </c>
      <c r="X33" s="14"/>
      <c r="Y33" s="14">
        <f t="shared" si="3"/>
        <v>0</v>
      </c>
      <c r="Z33" s="14"/>
    </row>
    <row r="34" spans="1:26">
      <c r="A34" s="13" t="s">
        <v>83</v>
      </c>
      <c r="B34" s="15">
        <v>1032.166666666667</v>
      </c>
      <c r="C34" s="15">
        <v>1062</v>
      </c>
      <c r="D34" s="15">
        <v>1043.916666666667</v>
      </c>
      <c r="E34" s="15">
        <v>1006.416666666667</v>
      </c>
      <c r="F34" s="15">
        <v>908.16666666666663</v>
      </c>
      <c r="G34" s="15">
        <v>927</v>
      </c>
      <c r="H34" s="15">
        <v>913</v>
      </c>
      <c r="I34" s="15">
        <v>954.16666666666663</v>
      </c>
      <c r="J34" s="15">
        <v>959.91666666666663</v>
      </c>
      <c r="K34" s="15">
        <v>1029.416666666667</v>
      </c>
      <c r="L34" s="15">
        <v>1055.916666666667</v>
      </c>
      <c r="M34" s="15">
        <v>1006.416666666667</v>
      </c>
      <c r="N34" s="15">
        <v>1085.583333333333</v>
      </c>
      <c r="O34" s="15">
        <v>1056.25</v>
      </c>
      <c r="P34" s="15">
        <v>1210</v>
      </c>
      <c r="Q34" s="15">
        <v>1289</v>
      </c>
      <c r="R34" s="15">
        <v>1241.166666666667</v>
      </c>
      <c r="S34" s="15">
        <v>1316.916666666667</v>
      </c>
      <c r="T34" s="15">
        <v>1298.666666666667</v>
      </c>
      <c r="U34" s="15">
        <v>1490.583333333333</v>
      </c>
      <c r="V34" s="15">
        <v>351.33333333333331</v>
      </c>
      <c r="W34" s="15">
        <f t="shared" si="5"/>
        <v>350.41666666666663</v>
      </c>
      <c r="X34" s="15">
        <v>349.5</v>
      </c>
      <c r="Y34" s="15">
        <f t="shared" si="3"/>
        <v>349.25</v>
      </c>
      <c r="Z34" s="15">
        <v>349</v>
      </c>
    </row>
    <row r="35" spans="1:26">
      <c r="A35" s="13" t="s">
        <v>84</v>
      </c>
      <c r="B35" s="15">
        <v>5691.833333333333</v>
      </c>
      <c r="C35" s="15">
        <v>5608.083333333333</v>
      </c>
      <c r="D35" s="15">
        <v>5486.333333333333</v>
      </c>
      <c r="E35" s="15">
        <v>5633.083333333333</v>
      </c>
      <c r="F35" s="15">
        <v>5406.583333333333</v>
      </c>
      <c r="G35" s="15">
        <v>5508.833333333333</v>
      </c>
      <c r="H35" s="15">
        <v>5231</v>
      </c>
      <c r="I35" s="15">
        <v>5215.333333333333</v>
      </c>
      <c r="J35" s="15">
        <v>5562.333333333333</v>
      </c>
      <c r="K35" s="15">
        <v>5126.833333333333</v>
      </c>
      <c r="L35" s="15">
        <v>5241</v>
      </c>
      <c r="M35" s="15">
        <v>5436.916666666667</v>
      </c>
      <c r="N35" s="15">
        <v>5458.666666666667</v>
      </c>
      <c r="O35" s="15">
        <v>5499.583333333333</v>
      </c>
      <c r="P35" s="15">
        <v>5537.416666666667</v>
      </c>
      <c r="Q35" s="15">
        <v>5408.833333333333</v>
      </c>
      <c r="R35" s="15">
        <v>5645</v>
      </c>
      <c r="S35" s="15">
        <v>5573.166666666667</v>
      </c>
      <c r="T35" s="15">
        <v>5850.833333333333</v>
      </c>
      <c r="U35" s="15">
        <v>5721.833333333333</v>
      </c>
      <c r="V35" s="15">
        <v>4786.916666666667</v>
      </c>
      <c r="W35" s="15">
        <f t="shared" si="5"/>
        <v>4787.4583333333339</v>
      </c>
      <c r="X35" s="15">
        <v>4788</v>
      </c>
      <c r="Y35" s="15">
        <f t="shared" si="3"/>
        <v>4757.9583333333339</v>
      </c>
      <c r="Z35" s="15">
        <v>4727.916666666667</v>
      </c>
    </row>
    <row r="36" spans="1:26">
      <c r="A36" s="13" t="s">
        <v>85</v>
      </c>
      <c r="B36" s="15">
        <v>2036</v>
      </c>
      <c r="C36" s="15">
        <v>2089.916666666667</v>
      </c>
      <c r="D36" s="15">
        <v>2229.75</v>
      </c>
      <c r="E36" s="15">
        <v>2144.5</v>
      </c>
      <c r="F36" s="15">
        <v>2445.25</v>
      </c>
      <c r="G36" s="15">
        <v>2324.166666666667</v>
      </c>
      <c r="H36" s="15">
        <v>2616</v>
      </c>
      <c r="I36" s="15">
        <v>2614.5</v>
      </c>
      <c r="J36" s="15">
        <v>2237.75</v>
      </c>
      <c r="K36" s="15">
        <v>2603.75</v>
      </c>
      <c r="L36" s="15">
        <v>2463.083333333333</v>
      </c>
      <c r="M36" s="15">
        <v>2340.666666666667</v>
      </c>
      <c r="N36" s="15">
        <v>2215.75</v>
      </c>
      <c r="O36" s="15">
        <v>2204.166666666667</v>
      </c>
      <c r="P36" s="15">
        <v>2012.583333333333</v>
      </c>
      <c r="Q36" s="15">
        <v>2086.166666666667</v>
      </c>
      <c r="R36" s="15">
        <v>1873.833333333333</v>
      </c>
      <c r="S36" s="15">
        <v>1869.916666666667</v>
      </c>
      <c r="T36" s="15">
        <v>1610.5</v>
      </c>
      <c r="U36" s="15">
        <v>1571.583333333333</v>
      </c>
      <c r="V36" s="15">
        <v>3621.75</v>
      </c>
      <c r="W36" s="15">
        <f t="shared" si="5"/>
        <v>3622.125</v>
      </c>
      <c r="X36" s="15">
        <v>3622.5</v>
      </c>
      <c r="Y36" s="15">
        <f t="shared" si="3"/>
        <v>3652.7916666666665</v>
      </c>
      <c r="Z36" s="15">
        <v>3683.083333333333</v>
      </c>
    </row>
    <row r="37" spans="1:26">
      <c r="A37" s="13" t="s">
        <v>86</v>
      </c>
      <c r="B37" s="15">
        <v>212.08112185937031</v>
      </c>
      <c r="C37" s="15">
        <v>222.91476081642881</v>
      </c>
      <c r="D37" s="15">
        <v>225.63171769650879</v>
      </c>
      <c r="E37" s="15">
        <v>240.29647470166401</v>
      </c>
      <c r="F37" s="15">
        <v>300.49306626409822</v>
      </c>
      <c r="G37" s="15">
        <v>320.25405252312589</v>
      </c>
      <c r="H37" s="15">
        <v>316.81528793681508</v>
      </c>
      <c r="I37" s="15">
        <v>365.56598466550929</v>
      </c>
      <c r="J37" s="15">
        <v>335.59180516005512</v>
      </c>
      <c r="K37" s="15">
        <v>389.55439689219929</v>
      </c>
      <c r="L37" s="15">
        <v>369.34325755242583</v>
      </c>
      <c r="M37" s="15">
        <v>417.73496726042629</v>
      </c>
      <c r="N37" s="15">
        <v>385.43846546049269</v>
      </c>
      <c r="O37" s="15">
        <v>339.35457260758187</v>
      </c>
      <c r="P37" s="15">
        <v>368.99617383361863</v>
      </c>
      <c r="Q37" s="15">
        <v>346.0908279045708</v>
      </c>
      <c r="R37" s="15">
        <v>394.64902774569072</v>
      </c>
      <c r="S37" s="15">
        <v>392.4345339667808</v>
      </c>
      <c r="T37" s="15">
        <v>345.18009594149549</v>
      </c>
      <c r="U37" s="15">
        <v>321.83846309392078</v>
      </c>
      <c r="V37" s="15">
        <v>118.92656661027399</v>
      </c>
      <c r="W37" s="15">
        <f t="shared" si="5"/>
        <v>116.68463863932649</v>
      </c>
      <c r="X37" s="15">
        <v>114.44271066837899</v>
      </c>
      <c r="Y37" s="15">
        <f t="shared" si="3"/>
        <v>100.92217295504661</v>
      </c>
      <c r="Z37" s="15">
        <v>87.401635241714217</v>
      </c>
    </row>
    <row r="38" spans="1:26">
      <c r="A38" s="13" t="s">
        <v>87</v>
      </c>
      <c r="B38" s="17">
        <v>0.3502243303926717</v>
      </c>
      <c r="C38" s="17">
        <v>0.37054319906151051</v>
      </c>
      <c r="D38" s="17">
        <v>0.35055978733130971</v>
      </c>
      <c r="E38" s="17">
        <v>0.31512407789929681</v>
      </c>
      <c r="F38" s="17">
        <v>0.26597114296941221</v>
      </c>
      <c r="G38" s="17">
        <v>0.28329459501735982</v>
      </c>
      <c r="H38" s="17">
        <v>0.26440014090686331</v>
      </c>
      <c r="I38" s="17">
        <v>0.28697628461356828</v>
      </c>
      <c r="J38" s="17">
        <v>0.27855530278065299</v>
      </c>
      <c r="K38" s="17">
        <v>0.30595961455113779</v>
      </c>
      <c r="L38" s="17">
        <v>0.30561699608133591</v>
      </c>
      <c r="M38" s="17">
        <v>0.30331318282723763</v>
      </c>
      <c r="N38" s="17">
        <v>0.32409790453432591</v>
      </c>
      <c r="O38" s="17">
        <v>0.3030511818410907</v>
      </c>
      <c r="P38" s="17">
        <v>0.34542577774034439</v>
      </c>
      <c r="Q38" s="17">
        <v>0.38841539925045349</v>
      </c>
      <c r="R38" s="17">
        <v>0.36823506245891918</v>
      </c>
      <c r="S38" s="17">
        <v>0.40288690872174948</v>
      </c>
      <c r="T38" s="17">
        <v>0.39574372388982848</v>
      </c>
      <c r="U38" s="17">
        <v>0.46938768066691627</v>
      </c>
      <c r="V38" s="17">
        <v>0.45835996997751488</v>
      </c>
      <c r="W38" s="17">
        <f t="shared" si="5"/>
        <v>0.46202962131608194</v>
      </c>
      <c r="X38" s="17">
        <v>0.465699272654649</v>
      </c>
      <c r="Y38" s="17">
        <f t="shared" si="3"/>
        <v>0.50120943192913658</v>
      </c>
      <c r="Z38" s="17">
        <v>0.53671959120362411</v>
      </c>
    </row>
    <row r="39" spans="1:26">
      <c r="A39" s="13" t="s">
        <v>88</v>
      </c>
      <c r="B39" s="17">
        <v>4.1447869101978688E-2</v>
      </c>
      <c r="C39" s="17">
        <v>4.1733257229832572E-2</v>
      </c>
      <c r="D39" s="17">
        <v>6.4307458143074578E-2</v>
      </c>
      <c r="E39" s="17">
        <v>8.0164693381906502E-2</v>
      </c>
      <c r="F39" s="17">
        <v>0.20740106544901071</v>
      </c>
      <c r="G39" s="17">
        <v>0.1840087519025875</v>
      </c>
      <c r="H39" s="17">
        <v>0.2018550228310502</v>
      </c>
      <c r="I39" s="17">
        <v>0.2436342592592593</v>
      </c>
      <c r="J39" s="17">
        <v>0.18692922374429219</v>
      </c>
      <c r="K39" s="17">
        <v>0.27671232876712332</v>
      </c>
      <c r="L39" s="17">
        <v>0.23203957382039581</v>
      </c>
      <c r="M39" s="17">
        <v>0.28344148451730422</v>
      </c>
      <c r="N39" s="17">
        <v>0.23295281582952809</v>
      </c>
      <c r="O39" s="17">
        <v>0.1958238203957382</v>
      </c>
      <c r="P39" s="17">
        <v>0.2019216133942161</v>
      </c>
      <c r="Q39" s="17">
        <v>0.18066939890710379</v>
      </c>
      <c r="R39" s="17">
        <v>0.22369672754946729</v>
      </c>
      <c r="S39" s="17">
        <v>0.20886605783866061</v>
      </c>
      <c r="T39" s="17">
        <v>0.1361111111111111</v>
      </c>
      <c r="U39" s="17">
        <v>0.11677481785063749</v>
      </c>
      <c r="V39" s="17">
        <v>0.14328386605783869</v>
      </c>
      <c r="W39" s="17">
        <f t="shared" si="5"/>
        <v>0.139041095890411</v>
      </c>
      <c r="X39" s="17">
        <v>0.13479832572298331</v>
      </c>
      <c r="Y39" s="17">
        <f t="shared" si="3"/>
        <v>0.12921898782343991</v>
      </c>
      <c r="Z39" s="17">
        <v>0.12363964992389651</v>
      </c>
    </row>
    <row r="40" spans="1:26">
      <c r="A40" s="13" t="s">
        <v>89</v>
      </c>
      <c r="B40" s="15">
        <v>467.58333333333331</v>
      </c>
      <c r="C40" s="15">
        <v>483.16666666666669</v>
      </c>
      <c r="D40" s="15">
        <v>476.08333333333331</v>
      </c>
      <c r="E40" s="15">
        <v>454.66666666666669</v>
      </c>
      <c r="F40" s="15">
        <v>413.08333333333331</v>
      </c>
      <c r="G40" s="15">
        <v>417.5</v>
      </c>
      <c r="H40" s="15">
        <v>415.33333333333331</v>
      </c>
      <c r="I40" s="15">
        <v>433.75</v>
      </c>
      <c r="J40" s="15">
        <v>434.08333333333331</v>
      </c>
      <c r="K40" s="15">
        <v>469.41666666666669</v>
      </c>
      <c r="L40" s="15">
        <v>481.83333333333331</v>
      </c>
      <c r="M40" s="15">
        <v>452.58333333333331</v>
      </c>
      <c r="N40" s="15">
        <v>489.25</v>
      </c>
      <c r="O40" s="15">
        <v>477.08333333333331</v>
      </c>
      <c r="P40" s="15">
        <v>551.41666666666663</v>
      </c>
      <c r="Q40" s="15">
        <v>586.5</v>
      </c>
      <c r="R40" s="15">
        <v>566.41666666666663</v>
      </c>
      <c r="S40" s="15">
        <v>601.83333333333337</v>
      </c>
      <c r="T40" s="15">
        <v>585</v>
      </c>
      <c r="U40" s="15">
        <v>680.16666666666663</v>
      </c>
      <c r="V40" s="15">
        <v>142</v>
      </c>
      <c r="W40" s="15">
        <f t="shared" si="5"/>
        <v>141.95833333333337</v>
      </c>
      <c r="X40" s="15">
        <v>141.91666666666671</v>
      </c>
      <c r="Y40" s="15">
        <f t="shared" si="3"/>
        <v>141.54166666666671</v>
      </c>
      <c r="Z40" s="15">
        <v>141.16666666666671</v>
      </c>
    </row>
    <row r="41" spans="1:26">
      <c r="A41" s="13" t="s">
        <v>90</v>
      </c>
      <c r="B41" s="15">
        <v>564.58333333333337</v>
      </c>
      <c r="C41" s="15">
        <v>578.83333333333337</v>
      </c>
      <c r="D41" s="15">
        <v>567.83333333333337</v>
      </c>
      <c r="E41" s="15">
        <v>551.75</v>
      </c>
      <c r="F41" s="15">
        <v>495.08333333333331</v>
      </c>
      <c r="G41" s="15">
        <v>509.5</v>
      </c>
      <c r="H41" s="15">
        <v>497.66666666666669</v>
      </c>
      <c r="I41" s="15">
        <v>520.41666666666663</v>
      </c>
      <c r="J41" s="15">
        <v>525.83333333333337</v>
      </c>
      <c r="K41" s="15">
        <v>560</v>
      </c>
      <c r="L41" s="15">
        <v>574.08333333333337</v>
      </c>
      <c r="M41" s="15">
        <v>553.83333333333337</v>
      </c>
      <c r="N41" s="15">
        <v>596.33333333333337</v>
      </c>
      <c r="O41" s="15">
        <v>579.16666666666663</v>
      </c>
      <c r="P41" s="15">
        <v>658.58333333333337</v>
      </c>
      <c r="Q41" s="15">
        <v>702.5</v>
      </c>
      <c r="R41" s="15">
        <v>674.75</v>
      </c>
      <c r="S41" s="15">
        <v>715.08333333333337</v>
      </c>
      <c r="T41" s="15">
        <v>713.66666666666663</v>
      </c>
      <c r="U41" s="15">
        <v>810.41666666666663</v>
      </c>
      <c r="V41" s="15">
        <v>209.33333333333329</v>
      </c>
      <c r="W41" s="15">
        <f t="shared" si="5"/>
        <v>208.45833333333329</v>
      </c>
      <c r="X41" s="15">
        <v>207.58333333333329</v>
      </c>
      <c r="Y41" s="15">
        <f t="shared" si="3"/>
        <v>207.70833333333329</v>
      </c>
      <c r="Z41" s="15">
        <v>207.83333333333329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5"/>
        <v>0</v>
      </c>
      <c r="X42" s="14"/>
      <c r="Y42" s="14">
        <f t="shared" si="3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5"/>
        <v>0</v>
      </c>
      <c r="X43" s="14"/>
      <c r="Y43" s="14">
        <f t="shared" si="3"/>
        <v>0</v>
      </c>
      <c r="Z43" s="14"/>
    </row>
    <row r="44" spans="1:26">
      <c r="A44" s="13" t="s">
        <v>93</v>
      </c>
      <c r="B44" s="15">
        <v>5395.833333333333</v>
      </c>
      <c r="C44" s="15">
        <v>5258.083333333333</v>
      </c>
      <c r="D44" s="15">
        <v>5305.333333333333</v>
      </c>
      <c r="E44" s="15">
        <v>5579.083333333333</v>
      </c>
      <c r="F44" s="15">
        <v>5330.583333333333</v>
      </c>
      <c r="G44" s="15">
        <v>5458.833333333333</v>
      </c>
      <c r="H44" s="15">
        <v>5144</v>
      </c>
      <c r="I44" s="15">
        <v>5084.333333333333</v>
      </c>
      <c r="J44" s="15">
        <v>5470.333333333333</v>
      </c>
      <c r="K44" s="15">
        <v>5048.833333333333</v>
      </c>
      <c r="L44" s="15">
        <v>5129</v>
      </c>
      <c r="M44" s="15">
        <v>5373.916666666667</v>
      </c>
      <c r="N44" s="15">
        <v>5453.666666666667</v>
      </c>
      <c r="O44" s="15">
        <v>5452.583333333333</v>
      </c>
      <c r="P44" s="15">
        <v>5442.416666666667</v>
      </c>
      <c r="Q44" s="15">
        <v>5297.833333333333</v>
      </c>
      <c r="R44" s="15">
        <v>5531</v>
      </c>
      <c r="S44" s="15">
        <v>5479.166666666667</v>
      </c>
      <c r="T44" s="15">
        <v>5747.833333333333</v>
      </c>
      <c r="U44" s="15">
        <v>5654.833333333333</v>
      </c>
      <c r="V44" s="15">
        <v>4724.916666666667</v>
      </c>
      <c r="W44" s="15">
        <f t="shared" si="5"/>
        <v>4724.9583333333339</v>
      </c>
      <c r="X44" s="15">
        <v>4725</v>
      </c>
      <c r="Y44" s="15">
        <f t="shared" si="3"/>
        <v>4683.9583333333339</v>
      </c>
      <c r="Z44" s="15">
        <v>4642.916666666667</v>
      </c>
    </row>
    <row r="45" spans="1:26">
      <c r="A45" s="13" t="s">
        <v>94</v>
      </c>
      <c r="B45" s="15">
        <v>296</v>
      </c>
      <c r="C45" s="15">
        <v>350</v>
      </c>
      <c r="D45" s="15">
        <v>181</v>
      </c>
      <c r="E45" s="15">
        <v>54</v>
      </c>
      <c r="F45" s="15">
        <v>76</v>
      </c>
      <c r="G45" s="15">
        <v>50</v>
      </c>
      <c r="H45" s="15">
        <v>87</v>
      </c>
      <c r="I45" s="15">
        <v>131</v>
      </c>
      <c r="J45" s="15">
        <v>92</v>
      </c>
      <c r="K45" s="15">
        <v>78</v>
      </c>
      <c r="L45" s="15">
        <v>112</v>
      </c>
      <c r="M45" s="15">
        <v>63</v>
      </c>
      <c r="N45" s="15">
        <v>5</v>
      </c>
      <c r="O45" s="15">
        <v>47</v>
      </c>
      <c r="P45" s="15">
        <v>95</v>
      </c>
      <c r="Q45" s="15">
        <v>111</v>
      </c>
      <c r="R45" s="15">
        <v>114</v>
      </c>
      <c r="S45" s="15">
        <v>94</v>
      </c>
      <c r="T45" s="15">
        <v>103</v>
      </c>
      <c r="U45" s="15">
        <v>67</v>
      </c>
      <c r="V45" s="15">
        <v>62</v>
      </c>
      <c r="W45" s="15">
        <f t="shared" si="5"/>
        <v>62.5</v>
      </c>
      <c r="X45" s="15">
        <v>63</v>
      </c>
      <c r="Y45" s="15">
        <f t="shared" si="3"/>
        <v>74</v>
      </c>
      <c r="Z45" s="15">
        <v>85</v>
      </c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5"/>
        <v>0</v>
      </c>
      <c r="X46" s="14"/>
      <c r="Y46" s="14">
        <f t="shared" si="3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5"/>
        <v>0</v>
      </c>
      <c r="X47" s="14"/>
      <c r="Y47" s="14">
        <f t="shared" si="3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5"/>
        <v>0</v>
      </c>
      <c r="X48" s="14"/>
      <c r="Y48" s="14">
        <f t="shared" si="3"/>
        <v>0</v>
      </c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f t="shared" si="5"/>
        <v>1.389076484018265</v>
      </c>
      <c r="X49" s="16">
        <v>1.389076484018265</v>
      </c>
      <c r="Y49" s="16">
        <f t="shared" si="3"/>
        <v>1.389076484018265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f t="shared" si="5"/>
        <v>0.59881849315068492</v>
      </c>
      <c r="X50" s="16">
        <v>0.59881849315068492</v>
      </c>
      <c r="Y50" s="16">
        <f t="shared" si="3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5"/>
        <v>0</v>
      </c>
      <c r="X51" s="14"/>
      <c r="Y51" s="14">
        <f t="shared" si="3"/>
        <v>0</v>
      </c>
      <c r="Z51" s="14"/>
    </row>
    <row r="52" spans="1:26">
      <c r="A52" s="13" t="s">
        <v>101</v>
      </c>
      <c r="B52" s="16">
        <v>32.140202980913102</v>
      </c>
      <c r="C52" s="16">
        <v>30.434902133098959</v>
      </c>
      <c r="D52" s="16">
        <v>29.435367225280341</v>
      </c>
      <c r="E52" s="16">
        <v>28.31145400015231</v>
      </c>
      <c r="F52" s="16">
        <v>26.997131659746021</v>
      </c>
      <c r="G52" s="16">
        <v>26.313049340017368</v>
      </c>
      <c r="H52" s="16">
        <v>26.452509439562931</v>
      </c>
      <c r="I52" s="16">
        <v>26.516352996711969</v>
      </c>
      <c r="J52" s="16">
        <v>26.46773226374545</v>
      </c>
      <c r="K52" s="16">
        <v>26.562584751121062</v>
      </c>
      <c r="L52" s="16">
        <v>27.544807385350001</v>
      </c>
      <c r="M52" s="16">
        <v>27.61786759508006</v>
      </c>
      <c r="N52" s="16">
        <v>27.603603944330661</v>
      </c>
      <c r="O52" s="16">
        <v>28.534863107823881</v>
      </c>
      <c r="P52" s="16">
        <v>30.679661947281581</v>
      </c>
      <c r="Q52" s="16">
        <v>31.839719328964289</v>
      </c>
      <c r="R52" s="16">
        <v>31.813472887866499</v>
      </c>
      <c r="S52" s="16">
        <v>33.084228212625867</v>
      </c>
      <c r="T52" s="16">
        <v>34.377799369613783</v>
      </c>
      <c r="U52" s="16">
        <v>35.711317714183792</v>
      </c>
      <c r="V52" s="16">
        <v>35.65742708887425</v>
      </c>
      <c r="W52" s="16">
        <f t="shared" si="5"/>
        <v>35.65742708887425</v>
      </c>
      <c r="X52" s="16">
        <v>35.65742708887425</v>
      </c>
      <c r="Y52" s="16">
        <f t="shared" si="3"/>
        <v>35.65742708887425</v>
      </c>
      <c r="Z52" s="16">
        <v>35.65742708887425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f t="shared" si="5"/>
        <v>1.4186685692541861</v>
      </c>
      <c r="X53" s="16">
        <v>1.4186685692541861</v>
      </c>
      <c r="Y53" s="16">
        <f t="shared" si="3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5"/>
        <v>0</v>
      </c>
      <c r="X54" s="14"/>
      <c r="Y54" s="14">
        <f t="shared" si="3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5"/>
        <v>0</v>
      </c>
      <c r="X55" s="14"/>
      <c r="Y55" s="14">
        <f t="shared" si="3"/>
        <v>0</v>
      </c>
      <c r="Z55" s="14"/>
    </row>
    <row r="56" spans="1:26">
      <c r="A56" s="13" t="s">
        <v>105</v>
      </c>
      <c r="B56" s="16">
        <v>73.125587089197495</v>
      </c>
      <c r="C56" s="16">
        <v>75.19404585054086</v>
      </c>
      <c r="D56" s="16">
        <v>76.390401550922448</v>
      </c>
      <c r="E56" s="16">
        <v>84.154666079313728</v>
      </c>
      <c r="F56" s="16">
        <v>93.288441178676123</v>
      </c>
      <c r="G56" s="16">
        <v>95.529450068992887</v>
      </c>
      <c r="H56" s="16">
        <v>95.632852497646226</v>
      </c>
      <c r="I56" s="16">
        <v>97.42237925570214</v>
      </c>
      <c r="J56" s="16">
        <v>98.734760093383315</v>
      </c>
      <c r="K56" s="16">
        <v>101.39679739911919</v>
      </c>
      <c r="L56" s="16">
        <v>103.63605842878999</v>
      </c>
      <c r="M56" s="16">
        <v>102.85262968595229</v>
      </c>
      <c r="N56" s="16">
        <v>105.47307586838591</v>
      </c>
      <c r="O56" s="16">
        <v>105.9220032555635</v>
      </c>
      <c r="P56" s="16">
        <v>105.1929320345607</v>
      </c>
      <c r="Q56" s="16">
        <v>107.9557464384753</v>
      </c>
      <c r="R56" s="16">
        <v>108.5310835938333</v>
      </c>
      <c r="S56" s="16">
        <v>107.92479703336291</v>
      </c>
      <c r="T56" s="16">
        <v>110.5249953674397</v>
      </c>
      <c r="U56" s="16">
        <v>101.4101813687448</v>
      </c>
      <c r="V56" s="16">
        <v>104.30401703241699</v>
      </c>
      <c r="W56" s="16">
        <f t="shared" si="5"/>
        <v>104.30401703241699</v>
      </c>
      <c r="X56" s="16">
        <v>104.30401703241699</v>
      </c>
      <c r="Y56" s="16">
        <f t="shared" si="3"/>
        <v>104.30401703241699</v>
      </c>
      <c r="Z56" s="16">
        <v>104.30401703241699</v>
      </c>
    </row>
    <row r="57" spans="1:26">
      <c r="A57" s="13" t="s">
        <v>106</v>
      </c>
      <c r="B57" s="14">
        <v>72070.432665786881</v>
      </c>
      <c r="C57" s="14">
        <v>76722.87030692905</v>
      </c>
      <c r="D57" s="14">
        <v>78481.238403418683</v>
      </c>
      <c r="E57" s="14">
        <v>89340.001498523634</v>
      </c>
      <c r="F57" s="14">
        <v>103127.0398744666</v>
      </c>
      <c r="G57" s="14">
        <v>110491.088270145</v>
      </c>
      <c r="H57" s="14">
        <v>108208.4277973319</v>
      </c>
      <c r="I57" s="14">
        <v>113841.7760274894</v>
      </c>
      <c r="J57" s="14">
        <v>118413.73269703081</v>
      </c>
      <c r="K57" s="14">
        <v>127899.52769202281</v>
      </c>
      <c r="L57" s="14">
        <v>127421.0697635613</v>
      </c>
      <c r="M57" s="14">
        <v>125888.5475591221</v>
      </c>
      <c r="N57" s="14">
        <v>131621.86327851351</v>
      </c>
      <c r="O57" s="14">
        <v>132734.59788180591</v>
      </c>
      <c r="P57" s="14">
        <v>132921.6773855098</v>
      </c>
      <c r="Q57" s="14">
        <v>136539.807280526</v>
      </c>
      <c r="R57" s="14">
        <v>138173.48527325719</v>
      </c>
      <c r="S57" s="14">
        <v>133991.51163661981</v>
      </c>
      <c r="T57" s="14">
        <v>137894.21687442</v>
      </c>
      <c r="U57" s="14">
        <v>127141.5868646419</v>
      </c>
      <c r="V57" s="14">
        <v>129167.71001521579</v>
      </c>
      <c r="W57" s="14">
        <f t="shared" si="5"/>
        <v>129167.71001521579</v>
      </c>
      <c r="X57" s="14">
        <v>129167.71001521579</v>
      </c>
      <c r="Y57" s="14">
        <f t="shared" si="3"/>
        <v>129167.71001521579</v>
      </c>
      <c r="Z57" s="14">
        <v>129167.71001521579</v>
      </c>
    </row>
    <row r="58" spans="1:26">
      <c r="A58" s="13" t="s">
        <v>107</v>
      </c>
      <c r="B58" s="15">
        <v>2250</v>
      </c>
      <c r="C58" s="15">
        <v>2676</v>
      </c>
      <c r="D58" s="15">
        <v>2899</v>
      </c>
      <c r="E58" s="15">
        <v>3204</v>
      </c>
      <c r="F58" s="15">
        <v>4261</v>
      </c>
      <c r="G58" s="15">
        <v>7803</v>
      </c>
      <c r="H58" s="15">
        <v>8502</v>
      </c>
      <c r="I58" s="15">
        <v>10226</v>
      </c>
      <c r="J58" s="15">
        <v>10023</v>
      </c>
      <c r="K58" s="15">
        <v>11731</v>
      </c>
      <c r="L58" s="15">
        <v>11816</v>
      </c>
      <c r="M58" s="15">
        <v>12856</v>
      </c>
      <c r="N58" s="15">
        <v>12698</v>
      </c>
      <c r="O58" s="15">
        <v>10237</v>
      </c>
      <c r="P58" s="15">
        <v>11599</v>
      </c>
      <c r="Q58" s="15">
        <v>11509</v>
      </c>
      <c r="R58" s="15">
        <v>12432</v>
      </c>
      <c r="S58" s="15">
        <v>10865</v>
      </c>
      <c r="T58" s="15">
        <v>10834</v>
      </c>
      <c r="U58" s="15">
        <v>8290</v>
      </c>
      <c r="V58" s="15">
        <v>7243</v>
      </c>
      <c r="W58" s="15">
        <f t="shared" si="5"/>
        <v>7243</v>
      </c>
      <c r="X58" s="15">
        <v>7243</v>
      </c>
      <c r="Y58" s="15">
        <f t="shared" si="3"/>
        <v>7243</v>
      </c>
      <c r="Z58" s="15">
        <v>7243</v>
      </c>
    </row>
    <row r="59" spans="1:26">
      <c r="A59" s="13" t="s">
        <v>108</v>
      </c>
      <c r="B59" s="15">
        <v>2888</v>
      </c>
      <c r="C59" s="15">
        <v>3058</v>
      </c>
      <c r="D59" s="15">
        <v>3109</v>
      </c>
      <c r="E59" s="15">
        <v>3339</v>
      </c>
      <c r="F59" s="15">
        <v>3527</v>
      </c>
      <c r="G59" s="15">
        <v>3631</v>
      </c>
      <c r="H59" s="15">
        <v>3539</v>
      </c>
      <c r="I59" s="15">
        <v>3657</v>
      </c>
      <c r="J59" s="15">
        <v>3914</v>
      </c>
      <c r="K59" s="15">
        <v>3978</v>
      </c>
      <c r="L59" s="15">
        <v>3900</v>
      </c>
      <c r="M59" s="15">
        <v>3719</v>
      </c>
      <c r="N59" s="15">
        <v>3810</v>
      </c>
      <c r="O59" s="15">
        <v>3910</v>
      </c>
      <c r="P59" s="15">
        <v>4144</v>
      </c>
      <c r="Q59" s="15">
        <v>4050</v>
      </c>
      <c r="R59" s="15">
        <v>4277</v>
      </c>
      <c r="S59" s="15">
        <v>4323</v>
      </c>
      <c r="T59" s="15">
        <v>4362</v>
      </c>
      <c r="U59" s="15">
        <v>4494</v>
      </c>
      <c r="V59" s="15">
        <v>4494</v>
      </c>
      <c r="W59" s="15">
        <f t="shared" si="5"/>
        <v>4494</v>
      </c>
      <c r="X59" s="15">
        <v>4494</v>
      </c>
      <c r="Y59" s="15">
        <f t="shared" si="3"/>
        <v>4494</v>
      </c>
      <c r="Z59" s="15">
        <v>4494</v>
      </c>
    </row>
    <row r="60" spans="1:26">
      <c r="A60" s="13" t="s">
        <v>109</v>
      </c>
      <c r="B60" s="15">
        <v>1054</v>
      </c>
      <c r="C60" s="15">
        <v>1141</v>
      </c>
      <c r="D60" s="15">
        <v>1146</v>
      </c>
      <c r="E60" s="15">
        <v>1292</v>
      </c>
      <c r="F60" s="15">
        <v>1486</v>
      </c>
      <c r="G60" s="15">
        <v>1573</v>
      </c>
      <c r="H60" s="15">
        <v>1495</v>
      </c>
      <c r="I60" s="15">
        <v>1595</v>
      </c>
      <c r="J60" s="15">
        <v>1641</v>
      </c>
      <c r="K60" s="15">
        <v>1742</v>
      </c>
      <c r="L60" s="15">
        <v>1670</v>
      </c>
      <c r="M60" s="15">
        <v>1665</v>
      </c>
      <c r="N60" s="15">
        <v>1695</v>
      </c>
      <c r="O60" s="15">
        <v>1741</v>
      </c>
      <c r="P60" s="15">
        <v>1829</v>
      </c>
      <c r="Q60" s="15">
        <v>1746</v>
      </c>
      <c r="R60" s="15">
        <v>1886</v>
      </c>
      <c r="S60" s="15">
        <v>1802</v>
      </c>
      <c r="T60" s="15">
        <v>1827</v>
      </c>
      <c r="U60" s="15">
        <v>1770</v>
      </c>
      <c r="V60" s="15">
        <v>1728</v>
      </c>
      <c r="W60" s="15">
        <f t="shared" si="5"/>
        <v>1728</v>
      </c>
      <c r="X60" s="15">
        <v>1728</v>
      </c>
      <c r="Y60" s="15">
        <f t="shared" si="3"/>
        <v>1728</v>
      </c>
      <c r="Z60" s="15">
        <v>1728</v>
      </c>
    </row>
    <row r="61" spans="1:26">
      <c r="A61" s="13" t="s">
        <v>110</v>
      </c>
      <c r="B61" s="15">
        <v>362</v>
      </c>
      <c r="C61" s="15">
        <v>382</v>
      </c>
      <c r="D61" s="15">
        <v>394</v>
      </c>
      <c r="E61" s="15">
        <v>470</v>
      </c>
      <c r="F61" s="15">
        <v>575</v>
      </c>
      <c r="G61" s="15">
        <v>633</v>
      </c>
      <c r="H61" s="15">
        <v>614</v>
      </c>
      <c r="I61" s="15">
        <v>629</v>
      </c>
      <c r="J61" s="15">
        <v>662</v>
      </c>
      <c r="K61" s="15">
        <v>711</v>
      </c>
      <c r="L61" s="15">
        <v>734</v>
      </c>
      <c r="M61" s="15">
        <v>726</v>
      </c>
      <c r="N61" s="15">
        <v>772</v>
      </c>
      <c r="O61" s="15">
        <v>791</v>
      </c>
      <c r="P61" s="15">
        <v>761</v>
      </c>
      <c r="Q61" s="15">
        <v>789</v>
      </c>
      <c r="R61" s="15">
        <v>800</v>
      </c>
      <c r="S61" s="15">
        <v>805</v>
      </c>
      <c r="T61" s="15">
        <v>820</v>
      </c>
      <c r="U61" s="15">
        <v>709</v>
      </c>
      <c r="V61" s="15">
        <v>699</v>
      </c>
      <c r="W61" s="15">
        <f t="shared" si="5"/>
        <v>699</v>
      </c>
      <c r="X61" s="15">
        <v>699</v>
      </c>
      <c r="Y61" s="15">
        <f t="shared" si="3"/>
        <v>699</v>
      </c>
      <c r="Z61" s="15">
        <v>699</v>
      </c>
    </row>
  </sheetData>
  <conditionalFormatting sqref="A1">
    <cfRule type="expression" dxfId="245" priority="155">
      <formula>TRUE</formula>
    </cfRule>
  </conditionalFormatting>
  <conditionalFormatting sqref="A15:U15">
    <cfRule type="expression" dxfId="244" priority="163">
      <formula>TRUE</formula>
    </cfRule>
  </conditionalFormatting>
  <conditionalFormatting sqref="A17:U17">
    <cfRule type="expression" dxfId="243" priority="166">
      <formula>TRUE</formula>
    </cfRule>
  </conditionalFormatting>
  <conditionalFormatting sqref="A18:U21">
    <cfRule type="notContainsBlanks" dxfId="242" priority="154">
      <formula>LEN(TRIM(A18))&gt;0</formula>
    </cfRule>
  </conditionalFormatting>
  <conditionalFormatting sqref="A1:U1">
    <cfRule type="expression" dxfId="241" priority="160">
      <formula>TRUE</formula>
    </cfRule>
  </conditionalFormatting>
  <conditionalFormatting sqref="A21:U21">
    <cfRule type="expression" dxfId="240" priority="169">
      <formula>TRUE</formula>
    </cfRule>
  </conditionalFormatting>
  <conditionalFormatting sqref="A27:U27">
    <cfRule type="expression" dxfId="239" priority="172">
      <formula>TRUE</formula>
    </cfRule>
  </conditionalFormatting>
  <conditionalFormatting sqref="A31:U31">
    <cfRule type="expression" dxfId="238" priority="175">
      <formula>TRUE</formula>
    </cfRule>
  </conditionalFormatting>
  <conditionalFormatting sqref="A33:U33">
    <cfRule type="expression" dxfId="237" priority="178">
      <formula>TRUE</formula>
    </cfRule>
  </conditionalFormatting>
  <conditionalFormatting sqref="A36:U36">
    <cfRule type="expression" dxfId="236" priority="181">
      <formula>TRUE</formula>
    </cfRule>
  </conditionalFormatting>
  <conditionalFormatting sqref="A39:U39">
    <cfRule type="expression" dxfId="235" priority="184">
      <formula>TRUE</formula>
    </cfRule>
  </conditionalFormatting>
  <conditionalFormatting sqref="A46:U46">
    <cfRule type="expression" dxfId="234" priority="187">
      <formula>TRUE</formula>
    </cfRule>
  </conditionalFormatting>
  <conditionalFormatting sqref="A56:U56">
    <cfRule type="expression" dxfId="233" priority="190">
      <formula>TRUE</formula>
    </cfRule>
  </conditionalFormatting>
  <conditionalFormatting sqref="A61:U61">
    <cfRule type="expression" dxfId="232" priority="193">
      <formula>TRUE</formula>
    </cfRule>
  </conditionalFormatting>
  <conditionalFormatting sqref="B1">
    <cfRule type="expression" dxfId="231" priority="158">
      <formula>TRUE</formula>
    </cfRule>
  </conditionalFormatting>
  <conditionalFormatting sqref="B15">
    <cfRule type="expression" dxfId="230" priority="161">
      <formula>TRUE</formula>
    </cfRule>
  </conditionalFormatting>
  <conditionalFormatting sqref="B17">
    <cfRule type="expression" dxfId="229" priority="164">
      <formula>TRUE</formula>
    </cfRule>
  </conditionalFormatting>
  <conditionalFormatting sqref="B2">
    <cfRule type="expression" dxfId="228" priority="156">
      <formula>TRUE</formula>
    </cfRule>
  </conditionalFormatting>
  <conditionalFormatting sqref="B21">
    <cfRule type="expression" dxfId="227" priority="167">
      <formula>TRUE</formula>
    </cfRule>
  </conditionalFormatting>
  <conditionalFormatting sqref="B27">
    <cfRule type="expression" dxfId="226" priority="170">
      <formula>TRUE</formula>
    </cfRule>
  </conditionalFormatting>
  <conditionalFormatting sqref="B2:B61">
    <cfRule type="expression" dxfId="225" priority="195">
      <formula>TRUE</formula>
    </cfRule>
  </conditionalFormatting>
  <conditionalFormatting sqref="B31">
    <cfRule type="expression" dxfId="224" priority="173">
      <formula>TRUE</formula>
    </cfRule>
  </conditionalFormatting>
  <conditionalFormatting sqref="B33">
    <cfRule type="expression" dxfId="223" priority="176">
      <formula>TRUE</formula>
    </cfRule>
  </conditionalFormatting>
  <conditionalFormatting sqref="B36">
    <cfRule type="expression" dxfId="222" priority="179">
      <formula>TRUE</formula>
    </cfRule>
  </conditionalFormatting>
  <conditionalFormatting sqref="B39">
    <cfRule type="expression" dxfId="221" priority="182">
      <formula>TRUE</formula>
    </cfRule>
  </conditionalFormatting>
  <conditionalFormatting sqref="B46">
    <cfRule type="expression" dxfId="220" priority="185">
      <formula>TRUE</formula>
    </cfRule>
  </conditionalFormatting>
  <conditionalFormatting sqref="B56">
    <cfRule type="expression" dxfId="219" priority="188">
      <formula>TRUE</formula>
    </cfRule>
  </conditionalFormatting>
  <conditionalFormatting sqref="B61">
    <cfRule type="expression" dxfId="218" priority="191">
      <formula>TRUE</formula>
    </cfRule>
  </conditionalFormatting>
  <conditionalFormatting sqref="V15:Z15">
    <cfRule type="expression" dxfId="217" priority="3">
      <formula>TRUE</formula>
    </cfRule>
  </conditionalFormatting>
  <conditionalFormatting sqref="V17:Z17">
    <cfRule type="expression" dxfId="216" priority="4">
      <formula>TRUE</formula>
    </cfRule>
  </conditionalFormatting>
  <conditionalFormatting sqref="V18:Z21">
    <cfRule type="notContainsBlanks" dxfId="215" priority="1">
      <formula>LEN(TRIM(V18))&gt;0</formula>
    </cfRule>
  </conditionalFormatting>
  <conditionalFormatting sqref="V1:Z1">
    <cfRule type="expression" dxfId="214" priority="2">
      <formula>TRUE</formula>
    </cfRule>
  </conditionalFormatting>
  <conditionalFormatting sqref="V21:Z21">
    <cfRule type="expression" dxfId="213" priority="5">
      <formula>TRUE</formula>
    </cfRule>
  </conditionalFormatting>
  <conditionalFormatting sqref="V27:Z27">
    <cfRule type="expression" dxfId="212" priority="6">
      <formula>TRUE</formula>
    </cfRule>
  </conditionalFormatting>
  <conditionalFormatting sqref="V31:Z31">
    <cfRule type="expression" dxfId="211" priority="7">
      <formula>TRUE</formula>
    </cfRule>
  </conditionalFormatting>
  <conditionalFormatting sqref="V33:Z33">
    <cfRule type="expression" dxfId="210" priority="8">
      <formula>TRUE</formula>
    </cfRule>
  </conditionalFormatting>
  <conditionalFormatting sqref="V36:Z36">
    <cfRule type="expression" dxfId="209" priority="9">
      <formula>TRUE</formula>
    </cfRule>
  </conditionalFormatting>
  <conditionalFormatting sqref="V39:Z39">
    <cfRule type="expression" dxfId="208" priority="10">
      <formula>TRUE</formula>
    </cfRule>
  </conditionalFormatting>
  <conditionalFormatting sqref="V46:Z46">
    <cfRule type="expression" dxfId="207" priority="11">
      <formula>TRUE</formula>
    </cfRule>
  </conditionalFormatting>
  <conditionalFormatting sqref="V56:Z56">
    <cfRule type="expression" dxfId="206" priority="12">
      <formula>TRUE</formula>
    </cfRule>
  </conditionalFormatting>
  <conditionalFormatting sqref="V61:Z61">
    <cfRule type="expression" dxfId="205" priority="13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2808-0DE4-BC40-8FFE-0956E2D021AE}">
  <dimension ref="A1:Z61"/>
  <sheetViews>
    <sheetView topLeftCell="A2" workbookViewId="0">
      <selection activeCell="I11" sqref="I11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111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  <c r="T1" s="2" t="s">
        <v>50</v>
      </c>
      <c r="U1" s="2" t="s">
        <v>50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111</v>
      </c>
      <c r="C2" s="2" t="s">
        <v>111</v>
      </c>
      <c r="D2" s="2" t="s">
        <v>111</v>
      </c>
      <c r="E2" s="2" t="s">
        <v>111</v>
      </c>
      <c r="F2" s="2" t="s">
        <v>111</v>
      </c>
      <c r="G2" s="2" t="s">
        <v>111</v>
      </c>
      <c r="H2" s="2" t="s">
        <v>111</v>
      </c>
      <c r="I2" s="2" t="s">
        <v>111</v>
      </c>
      <c r="J2" s="2" t="s">
        <v>111</v>
      </c>
      <c r="K2" s="2" t="s">
        <v>111</v>
      </c>
      <c r="L2" s="2" t="s">
        <v>111</v>
      </c>
      <c r="M2" s="2" t="s">
        <v>111</v>
      </c>
      <c r="N2" s="2" t="s">
        <v>111</v>
      </c>
      <c r="O2" s="2" t="s">
        <v>111</v>
      </c>
      <c r="P2" s="2" t="s">
        <v>111</v>
      </c>
      <c r="Q2" s="2" t="s">
        <v>111</v>
      </c>
      <c r="R2" s="2" t="s">
        <v>111</v>
      </c>
      <c r="S2" s="2" t="s">
        <v>111</v>
      </c>
      <c r="T2" s="2" t="s">
        <v>111</v>
      </c>
      <c r="U2" s="2" t="s">
        <v>111</v>
      </c>
      <c r="V2" s="2" t="s">
        <v>54</v>
      </c>
      <c r="W2" s="2" t="s">
        <v>54</v>
      </c>
      <c r="X2" s="2" t="s">
        <v>55</v>
      </c>
      <c r="Y2" s="2" t="s">
        <v>54</v>
      </c>
      <c r="Z2" s="2" t="s">
        <v>56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</row>
    <row r="5" spans="1:26" ht="15.95">
      <c r="A5" s="2" t="s">
        <v>58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1.04</v>
      </c>
      <c r="W5" s="2">
        <v>1.04</v>
      </c>
      <c r="X5" s="2">
        <v>1.01</v>
      </c>
      <c r="Y5" s="2">
        <v>1.04</v>
      </c>
      <c r="Z5" s="2">
        <v>0.79</v>
      </c>
    </row>
    <row r="6" spans="1:26">
      <c r="A6" s="13" t="s">
        <v>59</v>
      </c>
      <c r="B6" s="14">
        <v>55050.927202000021</v>
      </c>
      <c r="C6" s="14">
        <v>192262.098753</v>
      </c>
      <c r="D6" s="14">
        <v>236301.88964000001</v>
      </c>
      <c r="E6" s="14">
        <v>326007.11985199997</v>
      </c>
      <c r="F6" s="14">
        <v>561500.08471900003</v>
      </c>
      <c r="G6" s="14">
        <v>672660.13068199996</v>
      </c>
      <c r="H6" s="14">
        <v>686241.62763899995</v>
      </c>
      <c r="I6" s="14">
        <v>792327.963307</v>
      </c>
      <c r="J6" s="14">
        <v>812130.69964500004</v>
      </c>
      <c r="K6" s="14">
        <v>1064408.9407929999</v>
      </c>
      <c r="L6" s="14">
        <v>1014132.4359179999</v>
      </c>
      <c r="M6" s="14">
        <v>1156669.62919</v>
      </c>
      <c r="N6" s="14">
        <v>1330292.3512009999</v>
      </c>
      <c r="O6" s="14">
        <v>1158933.50241</v>
      </c>
      <c r="P6" s="14">
        <v>996616.40753199998</v>
      </c>
      <c r="Q6" s="14">
        <v>1251656.2590419999</v>
      </c>
      <c r="R6" s="14">
        <v>975522.19238999998</v>
      </c>
      <c r="S6" s="14">
        <v>657914.11603200005</v>
      </c>
      <c r="T6" s="14">
        <v>661214.53662599984</v>
      </c>
      <c r="U6" s="14">
        <v>573961.97275900003</v>
      </c>
      <c r="V6" s="14">
        <v>830390.93252899987</v>
      </c>
      <c r="W6" s="14">
        <f>(V6+X6)/2</f>
        <v>830435.65661900002</v>
      </c>
      <c r="X6" s="14">
        <v>830480.38070900005</v>
      </c>
      <c r="Y6" s="14">
        <f>(X6+Z6)/2</f>
        <v>827602.45555750001</v>
      </c>
      <c r="Z6" s="14">
        <v>824724.53040599998</v>
      </c>
    </row>
    <row r="7" spans="1:26">
      <c r="A7" s="13" t="s">
        <v>60</v>
      </c>
      <c r="B7" s="14">
        <v>18043704.744405001</v>
      </c>
      <c r="C7" s="14">
        <v>18623721.141442001</v>
      </c>
      <c r="D7" s="14">
        <v>18442189.098878998</v>
      </c>
      <c r="E7" s="14">
        <v>20094264.621084999</v>
      </c>
      <c r="F7" s="14">
        <v>21644384.249522999</v>
      </c>
      <c r="G7" s="14">
        <v>22670519.719864</v>
      </c>
      <c r="H7" s="14">
        <v>22216284.462738998</v>
      </c>
      <c r="I7" s="14">
        <v>23017440.256531999</v>
      </c>
      <c r="J7" s="14">
        <v>23988220.296737</v>
      </c>
      <c r="K7" s="14">
        <v>25099376.566555001</v>
      </c>
      <c r="L7" s="14">
        <v>25449338.648921002</v>
      </c>
      <c r="M7" s="14">
        <v>24966876.650478002</v>
      </c>
      <c r="N7" s="14">
        <v>26038524.994897999</v>
      </c>
      <c r="O7" s="14">
        <v>26387942.696571998</v>
      </c>
      <c r="P7" s="14">
        <v>27380557.379152</v>
      </c>
      <c r="Q7" s="14">
        <v>28239813.570694</v>
      </c>
      <c r="R7" s="14">
        <v>28874738.817371</v>
      </c>
      <c r="S7" s="14">
        <v>28963263.158907998</v>
      </c>
      <c r="T7" s="14">
        <v>30012977.318783</v>
      </c>
      <c r="U7" s="14">
        <v>28771971.620712001</v>
      </c>
      <c r="V7" s="14">
        <v>18201191.334626999</v>
      </c>
      <c r="W7" s="14">
        <f t="shared" ref="W7:W10" si="0">(V7+X7)/2</f>
        <v>18197072.584672999</v>
      </c>
      <c r="X7" s="14">
        <v>18192953.834718999</v>
      </c>
      <c r="Y7" s="14">
        <f t="shared" ref="Y7:Y10" si="1">(X7+Z7)/2</f>
        <v>18165516.550739497</v>
      </c>
      <c r="Z7" s="14">
        <v>18138079.266759999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3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[2]Capacity!$B$5:$I$35,2,0)*(IF(MIN(IF(VALUE(LEFT([2]Capacity!$D$5:$I$5,2))&gt;=B5,VALUE(LEFT([2]Capacity!$D$5:$I$5,2)),MAX(VALUE(LEFT([2]Capacity!$D$5:$I$5,2)))))&gt;MAX(IF(VALUE(LEFT([2]Capacity!$D$5:$I$5,2))&lt;B5,VALUE(LEFT([2]Capacity!$D$5:$I$5,2)),0)),IF(MAX(IF(VALUE(LEFT([2]Capacity!$D$5:$I$5,2))&lt;B5,VALUE(LEFT([2]Capacity!$D$5:$I$5,2)),0))&gt;0, VLOOKUP(B3, [2]Capacity!$B$5:$I$35, MATCH(CONCATENATE(MAX(IF(VALUE(LEFT([2]Capacity!$D$5:$I$5,2))&lt;B5,VALUE(LEFT([2]Capacity!$D$5:$I$5,2)),0)), " HR Capacity Credit (%)"), [2]Capacity!$B$5:$I$5, 0),0), 0)+(VLOOKUP(B3, [2]Capacity!$B$5:$I$35, MATCH(CONCATENATE(MIN(IF(VALUE(LEFT([2]Capacity!$D$5:$I$5,2))&gt;=B5,VALUE(LEFT([2]Capacity!$D$5:$I$5,2)),MAX(VALUE(LEFT([2]Capacity!$D$5:$I$5,2))))), " HR Capacity Credit (%)"), [2]Capacity!$B$5:$I$5, 0),0)-IF(MAX(IF(VALUE(LEFT([2]Capacity!$D$5:$I$5,2))&lt;B5,VALUE(LEFT([2]Capacity!$D$5:$I$5,2)),0))&gt;0, VLOOKUP(B3, [2]Capacity!$B$5:$I$35, MATCH(CONCATENATE(MAX(IF(VALUE(LEFT([2]Capacity!$D$5:$I$5,2))&lt;B5,VALUE(LEFT([2]Capacity!$D$5:$I$5,2)),0)), " HR Capacity Credit (%)"), [2]Capacity!$B$5:$I$5, 0),0), 0))*((B5-MAX(IF(VALUE(LEFT([2]Capacity!$D$5:$I$5,2))&lt;B5,VALUE(LEFT([2]Capacity!$D$5:$I$5,2)),0)))/(MIN(IF(VALUE(LEFT([2]Capacity!$D$5:$I$5,2))&gt;=B5,VALUE(LEFT([2]Capacity!$D$5:$I$5,2)),MAX(VALUE(LEFT([2]Capacity!$D$5:$I$5,2)))))-MAX(IF(VALUE(LEFT([2]Capacity!$D$5:$I$5,2))&lt;B5,VALUE(LEFT([2]Capacity!$D$5:$I$5,2)),0)))),VLOOKUP(B3, [2]Capacity!$B$5:$I$35, MATCH(CONCATENATE(MIN(IF(VALUE(LEFT([2]Capacity!$D$5:$I$5,2))&gt;=B5,VALUE(LEFT([2]Capacity!$D$5:$I$5,2)),MAX(VALUE(LEFT([2]Capacity!$D$5:$I$5,2))))), " HR Capacity Credit (%)"), [2]Capacity!$B$5:$I$5, 0),0))/100)</f>
        <v>4102500</v>
      </c>
      <c r="C16" s="14">
        <f t="array" ref="C16">C4*1000*VLOOKUP(C3,[2]Capacity!$B$5:$I$35,2,0)*(IF(MIN(IF(VALUE(LEFT([2]Capacity!$D$5:$I$5,2))&gt;=C5,VALUE(LEFT([2]Capacity!$D$5:$I$5,2)),MAX(VALUE(LEFT([2]Capacity!$D$5:$I$5,2)))))&gt;MAX(IF(VALUE(LEFT([2]Capacity!$D$5:$I$5,2))&lt;C5,VALUE(LEFT([2]Capacity!$D$5:$I$5,2)),0)),IF(MAX(IF(VALUE(LEFT([2]Capacity!$D$5:$I$5,2))&lt;C5,VALUE(LEFT([2]Capacity!$D$5:$I$5,2)),0))&gt;0, VLOOKUP(C3, [2]Capacity!$B$5:$I$35, MATCH(CONCATENATE(MAX(IF(VALUE(LEFT([2]Capacity!$D$5:$I$5,2))&lt;C5,VALUE(LEFT([2]Capacity!$D$5:$I$5,2)),0)), " HR Capacity Credit (%)"), [2]Capacity!$B$5:$I$5, 0),0), 0)+(VLOOKUP(C3, [2]Capacity!$B$5:$I$35, MATCH(CONCATENATE(MIN(IF(VALUE(LEFT([2]Capacity!$D$5:$I$5,2))&gt;=C5,VALUE(LEFT([2]Capacity!$D$5:$I$5,2)),MAX(VALUE(LEFT([2]Capacity!$D$5:$I$5,2))))), " HR Capacity Credit (%)"), [2]Capacity!$B$5:$I$5, 0),0)-IF(MAX(IF(VALUE(LEFT([2]Capacity!$D$5:$I$5,2))&lt;C5,VALUE(LEFT([2]Capacity!$D$5:$I$5,2)),0))&gt;0, VLOOKUP(C3, [2]Capacity!$B$5:$I$35, MATCH(CONCATENATE(MAX(IF(VALUE(LEFT([2]Capacity!$D$5:$I$5,2))&lt;C5,VALUE(LEFT([2]Capacity!$D$5:$I$5,2)),0)), " HR Capacity Credit (%)"), [2]Capacity!$B$5:$I$5, 0),0), 0))*((C5-MAX(IF(VALUE(LEFT([2]Capacity!$D$5:$I$5,2))&lt;C5,VALUE(LEFT([2]Capacity!$D$5:$I$5,2)),0)))/(MIN(IF(VALUE(LEFT([2]Capacity!$D$5:$I$5,2))&gt;=C5,VALUE(LEFT([2]Capacity!$D$5:$I$5,2)),MAX(VALUE(LEFT([2]Capacity!$D$5:$I$5,2)))))-MAX(IF(VALUE(LEFT([2]Capacity!$D$5:$I$5,2))&lt;C5,VALUE(LEFT([2]Capacity!$D$5:$I$5,2)),0)))),VLOOKUP(C3, [2]Capacity!$B$5:$I$35, MATCH(CONCATENATE(MIN(IF(VALUE(LEFT([2]Capacity!$D$5:$I$5,2))&gt;=C5,VALUE(LEFT([2]Capacity!$D$5:$I$5,2)),MAX(VALUE(LEFT([2]Capacity!$D$5:$I$5,2))))), " HR Capacity Credit (%)"), [2]Capacity!$B$5:$I$5, 0),0))/100)</f>
        <v>4101000</v>
      </c>
      <c r="D16" s="14">
        <f t="array" ref="D16">D4*1000*VLOOKUP(D3,[2]Capacity!$B$5:$I$35,2,0)*(IF(MIN(IF(VALUE(LEFT([2]Capacity!$D$5:$I$5,2))&gt;=D5,VALUE(LEFT([2]Capacity!$D$5:$I$5,2)),MAX(VALUE(LEFT([2]Capacity!$D$5:$I$5,2)))))&gt;MAX(IF(VALUE(LEFT([2]Capacity!$D$5:$I$5,2))&lt;D5,VALUE(LEFT([2]Capacity!$D$5:$I$5,2)),0)),IF(MAX(IF(VALUE(LEFT([2]Capacity!$D$5:$I$5,2))&lt;D5,VALUE(LEFT([2]Capacity!$D$5:$I$5,2)),0))&gt;0, VLOOKUP(D3, [2]Capacity!$B$5:$I$35, MATCH(CONCATENATE(MAX(IF(VALUE(LEFT([2]Capacity!$D$5:$I$5,2))&lt;D5,VALUE(LEFT([2]Capacity!$D$5:$I$5,2)),0)), " HR Capacity Credit (%)"), [2]Capacity!$B$5:$I$5, 0),0), 0)+(VLOOKUP(D3, [2]Capacity!$B$5:$I$35, MATCH(CONCATENATE(MIN(IF(VALUE(LEFT([2]Capacity!$D$5:$I$5,2))&gt;=D5,VALUE(LEFT([2]Capacity!$D$5:$I$5,2)),MAX(VALUE(LEFT([2]Capacity!$D$5:$I$5,2))))), " HR Capacity Credit (%)"), [2]Capacity!$B$5:$I$5, 0),0)-IF(MAX(IF(VALUE(LEFT([2]Capacity!$D$5:$I$5,2))&lt;D5,VALUE(LEFT([2]Capacity!$D$5:$I$5,2)),0))&gt;0, VLOOKUP(D3, [2]Capacity!$B$5:$I$35, MATCH(CONCATENATE(MAX(IF(VALUE(LEFT([2]Capacity!$D$5:$I$5,2))&lt;D5,VALUE(LEFT([2]Capacity!$D$5:$I$5,2)),0)), " HR Capacity Credit (%)"), [2]Capacity!$B$5:$I$5, 0),0), 0))*((D5-MAX(IF(VALUE(LEFT([2]Capacity!$D$5:$I$5,2))&lt;D5,VALUE(LEFT([2]Capacity!$D$5:$I$5,2)),0)))/(MIN(IF(VALUE(LEFT([2]Capacity!$D$5:$I$5,2))&gt;=D5,VALUE(LEFT([2]Capacity!$D$5:$I$5,2)),MAX(VALUE(LEFT([2]Capacity!$D$5:$I$5,2)))))-MAX(IF(VALUE(LEFT([2]Capacity!$D$5:$I$5,2))&lt;D5,VALUE(LEFT([2]Capacity!$D$5:$I$5,2)),0)))),VLOOKUP(D3, [2]Capacity!$B$5:$I$35, MATCH(CONCATENATE(MIN(IF(VALUE(LEFT([2]Capacity!$D$5:$I$5,2))&gt;=D5,VALUE(LEFT([2]Capacity!$D$5:$I$5,2)),MAX(VALUE(LEFT([2]Capacity!$D$5:$I$5,2))))), " HR Capacity Credit (%)"), [2]Capacity!$B$5:$I$5, 0),0))/100)</f>
        <v>4039500</v>
      </c>
      <c r="E16" s="14">
        <f t="array" ref="E16">E4*1000*VLOOKUP(E3,[2]Capacity!$B$5:$I$35,2,0)*(IF(MIN(IF(VALUE(LEFT([2]Capacity!$D$5:$I$5,2))&gt;=E5,VALUE(LEFT([2]Capacity!$D$5:$I$5,2)),MAX(VALUE(LEFT([2]Capacity!$D$5:$I$5,2)))))&gt;MAX(IF(VALUE(LEFT([2]Capacity!$D$5:$I$5,2))&lt;E5,VALUE(LEFT([2]Capacity!$D$5:$I$5,2)),0)),IF(MAX(IF(VALUE(LEFT([2]Capacity!$D$5:$I$5,2))&lt;E5,VALUE(LEFT([2]Capacity!$D$5:$I$5,2)),0))&gt;0, VLOOKUP(E3, [2]Capacity!$B$5:$I$35, MATCH(CONCATENATE(MAX(IF(VALUE(LEFT([2]Capacity!$D$5:$I$5,2))&lt;E5,VALUE(LEFT([2]Capacity!$D$5:$I$5,2)),0)), " HR Capacity Credit (%)"), [2]Capacity!$B$5:$I$5, 0),0), 0)+(VLOOKUP(E3, [2]Capacity!$B$5:$I$35, MATCH(CONCATENATE(MIN(IF(VALUE(LEFT([2]Capacity!$D$5:$I$5,2))&gt;=E5,VALUE(LEFT([2]Capacity!$D$5:$I$5,2)),MAX(VALUE(LEFT([2]Capacity!$D$5:$I$5,2))))), " HR Capacity Credit (%)"), [2]Capacity!$B$5:$I$5, 0),0)-IF(MAX(IF(VALUE(LEFT([2]Capacity!$D$5:$I$5,2))&lt;E5,VALUE(LEFT([2]Capacity!$D$5:$I$5,2)),0))&gt;0, VLOOKUP(E3, [2]Capacity!$B$5:$I$35, MATCH(CONCATENATE(MAX(IF(VALUE(LEFT([2]Capacity!$D$5:$I$5,2))&lt;E5,VALUE(LEFT([2]Capacity!$D$5:$I$5,2)),0)), " HR Capacity Credit (%)"), [2]Capacity!$B$5:$I$5, 0),0), 0))*((E5-MAX(IF(VALUE(LEFT([2]Capacity!$D$5:$I$5,2))&lt;E5,VALUE(LEFT([2]Capacity!$D$5:$I$5,2)),0)))/(MIN(IF(VALUE(LEFT([2]Capacity!$D$5:$I$5,2))&gt;=E5,VALUE(LEFT([2]Capacity!$D$5:$I$5,2)),MAX(VALUE(LEFT([2]Capacity!$D$5:$I$5,2)))))-MAX(IF(VALUE(LEFT([2]Capacity!$D$5:$I$5,2))&lt;E5,VALUE(LEFT([2]Capacity!$D$5:$I$5,2)),0)))),VLOOKUP(E3, [2]Capacity!$B$5:$I$35, MATCH(CONCATENATE(MIN(IF(VALUE(LEFT([2]Capacity!$D$5:$I$5,2))&gt;=E5,VALUE(LEFT([2]Capacity!$D$5:$I$5,2)),MAX(VALUE(LEFT([2]Capacity!$D$5:$I$5,2))))), " HR Capacity Credit (%)"), [2]Capacity!$B$5:$I$5, 0),0))/100)</f>
        <v>3999000</v>
      </c>
      <c r="F16" s="14">
        <f t="array" ref="F16">F4*1000*VLOOKUP(F3,[2]Capacity!$B$5:$I$35,2,0)*(IF(MIN(IF(VALUE(LEFT([2]Capacity!$D$5:$I$5,2))&gt;=F5,VALUE(LEFT([2]Capacity!$D$5:$I$5,2)),MAX(VALUE(LEFT([2]Capacity!$D$5:$I$5,2)))))&gt;MAX(IF(VALUE(LEFT([2]Capacity!$D$5:$I$5,2))&lt;F5,VALUE(LEFT([2]Capacity!$D$5:$I$5,2)),0)),IF(MAX(IF(VALUE(LEFT([2]Capacity!$D$5:$I$5,2))&lt;F5,VALUE(LEFT([2]Capacity!$D$5:$I$5,2)),0))&gt;0, VLOOKUP(F3, [2]Capacity!$B$5:$I$35, MATCH(CONCATENATE(MAX(IF(VALUE(LEFT([2]Capacity!$D$5:$I$5,2))&lt;F5,VALUE(LEFT([2]Capacity!$D$5:$I$5,2)),0)), " HR Capacity Credit (%)"), [2]Capacity!$B$5:$I$5, 0),0), 0)+(VLOOKUP(F3, [2]Capacity!$B$5:$I$35, MATCH(CONCATENATE(MIN(IF(VALUE(LEFT([2]Capacity!$D$5:$I$5,2))&gt;=F5,VALUE(LEFT([2]Capacity!$D$5:$I$5,2)),MAX(VALUE(LEFT([2]Capacity!$D$5:$I$5,2))))), " HR Capacity Credit (%)"), [2]Capacity!$B$5:$I$5, 0),0)-IF(MAX(IF(VALUE(LEFT([2]Capacity!$D$5:$I$5,2))&lt;F5,VALUE(LEFT([2]Capacity!$D$5:$I$5,2)),0))&gt;0, VLOOKUP(F3, [2]Capacity!$B$5:$I$35, MATCH(CONCATENATE(MAX(IF(VALUE(LEFT([2]Capacity!$D$5:$I$5,2))&lt;F5,VALUE(LEFT([2]Capacity!$D$5:$I$5,2)),0)), " HR Capacity Credit (%)"), [2]Capacity!$B$5:$I$5, 0),0), 0))*((F5-MAX(IF(VALUE(LEFT([2]Capacity!$D$5:$I$5,2))&lt;F5,VALUE(LEFT([2]Capacity!$D$5:$I$5,2)),0)))/(MIN(IF(VALUE(LEFT([2]Capacity!$D$5:$I$5,2))&gt;=F5,VALUE(LEFT([2]Capacity!$D$5:$I$5,2)),MAX(VALUE(LEFT([2]Capacity!$D$5:$I$5,2)))))-MAX(IF(VALUE(LEFT([2]Capacity!$D$5:$I$5,2))&lt;F5,VALUE(LEFT([2]Capacity!$D$5:$I$5,2)),0)))),VLOOKUP(F3, [2]Capacity!$B$5:$I$35, MATCH(CONCATENATE(MIN(IF(VALUE(LEFT([2]Capacity!$D$5:$I$5,2))&gt;=F5,VALUE(LEFT([2]Capacity!$D$5:$I$5,2)),MAX(VALUE(LEFT([2]Capacity!$D$5:$I$5,2))))), " HR Capacity Credit (%)"), [2]Capacity!$B$5:$I$5, 0),0))/100)</f>
        <v>3925500</v>
      </c>
      <c r="G16" s="14">
        <f t="array" ref="G16">G4*1000*VLOOKUP(G3,[2]Capacity!$B$5:$I$35,2,0)*(IF(MIN(IF(VALUE(LEFT([2]Capacity!$D$5:$I$5,2))&gt;=G5,VALUE(LEFT([2]Capacity!$D$5:$I$5,2)),MAX(VALUE(LEFT([2]Capacity!$D$5:$I$5,2)))))&gt;MAX(IF(VALUE(LEFT([2]Capacity!$D$5:$I$5,2))&lt;G5,VALUE(LEFT([2]Capacity!$D$5:$I$5,2)),0)),IF(MAX(IF(VALUE(LEFT([2]Capacity!$D$5:$I$5,2))&lt;G5,VALUE(LEFT([2]Capacity!$D$5:$I$5,2)),0))&gt;0, VLOOKUP(G3, [2]Capacity!$B$5:$I$35, MATCH(CONCATENATE(MAX(IF(VALUE(LEFT([2]Capacity!$D$5:$I$5,2))&lt;G5,VALUE(LEFT([2]Capacity!$D$5:$I$5,2)),0)), " HR Capacity Credit (%)"), [2]Capacity!$B$5:$I$5, 0),0), 0)+(VLOOKUP(G3, [2]Capacity!$B$5:$I$35, MATCH(CONCATENATE(MIN(IF(VALUE(LEFT([2]Capacity!$D$5:$I$5,2))&gt;=G5,VALUE(LEFT([2]Capacity!$D$5:$I$5,2)),MAX(VALUE(LEFT([2]Capacity!$D$5:$I$5,2))))), " HR Capacity Credit (%)"), [2]Capacity!$B$5:$I$5, 0),0)-IF(MAX(IF(VALUE(LEFT([2]Capacity!$D$5:$I$5,2))&lt;G5,VALUE(LEFT([2]Capacity!$D$5:$I$5,2)),0))&gt;0, VLOOKUP(G3, [2]Capacity!$B$5:$I$35, MATCH(CONCATENATE(MAX(IF(VALUE(LEFT([2]Capacity!$D$5:$I$5,2))&lt;G5,VALUE(LEFT([2]Capacity!$D$5:$I$5,2)),0)), " HR Capacity Credit (%)"), [2]Capacity!$B$5:$I$5, 0),0), 0))*((G5-MAX(IF(VALUE(LEFT([2]Capacity!$D$5:$I$5,2))&lt;G5,VALUE(LEFT([2]Capacity!$D$5:$I$5,2)),0)))/(MIN(IF(VALUE(LEFT([2]Capacity!$D$5:$I$5,2))&gt;=G5,VALUE(LEFT([2]Capacity!$D$5:$I$5,2)),MAX(VALUE(LEFT([2]Capacity!$D$5:$I$5,2)))))-MAX(IF(VALUE(LEFT([2]Capacity!$D$5:$I$5,2))&lt;G5,VALUE(LEFT([2]Capacity!$D$5:$I$5,2)),0)))),VLOOKUP(G3, [2]Capacity!$B$5:$I$35, MATCH(CONCATENATE(MIN(IF(VALUE(LEFT([2]Capacity!$D$5:$I$5,2))&gt;=G5,VALUE(LEFT([2]Capacity!$D$5:$I$5,2)),MAX(VALUE(LEFT([2]Capacity!$D$5:$I$5,2))))), " HR Capacity Credit (%)"), [2]Capacity!$B$5:$I$5, 0),0))/100)</f>
        <v>3877500</v>
      </c>
      <c r="H16" s="14">
        <f t="array" ref="H16">H4*1000*VLOOKUP(H3,[2]Capacity!$B$5:$I$35,2,0)*(IF(MIN(IF(VALUE(LEFT([2]Capacity!$D$5:$I$5,2))&gt;=H5,VALUE(LEFT([2]Capacity!$D$5:$I$5,2)),MAX(VALUE(LEFT([2]Capacity!$D$5:$I$5,2)))))&gt;MAX(IF(VALUE(LEFT([2]Capacity!$D$5:$I$5,2))&lt;H5,VALUE(LEFT([2]Capacity!$D$5:$I$5,2)),0)),IF(MAX(IF(VALUE(LEFT([2]Capacity!$D$5:$I$5,2))&lt;H5,VALUE(LEFT([2]Capacity!$D$5:$I$5,2)),0))&gt;0, VLOOKUP(H3, [2]Capacity!$B$5:$I$35, MATCH(CONCATENATE(MAX(IF(VALUE(LEFT([2]Capacity!$D$5:$I$5,2))&lt;H5,VALUE(LEFT([2]Capacity!$D$5:$I$5,2)),0)), " HR Capacity Credit (%)"), [2]Capacity!$B$5:$I$5, 0),0), 0)+(VLOOKUP(H3, [2]Capacity!$B$5:$I$35, MATCH(CONCATENATE(MIN(IF(VALUE(LEFT([2]Capacity!$D$5:$I$5,2))&gt;=H5,VALUE(LEFT([2]Capacity!$D$5:$I$5,2)),MAX(VALUE(LEFT([2]Capacity!$D$5:$I$5,2))))), " HR Capacity Credit (%)"), [2]Capacity!$B$5:$I$5, 0),0)-IF(MAX(IF(VALUE(LEFT([2]Capacity!$D$5:$I$5,2))&lt;H5,VALUE(LEFT([2]Capacity!$D$5:$I$5,2)),0))&gt;0, VLOOKUP(H3, [2]Capacity!$B$5:$I$35, MATCH(CONCATENATE(MAX(IF(VALUE(LEFT([2]Capacity!$D$5:$I$5,2))&lt;H5,VALUE(LEFT([2]Capacity!$D$5:$I$5,2)),0)), " HR Capacity Credit (%)"), [2]Capacity!$B$5:$I$5, 0),0), 0))*((H5-MAX(IF(VALUE(LEFT([2]Capacity!$D$5:$I$5,2))&lt;H5,VALUE(LEFT([2]Capacity!$D$5:$I$5,2)),0)))/(MIN(IF(VALUE(LEFT([2]Capacity!$D$5:$I$5,2))&gt;=H5,VALUE(LEFT([2]Capacity!$D$5:$I$5,2)),MAX(VALUE(LEFT([2]Capacity!$D$5:$I$5,2)))))-MAX(IF(VALUE(LEFT([2]Capacity!$D$5:$I$5,2))&lt;H5,VALUE(LEFT([2]Capacity!$D$5:$I$5,2)),0)))),VLOOKUP(H3, [2]Capacity!$B$5:$I$35, MATCH(CONCATENATE(MIN(IF(VALUE(LEFT([2]Capacity!$D$5:$I$5,2))&gt;=H5,VALUE(LEFT([2]Capacity!$D$5:$I$5,2)),MAX(VALUE(LEFT([2]Capacity!$D$5:$I$5,2))))), " HR Capacity Credit (%)"), [2]Capacity!$B$5:$I$5, 0),0))/100)</f>
        <v>3861000</v>
      </c>
      <c r="I16" s="14">
        <f t="array" ref="I16">I4*1000*VLOOKUP(I3,[2]Capacity!$B$5:$I$35,2,0)*(IF(MIN(IF(VALUE(LEFT([2]Capacity!$D$5:$I$5,2))&gt;=I5,VALUE(LEFT([2]Capacity!$D$5:$I$5,2)),MAX(VALUE(LEFT([2]Capacity!$D$5:$I$5,2)))))&gt;MAX(IF(VALUE(LEFT([2]Capacity!$D$5:$I$5,2))&lt;I5,VALUE(LEFT([2]Capacity!$D$5:$I$5,2)),0)),IF(MAX(IF(VALUE(LEFT([2]Capacity!$D$5:$I$5,2))&lt;I5,VALUE(LEFT([2]Capacity!$D$5:$I$5,2)),0))&gt;0, VLOOKUP(I3, [2]Capacity!$B$5:$I$35, MATCH(CONCATENATE(MAX(IF(VALUE(LEFT([2]Capacity!$D$5:$I$5,2))&lt;I5,VALUE(LEFT([2]Capacity!$D$5:$I$5,2)),0)), " HR Capacity Credit (%)"), [2]Capacity!$B$5:$I$5, 0),0), 0)+(VLOOKUP(I3, [2]Capacity!$B$5:$I$35, MATCH(CONCATENATE(MIN(IF(VALUE(LEFT([2]Capacity!$D$5:$I$5,2))&gt;=I5,VALUE(LEFT([2]Capacity!$D$5:$I$5,2)),MAX(VALUE(LEFT([2]Capacity!$D$5:$I$5,2))))), " HR Capacity Credit (%)"), [2]Capacity!$B$5:$I$5, 0),0)-IF(MAX(IF(VALUE(LEFT([2]Capacity!$D$5:$I$5,2))&lt;I5,VALUE(LEFT([2]Capacity!$D$5:$I$5,2)),0))&gt;0, VLOOKUP(I3, [2]Capacity!$B$5:$I$35, MATCH(CONCATENATE(MAX(IF(VALUE(LEFT([2]Capacity!$D$5:$I$5,2))&lt;I5,VALUE(LEFT([2]Capacity!$D$5:$I$5,2)),0)), " HR Capacity Credit (%)"), [2]Capacity!$B$5:$I$5, 0),0), 0))*((I5-MAX(IF(VALUE(LEFT([2]Capacity!$D$5:$I$5,2))&lt;I5,VALUE(LEFT([2]Capacity!$D$5:$I$5,2)),0)))/(MIN(IF(VALUE(LEFT([2]Capacity!$D$5:$I$5,2))&gt;=I5,VALUE(LEFT([2]Capacity!$D$5:$I$5,2)),MAX(VALUE(LEFT([2]Capacity!$D$5:$I$5,2)))))-MAX(IF(VALUE(LEFT([2]Capacity!$D$5:$I$5,2))&lt;I5,VALUE(LEFT([2]Capacity!$D$5:$I$5,2)),0)))),VLOOKUP(I3, [2]Capacity!$B$5:$I$35, MATCH(CONCATENATE(MIN(IF(VALUE(LEFT([2]Capacity!$D$5:$I$5,2))&gt;=I5,VALUE(LEFT([2]Capacity!$D$5:$I$5,2)),MAX(VALUE(LEFT([2]Capacity!$D$5:$I$5,2))))), " HR Capacity Credit (%)"), [2]Capacity!$B$5:$I$5, 0),0))/100)</f>
        <v>3874500</v>
      </c>
      <c r="J16" s="14">
        <f t="array" ref="J16">J4*1000*VLOOKUP(J3,[2]Capacity!$B$5:$I$35,2,0)*(IF(MIN(IF(VALUE(LEFT([2]Capacity!$D$5:$I$5,2))&gt;=J5,VALUE(LEFT([2]Capacity!$D$5:$I$5,2)),MAX(VALUE(LEFT([2]Capacity!$D$5:$I$5,2)))))&gt;MAX(IF(VALUE(LEFT([2]Capacity!$D$5:$I$5,2))&lt;J5,VALUE(LEFT([2]Capacity!$D$5:$I$5,2)),0)),IF(MAX(IF(VALUE(LEFT([2]Capacity!$D$5:$I$5,2))&lt;J5,VALUE(LEFT([2]Capacity!$D$5:$I$5,2)),0))&gt;0, VLOOKUP(J3, [2]Capacity!$B$5:$I$35, MATCH(CONCATENATE(MAX(IF(VALUE(LEFT([2]Capacity!$D$5:$I$5,2))&lt;J5,VALUE(LEFT([2]Capacity!$D$5:$I$5,2)),0)), " HR Capacity Credit (%)"), [2]Capacity!$B$5:$I$5, 0),0), 0)+(VLOOKUP(J3, [2]Capacity!$B$5:$I$35, MATCH(CONCATENATE(MIN(IF(VALUE(LEFT([2]Capacity!$D$5:$I$5,2))&gt;=J5,VALUE(LEFT([2]Capacity!$D$5:$I$5,2)),MAX(VALUE(LEFT([2]Capacity!$D$5:$I$5,2))))), " HR Capacity Credit (%)"), [2]Capacity!$B$5:$I$5, 0),0)-IF(MAX(IF(VALUE(LEFT([2]Capacity!$D$5:$I$5,2))&lt;J5,VALUE(LEFT([2]Capacity!$D$5:$I$5,2)),0))&gt;0, VLOOKUP(J3, [2]Capacity!$B$5:$I$35, MATCH(CONCATENATE(MAX(IF(VALUE(LEFT([2]Capacity!$D$5:$I$5,2))&lt;J5,VALUE(LEFT([2]Capacity!$D$5:$I$5,2)),0)), " HR Capacity Credit (%)"), [2]Capacity!$B$5:$I$5, 0),0), 0))*((J5-MAX(IF(VALUE(LEFT([2]Capacity!$D$5:$I$5,2))&lt;J5,VALUE(LEFT([2]Capacity!$D$5:$I$5,2)),0)))/(MIN(IF(VALUE(LEFT([2]Capacity!$D$5:$I$5,2))&gt;=J5,VALUE(LEFT([2]Capacity!$D$5:$I$5,2)),MAX(VALUE(LEFT([2]Capacity!$D$5:$I$5,2)))))-MAX(IF(VALUE(LEFT([2]Capacity!$D$5:$I$5,2))&lt;J5,VALUE(LEFT([2]Capacity!$D$5:$I$5,2)),0)))),VLOOKUP(J3, [2]Capacity!$B$5:$I$35, MATCH(CONCATENATE(MIN(IF(VALUE(LEFT([2]Capacity!$D$5:$I$5,2))&gt;=J5,VALUE(LEFT([2]Capacity!$D$5:$I$5,2)),MAX(VALUE(LEFT([2]Capacity!$D$5:$I$5,2))))), " HR Capacity Credit (%)"), [2]Capacity!$B$5:$I$5, 0),0))/100)</f>
        <v>3886500</v>
      </c>
      <c r="K16" s="14">
        <f t="array" ref="K16">K4*1000*VLOOKUP(K3,[2]Capacity!$B$5:$I$35,2,0)*(IF(MIN(IF(VALUE(LEFT([2]Capacity!$D$5:$I$5,2))&gt;=K5,VALUE(LEFT([2]Capacity!$D$5:$I$5,2)),MAX(VALUE(LEFT([2]Capacity!$D$5:$I$5,2)))))&gt;MAX(IF(VALUE(LEFT([2]Capacity!$D$5:$I$5,2))&lt;K5,VALUE(LEFT([2]Capacity!$D$5:$I$5,2)),0)),IF(MAX(IF(VALUE(LEFT([2]Capacity!$D$5:$I$5,2))&lt;K5,VALUE(LEFT([2]Capacity!$D$5:$I$5,2)),0))&gt;0, VLOOKUP(K3, [2]Capacity!$B$5:$I$35, MATCH(CONCATENATE(MAX(IF(VALUE(LEFT([2]Capacity!$D$5:$I$5,2))&lt;K5,VALUE(LEFT([2]Capacity!$D$5:$I$5,2)),0)), " HR Capacity Credit (%)"), [2]Capacity!$B$5:$I$5, 0),0), 0)+(VLOOKUP(K3, [2]Capacity!$B$5:$I$35, MATCH(CONCATENATE(MIN(IF(VALUE(LEFT([2]Capacity!$D$5:$I$5,2))&gt;=K5,VALUE(LEFT([2]Capacity!$D$5:$I$5,2)),MAX(VALUE(LEFT([2]Capacity!$D$5:$I$5,2))))), " HR Capacity Credit (%)"), [2]Capacity!$B$5:$I$5, 0),0)-IF(MAX(IF(VALUE(LEFT([2]Capacity!$D$5:$I$5,2))&lt;K5,VALUE(LEFT([2]Capacity!$D$5:$I$5,2)),0))&gt;0, VLOOKUP(K3, [2]Capacity!$B$5:$I$35, MATCH(CONCATENATE(MAX(IF(VALUE(LEFT([2]Capacity!$D$5:$I$5,2))&lt;K5,VALUE(LEFT([2]Capacity!$D$5:$I$5,2)),0)), " HR Capacity Credit (%)"), [2]Capacity!$B$5:$I$5, 0),0), 0))*((K5-MAX(IF(VALUE(LEFT([2]Capacity!$D$5:$I$5,2))&lt;K5,VALUE(LEFT([2]Capacity!$D$5:$I$5,2)),0)))/(MIN(IF(VALUE(LEFT([2]Capacity!$D$5:$I$5,2))&gt;=K5,VALUE(LEFT([2]Capacity!$D$5:$I$5,2)),MAX(VALUE(LEFT([2]Capacity!$D$5:$I$5,2)))))-MAX(IF(VALUE(LEFT([2]Capacity!$D$5:$I$5,2))&lt;K5,VALUE(LEFT([2]Capacity!$D$5:$I$5,2)),0)))),VLOOKUP(K3, [2]Capacity!$B$5:$I$35, MATCH(CONCATENATE(MIN(IF(VALUE(LEFT([2]Capacity!$D$5:$I$5,2))&gt;=K5,VALUE(LEFT([2]Capacity!$D$5:$I$5,2)),MAX(VALUE(LEFT([2]Capacity!$D$5:$I$5,2))))), " HR Capacity Credit (%)"), [2]Capacity!$B$5:$I$5, 0),0))/100)</f>
        <v>3904500</v>
      </c>
      <c r="L16" s="14">
        <f t="array" ref="L16">L4*1000*VLOOKUP(L3,[2]Capacity!$B$5:$I$35,2,0)*(IF(MIN(IF(VALUE(LEFT([2]Capacity!$D$5:$I$5,2))&gt;=L5,VALUE(LEFT([2]Capacity!$D$5:$I$5,2)),MAX(VALUE(LEFT([2]Capacity!$D$5:$I$5,2)))))&gt;MAX(IF(VALUE(LEFT([2]Capacity!$D$5:$I$5,2))&lt;L5,VALUE(LEFT([2]Capacity!$D$5:$I$5,2)),0)),IF(MAX(IF(VALUE(LEFT([2]Capacity!$D$5:$I$5,2))&lt;L5,VALUE(LEFT([2]Capacity!$D$5:$I$5,2)),0))&gt;0, VLOOKUP(L3, [2]Capacity!$B$5:$I$35, MATCH(CONCATENATE(MAX(IF(VALUE(LEFT([2]Capacity!$D$5:$I$5,2))&lt;L5,VALUE(LEFT([2]Capacity!$D$5:$I$5,2)),0)), " HR Capacity Credit (%)"), [2]Capacity!$B$5:$I$5, 0),0), 0)+(VLOOKUP(L3, [2]Capacity!$B$5:$I$35, MATCH(CONCATENATE(MIN(IF(VALUE(LEFT([2]Capacity!$D$5:$I$5,2))&gt;=L5,VALUE(LEFT([2]Capacity!$D$5:$I$5,2)),MAX(VALUE(LEFT([2]Capacity!$D$5:$I$5,2))))), " HR Capacity Credit (%)"), [2]Capacity!$B$5:$I$5, 0),0)-IF(MAX(IF(VALUE(LEFT([2]Capacity!$D$5:$I$5,2))&lt;L5,VALUE(LEFT([2]Capacity!$D$5:$I$5,2)),0))&gt;0, VLOOKUP(L3, [2]Capacity!$B$5:$I$35, MATCH(CONCATENATE(MAX(IF(VALUE(LEFT([2]Capacity!$D$5:$I$5,2))&lt;L5,VALUE(LEFT([2]Capacity!$D$5:$I$5,2)),0)), " HR Capacity Credit (%)"), [2]Capacity!$B$5:$I$5, 0),0), 0))*((L5-MAX(IF(VALUE(LEFT([2]Capacity!$D$5:$I$5,2))&lt;L5,VALUE(LEFT([2]Capacity!$D$5:$I$5,2)),0)))/(MIN(IF(VALUE(LEFT([2]Capacity!$D$5:$I$5,2))&gt;=L5,VALUE(LEFT([2]Capacity!$D$5:$I$5,2)),MAX(VALUE(LEFT([2]Capacity!$D$5:$I$5,2)))))-MAX(IF(VALUE(LEFT([2]Capacity!$D$5:$I$5,2))&lt;L5,VALUE(LEFT([2]Capacity!$D$5:$I$5,2)),0)))),VLOOKUP(L3, [2]Capacity!$B$5:$I$35, MATCH(CONCATENATE(MIN(IF(VALUE(LEFT([2]Capacity!$D$5:$I$5,2))&gt;=L5,VALUE(LEFT([2]Capacity!$D$5:$I$5,2)),MAX(VALUE(LEFT([2]Capacity!$D$5:$I$5,2))))), " HR Capacity Credit (%)"), [2]Capacity!$B$5:$I$5, 0),0))/100)</f>
        <v>3921000</v>
      </c>
      <c r="M16" s="14">
        <f t="array" ref="M16">M4*1000*VLOOKUP(M3,[2]Capacity!$B$5:$I$35,2,0)*(IF(MIN(IF(VALUE(LEFT([2]Capacity!$D$5:$I$5,2))&gt;=M5,VALUE(LEFT([2]Capacity!$D$5:$I$5,2)),MAX(VALUE(LEFT([2]Capacity!$D$5:$I$5,2)))))&gt;MAX(IF(VALUE(LEFT([2]Capacity!$D$5:$I$5,2))&lt;M5,VALUE(LEFT([2]Capacity!$D$5:$I$5,2)),0)),IF(MAX(IF(VALUE(LEFT([2]Capacity!$D$5:$I$5,2))&lt;M5,VALUE(LEFT([2]Capacity!$D$5:$I$5,2)),0))&gt;0, VLOOKUP(M3, [2]Capacity!$B$5:$I$35, MATCH(CONCATENATE(MAX(IF(VALUE(LEFT([2]Capacity!$D$5:$I$5,2))&lt;M5,VALUE(LEFT([2]Capacity!$D$5:$I$5,2)),0)), " HR Capacity Credit (%)"), [2]Capacity!$B$5:$I$5, 0),0), 0)+(VLOOKUP(M3, [2]Capacity!$B$5:$I$35, MATCH(CONCATENATE(MIN(IF(VALUE(LEFT([2]Capacity!$D$5:$I$5,2))&gt;=M5,VALUE(LEFT([2]Capacity!$D$5:$I$5,2)),MAX(VALUE(LEFT([2]Capacity!$D$5:$I$5,2))))), " HR Capacity Credit (%)"), [2]Capacity!$B$5:$I$5, 0),0)-IF(MAX(IF(VALUE(LEFT([2]Capacity!$D$5:$I$5,2))&lt;M5,VALUE(LEFT([2]Capacity!$D$5:$I$5,2)),0))&gt;0, VLOOKUP(M3, [2]Capacity!$B$5:$I$35, MATCH(CONCATENATE(MAX(IF(VALUE(LEFT([2]Capacity!$D$5:$I$5,2))&lt;M5,VALUE(LEFT([2]Capacity!$D$5:$I$5,2)),0)), " HR Capacity Credit (%)"), [2]Capacity!$B$5:$I$5, 0),0), 0))*((M5-MAX(IF(VALUE(LEFT([2]Capacity!$D$5:$I$5,2))&lt;M5,VALUE(LEFT([2]Capacity!$D$5:$I$5,2)),0)))/(MIN(IF(VALUE(LEFT([2]Capacity!$D$5:$I$5,2))&gt;=M5,VALUE(LEFT([2]Capacity!$D$5:$I$5,2)),MAX(VALUE(LEFT([2]Capacity!$D$5:$I$5,2)))))-MAX(IF(VALUE(LEFT([2]Capacity!$D$5:$I$5,2))&lt;M5,VALUE(LEFT([2]Capacity!$D$5:$I$5,2)),0)))),VLOOKUP(M3, [2]Capacity!$B$5:$I$35, MATCH(CONCATENATE(MIN(IF(VALUE(LEFT([2]Capacity!$D$5:$I$5,2))&gt;=M5,VALUE(LEFT([2]Capacity!$D$5:$I$5,2)),MAX(VALUE(LEFT([2]Capacity!$D$5:$I$5,2))))), " HR Capacity Credit (%)"), [2]Capacity!$B$5:$I$5, 0),0))/100)</f>
        <v>3933000</v>
      </c>
      <c r="N16" s="14">
        <f t="array" ref="N16">N4*1000*VLOOKUP(N3,[2]Capacity!$B$5:$I$35,2,0)*(IF(MIN(IF(VALUE(LEFT([2]Capacity!$D$5:$I$5,2))&gt;=N5,VALUE(LEFT([2]Capacity!$D$5:$I$5,2)),MAX(VALUE(LEFT([2]Capacity!$D$5:$I$5,2)))))&gt;MAX(IF(VALUE(LEFT([2]Capacity!$D$5:$I$5,2))&lt;N5,VALUE(LEFT([2]Capacity!$D$5:$I$5,2)),0)),IF(MAX(IF(VALUE(LEFT([2]Capacity!$D$5:$I$5,2))&lt;N5,VALUE(LEFT([2]Capacity!$D$5:$I$5,2)),0))&gt;0, VLOOKUP(N3, [2]Capacity!$B$5:$I$35, MATCH(CONCATENATE(MAX(IF(VALUE(LEFT([2]Capacity!$D$5:$I$5,2))&lt;N5,VALUE(LEFT([2]Capacity!$D$5:$I$5,2)),0)), " HR Capacity Credit (%)"), [2]Capacity!$B$5:$I$5, 0),0), 0)+(VLOOKUP(N3, [2]Capacity!$B$5:$I$35, MATCH(CONCATENATE(MIN(IF(VALUE(LEFT([2]Capacity!$D$5:$I$5,2))&gt;=N5,VALUE(LEFT([2]Capacity!$D$5:$I$5,2)),MAX(VALUE(LEFT([2]Capacity!$D$5:$I$5,2))))), " HR Capacity Credit (%)"), [2]Capacity!$B$5:$I$5, 0),0)-IF(MAX(IF(VALUE(LEFT([2]Capacity!$D$5:$I$5,2))&lt;N5,VALUE(LEFT([2]Capacity!$D$5:$I$5,2)),0))&gt;0, VLOOKUP(N3, [2]Capacity!$B$5:$I$35, MATCH(CONCATENATE(MAX(IF(VALUE(LEFT([2]Capacity!$D$5:$I$5,2))&lt;N5,VALUE(LEFT([2]Capacity!$D$5:$I$5,2)),0)), " HR Capacity Credit (%)"), [2]Capacity!$B$5:$I$5, 0),0), 0))*((N5-MAX(IF(VALUE(LEFT([2]Capacity!$D$5:$I$5,2))&lt;N5,VALUE(LEFT([2]Capacity!$D$5:$I$5,2)),0)))/(MIN(IF(VALUE(LEFT([2]Capacity!$D$5:$I$5,2))&gt;=N5,VALUE(LEFT([2]Capacity!$D$5:$I$5,2)),MAX(VALUE(LEFT([2]Capacity!$D$5:$I$5,2)))))-MAX(IF(VALUE(LEFT([2]Capacity!$D$5:$I$5,2))&lt;N5,VALUE(LEFT([2]Capacity!$D$5:$I$5,2)),0)))),VLOOKUP(N3, [2]Capacity!$B$5:$I$35, MATCH(CONCATENATE(MIN(IF(VALUE(LEFT([2]Capacity!$D$5:$I$5,2))&gt;=N5,VALUE(LEFT([2]Capacity!$D$5:$I$5,2)),MAX(VALUE(LEFT([2]Capacity!$D$5:$I$5,2))))), " HR Capacity Credit (%)"), [2]Capacity!$B$5:$I$5, 0),0))/100)</f>
        <v>3951000</v>
      </c>
      <c r="O16" s="14">
        <f t="array" ref="O16">O4*1000*VLOOKUP(O3,[2]Capacity!$B$5:$I$35,2,0)*(IF(MIN(IF(VALUE(LEFT([2]Capacity!$D$5:$I$5,2))&gt;=O5,VALUE(LEFT([2]Capacity!$D$5:$I$5,2)),MAX(VALUE(LEFT([2]Capacity!$D$5:$I$5,2)))))&gt;MAX(IF(VALUE(LEFT([2]Capacity!$D$5:$I$5,2))&lt;O5,VALUE(LEFT([2]Capacity!$D$5:$I$5,2)),0)),IF(MAX(IF(VALUE(LEFT([2]Capacity!$D$5:$I$5,2))&lt;O5,VALUE(LEFT([2]Capacity!$D$5:$I$5,2)),0))&gt;0, VLOOKUP(O3, [2]Capacity!$B$5:$I$35, MATCH(CONCATENATE(MAX(IF(VALUE(LEFT([2]Capacity!$D$5:$I$5,2))&lt;O5,VALUE(LEFT([2]Capacity!$D$5:$I$5,2)),0)), " HR Capacity Credit (%)"), [2]Capacity!$B$5:$I$5, 0),0), 0)+(VLOOKUP(O3, [2]Capacity!$B$5:$I$35, MATCH(CONCATENATE(MIN(IF(VALUE(LEFT([2]Capacity!$D$5:$I$5,2))&gt;=O5,VALUE(LEFT([2]Capacity!$D$5:$I$5,2)),MAX(VALUE(LEFT([2]Capacity!$D$5:$I$5,2))))), " HR Capacity Credit (%)"), [2]Capacity!$B$5:$I$5, 0),0)-IF(MAX(IF(VALUE(LEFT([2]Capacity!$D$5:$I$5,2))&lt;O5,VALUE(LEFT([2]Capacity!$D$5:$I$5,2)),0))&gt;0, VLOOKUP(O3, [2]Capacity!$B$5:$I$35, MATCH(CONCATENATE(MAX(IF(VALUE(LEFT([2]Capacity!$D$5:$I$5,2))&lt;O5,VALUE(LEFT([2]Capacity!$D$5:$I$5,2)),0)), " HR Capacity Credit (%)"), [2]Capacity!$B$5:$I$5, 0),0), 0))*((O5-MAX(IF(VALUE(LEFT([2]Capacity!$D$5:$I$5,2))&lt;O5,VALUE(LEFT([2]Capacity!$D$5:$I$5,2)),0)))/(MIN(IF(VALUE(LEFT([2]Capacity!$D$5:$I$5,2))&gt;=O5,VALUE(LEFT([2]Capacity!$D$5:$I$5,2)),MAX(VALUE(LEFT([2]Capacity!$D$5:$I$5,2)))))-MAX(IF(VALUE(LEFT([2]Capacity!$D$5:$I$5,2))&lt;O5,VALUE(LEFT([2]Capacity!$D$5:$I$5,2)),0)))),VLOOKUP(O3, [2]Capacity!$B$5:$I$35, MATCH(CONCATENATE(MIN(IF(VALUE(LEFT([2]Capacity!$D$5:$I$5,2))&gt;=O5,VALUE(LEFT([2]Capacity!$D$5:$I$5,2)),MAX(VALUE(LEFT([2]Capacity!$D$5:$I$5,2))))), " HR Capacity Credit (%)"), [2]Capacity!$B$5:$I$5, 0),0))/100)</f>
        <v>4008000</v>
      </c>
      <c r="P16" s="14">
        <f t="array" ref="P16">P4*1000*VLOOKUP(P3,[2]Capacity!$B$5:$I$35,2,0)*(IF(MIN(IF(VALUE(LEFT([2]Capacity!$D$5:$I$5,2))&gt;=P5,VALUE(LEFT([2]Capacity!$D$5:$I$5,2)),MAX(VALUE(LEFT([2]Capacity!$D$5:$I$5,2)))))&gt;MAX(IF(VALUE(LEFT([2]Capacity!$D$5:$I$5,2))&lt;P5,VALUE(LEFT([2]Capacity!$D$5:$I$5,2)),0)),IF(MAX(IF(VALUE(LEFT([2]Capacity!$D$5:$I$5,2))&lt;P5,VALUE(LEFT([2]Capacity!$D$5:$I$5,2)),0))&gt;0, VLOOKUP(P3, [2]Capacity!$B$5:$I$35, MATCH(CONCATENATE(MAX(IF(VALUE(LEFT([2]Capacity!$D$5:$I$5,2))&lt;P5,VALUE(LEFT([2]Capacity!$D$5:$I$5,2)),0)), " HR Capacity Credit (%)"), [2]Capacity!$B$5:$I$5, 0),0), 0)+(VLOOKUP(P3, [2]Capacity!$B$5:$I$35, MATCH(CONCATENATE(MIN(IF(VALUE(LEFT([2]Capacity!$D$5:$I$5,2))&gt;=P5,VALUE(LEFT([2]Capacity!$D$5:$I$5,2)),MAX(VALUE(LEFT([2]Capacity!$D$5:$I$5,2))))), " HR Capacity Credit (%)"), [2]Capacity!$B$5:$I$5, 0),0)-IF(MAX(IF(VALUE(LEFT([2]Capacity!$D$5:$I$5,2))&lt;P5,VALUE(LEFT([2]Capacity!$D$5:$I$5,2)),0))&gt;0, VLOOKUP(P3, [2]Capacity!$B$5:$I$35, MATCH(CONCATENATE(MAX(IF(VALUE(LEFT([2]Capacity!$D$5:$I$5,2))&lt;P5,VALUE(LEFT([2]Capacity!$D$5:$I$5,2)),0)), " HR Capacity Credit (%)"), [2]Capacity!$B$5:$I$5, 0),0), 0))*((P5-MAX(IF(VALUE(LEFT([2]Capacity!$D$5:$I$5,2))&lt;P5,VALUE(LEFT([2]Capacity!$D$5:$I$5,2)),0)))/(MIN(IF(VALUE(LEFT([2]Capacity!$D$5:$I$5,2))&gt;=P5,VALUE(LEFT([2]Capacity!$D$5:$I$5,2)),MAX(VALUE(LEFT([2]Capacity!$D$5:$I$5,2)))))-MAX(IF(VALUE(LEFT([2]Capacity!$D$5:$I$5,2))&lt;P5,VALUE(LEFT([2]Capacity!$D$5:$I$5,2)),0)))),VLOOKUP(P3, [2]Capacity!$B$5:$I$35, MATCH(CONCATENATE(MIN(IF(VALUE(LEFT([2]Capacity!$D$5:$I$5,2))&gt;=P5,VALUE(LEFT([2]Capacity!$D$5:$I$5,2)),MAX(VALUE(LEFT([2]Capacity!$D$5:$I$5,2))))), " HR Capacity Credit (%)"), [2]Capacity!$B$5:$I$5, 0),0))/100)</f>
        <v>4071000</v>
      </c>
      <c r="Q16" s="14">
        <f t="array" ref="Q16">Q4*1000*VLOOKUP(Q3,[2]Capacity!$B$5:$I$35,2,0)*(IF(MIN(IF(VALUE(LEFT([2]Capacity!$D$5:$I$5,2))&gt;=Q5,VALUE(LEFT([2]Capacity!$D$5:$I$5,2)),MAX(VALUE(LEFT([2]Capacity!$D$5:$I$5,2)))))&gt;MAX(IF(VALUE(LEFT([2]Capacity!$D$5:$I$5,2))&lt;Q5,VALUE(LEFT([2]Capacity!$D$5:$I$5,2)),0)),IF(MAX(IF(VALUE(LEFT([2]Capacity!$D$5:$I$5,2))&lt;Q5,VALUE(LEFT([2]Capacity!$D$5:$I$5,2)),0))&gt;0, VLOOKUP(Q3, [2]Capacity!$B$5:$I$35, MATCH(CONCATENATE(MAX(IF(VALUE(LEFT([2]Capacity!$D$5:$I$5,2))&lt;Q5,VALUE(LEFT([2]Capacity!$D$5:$I$5,2)),0)), " HR Capacity Credit (%)"), [2]Capacity!$B$5:$I$5, 0),0), 0)+(VLOOKUP(Q3, [2]Capacity!$B$5:$I$35, MATCH(CONCATENATE(MIN(IF(VALUE(LEFT([2]Capacity!$D$5:$I$5,2))&gt;=Q5,VALUE(LEFT([2]Capacity!$D$5:$I$5,2)),MAX(VALUE(LEFT([2]Capacity!$D$5:$I$5,2))))), " HR Capacity Credit (%)"), [2]Capacity!$B$5:$I$5, 0),0)-IF(MAX(IF(VALUE(LEFT([2]Capacity!$D$5:$I$5,2))&lt;Q5,VALUE(LEFT([2]Capacity!$D$5:$I$5,2)),0))&gt;0, VLOOKUP(Q3, [2]Capacity!$B$5:$I$35, MATCH(CONCATENATE(MAX(IF(VALUE(LEFT([2]Capacity!$D$5:$I$5,2))&lt;Q5,VALUE(LEFT([2]Capacity!$D$5:$I$5,2)),0)), " HR Capacity Credit (%)"), [2]Capacity!$B$5:$I$5, 0),0), 0))*((Q5-MAX(IF(VALUE(LEFT([2]Capacity!$D$5:$I$5,2))&lt;Q5,VALUE(LEFT([2]Capacity!$D$5:$I$5,2)),0)))/(MIN(IF(VALUE(LEFT([2]Capacity!$D$5:$I$5,2))&gt;=Q5,VALUE(LEFT([2]Capacity!$D$5:$I$5,2)),MAX(VALUE(LEFT([2]Capacity!$D$5:$I$5,2)))))-MAX(IF(VALUE(LEFT([2]Capacity!$D$5:$I$5,2))&lt;Q5,VALUE(LEFT([2]Capacity!$D$5:$I$5,2)),0)))),VLOOKUP(Q3, [2]Capacity!$B$5:$I$35, MATCH(CONCATENATE(MIN(IF(VALUE(LEFT([2]Capacity!$D$5:$I$5,2))&gt;=Q5,VALUE(LEFT([2]Capacity!$D$5:$I$5,2)),MAX(VALUE(LEFT([2]Capacity!$D$5:$I$5,2))))), " HR Capacity Credit (%)"), [2]Capacity!$B$5:$I$5, 0),0))/100)</f>
        <v>4125000</v>
      </c>
      <c r="R16" s="14">
        <f t="array" ref="R16">R4*1000*VLOOKUP(R3,[2]Capacity!$B$5:$I$35,2,0)*(IF(MIN(IF(VALUE(LEFT([2]Capacity!$D$5:$I$5,2))&gt;=R5,VALUE(LEFT([2]Capacity!$D$5:$I$5,2)),MAX(VALUE(LEFT([2]Capacity!$D$5:$I$5,2)))))&gt;MAX(IF(VALUE(LEFT([2]Capacity!$D$5:$I$5,2))&lt;R5,VALUE(LEFT([2]Capacity!$D$5:$I$5,2)),0)),IF(MAX(IF(VALUE(LEFT([2]Capacity!$D$5:$I$5,2))&lt;R5,VALUE(LEFT([2]Capacity!$D$5:$I$5,2)),0))&gt;0, VLOOKUP(R3, [2]Capacity!$B$5:$I$35, MATCH(CONCATENATE(MAX(IF(VALUE(LEFT([2]Capacity!$D$5:$I$5,2))&lt;R5,VALUE(LEFT([2]Capacity!$D$5:$I$5,2)),0)), " HR Capacity Credit (%)"), [2]Capacity!$B$5:$I$5, 0),0), 0)+(VLOOKUP(R3, [2]Capacity!$B$5:$I$35, MATCH(CONCATENATE(MIN(IF(VALUE(LEFT([2]Capacity!$D$5:$I$5,2))&gt;=R5,VALUE(LEFT([2]Capacity!$D$5:$I$5,2)),MAX(VALUE(LEFT([2]Capacity!$D$5:$I$5,2))))), " HR Capacity Credit (%)"), [2]Capacity!$B$5:$I$5, 0),0)-IF(MAX(IF(VALUE(LEFT([2]Capacity!$D$5:$I$5,2))&lt;R5,VALUE(LEFT([2]Capacity!$D$5:$I$5,2)),0))&gt;0, VLOOKUP(R3, [2]Capacity!$B$5:$I$35, MATCH(CONCATENATE(MAX(IF(VALUE(LEFT([2]Capacity!$D$5:$I$5,2))&lt;R5,VALUE(LEFT([2]Capacity!$D$5:$I$5,2)),0)), " HR Capacity Credit (%)"), [2]Capacity!$B$5:$I$5, 0),0), 0))*((R5-MAX(IF(VALUE(LEFT([2]Capacity!$D$5:$I$5,2))&lt;R5,VALUE(LEFT([2]Capacity!$D$5:$I$5,2)),0)))/(MIN(IF(VALUE(LEFT([2]Capacity!$D$5:$I$5,2))&gt;=R5,VALUE(LEFT([2]Capacity!$D$5:$I$5,2)),MAX(VALUE(LEFT([2]Capacity!$D$5:$I$5,2)))))-MAX(IF(VALUE(LEFT([2]Capacity!$D$5:$I$5,2))&lt;R5,VALUE(LEFT([2]Capacity!$D$5:$I$5,2)),0)))),VLOOKUP(R3, [2]Capacity!$B$5:$I$35, MATCH(CONCATENATE(MIN(IF(VALUE(LEFT([2]Capacity!$D$5:$I$5,2))&gt;=R5,VALUE(LEFT([2]Capacity!$D$5:$I$5,2)),MAX(VALUE(LEFT([2]Capacity!$D$5:$I$5,2))))), " HR Capacity Credit (%)"), [2]Capacity!$B$5:$I$5, 0),0))/100)</f>
        <v>4183500</v>
      </c>
      <c r="S16" s="14">
        <f t="array" ref="S16">S4*1000*VLOOKUP(S3,[2]Capacity!$B$5:$I$35,2,0)*(IF(MIN(IF(VALUE(LEFT([2]Capacity!$D$5:$I$5,2))&gt;=S5,VALUE(LEFT([2]Capacity!$D$5:$I$5,2)),MAX(VALUE(LEFT([2]Capacity!$D$5:$I$5,2)))))&gt;MAX(IF(VALUE(LEFT([2]Capacity!$D$5:$I$5,2))&lt;S5,VALUE(LEFT([2]Capacity!$D$5:$I$5,2)),0)),IF(MAX(IF(VALUE(LEFT([2]Capacity!$D$5:$I$5,2))&lt;S5,VALUE(LEFT([2]Capacity!$D$5:$I$5,2)),0))&gt;0, VLOOKUP(S3, [2]Capacity!$B$5:$I$35, MATCH(CONCATENATE(MAX(IF(VALUE(LEFT([2]Capacity!$D$5:$I$5,2))&lt;S5,VALUE(LEFT([2]Capacity!$D$5:$I$5,2)),0)), " HR Capacity Credit (%)"), [2]Capacity!$B$5:$I$5, 0),0), 0)+(VLOOKUP(S3, [2]Capacity!$B$5:$I$35, MATCH(CONCATENATE(MIN(IF(VALUE(LEFT([2]Capacity!$D$5:$I$5,2))&gt;=S5,VALUE(LEFT([2]Capacity!$D$5:$I$5,2)),MAX(VALUE(LEFT([2]Capacity!$D$5:$I$5,2))))), " HR Capacity Credit (%)"), [2]Capacity!$B$5:$I$5, 0),0)-IF(MAX(IF(VALUE(LEFT([2]Capacity!$D$5:$I$5,2))&lt;S5,VALUE(LEFT([2]Capacity!$D$5:$I$5,2)),0))&gt;0, VLOOKUP(S3, [2]Capacity!$B$5:$I$35, MATCH(CONCATENATE(MAX(IF(VALUE(LEFT([2]Capacity!$D$5:$I$5,2))&lt;S5,VALUE(LEFT([2]Capacity!$D$5:$I$5,2)),0)), " HR Capacity Credit (%)"), [2]Capacity!$B$5:$I$5, 0),0), 0))*((S5-MAX(IF(VALUE(LEFT([2]Capacity!$D$5:$I$5,2))&lt;S5,VALUE(LEFT([2]Capacity!$D$5:$I$5,2)),0)))/(MIN(IF(VALUE(LEFT([2]Capacity!$D$5:$I$5,2))&gt;=S5,VALUE(LEFT([2]Capacity!$D$5:$I$5,2)),MAX(VALUE(LEFT([2]Capacity!$D$5:$I$5,2)))))-MAX(IF(VALUE(LEFT([2]Capacity!$D$5:$I$5,2))&lt;S5,VALUE(LEFT([2]Capacity!$D$5:$I$5,2)),0)))),VLOOKUP(S3, [2]Capacity!$B$5:$I$35, MATCH(CONCATENATE(MIN(IF(VALUE(LEFT([2]Capacity!$D$5:$I$5,2))&gt;=S5,VALUE(LEFT([2]Capacity!$D$5:$I$5,2)),MAX(VALUE(LEFT([2]Capacity!$D$5:$I$5,2))))), " HR Capacity Credit (%)"), [2]Capacity!$B$5:$I$5, 0),0))/100)</f>
        <v>4243500</v>
      </c>
      <c r="T16" s="14">
        <f t="array" ref="T16">T4*1000*VLOOKUP(T3,[2]Capacity!$B$5:$I$35,2,0)*(IF(MIN(IF(VALUE(LEFT([2]Capacity!$D$5:$I$5,2))&gt;=T5,VALUE(LEFT([2]Capacity!$D$5:$I$5,2)),MAX(VALUE(LEFT([2]Capacity!$D$5:$I$5,2)))))&gt;MAX(IF(VALUE(LEFT([2]Capacity!$D$5:$I$5,2))&lt;T5,VALUE(LEFT([2]Capacity!$D$5:$I$5,2)),0)),IF(MAX(IF(VALUE(LEFT([2]Capacity!$D$5:$I$5,2))&lt;T5,VALUE(LEFT([2]Capacity!$D$5:$I$5,2)),0))&gt;0, VLOOKUP(T3, [2]Capacity!$B$5:$I$35, MATCH(CONCATENATE(MAX(IF(VALUE(LEFT([2]Capacity!$D$5:$I$5,2))&lt;T5,VALUE(LEFT([2]Capacity!$D$5:$I$5,2)),0)), " HR Capacity Credit (%)"), [2]Capacity!$B$5:$I$5, 0),0), 0)+(VLOOKUP(T3, [2]Capacity!$B$5:$I$35, MATCH(CONCATENATE(MIN(IF(VALUE(LEFT([2]Capacity!$D$5:$I$5,2))&gt;=T5,VALUE(LEFT([2]Capacity!$D$5:$I$5,2)),MAX(VALUE(LEFT([2]Capacity!$D$5:$I$5,2))))), " HR Capacity Credit (%)"), [2]Capacity!$B$5:$I$5, 0),0)-IF(MAX(IF(VALUE(LEFT([2]Capacity!$D$5:$I$5,2))&lt;T5,VALUE(LEFT([2]Capacity!$D$5:$I$5,2)),0))&gt;0, VLOOKUP(T3, [2]Capacity!$B$5:$I$35, MATCH(CONCATENATE(MAX(IF(VALUE(LEFT([2]Capacity!$D$5:$I$5,2))&lt;T5,VALUE(LEFT([2]Capacity!$D$5:$I$5,2)),0)), " HR Capacity Credit (%)"), [2]Capacity!$B$5:$I$5, 0),0), 0))*((T5-MAX(IF(VALUE(LEFT([2]Capacity!$D$5:$I$5,2))&lt;T5,VALUE(LEFT([2]Capacity!$D$5:$I$5,2)),0)))/(MIN(IF(VALUE(LEFT([2]Capacity!$D$5:$I$5,2))&gt;=T5,VALUE(LEFT([2]Capacity!$D$5:$I$5,2)),MAX(VALUE(LEFT([2]Capacity!$D$5:$I$5,2)))))-MAX(IF(VALUE(LEFT([2]Capacity!$D$5:$I$5,2))&lt;T5,VALUE(LEFT([2]Capacity!$D$5:$I$5,2)),0)))),VLOOKUP(T3, [2]Capacity!$B$5:$I$35, MATCH(CONCATENATE(MIN(IF(VALUE(LEFT([2]Capacity!$D$5:$I$5,2))&gt;=T5,VALUE(LEFT([2]Capacity!$D$5:$I$5,2)),MAX(VALUE(LEFT([2]Capacity!$D$5:$I$5,2))))), " HR Capacity Credit (%)"), [2]Capacity!$B$5:$I$5, 0),0))/100)</f>
        <v>4305000</v>
      </c>
      <c r="U16" s="14">
        <f t="array" ref="U16">U4*1000*VLOOKUP(U3,[2]Capacity!$B$5:$I$35,2,0)*(IF(MIN(IF(VALUE(LEFT([2]Capacity!$D$5:$I$5,2))&gt;=U5,VALUE(LEFT([2]Capacity!$D$5:$I$5,2)),MAX(VALUE(LEFT([2]Capacity!$D$5:$I$5,2)))))&gt;MAX(IF(VALUE(LEFT([2]Capacity!$D$5:$I$5,2))&lt;U5,VALUE(LEFT([2]Capacity!$D$5:$I$5,2)),0)),IF(MAX(IF(VALUE(LEFT([2]Capacity!$D$5:$I$5,2))&lt;U5,VALUE(LEFT([2]Capacity!$D$5:$I$5,2)),0))&gt;0, VLOOKUP(U3, [2]Capacity!$B$5:$I$35, MATCH(CONCATENATE(MAX(IF(VALUE(LEFT([2]Capacity!$D$5:$I$5,2))&lt;U5,VALUE(LEFT([2]Capacity!$D$5:$I$5,2)),0)), " HR Capacity Credit (%)"), [2]Capacity!$B$5:$I$5, 0),0), 0)+(VLOOKUP(U3, [2]Capacity!$B$5:$I$35, MATCH(CONCATENATE(MIN(IF(VALUE(LEFT([2]Capacity!$D$5:$I$5,2))&gt;=U5,VALUE(LEFT([2]Capacity!$D$5:$I$5,2)),MAX(VALUE(LEFT([2]Capacity!$D$5:$I$5,2))))), " HR Capacity Credit (%)"), [2]Capacity!$B$5:$I$5, 0),0)-IF(MAX(IF(VALUE(LEFT([2]Capacity!$D$5:$I$5,2))&lt;U5,VALUE(LEFT([2]Capacity!$D$5:$I$5,2)),0))&gt;0, VLOOKUP(U3, [2]Capacity!$B$5:$I$35, MATCH(CONCATENATE(MAX(IF(VALUE(LEFT([2]Capacity!$D$5:$I$5,2))&lt;U5,VALUE(LEFT([2]Capacity!$D$5:$I$5,2)),0)), " HR Capacity Credit (%)"), [2]Capacity!$B$5:$I$5, 0),0), 0))*((U5-MAX(IF(VALUE(LEFT([2]Capacity!$D$5:$I$5,2))&lt;U5,VALUE(LEFT([2]Capacity!$D$5:$I$5,2)),0)))/(MIN(IF(VALUE(LEFT([2]Capacity!$D$5:$I$5,2))&gt;=U5,VALUE(LEFT([2]Capacity!$D$5:$I$5,2)),MAX(VALUE(LEFT([2]Capacity!$D$5:$I$5,2)))))-MAX(IF(VALUE(LEFT([2]Capacity!$D$5:$I$5,2))&lt;U5,VALUE(LEFT([2]Capacity!$D$5:$I$5,2)),0)))),VLOOKUP(U3, [2]Capacity!$B$5:$I$35, MATCH(CONCATENATE(MIN(IF(VALUE(LEFT([2]Capacity!$D$5:$I$5,2))&gt;=U5,VALUE(LEFT([2]Capacity!$D$5:$I$5,2)),MAX(VALUE(LEFT([2]Capacity!$D$5:$I$5,2))))), " HR Capacity Credit (%)"), [2]Capacity!$B$5:$I$5, 0),0))/100)</f>
        <v>4366500</v>
      </c>
      <c r="V16" s="14"/>
      <c r="W16" s="14"/>
      <c r="X16" s="14"/>
      <c r="Y16" s="14"/>
      <c r="Z16" s="14"/>
    </row>
    <row r="17" spans="1:26">
      <c r="A17" s="13" t="s">
        <v>70</v>
      </c>
      <c r="B17" s="14"/>
      <c r="C17" s="14"/>
      <c r="D17" s="14"/>
      <c r="E17" s="14"/>
      <c r="F17" s="14"/>
      <c r="G17" s="14"/>
      <c r="H17" s="14">
        <v>4498947.1758675622</v>
      </c>
      <c r="I17" s="14">
        <v>4709733.8929210873</v>
      </c>
      <c r="J17" s="14">
        <v>4895159.021425142</v>
      </c>
      <c r="K17" s="14">
        <v>5245036.4157124292</v>
      </c>
      <c r="L17" s="14">
        <v>5248663.3257176094</v>
      </c>
      <c r="M17" s="14">
        <v>5196764.8937711352</v>
      </c>
      <c r="N17" s="14">
        <v>5370477.2028044295</v>
      </c>
      <c r="O17" s="14">
        <v>5511345.1034191828</v>
      </c>
      <c r="P17" s="14">
        <v>5487952.6608705306</v>
      </c>
      <c r="Q17" s="14">
        <v>5580512.438334371</v>
      </c>
      <c r="R17" s="14">
        <v>5742355.7667455953</v>
      </c>
      <c r="S17" s="14">
        <v>5583165.5123091461</v>
      </c>
      <c r="T17" s="14">
        <v>5776285.7480319636</v>
      </c>
      <c r="U17" s="14">
        <v>5148966.0475354837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>SUM(B6:B17)</f>
        <v>22201255.671607003</v>
      </c>
      <c r="C18" s="14">
        <f>SUM(C6:C17)</f>
        <v>22916983.240195002</v>
      </c>
      <c r="D18" s="14">
        <f>SUM(D6:D17)</f>
        <v>22717990.988518998</v>
      </c>
      <c r="E18" s="14">
        <f>SUM(E6:E17)</f>
        <v>24419271.740936998</v>
      </c>
      <c r="F18" s="14">
        <f>SUM(F6:F17)</f>
        <v>26131384.334241997</v>
      </c>
      <c r="G18" s="14">
        <f>SUM(G6:G17)</f>
        <v>27220679.850545999</v>
      </c>
      <c r="H18" s="14">
        <f>SUM(H6:H17)</f>
        <v>31262473.266245559</v>
      </c>
      <c r="I18" s="14">
        <f>SUM(I6:I17)</f>
        <v>32394002.112760086</v>
      </c>
      <c r="J18" s="14">
        <f>SUM(J6:J17)</f>
        <v>33582010.017807141</v>
      </c>
      <c r="K18" s="14">
        <f>SUM(K6:K17)</f>
        <v>35313321.923060432</v>
      </c>
      <c r="L18" s="14">
        <f>SUM(L6:L17)</f>
        <v>35633134.410556614</v>
      </c>
      <c r="M18" s="14">
        <f>SUM(M6:M17)</f>
        <v>35253311.173439138</v>
      </c>
      <c r="N18" s="14">
        <f>SUM(N6:N17)</f>
        <v>36690294.548903428</v>
      </c>
      <c r="O18" s="14">
        <f>SUM(O6:O17)</f>
        <v>37066221.302401178</v>
      </c>
      <c r="P18" s="14">
        <f>SUM(P6:P17)</f>
        <v>37936126.447554529</v>
      </c>
      <c r="Q18" s="14">
        <f>SUM(Q6:Q17)</f>
        <v>39196982.268070363</v>
      </c>
      <c r="R18" s="14">
        <f>SUM(R6:R17)</f>
        <v>39776116.776506595</v>
      </c>
      <c r="S18" s="14">
        <f>SUM(S6:S17)</f>
        <v>39447842.787249148</v>
      </c>
      <c r="T18" s="14">
        <f>SUM(T6:T17)</f>
        <v>40755477.603440963</v>
      </c>
      <c r="U18" s="14">
        <f>SUM(U6:U17)</f>
        <v>38861399.641006492</v>
      </c>
      <c r="V18" s="14">
        <f>SUM(V6:V17)</f>
        <v>19031582.267155997</v>
      </c>
      <c r="W18" s="14">
        <f>(V18+X18)/2</f>
        <v>19027508.241292</v>
      </c>
      <c r="X18" s="14">
        <f>SUM(X6:X17)</f>
        <v>19023434.215427998</v>
      </c>
      <c r="Y18" s="14">
        <f t="shared" ref="Y18:Y61" si="2">(X18+Z18)/2</f>
        <v>18993119.006297</v>
      </c>
      <c r="Z18" s="14">
        <f>SUM(Z6:Z17)</f>
        <v>18962803.797165997</v>
      </c>
    </row>
    <row r="19" spans="1:26">
      <c r="A19" s="13" t="s">
        <v>9</v>
      </c>
      <c r="B19" s="14">
        <f>B18/B4/1000</f>
        <v>111.006278358035</v>
      </c>
      <c r="C19" s="14">
        <f>C18/C4/1000</f>
        <v>114.58491620097502</v>
      </c>
      <c r="D19" s="14">
        <f>D18/D4/1000</f>
        <v>113.589954942595</v>
      </c>
      <c r="E19" s="14">
        <f>E18/E4/1000</f>
        <v>122.09635870468499</v>
      </c>
      <c r="F19" s="14">
        <f>F18/F4/1000</f>
        <v>130.65692167121</v>
      </c>
      <c r="G19" s="14">
        <f>G18/G4/1000</f>
        <v>136.10339925272999</v>
      </c>
      <c r="H19" s="14">
        <f>H18/H4/1000</f>
        <v>156.31236633122779</v>
      </c>
      <c r="I19" s="14">
        <f>I18/I4/1000</f>
        <v>161.97001056380043</v>
      </c>
      <c r="J19" s="14">
        <f>J18/J4/1000</f>
        <v>167.91005008903571</v>
      </c>
      <c r="K19" s="14">
        <f>K18/K4/1000</f>
        <v>176.56660961530216</v>
      </c>
      <c r="L19" s="14">
        <f>L18/L4/1000</f>
        <v>178.16567205278307</v>
      </c>
      <c r="M19" s="14">
        <f>M18/M4/1000</f>
        <v>176.26655586719568</v>
      </c>
      <c r="N19" s="14">
        <f>N18/N4/1000</f>
        <v>183.45147274451713</v>
      </c>
      <c r="O19" s="14">
        <f>O18/O4/1000</f>
        <v>185.33110651200587</v>
      </c>
      <c r="P19" s="14">
        <f>P18/P4/1000</f>
        <v>189.68063223777264</v>
      </c>
      <c r="Q19" s="14">
        <f>Q18/Q4/1000</f>
        <v>195.9849113403518</v>
      </c>
      <c r="R19" s="14">
        <f>R18/R4/1000</f>
        <v>198.88058388253299</v>
      </c>
      <c r="S19" s="14">
        <f>S18/S4/1000</f>
        <v>197.23921393624573</v>
      </c>
      <c r="T19" s="14">
        <f>T18/T4/1000</f>
        <v>203.77738801720483</v>
      </c>
      <c r="U19" s="14">
        <f>U18/U4/1000</f>
        <v>194.30699820503247</v>
      </c>
      <c r="V19" s="14">
        <f>V18/V4/1000</f>
        <v>95.15791133578</v>
      </c>
      <c r="W19" s="14">
        <f t="shared" ref="W19:W61" si="3">(V19+X19)/2</f>
        <v>95.13754120646</v>
      </c>
      <c r="X19" s="14">
        <f>X18/X4/1000</f>
        <v>95.11717107714</v>
      </c>
      <c r="Y19" s="14">
        <f t="shared" si="2"/>
        <v>94.965595031484995</v>
      </c>
      <c r="Z19" s="14">
        <f>Z18/Z4/1000</f>
        <v>94.814018985829989</v>
      </c>
    </row>
    <row r="20" spans="1:26">
      <c r="A20" s="13" t="s">
        <v>10</v>
      </c>
      <c r="B20" s="14">
        <f>B19/B5</f>
        <v>27.751569589508751</v>
      </c>
      <c r="C20" s="14">
        <f>C19/B5</f>
        <v>28.646229050243754</v>
      </c>
      <c r="D20" s="14">
        <f>D19/B5</f>
        <v>28.39748873564875</v>
      </c>
      <c r="E20" s="14">
        <f>E19/B5</f>
        <v>30.524089676171247</v>
      </c>
      <c r="F20" s="14">
        <f>F19/B5</f>
        <v>32.6642304178025</v>
      </c>
      <c r="G20" s="14">
        <f>G19/B5</f>
        <v>34.025849813182496</v>
      </c>
      <c r="H20" s="14">
        <f>H19/B5</f>
        <v>39.078091582806948</v>
      </c>
      <c r="I20" s="14">
        <f>I19/B5</f>
        <v>40.492502640950107</v>
      </c>
      <c r="J20" s="14">
        <f>J19/B5</f>
        <v>41.977512522258927</v>
      </c>
      <c r="K20" s="14">
        <f>K19/B5</f>
        <v>44.141652403825539</v>
      </c>
      <c r="L20" s="14">
        <f>L19/B5</f>
        <v>44.541418013195766</v>
      </c>
      <c r="M20" s="14">
        <f>M19/B5</f>
        <v>44.066638966798919</v>
      </c>
      <c r="N20" s="14">
        <f>N19/B5</f>
        <v>45.862868186129283</v>
      </c>
      <c r="O20" s="14">
        <f>O19/B5</f>
        <v>46.332776628001469</v>
      </c>
      <c r="P20" s="14">
        <f>P19/B5</f>
        <v>47.42015805944316</v>
      </c>
      <c r="Q20" s="14">
        <f>Q19/B5</f>
        <v>48.99622783508795</v>
      </c>
      <c r="R20" s="14">
        <f>R19/B5</f>
        <v>49.720145970633247</v>
      </c>
      <c r="S20" s="14">
        <f>S19/B5</f>
        <v>49.309803484061433</v>
      </c>
      <c r="T20" s="14">
        <f>T19/B5</f>
        <v>50.944347004301207</v>
      </c>
      <c r="U20" s="14">
        <f>U19/B5</f>
        <v>48.576749551258118</v>
      </c>
      <c r="V20" s="14">
        <f>V19/V5</f>
        <v>91.497991669019228</v>
      </c>
      <c r="W20" s="14">
        <f t="shared" si="3"/>
        <v>92.836704288539323</v>
      </c>
      <c r="X20" s="14">
        <f>X19/X5</f>
        <v>94.175416908059404</v>
      </c>
      <c r="Y20" s="14">
        <f t="shared" si="2"/>
        <v>107.09658122987146</v>
      </c>
      <c r="Z20" s="14">
        <f>Z19/Z5</f>
        <v>120.01774555168352</v>
      </c>
    </row>
    <row r="21" spans="1:26">
      <c r="A21" s="13" t="s">
        <v>11</v>
      </c>
      <c r="B21" s="15">
        <v>130.00460208333331</v>
      </c>
      <c r="C21" s="15">
        <v>130.3132333333333</v>
      </c>
      <c r="D21" s="15">
        <v>123.4957989583333</v>
      </c>
      <c r="E21" s="15">
        <v>119.98860178</v>
      </c>
      <c r="F21" s="15">
        <v>106.40313244333331</v>
      </c>
      <c r="G21" s="15">
        <v>109.47946875</v>
      </c>
      <c r="H21" s="15">
        <v>107.39840178</v>
      </c>
      <c r="I21" s="15">
        <v>111.9713636933333</v>
      </c>
      <c r="J21" s="15">
        <v>114.69746755666669</v>
      </c>
      <c r="K21" s="15">
        <v>119.72613749999999</v>
      </c>
      <c r="L21" s="15">
        <v>123.0046677083333</v>
      </c>
      <c r="M21" s="15">
        <v>121.9927657766667</v>
      </c>
      <c r="N21" s="15">
        <v>130.75793496166671</v>
      </c>
      <c r="O21" s="15">
        <v>126.15806755666669</v>
      </c>
      <c r="P21" s="15">
        <v>141.81629910999999</v>
      </c>
      <c r="Q21" s="15">
        <v>152.24713407166669</v>
      </c>
      <c r="R21" s="15">
        <v>149.73970104166671</v>
      </c>
      <c r="S21" s="15">
        <v>153.89507053</v>
      </c>
      <c r="T21" s="15">
        <v>159.0590380866667</v>
      </c>
      <c r="U21" s="15">
        <v>174.10776592833341</v>
      </c>
      <c r="V21" s="15">
        <v>556.90354085124204</v>
      </c>
      <c r="W21" s="15">
        <f t="shared" si="3"/>
        <v>564.07650636332733</v>
      </c>
      <c r="X21" s="15">
        <v>571.24947187541272</v>
      </c>
      <c r="Y21" s="15">
        <f t="shared" si="2"/>
        <v>633.30941414184667</v>
      </c>
      <c r="Z21" s="15">
        <v>695.36935640828062</v>
      </c>
    </row>
    <row r="22" spans="1:26">
      <c r="A22" s="13" t="s">
        <v>71</v>
      </c>
      <c r="B22" s="16">
        <v>-0.45393221023267788</v>
      </c>
      <c r="C22" s="16">
        <v>-1.5815627142346531</v>
      </c>
      <c r="D22" s="16">
        <v>-2.0505805806413631</v>
      </c>
      <c r="E22" s="16">
        <v>-2.9138813143668472</v>
      </c>
      <c r="F22" s="16">
        <v>-5.6587484597563513</v>
      </c>
      <c r="G22" s="16">
        <v>-6.5899240152228149</v>
      </c>
      <c r="H22" s="16">
        <v>-6.8560993066580034</v>
      </c>
      <c r="I22" s="16">
        <v>-7.5912434977431644</v>
      </c>
      <c r="J22" s="16">
        <v>-7.5928591062323614</v>
      </c>
      <c r="K22" s="16">
        <v>-9.5347276412261479</v>
      </c>
      <c r="L22" s="16">
        <v>-8.8385126169734018</v>
      </c>
      <c r="M22" s="16">
        <v>-10.166384759154409</v>
      </c>
      <c r="N22" s="16">
        <v>-10.90722213211358</v>
      </c>
      <c r="O22" s="16">
        <v>-9.8500717435279483</v>
      </c>
      <c r="P22" s="16">
        <v>-7.5309945013828887</v>
      </c>
      <c r="Q22" s="16">
        <v>-8.8091870258107718</v>
      </c>
      <c r="R22" s="16">
        <v>-6.9811028446922716</v>
      </c>
      <c r="S22" s="16">
        <v>-4.580761092760488</v>
      </c>
      <c r="T22" s="16">
        <v>-4.4532173402052662</v>
      </c>
      <c r="U22" s="16">
        <v>-3.5305981185227528</v>
      </c>
      <c r="V22" s="16">
        <v>-20.730015913325332</v>
      </c>
      <c r="W22" s="16">
        <f t="shared" si="3"/>
        <v>-20.74969214341948</v>
      </c>
      <c r="X22" s="16">
        <v>-20.769368373513629</v>
      </c>
      <c r="Y22" s="16">
        <f t="shared" si="2"/>
        <v>-20.888699908842735</v>
      </c>
      <c r="Z22" s="16">
        <v>-21.008031444171841</v>
      </c>
    </row>
    <row r="23" spans="1:26">
      <c r="A23" s="13" t="s">
        <v>72</v>
      </c>
      <c r="B23" s="16">
        <v>173.4910193105984</v>
      </c>
      <c r="C23" s="16">
        <v>178.64380179451589</v>
      </c>
      <c r="D23" s="16">
        <v>186.66818278876511</v>
      </c>
      <c r="E23" s="16">
        <v>209.33514020281689</v>
      </c>
      <c r="F23" s="16">
        <v>254.27334412652351</v>
      </c>
      <c r="G23" s="16">
        <v>258.84442054191101</v>
      </c>
      <c r="H23" s="16">
        <v>258.57326662374243</v>
      </c>
      <c r="I23" s="16">
        <v>256.95677333594932</v>
      </c>
      <c r="J23" s="16">
        <v>261.42927136649217</v>
      </c>
      <c r="K23" s="16">
        <v>262.04988620963189</v>
      </c>
      <c r="L23" s="16">
        <v>258.62167593983162</v>
      </c>
      <c r="M23" s="16">
        <v>255.82333193618541</v>
      </c>
      <c r="N23" s="16">
        <v>248.91916695659339</v>
      </c>
      <c r="O23" s="16">
        <v>261.45714665373339</v>
      </c>
      <c r="P23" s="16">
        <v>241.3382448895581</v>
      </c>
      <c r="Q23" s="16">
        <v>231.85833466494671</v>
      </c>
      <c r="R23" s="16">
        <v>241.0411084744344</v>
      </c>
      <c r="S23" s="16">
        <v>235.25171289731111</v>
      </c>
      <c r="T23" s="16">
        <v>235.8635013751136</v>
      </c>
      <c r="U23" s="16">
        <v>206.56726214437771</v>
      </c>
      <c r="V23" s="16">
        <v>646.7754596329878</v>
      </c>
      <c r="W23" s="16">
        <f t="shared" si="3"/>
        <v>647.03305472325155</v>
      </c>
      <c r="X23" s="16">
        <v>647.29064981351519</v>
      </c>
      <c r="Y23" s="16">
        <f t="shared" si="2"/>
        <v>649.2516722228695</v>
      </c>
      <c r="Z23" s="16">
        <v>651.21269463222393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3"/>
        <v>0</v>
      </c>
      <c r="X24" s="14"/>
      <c r="Y24" s="14">
        <f t="shared" si="2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3"/>
        <v>0</v>
      </c>
      <c r="X25" s="14"/>
      <c r="Y25" s="14">
        <f t="shared" si="2"/>
        <v>0</v>
      </c>
      <c r="Z25" s="14"/>
    </row>
    <row r="26" spans="1:26">
      <c r="A26" s="13" t="s">
        <v>75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6">
        <v>1.4535132635892709</v>
      </c>
      <c r="W26" s="16">
        <f t="shared" si="3"/>
        <v>1.4535413153925014</v>
      </c>
      <c r="X26" s="16">
        <v>1.4535693671957319</v>
      </c>
      <c r="Y26" s="16">
        <f t="shared" si="2"/>
        <v>1.4552871955889906</v>
      </c>
      <c r="Z26" s="16">
        <v>1.457005023982249</v>
      </c>
    </row>
    <row r="27" spans="1:26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>
        <v>0.18941194779835371</v>
      </c>
      <c r="W27" s="16">
        <f t="shared" si="3"/>
        <v>0.191989417107608</v>
      </c>
      <c r="X27" s="16">
        <v>0.19456688641686229</v>
      </c>
      <c r="Y27" s="16">
        <f t="shared" si="2"/>
        <v>0.25448656113206397</v>
      </c>
      <c r="Z27" s="16">
        <v>0.31440623584726568</v>
      </c>
    </row>
    <row r="28" spans="1:26">
      <c r="A28" s="13" t="s">
        <v>77</v>
      </c>
      <c r="B28" s="15">
        <v>104003.6816666667</v>
      </c>
      <c r="C28" s="15">
        <v>104250.5866666667</v>
      </c>
      <c r="D28" s="15">
        <v>98796.63916666666</v>
      </c>
      <c r="E28" s="15">
        <v>95990.881423999977</v>
      </c>
      <c r="F28" s="15">
        <v>85122.50595466666</v>
      </c>
      <c r="G28" s="15">
        <v>87583.574999999997</v>
      </c>
      <c r="H28" s="15">
        <v>85918.721424000003</v>
      </c>
      <c r="I28" s="15">
        <v>89577.090954666666</v>
      </c>
      <c r="J28" s="15">
        <v>91757.974045333336</v>
      </c>
      <c r="K28" s="15">
        <v>95780.910000000018</v>
      </c>
      <c r="L28" s="15">
        <v>98403.734166666676</v>
      </c>
      <c r="M28" s="15">
        <v>97594.21262133331</v>
      </c>
      <c r="N28" s="15">
        <v>104606.34796933339</v>
      </c>
      <c r="O28" s="15">
        <v>100926.4540453333</v>
      </c>
      <c r="P28" s="15">
        <v>113453.039288</v>
      </c>
      <c r="Q28" s="15">
        <v>121797.7072573333</v>
      </c>
      <c r="R28" s="15">
        <v>119791.7608333333</v>
      </c>
      <c r="S28" s="15">
        <v>123116.05642399999</v>
      </c>
      <c r="T28" s="15">
        <v>127247.2304693333</v>
      </c>
      <c r="U28" s="15">
        <v>139286.21274266671</v>
      </c>
      <c r="V28" s="15">
        <v>115835.9364970583</v>
      </c>
      <c r="W28" s="15">
        <f t="shared" si="3"/>
        <v>115614.1649079458</v>
      </c>
      <c r="X28" s="15">
        <v>115392.3933188333</v>
      </c>
      <c r="Y28" s="15">
        <f t="shared" si="2"/>
        <v>112630.37581567079</v>
      </c>
      <c r="Z28" s="15">
        <v>109868.3583125083</v>
      </c>
    </row>
    <row r="29" spans="1:26">
      <c r="A29" s="13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>
        <v>87694.498748391678</v>
      </c>
      <c r="W29" s="15">
        <f t="shared" si="3"/>
        <v>87490.289356654175</v>
      </c>
      <c r="X29" s="15">
        <v>87286.079964916673</v>
      </c>
      <c r="Y29" s="15">
        <f t="shared" si="2"/>
        <v>84650.832709004171</v>
      </c>
      <c r="Z29" s="15">
        <v>82015.585453091669</v>
      </c>
    </row>
    <row r="30" spans="1:26">
      <c r="A30" s="13" t="s">
        <v>79</v>
      </c>
      <c r="B30" s="15">
        <v>104003.6816666667</v>
      </c>
      <c r="C30" s="15">
        <v>104250.5866666667</v>
      </c>
      <c r="D30" s="15">
        <v>98796.63916666666</v>
      </c>
      <c r="E30" s="15">
        <v>95990.881423999977</v>
      </c>
      <c r="F30" s="15">
        <v>85122.50595466666</v>
      </c>
      <c r="G30" s="15">
        <v>87583.574999999997</v>
      </c>
      <c r="H30" s="15">
        <v>85918.721424000003</v>
      </c>
      <c r="I30" s="15">
        <v>89577.090954666666</v>
      </c>
      <c r="J30" s="15">
        <v>91757.974045333336</v>
      </c>
      <c r="K30" s="15">
        <v>95780.910000000018</v>
      </c>
      <c r="L30" s="15">
        <v>98403.734166666676</v>
      </c>
      <c r="M30" s="15">
        <v>97594.21262133331</v>
      </c>
      <c r="N30" s="15">
        <v>104606.34796933339</v>
      </c>
      <c r="O30" s="15">
        <v>100926.4540453333</v>
      </c>
      <c r="P30" s="15">
        <v>113453.039288</v>
      </c>
      <c r="Q30" s="15">
        <v>121797.7072573333</v>
      </c>
      <c r="R30" s="15">
        <v>119791.7608333333</v>
      </c>
      <c r="S30" s="15">
        <v>123116.05642399999</v>
      </c>
      <c r="T30" s="15">
        <v>127247.2304693333</v>
      </c>
      <c r="U30" s="15">
        <v>139286.21274266671</v>
      </c>
      <c r="V30" s="15">
        <v>28141.437748666671</v>
      </c>
      <c r="W30" s="15">
        <f t="shared" si="3"/>
        <v>28123.875551291669</v>
      </c>
      <c r="X30" s="15">
        <v>28106.31335391667</v>
      </c>
      <c r="Y30" s="15">
        <f t="shared" si="2"/>
        <v>27979.543106666672</v>
      </c>
      <c r="Z30" s="15">
        <v>27852.772859416669</v>
      </c>
    </row>
    <row r="31" spans="1:26">
      <c r="A31" s="13" t="s">
        <v>80</v>
      </c>
      <c r="B31" s="15">
        <v>121275.6573801667</v>
      </c>
      <c r="C31" s="15">
        <v>121564.6379511667</v>
      </c>
      <c r="D31" s="15">
        <v>115236.57829925</v>
      </c>
      <c r="E31" s="15">
        <v>111880.7132756667</v>
      </c>
      <c r="F31" s="15">
        <v>99226.903035583338</v>
      </c>
      <c r="G31" s="15">
        <v>102074.0344089167</v>
      </c>
      <c r="H31" s="15">
        <v>100092.136497</v>
      </c>
      <c r="I31" s="15">
        <v>104373.93604125</v>
      </c>
      <c r="J31" s="15">
        <v>106959.8010818333</v>
      </c>
      <c r="K31" s="15">
        <v>111634.9602049167</v>
      </c>
      <c r="L31" s="15">
        <v>114740.16951341669</v>
      </c>
      <c r="M31" s="15">
        <v>113773.9379919167</v>
      </c>
      <c r="N31" s="15">
        <v>121964.3585770833</v>
      </c>
      <c r="O31" s="15">
        <v>117657.3666249167</v>
      </c>
      <c r="P31" s="15">
        <v>132335.29879075001</v>
      </c>
      <c r="Q31" s="15">
        <v>142085.33152658329</v>
      </c>
      <c r="R31" s="15">
        <v>139737.54779041669</v>
      </c>
      <c r="S31" s="15">
        <v>143625.50299158329</v>
      </c>
      <c r="T31" s="15">
        <v>148480.1854731667</v>
      </c>
      <c r="U31" s="15">
        <v>162567.91441308329</v>
      </c>
      <c r="V31" s="15">
        <v>40057.418962000003</v>
      </c>
      <c r="W31" s="15">
        <f t="shared" si="3"/>
        <v>40021.623222374998</v>
      </c>
      <c r="X31" s="15">
        <v>39985.827482749999</v>
      </c>
      <c r="Y31" s="15">
        <f t="shared" si="2"/>
        <v>39621.705058583335</v>
      </c>
      <c r="Z31" s="15">
        <v>39257.582634416671</v>
      </c>
    </row>
    <row r="32" spans="1:26">
      <c r="A32" s="13" t="s">
        <v>81</v>
      </c>
      <c r="B32" s="14">
        <v>18098755.671606999</v>
      </c>
      <c r="C32" s="14">
        <v>18815983.240194999</v>
      </c>
      <c r="D32" s="14">
        <v>18678490.988519002</v>
      </c>
      <c r="E32" s="14">
        <v>20420271.740936998</v>
      </c>
      <c r="F32" s="14">
        <v>22205884.334242001</v>
      </c>
      <c r="G32" s="14">
        <v>23343179.850545999</v>
      </c>
      <c r="H32" s="14">
        <v>22902526.090378001</v>
      </c>
      <c r="I32" s="14">
        <v>23809768.219838999</v>
      </c>
      <c r="J32" s="14">
        <v>24800350.996382002</v>
      </c>
      <c r="K32" s="14">
        <v>26163785.507348001</v>
      </c>
      <c r="L32" s="14">
        <v>26463471.084839009</v>
      </c>
      <c r="M32" s="14">
        <v>26123546.279668</v>
      </c>
      <c r="N32" s="14">
        <v>27368817.346099</v>
      </c>
      <c r="O32" s="14">
        <v>27546876.198982</v>
      </c>
      <c r="P32" s="14">
        <v>28377173.786683999</v>
      </c>
      <c r="Q32" s="14">
        <v>29491469.829736002</v>
      </c>
      <c r="R32" s="14">
        <v>29850261.009760998</v>
      </c>
      <c r="S32" s="14">
        <v>29621177.274939999</v>
      </c>
      <c r="T32" s="14">
        <v>30674191.855409</v>
      </c>
      <c r="U32" s="14">
        <v>29345933.593471002</v>
      </c>
      <c r="V32" s="14">
        <v>19031582.267156001</v>
      </c>
      <c r="W32" s="14">
        <f t="shared" si="3"/>
        <v>19027508.241292</v>
      </c>
      <c r="X32" s="14">
        <v>19023434.215427998</v>
      </c>
      <c r="Y32" s="14">
        <f t="shared" si="2"/>
        <v>18993119.006297</v>
      </c>
      <c r="Z32" s="14">
        <v>18962803.797166001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3"/>
        <v>0</v>
      </c>
      <c r="X33" s="14"/>
      <c r="Y33" s="14">
        <f t="shared" si="2"/>
        <v>0</v>
      </c>
      <c r="Z33" s="14"/>
    </row>
    <row r="34" spans="1:26">
      <c r="A34" s="13" t="s">
        <v>83</v>
      </c>
      <c r="B34" s="15">
        <v>1136.916666666667</v>
      </c>
      <c r="C34" s="15">
        <v>1138.416666666667</v>
      </c>
      <c r="D34" s="15">
        <v>1079.333333333333</v>
      </c>
      <c r="E34" s="15">
        <v>1048.833333333333</v>
      </c>
      <c r="F34" s="15">
        <v>932.25</v>
      </c>
      <c r="G34" s="15">
        <v>958.41666666666663</v>
      </c>
      <c r="H34" s="15">
        <v>940.75</v>
      </c>
      <c r="I34" s="15">
        <v>979.16666666666663</v>
      </c>
      <c r="J34" s="15">
        <v>1002.166666666667</v>
      </c>
      <c r="K34" s="15">
        <v>1047.083333333333</v>
      </c>
      <c r="L34" s="15">
        <v>1076.166666666667</v>
      </c>
      <c r="M34" s="15">
        <v>1067.75</v>
      </c>
      <c r="N34" s="15">
        <v>1145.166666666667</v>
      </c>
      <c r="O34" s="15">
        <v>1103.5</v>
      </c>
      <c r="P34" s="15">
        <v>1240.166666666667</v>
      </c>
      <c r="Q34" s="15">
        <v>1331.916666666667</v>
      </c>
      <c r="R34" s="15">
        <v>1311.75</v>
      </c>
      <c r="S34" s="15">
        <v>1345.5</v>
      </c>
      <c r="T34" s="15">
        <v>1393.916666666667</v>
      </c>
      <c r="U34" s="15">
        <v>1522.5</v>
      </c>
      <c r="V34" s="15">
        <v>351.33333333333331</v>
      </c>
      <c r="W34" s="15">
        <f t="shared" si="3"/>
        <v>350.41666666666663</v>
      </c>
      <c r="X34" s="15">
        <v>349.5</v>
      </c>
      <c r="Y34" s="15">
        <f t="shared" si="2"/>
        <v>349.25</v>
      </c>
      <c r="Z34" s="15">
        <v>349</v>
      </c>
    </row>
    <row r="35" spans="1:26">
      <c r="A35" s="13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>
        <v>4786.916666666667</v>
      </c>
      <c r="W35" s="15">
        <f t="shared" si="3"/>
        <v>4787.4583333333339</v>
      </c>
      <c r="X35" s="15">
        <v>4788</v>
      </c>
      <c r="Y35" s="15">
        <f t="shared" si="2"/>
        <v>4757.9583333333339</v>
      </c>
      <c r="Z35" s="15">
        <v>4727.916666666667</v>
      </c>
    </row>
    <row r="36" spans="1:26">
      <c r="A36" s="13" t="s">
        <v>85</v>
      </c>
      <c r="B36" s="15">
        <v>7623.083333333333</v>
      </c>
      <c r="C36" s="15">
        <v>7621.583333333333</v>
      </c>
      <c r="D36" s="15">
        <v>7680.666666666667</v>
      </c>
      <c r="E36" s="15">
        <v>7735.166666666667</v>
      </c>
      <c r="F36" s="15">
        <v>7827.75</v>
      </c>
      <c r="G36" s="15">
        <v>7801.583333333333</v>
      </c>
      <c r="H36" s="15">
        <v>7819.25</v>
      </c>
      <c r="I36" s="15">
        <v>7804.833333333333</v>
      </c>
      <c r="J36" s="15">
        <v>7757.833333333333</v>
      </c>
      <c r="K36" s="15">
        <v>7712.916666666667</v>
      </c>
      <c r="L36" s="15">
        <v>7683.833333333333</v>
      </c>
      <c r="M36" s="15">
        <v>7716.25</v>
      </c>
      <c r="N36" s="15">
        <v>7614.833333333333</v>
      </c>
      <c r="O36" s="15">
        <v>7656.5</v>
      </c>
      <c r="P36" s="15">
        <v>7519.833333333333</v>
      </c>
      <c r="Q36" s="15">
        <v>7452.083333333333</v>
      </c>
      <c r="R36" s="15">
        <v>7448.25</v>
      </c>
      <c r="S36" s="15">
        <v>7414.5</v>
      </c>
      <c r="T36" s="15">
        <v>7366.083333333333</v>
      </c>
      <c r="U36" s="15">
        <v>7261.5</v>
      </c>
      <c r="V36" s="15">
        <v>3621.75</v>
      </c>
      <c r="W36" s="15">
        <f t="shared" si="3"/>
        <v>3622.125</v>
      </c>
      <c r="X36" s="15">
        <v>3622.5</v>
      </c>
      <c r="Y36" s="15">
        <f t="shared" si="2"/>
        <v>3652.7916666666665</v>
      </c>
      <c r="Z36" s="15">
        <v>3683.083333333333</v>
      </c>
    </row>
    <row r="37" spans="1:26">
      <c r="A37" s="13" t="s">
        <v>86</v>
      </c>
      <c r="B37" s="15">
        <v>233.06887284462519</v>
      </c>
      <c r="C37" s="15">
        <v>234.7160079773783</v>
      </c>
      <c r="D37" s="15">
        <v>225.9082868520928</v>
      </c>
      <c r="E37" s="15">
        <v>245.2052497236073</v>
      </c>
      <c r="F37" s="15">
        <v>310.68815481676182</v>
      </c>
      <c r="G37" s="15">
        <v>339.38948141144391</v>
      </c>
      <c r="H37" s="15">
        <v>327.52061521778921</v>
      </c>
      <c r="I37" s="15">
        <v>370.44363243647553</v>
      </c>
      <c r="J37" s="15">
        <v>371.30295579522448</v>
      </c>
      <c r="K37" s="15">
        <v>392.58448625666858</v>
      </c>
      <c r="L37" s="15">
        <v>372.38168600515593</v>
      </c>
      <c r="M37" s="15">
        <v>427.67552119041238</v>
      </c>
      <c r="N37" s="15">
        <v>392.63268599477738</v>
      </c>
      <c r="O37" s="15">
        <v>352.33132640637359</v>
      </c>
      <c r="P37" s="15">
        <v>384.08269320847597</v>
      </c>
      <c r="Q37" s="15">
        <v>364.75295337746661</v>
      </c>
      <c r="R37" s="15">
        <v>414.88059367394408</v>
      </c>
      <c r="S37" s="15">
        <v>393.65473075728681</v>
      </c>
      <c r="T37" s="15">
        <v>380.88528001250961</v>
      </c>
      <c r="U37" s="15">
        <v>326.19366550560687</v>
      </c>
      <c r="V37" s="15">
        <v>118.92656661027399</v>
      </c>
      <c r="W37" s="15">
        <f t="shared" si="3"/>
        <v>116.68463863932649</v>
      </c>
      <c r="X37" s="15">
        <v>114.44271066837899</v>
      </c>
      <c r="Y37" s="15">
        <f t="shared" si="2"/>
        <v>100.92217295504661</v>
      </c>
      <c r="Z37" s="15">
        <v>87.401635241714217</v>
      </c>
    </row>
    <row r="38" spans="1:26">
      <c r="A38" s="13" t="s">
        <v>87</v>
      </c>
      <c r="B38" s="17">
        <v>0.43926278338093899</v>
      </c>
      <c r="C38" s="17">
        <v>0.44696383852900851</v>
      </c>
      <c r="D38" s="17">
        <v>0.40528533015865359</v>
      </c>
      <c r="E38" s="17">
        <v>0.3658179436815136</v>
      </c>
      <c r="F38" s="17">
        <v>0.29432301351776841</v>
      </c>
      <c r="G38" s="17">
        <v>0.30914799067678961</v>
      </c>
      <c r="H38" s="17">
        <v>0.29382644673129349</v>
      </c>
      <c r="I38" s="17">
        <v>0.31175039630847701</v>
      </c>
      <c r="J38" s="17">
        <v>0.31006112320939522</v>
      </c>
      <c r="K38" s="17">
        <v>0.32722036089011208</v>
      </c>
      <c r="L38" s="17">
        <v>0.32959312121573309</v>
      </c>
      <c r="M38" s="17">
        <v>0.34710353034925218</v>
      </c>
      <c r="N38" s="17">
        <v>0.3665086219201199</v>
      </c>
      <c r="O38" s="17">
        <v>0.3422406311477732</v>
      </c>
      <c r="P38" s="17">
        <v>0.37432051975442088</v>
      </c>
      <c r="Q38" s="17">
        <v>0.43141716457070067</v>
      </c>
      <c r="R38" s="17">
        <v>0.4108146543554696</v>
      </c>
      <c r="S38" s="17">
        <v>0.43199650534765899</v>
      </c>
      <c r="T38" s="17">
        <v>0.46325719229564599</v>
      </c>
      <c r="U38" s="17">
        <v>0.51705831119391155</v>
      </c>
      <c r="V38" s="17">
        <v>0.45835996997751488</v>
      </c>
      <c r="W38" s="17">
        <f t="shared" si="3"/>
        <v>0.46202962131608194</v>
      </c>
      <c r="X38" s="17">
        <v>0.465699272654649</v>
      </c>
      <c r="Y38" s="17">
        <f t="shared" si="2"/>
        <v>0.50120943192913658</v>
      </c>
      <c r="Z38" s="17">
        <v>0.53671959120362411</v>
      </c>
    </row>
    <row r="39" spans="1:26">
      <c r="A39" s="13" t="s">
        <v>88</v>
      </c>
      <c r="B39" s="17">
        <v>4.3788051750380523E-2</v>
      </c>
      <c r="C39" s="17">
        <v>4.2846270928462708E-2</v>
      </c>
      <c r="D39" s="17">
        <v>6.1824581430745817E-2</v>
      </c>
      <c r="E39" s="17">
        <v>9.1871584699453557E-2</v>
      </c>
      <c r="F39" s="17">
        <v>0.2251807458143075</v>
      </c>
      <c r="G39" s="17">
        <v>0.21196727549467281</v>
      </c>
      <c r="H39" s="17">
        <v>0.20329147640791481</v>
      </c>
      <c r="I39" s="17">
        <v>0.26046410139647852</v>
      </c>
      <c r="J39" s="17">
        <v>0.2438070776255708</v>
      </c>
      <c r="K39" s="17">
        <v>0.28002283105022829</v>
      </c>
      <c r="L39" s="17">
        <v>0.24308409436834089</v>
      </c>
      <c r="M39" s="17">
        <v>0.31440687613843349</v>
      </c>
      <c r="N39" s="17">
        <v>0.23836567732115679</v>
      </c>
      <c r="O39" s="17">
        <v>0.2071917808219178</v>
      </c>
      <c r="P39" s="17">
        <v>0.22236491628614921</v>
      </c>
      <c r="Q39" s="17">
        <v>0.19304986338797811</v>
      </c>
      <c r="R39" s="17">
        <v>0.25552701674277017</v>
      </c>
      <c r="S39" s="17">
        <v>0.21096841704718419</v>
      </c>
      <c r="T39" s="17">
        <v>0.1833999238964992</v>
      </c>
      <c r="U39" s="17">
        <v>0.12630919854280509</v>
      </c>
      <c r="V39" s="17">
        <v>0.14328386605783869</v>
      </c>
      <c r="W39" s="17">
        <f t="shared" si="3"/>
        <v>0.139041095890411</v>
      </c>
      <c r="X39" s="17">
        <v>0.13479832572298331</v>
      </c>
      <c r="Y39" s="17">
        <f t="shared" si="2"/>
        <v>0.12921898782343991</v>
      </c>
      <c r="Z39" s="17">
        <v>0.12363964992389651</v>
      </c>
    </row>
    <row r="40" spans="1:26">
      <c r="A40" s="13" t="s">
        <v>89</v>
      </c>
      <c r="B40" s="15">
        <v>523.08333333333337</v>
      </c>
      <c r="C40" s="15">
        <v>523.08333333333337</v>
      </c>
      <c r="D40" s="15">
        <v>495.91666666666669</v>
      </c>
      <c r="E40" s="15">
        <v>481.58333333333331</v>
      </c>
      <c r="F40" s="15">
        <v>426.91666666666669</v>
      </c>
      <c r="G40" s="15">
        <v>439.41666666666669</v>
      </c>
      <c r="H40" s="15">
        <v>431.66666666666669</v>
      </c>
      <c r="I40" s="15">
        <v>449.41666666666669</v>
      </c>
      <c r="J40" s="15">
        <v>460.58333333333331</v>
      </c>
      <c r="K40" s="15">
        <v>481.16666666666669</v>
      </c>
      <c r="L40" s="15">
        <v>495</v>
      </c>
      <c r="M40" s="15">
        <v>490.5</v>
      </c>
      <c r="N40" s="15">
        <v>525.83333333333337</v>
      </c>
      <c r="O40" s="15">
        <v>508</v>
      </c>
      <c r="P40" s="15">
        <v>571.5</v>
      </c>
      <c r="Q40" s="15">
        <v>613.66666666666663</v>
      </c>
      <c r="R40" s="15">
        <v>604.25</v>
      </c>
      <c r="S40" s="15">
        <v>618.83333333333337</v>
      </c>
      <c r="T40" s="15">
        <v>640.58333333333337</v>
      </c>
      <c r="U40" s="15">
        <v>701.08333333333337</v>
      </c>
      <c r="V40" s="15">
        <v>142</v>
      </c>
      <c r="W40" s="15">
        <f t="shared" si="3"/>
        <v>141.95833333333337</v>
      </c>
      <c r="X40" s="15">
        <v>141.91666666666671</v>
      </c>
      <c r="Y40" s="15">
        <f t="shared" si="2"/>
        <v>141.54166666666671</v>
      </c>
      <c r="Z40" s="15">
        <v>141.16666666666671</v>
      </c>
    </row>
    <row r="41" spans="1:26">
      <c r="A41" s="13" t="s">
        <v>90</v>
      </c>
      <c r="B41" s="15">
        <v>613.83333333333337</v>
      </c>
      <c r="C41" s="15">
        <v>615.33333333333337</v>
      </c>
      <c r="D41" s="15">
        <v>583.41666666666663</v>
      </c>
      <c r="E41" s="15">
        <v>567.25</v>
      </c>
      <c r="F41" s="15">
        <v>505.33333333333331</v>
      </c>
      <c r="G41" s="15">
        <v>519</v>
      </c>
      <c r="H41" s="15">
        <v>509.08333333333331</v>
      </c>
      <c r="I41" s="15">
        <v>529.75</v>
      </c>
      <c r="J41" s="15">
        <v>541.58333333333337</v>
      </c>
      <c r="K41" s="15">
        <v>565.91666666666663</v>
      </c>
      <c r="L41" s="15">
        <v>581.16666666666663</v>
      </c>
      <c r="M41" s="15">
        <v>577.25</v>
      </c>
      <c r="N41" s="15">
        <v>619.33333333333337</v>
      </c>
      <c r="O41" s="15">
        <v>595.5</v>
      </c>
      <c r="P41" s="15">
        <v>668.66666666666663</v>
      </c>
      <c r="Q41" s="15">
        <v>718.25</v>
      </c>
      <c r="R41" s="15">
        <v>707.5</v>
      </c>
      <c r="S41" s="15">
        <v>726.66666666666663</v>
      </c>
      <c r="T41" s="15">
        <v>753.33333333333337</v>
      </c>
      <c r="U41" s="15">
        <v>821.41666666666663</v>
      </c>
      <c r="V41" s="15">
        <v>209.33333333333329</v>
      </c>
      <c r="W41" s="15">
        <f t="shared" si="3"/>
        <v>208.45833333333329</v>
      </c>
      <c r="X41" s="15">
        <v>207.58333333333329</v>
      </c>
      <c r="Y41" s="15">
        <f t="shared" si="2"/>
        <v>207.70833333333329</v>
      </c>
      <c r="Z41" s="15">
        <v>207.83333333333329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3"/>
        <v>0</v>
      </c>
      <c r="X42" s="14"/>
      <c r="Y42" s="14">
        <f t="shared" si="2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3"/>
        <v>0</v>
      </c>
      <c r="X43" s="14"/>
      <c r="Y43" s="14">
        <f t="shared" si="2"/>
        <v>0</v>
      </c>
      <c r="Z43" s="14"/>
    </row>
    <row r="44" spans="1:26">
      <c r="A44" s="13" t="s">
        <v>93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5">
        <v>4724.916666666667</v>
      </c>
      <c r="W44" s="15">
        <f t="shared" si="3"/>
        <v>4724.9583333333339</v>
      </c>
      <c r="X44" s="15">
        <v>4725</v>
      </c>
      <c r="Y44" s="15">
        <f t="shared" si="2"/>
        <v>4683.9583333333339</v>
      </c>
      <c r="Z44" s="15">
        <v>4642.916666666667</v>
      </c>
    </row>
    <row r="45" spans="1:26">
      <c r="A45" s="13" t="s">
        <v>94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>
        <v>62</v>
      </c>
      <c r="W45" s="15">
        <f t="shared" si="3"/>
        <v>62.5</v>
      </c>
      <c r="X45" s="15">
        <v>63</v>
      </c>
      <c r="Y45" s="15">
        <f t="shared" si="2"/>
        <v>74</v>
      </c>
      <c r="Z45" s="15">
        <v>85</v>
      </c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3"/>
        <v>0</v>
      </c>
      <c r="X46" s="14"/>
      <c r="Y46" s="14">
        <f t="shared" si="2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3"/>
        <v>0</v>
      </c>
      <c r="X47" s="14"/>
      <c r="Y47" s="14">
        <f t="shared" si="2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3"/>
        <v>0</v>
      </c>
      <c r="X48" s="14"/>
      <c r="Y48" s="14">
        <f t="shared" si="2"/>
        <v>0</v>
      </c>
      <c r="Z48" s="14"/>
    </row>
    <row r="49" spans="1:26">
      <c r="A49" s="13" t="s">
        <v>98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6">
        <v>1.389076484018265</v>
      </c>
      <c r="W49" s="16">
        <f t="shared" si="3"/>
        <v>1.389076484018265</v>
      </c>
      <c r="X49" s="16">
        <v>1.389076484018265</v>
      </c>
      <c r="Y49" s="16">
        <f t="shared" si="2"/>
        <v>1.389076484018265</v>
      </c>
      <c r="Z49" s="16">
        <v>1.389076484018265</v>
      </c>
    </row>
    <row r="50" spans="1:26">
      <c r="A50" s="13" t="s">
        <v>99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6">
        <v>0.59881849315068492</v>
      </c>
      <c r="W50" s="16">
        <f t="shared" si="3"/>
        <v>0.59881849315068492</v>
      </c>
      <c r="X50" s="16">
        <v>0.59881849315068492</v>
      </c>
      <c r="Y50" s="16">
        <f t="shared" si="2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3"/>
        <v>0</v>
      </c>
      <c r="X51" s="14"/>
      <c r="Y51" s="14">
        <f t="shared" si="2"/>
        <v>0</v>
      </c>
      <c r="Z51" s="14"/>
    </row>
    <row r="52" spans="1:26">
      <c r="A52" s="13" t="s">
        <v>101</v>
      </c>
      <c r="B52" s="16">
        <v>32.140202980913102</v>
      </c>
      <c r="C52" s="16">
        <v>30.434902133098959</v>
      </c>
      <c r="D52" s="16">
        <v>29.435367225280341</v>
      </c>
      <c r="E52" s="16">
        <v>28.31145400015231</v>
      </c>
      <c r="F52" s="16">
        <v>26.997131659746021</v>
      </c>
      <c r="G52" s="16">
        <v>26.313049340017368</v>
      </c>
      <c r="H52" s="16">
        <v>26.452509439562931</v>
      </c>
      <c r="I52" s="16">
        <v>26.516352996711969</v>
      </c>
      <c r="J52" s="16">
        <v>26.46773226374545</v>
      </c>
      <c r="K52" s="16">
        <v>26.562584751121062</v>
      </c>
      <c r="L52" s="16">
        <v>27.544807385350001</v>
      </c>
      <c r="M52" s="16">
        <v>27.61786759508006</v>
      </c>
      <c r="N52" s="16">
        <v>27.603603944330661</v>
      </c>
      <c r="O52" s="16">
        <v>28.534863107823881</v>
      </c>
      <c r="P52" s="16">
        <v>30.679661947281581</v>
      </c>
      <c r="Q52" s="16">
        <v>31.839719328964289</v>
      </c>
      <c r="R52" s="16">
        <v>31.813472887866499</v>
      </c>
      <c r="S52" s="16">
        <v>33.084228212625867</v>
      </c>
      <c r="T52" s="16">
        <v>34.377799369613783</v>
      </c>
      <c r="U52" s="16">
        <v>35.711317714183792</v>
      </c>
      <c r="V52" s="16">
        <v>35.65742708887425</v>
      </c>
      <c r="W52" s="16">
        <f t="shared" si="3"/>
        <v>35.65742708887425</v>
      </c>
      <c r="X52" s="16">
        <v>35.65742708887425</v>
      </c>
      <c r="Y52" s="16">
        <f t="shared" si="2"/>
        <v>35.65742708887425</v>
      </c>
      <c r="Z52" s="16">
        <v>35.65742708887425</v>
      </c>
    </row>
    <row r="53" spans="1:26">
      <c r="A53" s="13" t="s">
        <v>102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6">
        <v>1.4186685692541861</v>
      </c>
      <c r="W53" s="16">
        <f t="shared" si="3"/>
        <v>1.4186685692541861</v>
      </c>
      <c r="X53" s="16">
        <v>1.4186685692541861</v>
      </c>
      <c r="Y53" s="16">
        <f t="shared" si="2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3"/>
        <v>0</v>
      </c>
      <c r="X54" s="14"/>
      <c r="Y54" s="14">
        <f t="shared" si="2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3"/>
        <v>0</v>
      </c>
      <c r="X55" s="14"/>
      <c r="Y55" s="14">
        <f t="shared" si="2"/>
        <v>0</v>
      </c>
      <c r="Z55" s="14"/>
    </row>
    <row r="56" spans="1:26">
      <c r="A56" s="13" t="s">
        <v>105</v>
      </c>
      <c r="B56" s="16">
        <v>73.125587089197495</v>
      </c>
      <c r="C56" s="16">
        <v>75.19404585054086</v>
      </c>
      <c r="D56" s="16">
        <v>76.390401550922448</v>
      </c>
      <c r="E56" s="16">
        <v>84.154666079313728</v>
      </c>
      <c r="F56" s="16">
        <v>93.288441178676123</v>
      </c>
      <c r="G56" s="16">
        <v>95.529450068992887</v>
      </c>
      <c r="H56" s="16">
        <v>95.632852497646226</v>
      </c>
      <c r="I56" s="16">
        <v>97.42237925570214</v>
      </c>
      <c r="J56" s="16">
        <v>98.734760093383315</v>
      </c>
      <c r="K56" s="16">
        <v>101.39679739911919</v>
      </c>
      <c r="L56" s="16">
        <v>103.63605842878999</v>
      </c>
      <c r="M56" s="16">
        <v>102.85262968595229</v>
      </c>
      <c r="N56" s="16">
        <v>105.47307586838591</v>
      </c>
      <c r="O56" s="16">
        <v>105.9220032555635</v>
      </c>
      <c r="P56" s="16">
        <v>105.1929320345607</v>
      </c>
      <c r="Q56" s="16">
        <v>107.9557464384753</v>
      </c>
      <c r="R56" s="16">
        <v>108.5310835938333</v>
      </c>
      <c r="S56" s="16">
        <v>107.92479703336291</v>
      </c>
      <c r="T56" s="16">
        <v>110.5249953674397</v>
      </c>
      <c r="U56" s="16">
        <v>101.4101813687448</v>
      </c>
      <c r="V56" s="16">
        <v>104.30401703241699</v>
      </c>
      <c r="W56" s="16">
        <f t="shared" si="3"/>
        <v>104.30401703241699</v>
      </c>
      <c r="X56" s="16">
        <v>104.30401703241699</v>
      </c>
      <c r="Y56" s="16">
        <f t="shared" si="2"/>
        <v>104.30401703241699</v>
      </c>
      <c r="Z56" s="16">
        <v>104.30401703241699</v>
      </c>
    </row>
    <row r="57" spans="1:26">
      <c r="A57" s="13" t="s">
        <v>106</v>
      </c>
      <c r="B57" s="14">
        <v>72070.432665786881</v>
      </c>
      <c r="C57" s="14">
        <v>76722.87030692905</v>
      </c>
      <c r="D57" s="14">
        <v>78481.238403418683</v>
      </c>
      <c r="E57" s="14">
        <v>89340.001498523634</v>
      </c>
      <c r="F57" s="14">
        <v>103127.0398744666</v>
      </c>
      <c r="G57" s="14">
        <v>110491.088270145</v>
      </c>
      <c r="H57" s="14">
        <v>108208.4277973319</v>
      </c>
      <c r="I57" s="14">
        <v>113841.7760274894</v>
      </c>
      <c r="J57" s="14">
        <v>118413.73269703081</v>
      </c>
      <c r="K57" s="14">
        <v>127899.52769202281</v>
      </c>
      <c r="L57" s="14">
        <v>127421.0697635613</v>
      </c>
      <c r="M57" s="14">
        <v>125888.5475591221</v>
      </c>
      <c r="N57" s="14">
        <v>131621.86327851351</v>
      </c>
      <c r="O57" s="14">
        <v>132734.59788180591</v>
      </c>
      <c r="P57" s="14">
        <v>132921.6773855098</v>
      </c>
      <c r="Q57" s="14">
        <v>136539.807280526</v>
      </c>
      <c r="R57" s="14">
        <v>138173.48527325719</v>
      </c>
      <c r="S57" s="14">
        <v>133991.51163661981</v>
      </c>
      <c r="T57" s="14">
        <v>137894.21687442</v>
      </c>
      <c r="U57" s="14">
        <v>127141.5868646419</v>
      </c>
      <c r="V57" s="14">
        <v>129167.71001521579</v>
      </c>
      <c r="W57" s="14">
        <f t="shared" si="3"/>
        <v>129167.71001521579</v>
      </c>
      <c r="X57" s="14">
        <v>129167.71001521579</v>
      </c>
      <c r="Y57" s="14">
        <f t="shared" si="2"/>
        <v>129167.71001521579</v>
      </c>
      <c r="Z57" s="14">
        <v>129167.71001521579</v>
      </c>
    </row>
    <row r="58" spans="1:26">
      <c r="A58" s="13" t="s">
        <v>107</v>
      </c>
      <c r="B58" s="15">
        <v>2250</v>
      </c>
      <c r="C58" s="15">
        <v>2676</v>
      </c>
      <c r="D58" s="15">
        <v>2899</v>
      </c>
      <c r="E58" s="15">
        <v>3204</v>
      </c>
      <c r="F58" s="15">
        <v>4261</v>
      </c>
      <c r="G58" s="15">
        <v>7803</v>
      </c>
      <c r="H58" s="15">
        <v>8502</v>
      </c>
      <c r="I58" s="15">
        <v>10226</v>
      </c>
      <c r="J58" s="15">
        <v>10023</v>
      </c>
      <c r="K58" s="15">
        <v>11731</v>
      </c>
      <c r="L58" s="15">
        <v>11816</v>
      </c>
      <c r="M58" s="15">
        <v>12856</v>
      </c>
      <c r="N58" s="15">
        <v>12698</v>
      </c>
      <c r="O58" s="15">
        <v>10237</v>
      </c>
      <c r="P58" s="15">
        <v>11599</v>
      </c>
      <c r="Q58" s="15">
        <v>11509</v>
      </c>
      <c r="R58" s="15">
        <v>12432</v>
      </c>
      <c r="S58" s="15">
        <v>10865</v>
      </c>
      <c r="T58" s="15">
        <v>10834</v>
      </c>
      <c r="U58" s="15">
        <v>8290</v>
      </c>
      <c r="V58" s="15">
        <v>7243</v>
      </c>
      <c r="W58" s="15">
        <f t="shared" si="3"/>
        <v>7243</v>
      </c>
      <c r="X58" s="15">
        <v>7243</v>
      </c>
      <c r="Y58" s="15">
        <f t="shared" si="2"/>
        <v>7243</v>
      </c>
      <c r="Z58" s="15">
        <v>7243</v>
      </c>
    </row>
    <row r="59" spans="1:26">
      <c r="A59" s="13" t="s">
        <v>108</v>
      </c>
      <c r="B59" s="15">
        <v>2888</v>
      </c>
      <c r="C59" s="15">
        <v>3058</v>
      </c>
      <c r="D59" s="15">
        <v>3109</v>
      </c>
      <c r="E59" s="15">
        <v>3339</v>
      </c>
      <c r="F59" s="15">
        <v>3527</v>
      </c>
      <c r="G59" s="15">
        <v>3631</v>
      </c>
      <c r="H59" s="15">
        <v>3539</v>
      </c>
      <c r="I59" s="15">
        <v>3657</v>
      </c>
      <c r="J59" s="15">
        <v>3914</v>
      </c>
      <c r="K59" s="15">
        <v>3978</v>
      </c>
      <c r="L59" s="15">
        <v>3900</v>
      </c>
      <c r="M59" s="15">
        <v>3719</v>
      </c>
      <c r="N59" s="15">
        <v>3810</v>
      </c>
      <c r="O59" s="15">
        <v>3910</v>
      </c>
      <c r="P59" s="15">
        <v>4144</v>
      </c>
      <c r="Q59" s="15">
        <v>4050</v>
      </c>
      <c r="R59" s="15">
        <v>4277</v>
      </c>
      <c r="S59" s="15">
        <v>4323</v>
      </c>
      <c r="T59" s="15">
        <v>4362</v>
      </c>
      <c r="U59" s="15">
        <v>4494</v>
      </c>
      <c r="V59" s="15">
        <v>4494</v>
      </c>
      <c r="W59" s="15">
        <f t="shared" si="3"/>
        <v>4494</v>
      </c>
      <c r="X59" s="15">
        <v>4494</v>
      </c>
      <c r="Y59" s="15">
        <f t="shared" si="2"/>
        <v>4494</v>
      </c>
      <c r="Z59" s="15">
        <v>4494</v>
      </c>
    </row>
    <row r="60" spans="1:26">
      <c r="A60" s="13" t="s">
        <v>109</v>
      </c>
      <c r="B60" s="15">
        <v>1054</v>
      </c>
      <c r="C60" s="15">
        <v>1141</v>
      </c>
      <c r="D60" s="15">
        <v>1146</v>
      </c>
      <c r="E60" s="15">
        <v>1292</v>
      </c>
      <c r="F60" s="15">
        <v>1486</v>
      </c>
      <c r="G60" s="15">
        <v>1573</v>
      </c>
      <c r="H60" s="15">
        <v>1495</v>
      </c>
      <c r="I60" s="15">
        <v>1595</v>
      </c>
      <c r="J60" s="15">
        <v>1641</v>
      </c>
      <c r="K60" s="15">
        <v>1742</v>
      </c>
      <c r="L60" s="15">
        <v>1670</v>
      </c>
      <c r="M60" s="15">
        <v>1665</v>
      </c>
      <c r="N60" s="15">
        <v>1695</v>
      </c>
      <c r="O60" s="15">
        <v>1741</v>
      </c>
      <c r="P60" s="15">
        <v>1829</v>
      </c>
      <c r="Q60" s="15">
        <v>1746</v>
      </c>
      <c r="R60" s="15">
        <v>1886</v>
      </c>
      <c r="S60" s="15">
        <v>1802</v>
      </c>
      <c r="T60" s="15">
        <v>1827</v>
      </c>
      <c r="U60" s="15">
        <v>1770</v>
      </c>
      <c r="V60" s="15">
        <v>1728</v>
      </c>
      <c r="W60" s="15">
        <f t="shared" si="3"/>
        <v>1728</v>
      </c>
      <c r="X60" s="15">
        <v>1728</v>
      </c>
      <c r="Y60" s="15">
        <f t="shared" si="2"/>
        <v>1728</v>
      </c>
      <c r="Z60" s="15">
        <v>1728</v>
      </c>
    </row>
    <row r="61" spans="1:26">
      <c r="A61" s="13" t="s">
        <v>110</v>
      </c>
      <c r="B61" s="15">
        <v>362</v>
      </c>
      <c r="C61" s="15">
        <v>382</v>
      </c>
      <c r="D61" s="15">
        <v>394</v>
      </c>
      <c r="E61" s="15">
        <v>470</v>
      </c>
      <c r="F61" s="15">
        <v>575</v>
      </c>
      <c r="G61" s="15">
        <v>633</v>
      </c>
      <c r="H61" s="15">
        <v>614</v>
      </c>
      <c r="I61" s="15">
        <v>629</v>
      </c>
      <c r="J61" s="15">
        <v>662</v>
      </c>
      <c r="K61" s="15">
        <v>711</v>
      </c>
      <c r="L61" s="15">
        <v>734</v>
      </c>
      <c r="M61" s="15">
        <v>726</v>
      </c>
      <c r="N61" s="15">
        <v>772</v>
      </c>
      <c r="O61" s="15">
        <v>791</v>
      </c>
      <c r="P61" s="15">
        <v>761</v>
      </c>
      <c r="Q61" s="15">
        <v>789</v>
      </c>
      <c r="R61" s="15">
        <v>800</v>
      </c>
      <c r="S61" s="15">
        <v>805</v>
      </c>
      <c r="T61" s="15">
        <v>820</v>
      </c>
      <c r="U61" s="15">
        <v>709</v>
      </c>
      <c r="V61" s="15">
        <v>699</v>
      </c>
      <c r="W61" s="15">
        <f t="shared" si="3"/>
        <v>699</v>
      </c>
      <c r="X61" s="15">
        <v>699</v>
      </c>
      <c r="Y61" s="15">
        <f t="shared" si="2"/>
        <v>699</v>
      </c>
      <c r="Z61" s="15">
        <v>699</v>
      </c>
    </row>
  </sheetData>
  <conditionalFormatting sqref="A1">
    <cfRule type="expression" dxfId="204" priority="15">
      <formula>TRUE</formula>
    </cfRule>
  </conditionalFormatting>
  <conditionalFormatting sqref="A15:U15">
    <cfRule type="expression" dxfId="203" priority="23">
      <formula>TRUE</formula>
    </cfRule>
  </conditionalFormatting>
  <conditionalFormatting sqref="A17:U17">
    <cfRule type="expression" dxfId="202" priority="26">
      <formula>TRUE</formula>
    </cfRule>
  </conditionalFormatting>
  <conditionalFormatting sqref="A18:U21">
    <cfRule type="notContainsBlanks" dxfId="201" priority="14">
      <formula>LEN(TRIM(A18))&gt;0</formula>
    </cfRule>
  </conditionalFormatting>
  <conditionalFormatting sqref="A1:U1">
    <cfRule type="expression" dxfId="200" priority="20">
      <formula>TRUE</formula>
    </cfRule>
  </conditionalFormatting>
  <conditionalFormatting sqref="A21:U21">
    <cfRule type="expression" dxfId="199" priority="29">
      <formula>TRUE</formula>
    </cfRule>
  </conditionalFormatting>
  <conditionalFormatting sqref="A27:U27">
    <cfRule type="expression" dxfId="198" priority="32">
      <formula>TRUE</formula>
    </cfRule>
  </conditionalFormatting>
  <conditionalFormatting sqref="A31:U31">
    <cfRule type="expression" dxfId="197" priority="35">
      <formula>TRUE</formula>
    </cfRule>
  </conditionalFormatting>
  <conditionalFormatting sqref="A33:U33">
    <cfRule type="expression" dxfId="196" priority="38">
      <formula>TRUE</formula>
    </cfRule>
  </conditionalFormatting>
  <conditionalFormatting sqref="A36:U36">
    <cfRule type="expression" dxfId="195" priority="41">
      <formula>TRUE</formula>
    </cfRule>
  </conditionalFormatting>
  <conditionalFormatting sqref="A39:U39">
    <cfRule type="expression" dxfId="194" priority="44">
      <formula>TRUE</formula>
    </cfRule>
  </conditionalFormatting>
  <conditionalFormatting sqref="A46:U46">
    <cfRule type="expression" dxfId="193" priority="47">
      <formula>TRUE</formula>
    </cfRule>
  </conditionalFormatting>
  <conditionalFormatting sqref="A56:U56">
    <cfRule type="expression" dxfId="192" priority="50">
      <formula>TRUE</formula>
    </cfRule>
  </conditionalFormatting>
  <conditionalFormatting sqref="A61:U61">
    <cfRule type="expression" dxfId="191" priority="53">
      <formula>TRUE</formula>
    </cfRule>
  </conditionalFormatting>
  <conditionalFormatting sqref="B1">
    <cfRule type="expression" dxfId="190" priority="18">
      <formula>TRUE</formula>
    </cfRule>
  </conditionalFormatting>
  <conditionalFormatting sqref="B15">
    <cfRule type="expression" dxfId="189" priority="21">
      <formula>TRUE</formula>
    </cfRule>
  </conditionalFormatting>
  <conditionalFormatting sqref="B17">
    <cfRule type="expression" dxfId="188" priority="24">
      <formula>TRUE</formula>
    </cfRule>
  </conditionalFormatting>
  <conditionalFormatting sqref="B2">
    <cfRule type="expression" dxfId="187" priority="16">
      <formula>TRUE</formula>
    </cfRule>
  </conditionalFormatting>
  <conditionalFormatting sqref="B21">
    <cfRule type="expression" dxfId="186" priority="27">
      <formula>TRUE</formula>
    </cfRule>
  </conditionalFormatting>
  <conditionalFormatting sqref="B27">
    <cfRule type="expression" dxfId="185" priority="30">
      <formula>TRUE</formula>
    </cfRule>
  </conditionalFormatting>
  <conditionalFormatting sqref="B2:B61">
    <cfRule type="expression" dxfId="184" priority="55">
      <formula>TRUE</formula>
    </cfRule>
  </conditionalFormatting>
  <conditionalFormatting sqref="B31">
    <cfRule type="expression" dxfId="183" priority="33">
      <formula>TRUE</formula>
    </cfRule>
  </conditionalFormatting>
  <conditionalFormatting sqref="B33">
    <cfRule type="expression" dxfId="182" priority="36">
      <formula>TRUE</formula>
    </cfRule>
  </conditionalFormatting>
  <conditionalFormatting sqref="B36">
    <cfRule type="expression" dxfId="181" priority="39">
      <formula>TRUE</formula>
    </cfRule>
  </conditionalFormatting>
  <conditionalFormatting sqref="B39">
    <cfRule type="expression" dxfId="180" priority="42">
      <formula>TRUE</formula>
    </cfRule>
  </conditionalFormatting>
  <conditionalFormatting sqref="B46">
    <cfRule type="expression" dxfId="179" priority="45">
      <formula>TRUE</formula>
    </cfRule>
  </conditionalFormatting>
  <conditionalFormatting sqref="B56">
    <cfRule type="expression" dxfId="178" priority="48">
      <formula>TRUE</formula>
    </cfRule>
  </conditionalFormatting>
  <conditionalFormatting sqref="B61">
    <cfRule type="expression" dxfId="177" priority="51">
      <formula>TRUE</formula>
    </cfRule>
  </conditionalFormatting>
  <conditionalFormatting sqref="V15:Z15">
    <cfRule type="expression" dxfId="176" priority="3">
      <formula>TRUE</formula>
    </cfRule>
  </conditionalFormatting>
  <conditionalFormatting sqref="V17:Z17">
    <cfRule type="expression" dxfId="175" priority="4">
      <formula>TRUE</formula>
    </cfRule>
  </conditionalFormatting>
  <conditionalFormatting sqref="V18:Z21">
    <cfRule type="notContainsBlanks" dxfId="174" priority="1">
      <formula>LEN(TRIM(V18))&gt;0</formula>
    </cfRule>
  </conditionalFormatting>
  <conditionalFormatting sqref="V1:Z1">
    <cfRule type="expression" dxfId="173" priority="2">
      <formula>TRUE</formula>
    </cfRule>
  </conditionalFormatting>
  <conditionalFormatting sqref="V21:Z21">
    <cfRule type="expression" dxfId="172" priority="5">
      <formula>TRUE</formula>
    </cfRule>
  </conditionalFormatting>
  <conditionalFormatting sqref="V27:Z27">
    <cfRule type="expression" dxfId="171" priority="6">
      <formula>TRUE</formula>
    </cfRule>
  </conditionalFormatting>
  <conditionalFormatting sqref="V31:Z31">
    <cfRule type="expression" dxfId="170" priority="7">
      <formula>TRUE</formula>
    </cfRule>
  </conditionalFormatting>
  <conditionalFormatting sqref="V33:Z33">
    <cfRule type="expression" dxfId="169" priority="8">
      <formula>TRUE</formula>
    </cfRule>
  </conditionalFormatting>
  <conditionalFormatting sqref="V36:Z36">
    <cfRule type="expression" dxfId="168" priority="9">
      <formula>TRUE</formula>
    </cfRule>
  </conditionalFormatting>
  <conditionalFormatting sqref="V39:Z39">
    <cfRule type="expression" dxfId="167" priority="10">
      <formula>TRUE</formula>
    </cfRule>
  </conditionalFormatting>
  <conditionalFormatting sqref="V46:Z46">
    <cfRule type="expression" dxfId="166" priority="11">
      <formula>TRUE</formula>
    </cfRule>
  </conditionalFormatting>
  <conditionalFormatting sqref="V56:Z56">
    <cfRule type="expression" dxfId="165" priority="12">
      <formula>TRUE</formula>
    </cfRule>
  </conditionalFormatting>
  <conditionalFormatting sqref="V61:Z61">
    <cfRule type="expression" dxfId="164" priority="13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61C-277E-9F40-A1FC-B7C38BFBCE52}">
  <dimension ref="A1:Z61"/>
  <sheetViews>
    <sheetView topLeftCell="M1" workbookViewId="0">
      <selection activeCell="AC12" sqref="AC12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111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  <c r="T1" s="2" t="s">
        <v>50</v>
      </c>
      <c r="U1" s="2" t="s">
        <v>50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111</v>
      </c>
      <c r="C2" s="2" t="s">
        <v>111</v>
      </c>
      <c r="D2" s="2" t="s">
        <v>111</v>
      </c>
      <c r="E2" s="2" t="s">
        <v>111</v>
      </c>
      <c r="F2" s="2" t="s">
        <v>111</v>
      </c>
      <c r="G2" s="2" t="s">
        <v>111</v>
      </c>
      <c r="H2" s="2" t="s">
        <v>111</v>
      </c>
      <c r="I2" s="2" t="s">
        <v>111</v>
      </c>
      <c r="J2" s="2" t="s">
        <v>111</v>
      </c>
      <c r="K2" s="2" t="s">
        <v>111</v>
      </c>
      <c r="L2" s="2" t="s">
        <v>111</v>
      </c>
      <c r="M2" s="2" t="s">
        <v>111</v>
      </c>
      <c r="N2" s="2" t="s">
        <v>111</v>
      </c>
      <c r="O2" s="2" t="s">
        <v>111</v>
      </c>
      <c r="P2" s="2" t="s">
        <v>111</v>
      </c>
      <c r="Q2" s="2" t="s">
        <v>111</v>
      </c>
      <c r="R2" s="2" t="s">
        <v>111</v>
      </c>
      <c r="S2" s="2" t="s">
        <v>111</v>
      </c>
      <c r="T2" s="2" t="s">
        <v>111</v>
      </c>
      <c r="U2" s="2" t="s">
        <v>111</v>
      </c>
      <c r="V2" s="2" t="s">
        <v>54</v>
      </c>
      <c r="W2" s="2" t="s">
        <v>54</v>
      </c>
      <c r="X2" s="2" t="s">
        <v>55</v>
      </c>
      <c r="Y2" s="2" t="s">
        <v>54</v>
      </c>
      <c r="Z2" s="2" t="s">
        <v>56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</row>
    <row r="5" spans="1:26" ht="15.95">
      <c r="A5" s="2" t="s">
        <v>58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1.04</v>
      </c>
      <c r="W5" s="2">
        <v>1.04</v>
      </c>
      <c r="X5" s="2">
        <v>1.01</v>
      </c>
      <c r="Y5" s="2">
        <v>1.04</v>
      </c>
      <c r="Z5" s="2">
        <v>0.79</v>
      </c>
    </row>
    <row r="6" spans="1:26">
      <c r="A6" s="13" t="s">
        <v>59</v>
      </c>
      <c r="B6" s="14">
        <v>-791771.36603899999</v>
      </c>
      <c r="C6" s="14">
        <v>-512986.46224099991</v>
      </c>
      <c r="D6" s="14">
        <v>-475735.13185900002</v>
      </c>
      <c r="E6" s="14">
        <v>-183824.96677699999</v>
      </c>
      <c r="F6" s="14">
        <v>199788.03907799991</v>
      </c>
      <c r="G6" s="14">
        <v>387795.86752099998</v>
      </c>
      <c r="H6" s="14">
        <v>464983.08587000001</v>
      </c>
      <c r="I6" s="14">
        <v>640388.51333699992</v>
      </c>
      <c r="J6" s="14">
        <v>572858.91527</v>
      </c>
      <c r="K6" s="14">
        <v>1058365.6293029999</v>
      </c>
      <c r="L6" s="14">
        <v>935964.62188899994</v>
      </c>
      <c r="M6" s="14">
        <v>967509.34608299995</v>
      </c>
      <c r="N6" s="14">
        <v>1219384.3264870001</v>
      </c>
      <c r="O6" s="14">
        <v>1017337.169474</v>
      </c>
      <c r="P6" s="14">
        <v>765868.239757</v>
      </c>
      <c r="Q6" s="14">
        <v>930320.16693799989</v>
      </c>
      <c r="R6" s="14">
        <v>561396.97574500006</v>
      </c>
      <c r="S6" s="14">
        <v>165659.99447199999</v>
      </c>
      <c r="T6" s="14">
        <v>1395.5944589999849</v>
      </c>
      <c r="U6" s="14">
        <v>-159765.501991</v>
      </c>
      <c r="V6" s="14">
        <v>830390.93252899987</v>
      </c>
      <c r="W6" s="14">
        <f>(V6+X6)/2</f>
        <v>830435.65661900002</v>
      </c>
      <c r="X6" s="14">
        <v>830480.38070900005</v>
      </c>
      <c r="Y6" s="14">
        <f>(X6+Z6)/2</f>
        <v>827602.45555750001</v>
      </c>
      <c r="Z6" s="14">
        <v>824724.53040599998</v>
      </c>
    </row>
    <row r="7" spans="1:26">
      <c r="A7" s="13" t="s">
        <v>60</v>
      </c>
      <c r="B7" s="14">
        <v>20990840.883724</v>
      </c>
      <c r="C7" s="14">
        <v>21639196.449027002</v>
      </c>
      <c r="D7" s="14">
        <v>21846946.396186002</v>
      </c>
      <c r="E7" s="14">
        <v>22490470.227515999</v>
      </c>
      <c r="F7" s="14">
        <v>23987038.061925001</v>
      </c>
      <c r="G7" s="14">
        <v>24281475.187396999</v>
      </c>
      <c r="H7" s="14">
        <v>24323416.406987999</v>
      </c>
      <c r="I7" s="14">
        <v>25177196.520132001</v>
      </c>
      <c r="J7" s="14">
        <v>25716102.175748002</v>
      </c>
      <c r="K7" s="14">
        <v>27180872.980999999</v>
      </c>
      <c r="L7" s="14">
        <v>27970819.603455</v>
      </c>
      <c r="M7" s="14">
        <v>26735259.047510002</v>
      </c>
      <c r="N7" s="14">
        <v>27390599.701499999</v>
      </c>
      <c r="O7" s="14">
        <v>28470687.046489999</v>
      </c>
      <c r="P7" s="14">
        <v>30507202.992748</v>
      </c>
      <c r="Q7" s="14">
        <v>31147036.024985</v>
      </c>
      <c r="R7" s="14">
        <v>31097528.323658999</v>
      </c>
      <c r="S7" s="14">
        <v>31883236.599272009</v>
      </c>
      <c r="T7" s="14">
        <v>32115008.142290998</v>
      </c>
      <c r="U7" s="14">
        <v>32074137.900139999</v>
      </c>
      <c r="V7" s="14">
        <v>18201191.334626999</v>
      </c>
      <c r="W7" s="14">
        <f t="shared" ref="W7:W10" si="0">(V7+X7)/2</f>
        <v>18197072.584672999</v>
      </c>
      <c r="X7" s="14">
        <v>18192953.834718999</v>
      </c>
      <c r="Y7" s="14">
        <f t="shared" ref="Y7:Y10" si="1">(X7+Z7)/2</f>
        <v>18165516.550739497</v>
      </c>
      <c r="Z7" s="14">
        <v>18138079.266759999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2182617.8819499998</v>
      </c>
      <c r="C10" s="14">
        <v>1283472.06779</v>
      </c>
      <c r="D10" s="14">
        <v>636063.23643399985</v>
      </c>
      <c r="E10" s="14">
        <v>2400244.1063819998</v>
      </c>
      <c r="F10" s="14">
        <v>1381061.9540019999</v>
      </c>
      <c r="G10" s="14">
        <v>3111359.862921</v>
      </c>
      <c r="H10" s="14">
        <v>1593718.046845</v>
      </c>
      <c r="I10" s="14">
        <v>1609651.7316030001</v>
      </c>
      <c r="J10" s="14">
        <v>2912196.7054980001</v>
      </c>
      <c r="K10" s="14">
        <v>1693646.234807</v>
      </c>
      <c r="L10" s="14">
        <v>654363.46406199981</v>
      </c>
      <c r="M10" s="14">
        <v>3463539.9866980002</v>
      </c>
      <c r="N10" s="14">
        <v>4132544.1678630002</v>
      </c>
      <c r="O10" s="14">
        <v>2732242.7915250012</v>
      </c>
      <c r="P10" s="14">
        <v>1410840.3803580001</v>
      </c>
      <c r="Q10" s="14">
        <v>1995833.6521429999</v>
      </c>
      <c r="R10" s="14">
        <v>3788649.5869939998</v>
      </c>
      <c r="S10" s="14">
        <v>2757439.056669001</v>
      </c>
      <c r="T10" s="14">
        <v>4777719.0677810013</v>
      </c>
      <c r="U10" s="14">
        <v>1798896.520789</v>
      </c>
      <c r="V10" s="14">
        <v>1203195.337573</v>
      </c>
      <c r="W10" s="14">
        <f t="shared" si="0"/>
        <v>1200379.5289615002</v>
      </c>
      <c r="X10" s="14">
        <v>1197563.7203500001</v>
      </c>
      <c r="Y10" s="14">
        <f t="shared" si="1"/>
        <v>1160667.7105075</v>
      </c>
      <c r="Z10" s="14">
        <v>1123771.7006649999</v>
      </c>
    </row>
    <row r="11" spans="1:26">
      <c r="A11" s="13" t="s">
        <v>64</v>
      </c>
      <c r="B11" s="14">
        <v>12774.242928</v>
      </c>
      <c r="C11" s="14">
        <v>15048.430284</v>
      </c>
      <c r="D11" s="14">
        <v>13491.937152</v>
      </c>
      <c r="E11" s="14">
        <v>5239.48848</v>
      </c>
      <c r="F11" s="14">
        <v>5544.5942520000008</v>
      </c>
      <c r="G11" s="14">
        <v>1864.0000439999999</v>
      </c>
      <c r="H11" s="14">
        <v>3686.6311559999999</v>
      </c>
      <c r="I11" s="14">
        <v>4816.2375720000009</v>
      </c>
      <c r="J11" s="14">
        <v>3487.9169879999999</v>
      </c>
      <c r="K11" s="14">
        <v>4812.7856999999995</v>
      </c>
      <c r="L11" s="14">
        <v>5248.7444519999999</v>
      </c>
      <c r="M11" s="14">
        <v>4231.999992</v>
      </c>
      <c r="N11" s="14">
        <v>789.99998400000004</v>
      </c>
      <c r="O11" s="14">
        <v>3796.602132</v>
      </c>
      <c r="P11" s="14">
        <v>7546.4162640000004</v>
      </c>
      <c r="Q11" s="14">
        <v>7863.3133680000001</v>
      </c>
      <c r="R11" s="14">
        <v>6274.8409439999996</v>
      </c>
      <c r="S11" s="14">
        <v>4787.1772679999985</v>
      </c>
      <c r="T11" s="14">
        <v>4413.7385519999998</v>
      </c>
      <c r="U11" s="14">
        <v>4787.3468519999997</v>
      </c>
      <c r="V11" s="14">
        <v>1822.96308</v>
      </c>
      <c r="W11" s="14">
        <f>(V11+X11)/2</f>
        <v>1855.283052</v>
      </c>
      <c r="X11" s="14">
        <v>1887.603024</v>
      </c>
      <c r="Y11" s="14">
        <f>(X11+Z11)/2</f>
        <v>3199.2311099999997</v>
      </c>
      <c r="Z11" s="14">
        <v>4510.8591959999994</v>
      </c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[3]Capacity!$B$5:$I$35,2,0)*(IF(MIN(IF(VALUE(LEFT([3]Capacity!$D$5:$I$5,2))&gt;=B5,VALUE(LEFT([3]Capacity!$D$5:$I$5,2)),MAX(VALUE(LEFT([3]Capacity!$D$5:$I$5,2)))))&gt;MAX(IF(VALUE(LEFT([3]Capacity!$D$5:$I$5,2))&lt;B5,VALUE(LEFT([3]Capacity!$D$5:$I$5,2)),0)),IF(MAX(IF(VALUE(LEFT([3]Capacity!$D$5:$I$5,2))&lt;B5,VALUE(LEFT([3]Capacity!$D$5:$I$5,2)),0))&gt;0, VLOOKUP(B3, [3]Capacity!$B$5:$I$35, MATCH(CONCATENATE(MAX(IF(VALUE(LEFT([3]Capacity!$D$5:$I$5,2))&lt;B5,VALUE(LEFT([3]Capacity!$D$5:$I$5,2)),0)), " HR Capacity Credit (%)"), [3]Capacity!$B$5:$I$5, 0),0), 0)+(VLOOKUP(B3, [3]Capacity!$B$5:$I$35, MATCH(CONCATENATE(MIN(IF(VALUE(LEFT([3]Capacity!$D$5:$I$5,2))&gt;=B5,VALUE(LEFT([3]Capacity!$D$5:$I$5,2)),MAX(VALUE(LEFT([3]Capacity!$D$5:$I$5,2))))), " HR Capacity Credit (%)"), [3]Capacity!$B$5:$I$5, 0),0)-IF(MAX(IF(VALUE(LEFT([3]Capacity!$D$5:$I$5,2))&lt;B5,VALUE(LEFT([3]Capacity!$D$5:$I$5,2)),0))&gt;0, VLOOKUP(B3, [3]Capacity!$B$5:$I$35, MATCH(CONCATENATE(MAX(IF(VALUE(LEFT([3]Capacity!$D$5:$I$5,2))&lt;B5,VALUE(LEFT([3]Capacity!$D$5:$I$5,2)),0)), " HR Capacity Credit (%)"), [3]Capacity!$B$5:$I$5, 0),0), 0))*((B5-MAX(IF(VALUE(LEFT([3]Capacity!$D$5:$I$5,2))&lt;B5,VALUE(LEFT([3]Capacity!$D$5:$I$5,2)),0)))/(MIN(IF(VALUE(LEFT([3]Capacity!$D$5:$I$5,2))&gt;=B5,VALUE(LEFT([3]Capacity!$D$5:$I$5,2)),MAX(VALUE(LEFT([3]Capacity!$D$5:$I$5,2)))))-MAX(IF(VALUE(LEFT([3]Capacity!$D$5:$I$5,2))&lt;B5,VALUE(LEFT([3]Capacity!$D$5:$I$5,2)),0)))),VLOOKUP(B3, [3]Capacity!$B$5:$I$35, MATCH(CONCATENATE(MIN(IF(VALUE(LEFT([3]Capacity!$D$5:$I$5,2))&gt;=B5,VALUE(LEFT([3]Capacity!$D$5:$I$5,2)),MAX(VALUE(LEFT([3]Capacity!$D$5:$I$5,2))))), " HR Capacity Credit (%)"), [3]Capacity!$B$5:$I$5, 0),0))/100)</f>
        <v>4102500</v>
      </c>
      <c r="C16" s="14">
        <f t="array" ref="C16">C4*1000*VLOOKUP(C3,[3]Capacity!$B$5:$I$35,2,0)*(IF(MIN(IF(VALUE(LEFT([3]Capacity!$D$5:$I$5,2))&gt;=C5,VALUE(LEFT([3]Capacity!$D$5:$I$5,2)),MAX(VALUE(LEFT([3]Capacity!$D$5:$I$5,2)))))&gt;MAX(IF(VALUE(LEFT([3]Capacity!$D$5:$I$5,2))&lt;C5,VALUE(LEFT([3]Capacity!$D$5:$I$5,2)),0)),IF(MAX(IF(VALUE(LEFT([3]Capacity!$D$5:$I$5,2))&lt;C5,VALUE(LEFT([3]Capacity!$D$5:$I$5,2)),0))&gt;0, VLOOKUP(C3, [3]Capacity!$B$5:$I$35, MATCH(CONCATENATE(MAX(IF(VALUE(LEFT([3]Capacity!$D$5:$I$5,2))&lt;C5,VALUE(LEFT([3]Capacity!$D$5:$I$5,2)),0)), " HR Capacity Credit (%)"), [3]Capacity!$B$5:$I$5, 0),0), 0)+(VLOOKUP(C3, [3]Capacity!$B$5:$I$35, MATCH(CONCATENATE(MIN(IF(VALUE(LEFT([3]Capacity!$D$5:$I$5,2))&gt;=C5,VALUE(LEFT([3]Capacity!$D$5:$I$5,2)),MAX(VALUE(LEFT([3]Capacity!$D$5:$I$5,2))))), " HR Capacity Credit (%)"), [3]Capacity!$B$5:$I$5, 0),0)-IF(MAX(IF(VALUE(LEFT([3]Capacity!$D$5:$I$5,2))&lt;C5,VALUE(LEFT([3]Capacity!$D$5:$I$5,2)),0))&gt;0, VLOOKUP(C3, [3]Capacity!$B$5:$I$35, MATCH(CONCATENATE(MAX(IF(VALUE(LEFT([3]Capacity!$D$5:$I$5,2))&lt;C5,VALUE(LEFT([3]Capacity!$D$5:$I$5,2)),0)), " HR Capacity Credit (%)"), [3]Capacity!$B$5:$I$5, 0),0), 0))*((C5-MAX(IF(VALUE(LEFT([3]Capacity!$D$5:$I$5,2))&lt;C5,VALUE(LEFT([3]Capacity!$D$5:$I$5,2)),0)))/(MIN(IF(VALUE(LEFT([3]Capacity!$D$5:$I$5,2))&gt;=C5,VALUE(LEFT([3]Capacity!$D$5:$I$5,2)),MAX(VALUE(LEFT([3]Capacity!$D$5:$I$5,2)))))-MAX(IF(VALUE(LEFT([3]Capacity!$D$5:$I$5,2))&lt;C5,VALUE(LEFT([3]Capacity!$D$5:$I$5,2)),0)))),VLOOKUP(C3, [3]Capacity!$B$5:$I$35, MATCH(CONCATENATE(MIN(IF(VALUE(LEFT([3]Capacity!$D$5:$I$5,2))&gt;=C5,VALUE(LEFT([3]Capacity!$D$5:$I$5,2)),MAX(VALUE(LEFT([3]Capacity!$D$5:$I$5,2))))), " HR Capacity Credit (%)"), [3]Capacity!$B$5:$I$5, 0),0))/100)</f>
        <v>4101000</v>
      </c>
      <c r="D16" s="14">
        <f t="array" ref="D16">D4*1000*VLOOKUP(D3,[3]Capacity!$B$5:$I$35,2,0)*(IF(MIN(IF(VALUE(LEFT([3]Capacity!$D$5:$I$5,2))&gt;=D5,VALUE(LEFT([3]Capacity!$D$5:$I$5,2)),MAX(VALUE(LEFT([3]Capacity!$D$5:$I$5,2)))))&gt;MAX(IF(VALUE(LEFT([3]Capacity!$D$5:$I$5,2))&lt;D5,VALUE(LEFT([3]Capacity!$D$5:$I$5,2)),0)),IF(MAX(IF(VALUE(LEFT([3]Capacity!$D$5:$I$5,2))&lt;D5,VALUE(LEFT([3]Capacity!$D$5:$I$5,2)),0))&gt;0, VLOOKUP(D3, [3]Capacity!$B$5:$I$35, MATCH(CONCATENATE(MAX(IF(VALUE(LEFT([3]Capacity!$D$5:$I$5,2))&lt;D5,VALUE(LEFT([3]Capacity!$D$5:$I$5,2)),0)), " HR Capacity Credit (%)"), [3]Capacity!$B$5:$I$5, 0),0), 0)+(VLOOKUP(D3, [3]Capacity!$B$5:$I$35, MATCH(CONCATENATE(MIN(IF(VALUE(LEFT([3]Capacity!$D$5:$I$5,2))&gt;=D5,VALUE(LEFT([3]Capacity!$D$5:$I$5,2)),MAX(VALUE(LEFT([3]Capacity!$D$5:$I$5,2))))), " HR Capacity Credit (%)"), [3]Capacity!$B$5:$I$5, 0),0)-IF(MAX(IF(VALUE(LEFT([3]Capacity!$D$5:$I$5,2))&lt;D5,VALUE(LEFT([3]Capacity!$D$5:$I$5,2)),0))&gt;0, VLOOKUP(D3, [3]Capacity!$B$5:$I$35, MATCH(CONCATENATE(MAX(IF(VALUE(LEFT([3]Capacity!$D$5:$I$5,2))&lt;D5,VALUE(LEFT([3]Capacity!$D$5:$I$5,2)),0)), " HR Capacity Credit (%)"), [3]Capacity!$B$5:$I$5, 0),0), 0))*((D5-MAX(IF(VALUE(LEFT([3]Capacity!$D$5:$I$5,2))&lt;D5,VALUE(LEFT([3]Capacity!$D$5:$I$5,2)),0)))/(MIN(IF(VALUE(LEFT([3]Capacity!$D$5:$I$5,2))&gt;=D5,VALUE(LEFT([3]Capacity!$D$5:$I$5,2)),MAX(VALUE(LEFT([3]Capacity!$D$5:$I$5,2)))))-MAX(IF(VALUE(LEFT([3]Capacity!$D$5:$I$5,2))&lt;D5,VALUE(LEFT([3]Capacity!$D$5:$I$5,2)),0)))),VLOOKUP(D3, [3]Capacity!$B$5:$I$35, MATCH(CONCATENATE(MIN(IF(VALUE(LEFT([3]Capacity!$D$5:$I$5,2))&gt;=D5,VALUE(LEFT([3]Capacity!$D$5:$I$5,2)),MAX(VALUE(LEFT([3]Capacity!$D$5:$I$5,2))))), " HR Capacity Credit (%)"), [3]Capacity!$B$5:$I$5, 0),0))/100)</f>
        <v>4039500</v>
      </c>
      <c r="E16" s="14">
        <f t="array" ref="E16">E4*1000*VLOOKUP(E3,[3]Capacity!$B$5:$I$35,2,0)*(IF(MIN(IF(VALUE(LEFT([3]Capacity!$D$5:$I$5,2))&gt;=E5,VALUE(LEFT([3]Capacity!$D$5:$I$5,2)),MAX(VALUE(LEFT([3]Capacity!$D$5:$I$5,2)))))&gt;MAX(IF(VALUE(LEFT([3]Capacity!$D$5:$I$5,2))&lt;E5,VALUE(LEFT([3]Capacity!$D$5:$I$5,2)),0)),IF(MAX(IF(VALUE(LEFT([3]Capacity!$D$5:$I$5,2))&lt;E5,VALUE(LEFT([3]Capacity!$D$5:$I$5,2)),0))&gt;0, VLOOKUP(E3, [3]Capacity!$B$5:$I$35, MATCH(CONCATENATE(MAX(IF(VALUE(LEFT([3]Capacity!$D$5:$I$5,2))&lt;E5,VALUE(LEFT([3]Capacity!$D$5:$I$5,2)),0)), " HR Capacity Credit (%)"), [3]Capacity!$B$5:$I$5, 0),0), 0)+(VLOOKUP(E3, [3]Capacity!$B$5:$I$35, MATCH(CONCATENATE(MIN(IF(VALUE(LEFT([3]Capacity!$D$5:$I$5,2))&gt;=E5,VALUE(LEFT([3]Capacity!$D$5:$I$5,2)),MAX(VALUE(LEFT([3]Capacity!$D$5:$I$5,2))))), " HR Capacity Credit (%)"), [3]Capacity!$B$5:$I$5, 0),0)-IF(MAX(IF(VALUE(LEFT([3]Capacity!$D$5:$I$5,2))&lt;E5,VALUE(LEFT([3]Capacity!$D$5:$I$5,2)),0))&gt;0, VLOOKUP(E3, [3]Capacity!$B$5:$I$35, MATCH(CONCATENATE(MAX(IF(VALUE(LEFT([3]Capacity!$D$5:$I$5,2))&lt;E5,VALUE(LEFT([3]Capacity!$D$5:$I$5,2)),0)), " HR Capacity Credit (%)"), [3]Capacity!$B$5:$I$5, 0),0), 0))*((E5-MAX(IF(VALUE(LEFT([3]Capacity!$D$5:$I$5,2))&lt;E5,VALUE(LEFT([3]Capacity!$D$5:$I$5,2)),0)))/(MIN(IF(VALUE(LEFT([3]Capacity!$D$5:$I$5,2))&gt;=E5,VALUE(LEFT([3]Capacity!$D$5:$I$5,2)),MAX(VALUE(LEFT([3]Capacity!$D$5:$I$5,2)))))-MAX(IF(VALUE(LEFT([3]Capacity!$D$5:$I$5,2))&lt;E5,VALUE(LEFT([3]Capacity!$D$5:$I$5,2)),0)))),VLOOKUP(E3, [3]Capacity!$B$5:$I$35, MATCH(CONCATENATE(MIN(IF(VALUE(LEFT([3]Capacity!$D$5:$I$5,2))&gt;=E5,VALUE(LEFT([3]Capacity!$D$5:$I$5,2)),MAX(VALUE(LEFT([3]Capacity!$D$5:$I$5,2))))), " HR Capacity Credit (%)"), [3]Capacity!$B$5:$I$5, 0),0))/100)</f>
        <v>3999000</v>
      </c>
      <c r="F16" s="14">
        <f t="array" ref="F16">F4*1000*VLOOKUP(F3,[3]Capacity!$B$5:$I$35,2,0)*(IF(MIN(IF(VALUE(LEFT([3]Capacity!$D$5:$I$5,2))&gt;=F5,VALUE(LEFT([3]Capacity!$D$5:$I$5,2)),MAX(VALUE(LEFT([3]Capacity!$D$5:$I$5,2)))))&gt;MAX(IF(VALUE(LEFT([3]Capacity!$D$5:$I$5,2))&lt;F5,VALUE(LEFT([3]Capacity!$D$5:$I$5,2)),0)),IF(MAX(IF(VALUE(LEFT([3]Capacity!$D$5:$I$5,2))&lt;F5,VALUE(LEFT([3]Capacity!$D$5:$I$5,2)),0))&gt;0, VLOOKUP(F3, [3]Capacity!$B$5:$I$35, MATCH(CONCATENATE(MAX(IF(VALUE(LEFT([3]Capacity!$D$5:$I$5,2))&lt;F5,VALUE(LEFT([3]Capacity!$D$5:$I$5,2)),0)), " HR Capacity Credit (%)"), [3]Capacity!$B$5:$I$5, 0),0), 0)+(VLOOKUP(F3, [3]Capacity!$B$5:$I$35, MATCH(CONCATENATE(MIN(IF(VALUE(LEFT([3]Capacity!$D$5:$I$5,2))&gt;=F5,VALUE(LEFT([3]Capacity!$D$5:$I$5,2)),MAX(VALUE(LEFT([3]Capacity!$D$5:$I$5,2))))), " HR Capacity Credit (%)"), [3]Capacity!$B$5:$I$5, 0),0)-IF(MAX(IF(VALUE(LEFT([3]Capacity!$D$5:$I$5,2))&lt;F5,VALUE(LEFT([3]Capacity!$D$5:$I$5,2)),0))&gt;0, VLOOKUP(F3, [3]Capacity!$B$5:$I$35, MATCH(CONCATENATE(MAX(IF(VALUE(LEFT([3]Capacity!$D$5:$I$5,2))&lt;F5,VALUE(LEFT([3]Capacity!$D$5:$I$5,2)),0)), " HR Capacity Credit (%)"), [3]Capacity!$B$5:$I$5, 0),0), 0))*((F5-MAX(IF(VALUE(LEFT([3]Capacity!$D$5:$I$5,2))&lt;F5,VALUE(LEFT([3]Capacity!$D$5:$I$5,2)),0)))/(MIN(IF(VALUE(LEFT([3]Capacity!$D$5:$I$5,2))&gt;=F5,VALUE(LEFT([3]Capacity!$D$5:$I$5,2)),MAX(VALUE(LEFT([3]Capacity!$D$5:$I$5,2)))))-MAX(IF(VALUE(LEFT([3]Capacity!$D$5:$I$5,2))&lt;F5,VALUE(LEFT([3]Capacity!$D$5:$I$5,2)),0)))),VLOOKUP(F3, [3]Capacity!$B$5:$I$35, MATCH(CONCATENATE(MIN(IF(VALUE(LEFT([3]Capacity!$D$5:$I$5,2))&gt;=F5,VALUE(LEFT([3]Capacity!$D$5:$I$5,2)),MAX(VALUE(LEFT([3]Capacity!$D$5:$I$5,2))))), " HR Capacity Credit (%)"), [3]Capacity!$B$5:$I$5, 0),0))/100)</f>
        <v>3925500</v>
      </c>
      <c r="G16" s="14">
        <f t="array" ref="G16">G4*1000*VLOOKUP(G3,[3]Capacity!$B$5:$I$35,2,0)*(IF(MIN(IF(VALUE(LEFT([3]Capacity!$D$5:$I$5,2))&gt;=G5,VALUE(LEFT([3]Capacity!$D$5:$I$5,2)),MAX(VALUE(LEFT([3]Capacity!$D$5:$I$5,2)))))&gt;MAX(IF(VALUE(LEFT([3]Capacity!$D$5:$I$5,2))&lt;G5,VALUE(LEFT([3]Capacity!$D$5:$I$5,2)),0)),IF(MAX(IF(VALUE(LEFT([3]Capacity!$D$5:$I$5,2))&lt;G5,VALUE(LEFT([3]Capacity!$D$5:$I$5,2)),0))&gt;0, VLOOKUP(G3, [3]Capacity!$B$5:$I$35, MATCH(CONCATENATE(MAX(IF(VALUE(LEFT([3]Capacity!$D$5:$I$5,2))&lt;G5,VALUE(LEFT([3]Capacity!$D$5:$I$5,2)),0)), " HR Capacity Credit (%)"), [3]Capacity!$B$5:$I$5, 0),0), 0)+(VLOOKUP(G3, [3]Capacity!$B$5:$I$35, MATCH(CONCATENATE(MIN(IF(VALUE(LEFT([3]Capacity!$D$5:$I$5,2))&gt;=G5,VALUE(LEFT([3]Capacity!$D$5:$I$5,2)),MAX(VALUE(LEFT([3]Capacity!$D$5:$I$5,2))))), " HR Capacity Credit (%)"), [3]Capacity!$B$5:$I$5, 0),0)-IF(MAX(IF(VALUE(LEFT([3]Capacity!$D$5:$I$5,2))&lt;G5,VALUE(LEFT([3]Capacity!$D$5:$I$5,2)),0))&gt;0, VLOOKUP(G3, [3]Capacity!$B$5:$I$35, MATCH(CONCATENATE(MAX(IF(VALUE(LEFT([3]Capacity!$D$5:$I$5,2))&lt;G5,VALUE(LEFT([3]Capacity!$D$5:$I$5,2)),0)), " HR Capacity Credit (%)"), [3]Capacity!$B$5:$I$5, 0),0), 0))*((G5-MAX(IF(VALUE(LEFT([3]Capacity!$D$5:$I$5,2))&lt;G5,VALUE(LEFT([3]Capacity!$D$5:$I$5,2)),0)))/(MIN(IF(VALUE(LEFT([3]Capacity!$D$5:$I$5,2))&gt;=G5,VALUE(LEFT([3]Capacity!$D$5:$I$5,2)),MAX(VALUE(LEFT([3]Capacity!$D$5:$I$5,2)))))-MAX(IF(VALUE(LEFT([3]Capacity!$D$5:$I$5,2))&lt;G5,VALUE(LEFT([3]Capacity!$D$5:$I$5,2)),0)))),VLOOKUP(G3, [3]Capacity!$B$5:$I$35, MATCH(CONCATENATE(MIN(IF(VALUE(LEFT([3]Capacity!$D$5:$I$5,2))&gt;=G5,VALUE(LEFT([3]Capacity!$D$5:$I$5,2)),MAX(VALUE(LEFT([3]Capacity!$D$5:$I$5,2))))), " HR Capacity Credit (%)"), [3]Capacity!$B$5:$I$5, 0),0))/100)</f>
        <v>3877500</v>
      </c>
      <c r="H16" s="14">
        <f t="array" ref="H16">H4*1000*VLOOKUP(H3,[3]Capacity!$B$5:$I$35,2,0)*(IF(MIN(IF(VALUE(LEFT([3]Capacity!$D$5:$I$5,2))&gt;=H5,VALUE(LEFT([3]Capacity!$D$5:$I$5,2)),MAX(VALUE(LEFT([3]Capacity!$D$5:$I$5,2)))))&gt;MAX(IF(VALUE(LEFT([3]Capacity!$D$5:$I$5,2))&lt;H5,VALUE(LEFT([3]Capacity!$D$5:$I$5,2)),0)),IF(MAX(IF(VALUE(LEFT([3]Capacity!$D$5:$I$5,2))&lt;H5,VALUE(LEFT([3]Capacity!$D$5:$I$5,2)),0))&gt;0, VLOOKUP(H3, [3]Capacity!$B$5:$I$35, MATCH(CONCATENATE(MAX(IF(VALUE(LEFT([3]Capacity!$D$5:$I$5,2))&lt;H5,VALUE(LEFT([3]Capacity!$D$5:$I$5,2)),0)), " HR Capacity Credit (%)"), [3]Capacity!$B$5:$I$5, 0),0), 0)+(VLOOKUP(H3, [3]Capacity!$B$5:$I$35, MATCH(CONCATENATE(MIN(IF(VALUE(LEFT([3]Capacity!$D$5:$I$5,2))&gt;=H5,VALUE(LEFT([3]Capacity!$D$5:$I$5,2)),MAX(VALUE(LEFT([3]Capacity!$D$5:$I$5,2))))), " HR Capacity Credit (%)"), [3]Capacity!$B$5:$I$5, 0),0)-IF(MAX(IF(VALUE(LEFT([3]Capacity!$D$5:$I$5,2))&lt;H5,VALUE(LEFT([3]Capacity!$D$5:$I$5,2)),0))&gt;0, VLOOKUP(H3, [3]Capacity!$B$5:$I$35, MATCH(CONCATENATE(MAX(IF(VALUE(LEFT([3]Capacity!$D$5:$I$5,2))&lt;H5,VALUE(LEFT([3]Capacity!$D$5:$I$5,2)),0)), " HR Capacity Credit (%)"), [3]Capacity!$B$5:$I$5, 0),0), 0))*((H5-MAX(IF(VALUE(LEFT([3]Capacity!$D$5:$I$5,2))&lt;H5,VALUE(LEFT([3]Capacity!$D$5:$I$5,2)),0)))/(MIN(IF(VALUE(LEFT([3]Capacity!$D$5:$I$5,2))&gt;=H5,VALUE(LEFT([3]Capacity!$D$5:$I$5,2)),MAX(VALUE(LEFT([3]Capacity!$D$5:$I$5,2)))))-MAX(IF(VALUE(LEFT([3]Capacity!$D$5:$I$5,2))&lt;H5,VALUE(LEFT([3]Capacity!$D$5:$I$5,2)),0)))),VLOOKUP(H3, [3]Capacity!$B$5:$I$35, MATCH(CONCATENATE(MIN(IF(VALUE(LEFT([3]Capacity!$D$5:$I$5,2))&gt;=H5,VALUE(LEFT([3]Capacity!$D$5:$I$5,2)),MAX(VALUE(LEFT([3]Capacity!$D$5:$I$5,2))))), " HR Capacity Credit (%)"), [3]Capacity!$B$5:$I$5, 0),0))/100)</f>
        <v>3861000</v>
      </c>
      <c r="I16" s="14">
        <f t="array" ref="I16">I4*1000*VLOOKUP(I3,[3]Capacity!$B$5:$I$35,2,0)*(IF(MIN(IF(VALUE(LEFT([3]Capacity!$D$5:$I$5,2))&gt;=I5,VALUE(LEFT([3]Capacity!$D$5:$I$5,2)),MAX(VALUE(LEFT([3]Capacity!$D$5:$I$5,2)))))&gt;MAX(IF(VALUE(LEFT([3]Capacity!$D$5:$I$5,2))&lt;I5,VALUE(LEFT([3]Capacity!$D$5:$I$5,2)),0)),IF(MAX(IF(VALUE(LEFT([3]Capacity!$D$5:$I$5,2))&lt;I5,VALUE(LEFT([3]Capacity!$D$5:$I$5,2)),0))&gt;0, VLOOKUP(I3, [3]Capacity!$B$5:$I$35, MATCH(CONCATENATE(MAX(IF(VALUE(LEFT([3]Capacity!$D$5:$I$5,2))&lt;I5,VALUE(LEFT([3]Capacity!$D$5:$I$5,2)),0)), " HR Capacity Credit (%)"), [3]Capacity!$B$5:$I$5, 0),0), 0)+(VLOOKUP(I3, [3]Capacity!$B$5:$I$35, MATCH(CONCATENATE(MIN(IF(VALUE(LEFT([3]Capacity!$D$5:$I$5,2))&gt;=I5,VALUE(LEFT([3]Capacity!$D$5:$I$5,2)),MAX(VALUE(LEFT([3]Capacity!$D$5:$I$5,2))))), " HR Capacity Credit (%)"), [3]Capacity!$B$5:$I$5, 0),0)-IF(MAX(IF(VALUE(LEFT([3]Capacity!$D$5:$I$5,2))&lt;I5,VALUE(LEFT([3]Capacity!$D$5:$I$5,2)),0))&gt;0, VLOOKUP(I3, [3]Capacity!$B$5:$I$35, MATCH(CONCATENATE(MAX(IF(VALUE(LEFT([3]Capacity!$D$5:$I$5,2))&lt;I5,VALUE(LEFT([3]Capacity!$D$5:$I$5,2)),0)), " HR Capacity Credit (%)"), [3]Capacity!$B$5:$I$5, 0),0), 0))*((I5-MAX(IF(VALUE(LEFT([3]Capacity!$D$5:$I$5,2))&lt;I5,VALUE(LEFT([3]Capacity!$D$5:$I$5,2)),0)))/(MIN(IF(VALUE(LEFT([3]Capacity!$D$5:$I$5,2))&gt;=I5,VALUE(LEFT([3]Capacity!$D$5:$I$5,2)),MAX(VALUE(LEFT([3]Capacity!$D$5:$I$5,2)))))-MAX(IF(VALUE(LEFT([3]Capacity!$D$5:$I$5,2))&lt;I5,VALUE(LEFT([3]Capacity!$D$5:$I$5,2)),0)))),VLOOKUP(I3, [3]Capacity!$B$5:$I$35, MATCH(CONCATENATE(MIN(IF(VALUE(LEFT([3]Capacity!$D$5:$I$5,2))&gt;=I5,VALUE(LEFT([3]Capacity!$D$5:$I$5,2)),MAX(VALUE(LEFT([3]Capacity!$D$5:$I$5,2))))), " HR Capacity Credit (%)"), [3]Capacity!$B$5:$I$5, 0),0))/100)</f>
        <v>3874500</v>
      </c>
      <c r="J16" s="14">
        <f t="array" ref="J16">J4*1000*VLOOKUP(J3,[3]Capacity!$B$5:$I$35,2,0)*(IF(MIN(IF(VALUE(LEFT([3]Capacity!$D$5:$I$5,2))&gt;=J5,VALUE(LEFT([3]Capacity!$D$5:$I$5,2)),MAX(VALUE(LEFT([3]Capacity!$D$5:$I$5,2)))))&gt;MAX(IF(VALUE(LEFT([3]Capacity!$D$5:$I$5,2))&lt;J5,VALUE(LEFT([3]Capacity!$D$5:$I$5,2)),0)),IF(MAX(IF(VALUE(LEFT([3]Capacity!$D$5:$I$5,2))&lt;J5,VALUE(LEFT([3]Capacity!$D$5:$I$5,2)),0))&gt;0, VLOOKUP(J3, [3]Capacity!$B$5:$I$35, MATCH(CONCATENATE(MAX(IF(VALUE(LEFT([3]Capacity!$D$5:$I$5,2))&lt;J5,VALUE(LEFT([3]Capacity!$D$5:$I$5,2)),0)), " HR Capacity Credit (%)"), [3]Capacity!$B$5:$I$5, 0),0), 0)+(VLOOKUP(J3, [3]Capacity!$B$5:$I$35, MATCH(CONCATENATE(MIN(IF(VALUE(LEFT([3]Capacity!$D$5:$I$5,2))&gt;=J5,VALUE(LEFT([3]Capacity!$D$5:$I$5,2)),MAX(VALUE(LEFT([3]Capacity!$D$5:$I$5,2))))), " HR Capacity Credit (%)"), [3]Capacity!$B$5:$I$5, 0),0)-IF(MAX(IF(VALUE(LEFT([3]Capacity!$D$5:$I$5,2))&lt;J5,VALUE(LEFT([3]Capacity!$D$5:$I$5,2)),0))&gt;0, VLOOKUP(J3, [3]Capacity!$B$5:$I$35, MATCH(CONCATENATE(MAX(IF(VALUE(LEFT([3]Capacity!$D$5:$I$5,2))&lt;J5,VALUE(LEFT([3]Capacity!$D$5:$I$5,2)),0)), " HR Capacity Credit (%)"), [3]Capacity!$B$5:$I$5, 0),0), 0))*((J5-MAX(IF(VALUE(LEFT([3]Capacity!$D$5:$I$5,2))&lt;J5,VALUE(LEFT([3]Capacity!$D$5:$I$5,2)),0)))/(MIN(IF(VALUE(LEFT([3]Capacity!$D$5:$I$5,2))&gt;=J5,VALUE(LEFT([3]Capacity!$D$5:$I$5,2)),MAX(VALUE(LEFT([3]Capacity!$D$5:$I$5,2)))))-MAX(IF(VALUE(LEFT([3]Capacity!$D$5:$I$5,2))&lt;J5,VALUE(LEFT([3]Capacity!$D$5:$I$5,2)),0)))),VLOOKUP(J3, [3]Capacity!$B$5:$I$35, MATCH(CONCATENATE(MIN(IF(VALUE(LEFT([3]Capacity!$D$5:$I$5,2))&gt;=J5,VALUE(LEFT([3]Capacity!$D$5:$I$5,2)),MAX(VALUE(LEFT([3]Capacity!$D$5:$I$5,2))))), " HR Capacity Credit (%)"), [3]Capacity!$B$5:$I$5, 0),0))/100)</f>
        <v>3886500</v>
      </c>
      <c r="K16" s="14">
        <f t="array" ref="K16">K4*1000*VLOOKUP(K3,[3]Capacity!$B$5:$I$35,2,0)*(IF(MIN(IF(VALUE(LEFT([3]Capacity!$D$5:$I$5,2))&gt;=K5,VALUE(LEFT([3]Capacity!$D$5:$I$5,2)),MAX(VALUE(LEFT([3]Capacity!$D$5:$I$5,2)))))&gt;MAX(IF(VALUE(LEFT([3]Capacity!$D$5:$I$5,2))&lt;K5,VALUE(LEFT([3]Capacity!$D$5:$I$5,2)),0)),IF(MAX(IF(VALUE(LEFT([3]Capacity!$D$5:$I$5,2))&lt;K5,VALUE(LEFT([3]Capacity!$D$5:$I$5,2)),0))&gt;0, VLOOKUP(K3, [3]Capacity!$B$5:$I$35, MATCH(CONCATENATE(MAX(IF(VALUE(LEFT([3]Capacity!$D$5:$I$5,2))&lt;K5,VALUE(LEFT([3]Capacity!$D$5:$I$5,2)),0)), " HR Capacity Credit (%)"), [3]Capacity!$B$5:$I$5, 0),0), 0)+(VLOOKUP(K3, [3]Capacity!$B$5:$I$35, MATCH(CONCATENATE(MIN(IF(VALUE(LEFT([3]Capacity!$D$5:$I$5,2))&gt;=K5,VALUE(LEFT([3]Capacity!$D$5:$I$5,2)),MAX(VALUE(LEFT([3]Capacity!$D$5:$I$5,2))))), " HR Capacity Credit (%)"), [3]Capacity!$B$5:$I$5, 0),0)-IF(MAX(IF(VALUE(LEFT([3]Capacity!$D$5:$I$5,2))&lt;K5,VALUE(LEFT([3]Capacity!$D$5:$I$5,2)),0))&gt;0, VLOOKUP(K3, [3]Capacity!$B$5:$I$35, MATCH(CONCATENATE(MAX(IF(VALUE(LEFT([3]Capacity!$D$5:$I$5,2))&lt;K5,VALUE(LEFT([3]Capacity!$D$5:$I$5,2)),0)), " HR Capacity Credit (%)"), [3]Capacity!$B$5:$I$5, 0),0), 0))*((K5-MAX(IF(VALUE(LEFT([3]Capacity!$D$5:$I$5,2))&lt;K5,VALUE(LEFT([3]Capacity!$D$5:$I$5,2)),0)))/(MIN(IF(VALUE(LEFT([3]Capacity!$D$5:$I$5,2))&gt;=K5,VALUE(LEFT([3]Capacity!$D$5:$I$5,2)),MAX(VALUE(LEFT([3]Capacity!$D$5:$I$5,2)))))-MAX(IF(VALUE(LEFT([3]Capacity!$D$5:$I$5,2))&lt;K5,VALUE(LEFT([3]Capacity!$D$5:$I$5,2)),0)))),VLOOKUP(K3, [3]Capacity!$B$5:$I$35, MATCH(CONCATENATE(MIN(IF(VALUE(LEFT([3]Capacity!$D$5:$I$5,2))&gt;=K5,VALUE(LEFT([3]Capacity!$D$5:$I$5,2)),MAX(VALUE(LEFT([3]Capacity!$D$5:$I$5,2))))), " HR Capacity Credit (%)"), [3]Capacity!$B$5:$I$5, 0),0))/100)</f>
        <v>3904500</v>
      </c>
      <c r="L16" s="14">
        <f t="array" ref="L16">L4*1000*VLOOKUP(L3,[3]Capacity!$B$5:$I$35,2,0)*(IF(MIN(IF(VALUE(LEFT([3]Capacity!$D$5:$I$5,2))&gt;=L5,VALUE(LEFT([3]Capacity!$D$5:$I$5,2)),MAX(VALUE(LEFT([3]Capacity!$D$5:$I$5,2)))))&gt;MAX(IF(VALUE(LEFT([3]Capacity!$D$5:$I$5,2))&lt;L5,VALUE(LEFT([3]Capacity!$D$5:$I$5,2)),0)),IF(MAX(IF(VALUE(LEFT([3]Capacity!$D$5:$I$5,2))&lt;L5,VALUE(LEFT([3]Capacity!$D$5:$I$5,2)),0))&gt;0, VLOOKUP(L3, [3]Capacity!$B$5:$I$35, MATCH(CONCATENATE(MAX(IF(VALUE(LEFT([3]Capacity!$D$5:$I$5,2))&lt;L5,VALUE(LEFT([3]Capacity!$D$5:$I$5,2)),0)), " HR Capacity Credit (%)"), [3]Capacity!$B$5:$I$5, 0),0), 0)+(VLOOKUP(L3, [3]Capacity!$B$5:$I$35, MATCH(CONCATENATE(MIN(IF(VALUE(LEFT([3]Capacity!$D$5:$I$5,2))&gt;=L5,VALUE(LEFT([3]Capacity!$D$5:$I$5,2)),MAX(VALUE(LEFT([3]Capacity!$D$5:$I$5,2))))), " HR Capacity Credit (%)"), [3]Capacity!$B$5:$I$5, 0),0)-IF(MAX(IF(VALUE(LEFT([3]Capacity!$D$5:$I$5,2))&lt;L5,VALUE(LEFT([3]Capacity!$D$5:$I$5,2)),0))&gt;0, VLOOKUP(L3, [3]Capacity!$B$5:$I$35, MATCH(CONCATENATE(MAX(IF(VALUE(LEFT([3]Capacity!$D$5:$I$5,2))&lt;L5,VALUE(LEFT([3]Capacity!$D$5:$I$5,2)),0)), " HR Capacity Credit (%)"), [3]Capacity!$B$5:$I$5, 0),0), 0))*((L5-MAX(IF(VALUE(LEFT([3]Capacity!$D$5:$I$5,2))&lt;L5,VALUE(LEFT([3]Capacity!$D$5:$I$5,2)),0)))/(MIN(IF(VALUE(LEFT([3]Capacity!$D$5:$I$5,2))&gt;=L5,VALUE(LEFT([3]Capacity!$D$5:$I$5,2)),MAX(VALUE(LEFT([3]Capacity!$D$5:$I$5,2)))))-MAX(IF(VALUE(LEFT([3]Capacity!$D$5:$I$5,2))&lt;L5,VALUE(LEFT([3]Capacity!$D$5:$I$5,2)),0)))),VLOOKUP(L3, [3]Capacity!$B$5:$I$35, MATCH(CONCATENATE(MIN(IF(VALUE(LEFT([3]Capacity!$D$5:$I$5,2))&gt;=L5,VALUE(LEFT([3]Capacity!$D$5:$I$5,2)),MAX(VALUE(LEFT([3]Capacity!$D$5:$I$5,2))))), " HR Capacity Credit (%)"), [3]Capacity!$B$5:$I$5, 0),0))/100)</f>
        <v>3921000</v>
      </c>
      <c r="M16" s="14">
        <f t="array" ref="M16">M4*1000*VLOOKUP(M3,[3]Capacity!$B$5:$I$35,2,0)*(IF(MIN(IF(VALUE(LEFT([3]Capacity!$D$5:$I$5,2))&gt;=M5,VALUE(LEFT([3]Capacity!$D$5:$I$5,2)),MAX(VALUE(LEFT([3]Capacity!$D$5:$I$5,2)))))&gt;MAX(IF(VALUE(LEFT([3]Capacity!$D$5:$I$5,2))&lt;M5,VALUE(LEFT([3]Capacity!$D$5:$I$5,2)),0)),IF(MAX(IF(VALUE(LEFT([3]Capacity!$D$5:$I$5,2))&lt;M5,VALUE(LEFT([3]Capacity!$D$5:$I$5,2)),0))&gt;0, VLOOKUP(M3, [3]Capacity!$B$5:$I$35, MATCH(CONCATENATE(MAX(IF(VALUE(LEFT([3]Capacity!$D$5:$I$5,2))&lt;M5,VALUE(LEFT([3]Capacity!$D$5:$I$5,2)),0)), " HR Capacity Credit (%)"), [3]Capacity!$B$5:$I$5, 0),0), 0)+(VLOOKUP(M3, [3]Capacity!$B$5:$I$35, MATCH(CONCATENATE(MIN(IF(VALUE(LEFT([3]Capacity!$D$5:$I$5,2))&gt;=M5,VALUE(LEFT([3]Capacity!$D$5:$I$5,2)),MAX(VALUE(LEFT([3]Capacity!$D$5:$I$5,2))))), " HR Capacity Credit (%)"), [3]Capacity!$B$5:$I$5, 0),0)-IF(MAX(IF(VALUE(LEFT([3]Capacity!$D$5:$I$5,2))&lt;M5,VALUE(LEFT([3]Capacity!$D$5:$I$5,2)),0))&gt;0, VLOOKUP(M3, [3]Capacity!$B$5:$I$35, MATCH(CONCATENATE(MAX(IF(VALUE(LEFT([3]Capacity!$D$5:$I$5,2))&lt;M5,VALUE(LEFT([3]Capacity!$D$5:$I$5,2)),0)), " HR Capacity Credit (%)"), [3]Capacity!$B$5:$I$5, 0),0), 0))*((M5-MAX(IF(VALUE(LEFT([3]Capacity!$D$5:$I$5,2))&lt;M5,VALUE(LEFT([3]Capacity!$D$5:$I$5,2)),0)))/(MIN(IF(VALUE(LEFT([3]Capacity!$D$5:$I$5,2))&gt;=M5,VALUE(LEFT([3]Capacity!$D$5:$I$5,2)),MAX(VALUE(LEFT([3]Capacity!$D$5:$I$5,2)))))-MAX(IF(VALUE(LEFT([3]Capacity!$D$5:$I$5,2))&lt;M5,VALUE(LEFT([3]Capacity!$D$5:$I$5,2)),0)))),VLOOKUP(M3, [3]Capacity!$B$5:$I$35, MATCH(CONCATENATE(MIN(IF(VALUE(LEFT([3]Capacity!$D$5:$I$5,2))&gt;=M5,VALUE(LEFT([3]Capacity!$D$5:$I$5,2)),MAX(VALUE(LEFT([3]Capacity!$D$5:$I$5,2))))), " HR Capacity Credit (%)"), [3]Capacity!$B$5:$I$5, 0),0))/100)</f>
        <v>3933000</v>
      </c>
      <c r="N16" s="14">
        <f t="array" ref="N16">N4*1000*VLOOKUP(N3,[3]Capacity!$B$5:$I$35,2,0)*(IF(MIN(IF(VALUE(LEFT([3]Capacity!$D$5:$I$5,2))&gt;=N5,VALUE(LEFT([3]Capacity!$D$5:$I$5,2)),MAX(VALUE(LEFT([3]Capacity!$D$5:$I$5,2)))))&gt;MAX(IF(VALUE(LEFT([3]Capacity!$D$5:$I$5,2))&lt;N5,VALUE(LEFT([3]Capacity!$D$5:$I$5,2)),0)),IF(MAX(IF(VALUE(LEFT([3]Capacity!$D$5:$I$5,2))&lt;N5,VALUE(LEFT([3]Capacity!$D$5:$I$5,2)),0))&gt;0, VLOOKUP(N3, [3]Capacity!$B$5:$I$35, MATCH(CONCATENATE(MAX(IF(VALUE(LEFT([3]Capacity!$D$5:$I$5,2))&lt;N5,VALUE(LEFT([3]Capacity!$D$5:$I$5,2)),0)), " HR Capacity Credit (%)"), [3]Capacity!$B$5:$I$5, 0),0), 0)+(VLOOKUP(N3, [3]Capacity!$B$5:$I$35, MATCH(CONCATENATE(MIN(IF(VALUE(LEFT([3]Capacity!$D$5:$I$5,2))&gt;=N5,VALUE(LEFT([3]Capacity!$D$5:$I$5,2)),MAX(VALUE(LEFT([3]Capacity!$D$5:$I$5,2))))), " HR Capacity Credit (%)"), [3]Capacity!$B$5:$I$5, 0),0)-IF(MAX(IF(VALUE(LEFT([3]Capacity!$D$5:$I$5,2))&lt;N5,VALUE(LEFT([3]Capacity!$D$5:$I$5,2)),0))&gt;0, VLOOKUP(N3, [3]Capacity!$B$5:$I$35, MATCH(CONCATENATE(MAX(IF(VALUE(LEFT([3]Capacity!$D$5:$I$5,2))&lt;N5,VALUE(LEFT([3]Capacity!$D$5:$I$5,2)),0)), " HR Capacity Credit (%)"), [3]Capacity!$B$5:$I$5, 0),0), 0))*((N5-MAX(IF(VALUE(LEFT([3]Capacity!$D$5:$I$5,2))&lt;N5,VALUE(LEFT([3]Capacity!$D$5:$I$5,2)),0)))/(MIN(IF(VALUE(LEFT([3]Capacity!$D$5:$I$5,2))&gt;=N5,VALUE(LEFT([3]Capacity!$D$5:$I$5,2)),MAX(VALUE(LEFT([3]Capacity!$D$5:$I$5,2)))))-MAX(IF(VALUE(LEFT([3]Capacity!$D$5:$I$5,2))&lt;N5,VALUE(LEFT([3]Capacity!$D$5:$I$5,2)),0)))),VLOOKUP(N3, [3]Capacity!$B$5:$I$35, MATCH(CONCATENATE(MIN(IF(VALUE(LEFT([3]Capacity!$D$5:$I$5,2))&gt;=N5,VALUE(LEFT([3]Capacity!$D$5:$I$5,2)),MAX(VALUE(LEFT([3]Capacity!$D$5:$I$5,2))))), " HR Capacity Credit (%)"), [3]Capacity!$B$5:$I$5, 0),0))/100)</f>
        <v>3951000</v>
      </c>
      <c r="O16" s="14">
        <f t="array" ref="O16">O4*1000*VLOOKUP(O3,[3]Capacity!$B$5:$I$35,2,0)*(IF(MIN(IF(VALUE(LEFT([3]Capacity!$D$5:$I$5,2))&gt;=O5,VALUE(LEFT([3]Capacity!$D$5:$I$5,2)),MAX(VALUE(LEFT([3]Capacity!$D$5:$I$5,2)))))&gt;MAX(IF(VALUE(LEFT([3]Capacity!$D$5:$I$5,2))&lt;O5,VALUE(LEFT([3]Capacity!$D$5:$I$5,2)),0)),IF(MAX(IF(VALUE(LEFT([3]Capacity!$D$5:$I$5,2))&lt;O5,VALUE(LEFT([3]Capacity!$D$5:$I$5,2)),0))&gt;0, VLOOKUP(O3, [3]Capacity!$B$5:$I$35, MATCH(CONCATENATE(MAX(IF(VALUE(LEFT([3]Capacity!$D$5:$I$5,2))&lt;O5,VALUE(LEFT([3]Capacity!$D$5:$I$5,2)),0)), " HR Capacity Credit (%)"), [3]Capacity!$B$5:$I$5, 0),0), 0)+(VLOOKUP(O3, [3]Capacity!$B$5:$I$35, MATCH(CONCATENATE(MIN(IF(VALUE(LEFT([3]Capacity!$D$5:$I$5,2))&gt;=O5,VALUE(LEFT([3]Capacity!$D$5:$I$5,2)),MAX(VALUE(LEFT([3]Capacity!$D$5:$I$5,2))))), " HR Capacity Credit (%)"), [3]Capacity!$B$5:$I$5, 0),0)-IF(MAX(IF(VALUE(LEFT([3]Capacity!$D$5:$I$5,2))&lt;O5,VALUE(LEFT([3]Capacity!$D$5:$I$5,2)),0))&gt;0, VLOOKUP(O3, [3]Capacity!$B$5:$I$35, MATCH(CONCATENATE(MAX(IF(VALUE(LEFT([3]Capacity!$D$5:$I$5,2))&lt;O5,VALUE(LEFT([3]Capacity!$D$5:$I$5,2)),0)), " HR Capacity Credit (%)"), [3]Capacity!$B$5:$I$5, 0),0), 0))*((O5-MAX(IF(VALUE(LEFT([3]Capacity!$D$5:$I$5,2))&lt;O5,VALUE(LEFT([3]Capacity!$D$5:$I$5,2)),0)))/(MIN(IF(VALUE(LEFT([3]Capacity!$D$5:$I$5,2))&gt;=O5,VALUE(LEFT([3]Capacity!$D$5:$I$5,2)),MAX(VALUE(LEFT([3]Capacity!$D$5:$I$5,2)))))-MAX(IF(VALUE(LEFT([3]Capacity!$D$5:$I$5,2))&lt;O5,VALUE(LEFT([3]Capacity!$D$5:$I$5,2)),0)))),VLOOKUP(O3, [3]Capacity!$B$5:$I$35, MATCH(CONCATENATE(MIN(IF(VALUE(LEFT([3]Capacity!$D$5:$I$5,2))&gt;=O5,VALUE(LEFT([3]Capacity!$D$5:$I$5,2)),MAX(VALUE(LEFT([3]Capacity!$D$5:$I$5,2))))), " HR Capacity Credit (%)"), [3]Capacity!$B$5:$I$5, 0),0))/100)</f>
        <v>4008000</v>
      </c>
      <c r="P16" s="14">
        <f t="array" ref="P16">P4*1000*VLOOKUP(P3,[3]Capacity!$B$5:$I$35,2,0)*(IF(MIN(IF(VALUE(LEFT([3]Capacity!$D$5:$I$5,2))&gt;=P5,VALUE(LEFT([3]Capacity!$D$5:$I$5,2)),MAX(VALUE(LEFT([3]Capacity!$D$5:$I$5,2)))))&gt;MAX(IF(VALUE(LEFT([3]Capacity!$D$5:$I$5,2))&lt;P5,VALUE(LEFT([3]Capacity!$D$5:$I$5,2)),0)),IF(MAX(IF(VALUE(LEFT([3]Capacity!$D$5:$I$5,2))&lt;P5,VALUE(LEFT([3]Capacity!$D$5:$I$5,2)),0))&gt;0, VLOOKUP(P3, [3]Capacity!$B$5:$I$35, MATCH(CONCATENATE(MAX(IF(VALUE(LEFT([3]Capacity!$D$5:$I$5,2))&lt;P5,VALUE(LEFT([3]Capacity!$D$5:$I$5,2)),0)), " HR Capacity Credit (%)"), [3]Capacity!$B$5:$I$5, 0),0), 0)+(VLOOKUP(P3, [3]Capacity!$B$5:$I$35, MATCH(CONCATENATE(MIN(IF(VALUE(LEFT([3]Capacity!$D$5:$I$5,2))&gt;=P5,VALUE(LEFT([3]Capacity!$D$5:$I$5,2)),MAX(VALUE(LEFT([3]Capacity!$D$5:$I$5,2))))), " HR Capacity Credit (%)"), [3]Capacity!$B$5:$I$5, 0),0)-IF(MAX(IF(VALUE(LEFT([3]Capacity!$D$5:$I$5,2))&lt;P5,VALUE(LEFT([3]Capacity!$D$5:$I$5,2)),0))&gt;0, VLOOKUP(P3, [3]Capacity!$B$5:$I$35, MATCH(CONCATENATE(MAX(IF(VALUE(LEFT([3]Capacity!$D$5:$I$5,2))&lt;P5,VALUE(LEFT([3]Capacity!$D$5:$I$5,2)),0)), " HR Capacity Credit (%)"), [3]Capacity!$B$5:$I$5, 0),0), 0))*((P5-MAX(IF(VALUE(LEFT([3]Capacity!$D$5:$I$5,2))&lt;P5,VALUE(LEFT([3]Capacity!$D$5:$I$5,2)),0)))/(MIN(IF(VALUE(LEFT([3]Capacity!$D$5:$I$5,2))&gt;=P5,VALUE(LEFT([3]Capacity!$D$5:$I$5,2)),MAX(VALUE(LEFT([3]Capacity!$D$5:$I$5,2)))))-MAX(IF(VALUE(LEFT([3]Capacity!$D$5:$I$5,2))&lt;P5,VALUE(LEFT([3]Capacity!$D$5:$I$5,2)),0)))),VLOOKUP(P3, [3]Capacity!$B$5:$I$35, MATCH(CONCATENATE(MIN(IF(VALUE(LEFT([3]Capacity!$D$5:$I$5,2))&gt;=P5,VALUE(LEFT([3]Capacity!$D$5:$I$5,2)),MAX(VALUE(LEFT([3]Capacity!$D$5:$I$5,2))))), " HR Capacity Credit (%)"), [3]Capacity!$B$5:$I$5, 0),0))/100)</f>
        <v>4071000</v>
      </c>
      <c r="Q16" s="14">
        <f t="array" ref="Q16">Q4*1000*VLOOKUP(Q3,[3]Capacity!$B$5:$I$35,2,0)*(IF(MIN(IF(VALUE(LEFT([3]Capacity!$D$5:$I$5,2))&gt;=Q5,VALUE(LEFT([3]Capacity!$D$5:$I$5,2)),MAX(VALUE(LEFT([3]Capacity!$D$5:$I$5,2)))))&gt;MAX(IF(VALUE(LEFT([3]Capacity!$D$5:$I$5,2))&lt;Q5,VALUE(LEFT([3]Capacity!$D$5:$I$5,2)),0)),IF(MAX(IF(VALUE(LEFT([3]Capacity!$D$5:$I$5,2))&lt;Q5,VALUE(LEFT([3]Capacity!$D$5:$I$5,2)),0))&gt;0, VLOOKUP(Q3, [3]Capacity!$B$5:$I$35, MATCH(CONCATENATE(MAX(IF(VALUE(LEFT([3]Capacity!$D$5:$I$5,2))&lt;Q5,VALUE(LEFT([3]Capacity!$D$5:$I$5,2)),0)), " HR Capacity Credit (%)"), [3]Capacity!$B$5:$I$5, 0),0), 0)+(VLOOKUP(Q3, [3]Capacity!$B$5:$I$35, MATCH(CONCATENATE(MIN(IF(VALUE(LEFT([3]Capacity!$D$5:$I$5,2))&gt;=Q5,VALUE(LEFT([3]Capacity!$D$5:$I$5,2)),MAX(VALUE(LEFT([3]Capacity!$D$5:$I$5,2))))), " HR Capacity Credit (%)"), [3]Capacity!$B$5:$I$5, 0),0)-IF(MAX(IF(VALUE(LEFT([3]Capacity!$D$5:$I$5,2))&lt;Q5,VALUE(LEFT([3]Capacity!$D$5:$I$5,2)),0))&gt;0, VLOOKUP(Q3, [3]Capacity!$B$5:$I$35, MATCH(CONCATENATE(MAX(IF(VALUE(LEFT([3]Capacity!$D$5:$I$5,2))&lt;Q5,VALUE(LEFT([3]Capacity!$D$5:$I$5,2)),0)), " HR Capacity Credit (%)"), [3]Capacity!$B$5:$I$5, 0),0), 0))*((Q5-MAX(IF(VALUE(LEFT([3]Capacity!$D$5:$I$5,2))&lt;Q5,VALUE(LEFT([3]Capacity!$D$5:$I$5,2)),0)))/(MIN(IF(VALUE(LEFT([3]Capacity!$D$5:$I$5,2))&gt;=Q5,VALUE(LEFT([3]Capacity!$D$5:$I$5,2)),MAX(VALUE(LEFT([3]Capacity!$D$5:$I$5,2)))))-MAX(IF(VALUE(LEFT([3]Capacity!$D$5:$I$5,2))&lt;Q5,VALUE(LEFT([3]Capacity!$D$5:$I$5,2)),0)))),VLOOKUP(Q3, [3]Capacity!$B$5:$I$35, MATCH(CONCATENATE(MIN(IF(VALUE(LEFT([3]Capacity!$D$5:$I$5,2))&gt;=Q5,VALUE(LEFT([3]Capacity!$D$5:$I$5,2)),MAX(VALUE(LEFT([3]Capacity!$D$5:$I$5,2))))), " HR Capacity Credit (%)"), [3]Capacity!$B$5:$I$5, 0),0))/100)</f>
        <v>4125000</v>
      </c>
      <c r="R16" s="14">
        <f t="array" ref="R16">R4*1000*VLOOKUP(R3,[3]Capacity!$B$5:$I$35,2,0)*(IF(MIN(IF(VALUE(LEFT([3]Capacity!$D$5:$I$5,2))&gt;=R5,VALUE(LEFT([3]Capacity!$D$5:$I$5,2)),MAX(VALUE(LEFT([3]Capacity!$D$5:$I$5,2)))))&gt;MAX(IF(VALUE(LEFT([3]Capacity!$D$5:$I$5,2))&lt;R5,VALUE(LEFT([3]Capacity!$D$5:$I$5,2)),0)),IF(MAX(IF(VALUE(LEFT([3]Capacity!$D$5:$I$5,2))&lt;R5,VALUE(LEFT([3]Capacity!$D$5:$I$5,2)),0))&gt;0, VLOOKUP(R3, [3]Capacity!$B$5:$I$35, MATCH(CONCATENATE(MAX(IF(VALUE(LEFT([3]Capacity!$D$5:$I$5,2))&lt;R5,VALUE(LEFT([3]Capacity!$D$5:$I$5,2)),0)), " HR Capacity Credit (%)"), [3]Capacity!$B$5:$I$5, 0),0), 0)+(VLOOKUP(R3, [3]Capacity!$B$5:$I$35, MATCH(CONCATENATE(MIN(IF(VALUE(LEFT([3]Capacity!$D$5:$I$5,2))&gt;=R5,VALUE(LEFT([3]Capacity!$D$5:$I$5,2)),MAX(VALUE(LEFT([3]Capacity!$D$5:$I$5,2))))), " HR Capacity Credit (%)"), [3]Capacity!$B$5:$I$5, 0),0)-IF(MAX(IF(VALUE(LEFT([3]Capacity!$D$5:$I$5,2))&lt;R5,VALUE(LEFT([3]Capacity!$D$5:$I$5,2)),0))&gt;0, VLOOKUP(R3, [3]Capacity!$B$5:$I$35, MATCH(CONCATENATE(MAX(IF(VALUE(LEFT([3]Capacity!$D$5:$I$5,2))&lt;R5,VALUE(LEFT([3]Capacity!$D$5:$I$5,2)),0)), " HR Capacity Credit (%)"), [3]Capacity!$B$5:$I$5, 0),0), 0))*((R5-MAX(IF(VALUE(LEFT([3]Capacity!$D$5:$I$5,2))&lt;R5,VALUE(LEFT([3]Capacity!$D$5:$I$5,2)),0)))/(MIN(IF(VALUE(LEFT([3]Capacity!$D$5:$I$5,2))&gt;=R5,VALUE(LEFT([3]Capacity!$D$5:$I$5,2)),MAX(VALUE(LEFT([3]Capacity!$D$5:$I$5,2)))))-MAX(IF(VALUE(LEFT([3]Capacity!$D$5:$I$5,2))&lt;R5,VALUE(LEFT([3]Capacity!$D$5:$I$5,2)),0)))),VLOOKUP(R3, [3]Capacity!$B$5:$I$35, MATCH(CONCATENATE(MIN(IF(VALUE(LEFT([3]Capacity!$D$5:$I$5,2))&gt;=R5,VALUE(LEFT([3]Capacity!$D$5:$I$5,2)),MAX(VALUE(LEFT([3]Capacity!$D$5:$I$5,2))))), " HR Capacity Credit (%)"), [3]Capacity!$B$5:$I$5, 0),0))/100)</f>
        <v>4183500</v>
      </c>
      <c r="S16" s="14">
        <f t="array" ref="S16">S4*1000*VLOOKUP(S3,[3]Capacity!$B$5:$I$35,2,0)*(IF(MIN(IF(VALUE(LEFT([3]Capacity!$D$5:$I$5,2))&gt;=S5,VALUE(LEFT([3]Capacity!$D$5:$I$5,2)),MAX(VALUE(LEFT([3]Capacity!$D$5:$I$5,2)))))&gt;MAX(IF(VALUE(LEFT([3]Capacity!$D$5:$I$5,2))&lt;S5,VALUE(LEFT([3]Capacity!$D$5:$I$5,2)),0)),IF(MAX(IF(VALUE(LEFT([3]Capacity!$D$5:$I$5,2))&lt;S5,VALUE(LEFT([3]Capacity!$D$5:$I$5,2)),0))&gt;0, VLOOKUP(S3, [3]Capacity!$B$5:$I$35, MATCH(CONCATENATE(MAX(IF(VALUE(LEFT([3]Capacity!$D$5:$I$5,2))&lt;S5,VALUE(LEFT([3]Capacity!$D$5:$I$5,2)),0)), " HR Capacity Credit (%)"), [3]Capacity!$B$5:$I$5, 0),0), 0)+(VLOOKUP(S3, [3]Capacity!$B$5:$I$35, MATCH(CONCATENATE(MIN(IF(VALUE(LEFT([3]Capacity!$D$5:$I$5,2))&gt;=S5,VALUE(LEFT([3]Capacity!$D$5:$I$5,2)),MAX(VALUE(LEFT([3]Capacity!$D$5:$I$5,2))))), " HR Capacity Credit (%)"), [3]Capacity!$B$5:$I$5, 0),0)-IF(MAX(IF(VALUE(LEFT([3]Capacity!$D$5:$I$5,2))&lt;S5,VALUE(LEFT([3]Capacity!$D$5:$I$5,2)),0))&gt;0, VLOOKUP(S3, [3]Capacity!$B$5:$I$35, MATCH(CONCATENATE(MAX(IF(VALUE(LEFT([3]Capacity!$D$5:$I$5,2))&lt;S5,VALUE(LEFT([3]Capacity!$D$5:$I$5,2)),0)), " HR Capacity Credit (%)"), [3]Capacity!$B$5:$I$5, 0),0), 0))*((S5-MAX(IF(VALUE(LEFT([3]Capacity!$D$5:$I$5,2))&lt;S5,VALUE(LEFT([3]Capacity!$D$5:$I$5,2)),0)))/(MIN(IF(VALUE(LEFT([3]Capacity!$D$5:$I$5,2))&gt;=S5,VALUE(LEFT([3]Capacity!$D$5:$I$5,2)),MAX(VALUE(LEFT([3]Capacity!$D$5:$I$5,2)))))-MAX(IF(VALUE(LEFT([3]Capacity!$D$5:$I$5,2))&lt;S5,VALUE(LEFT([3]Capacity!$D$5:$I$5,2)),0)))),VLOOKUP(S3, [3]Capacity!$B$5:$I$35, MATCH(CONCATENATE(MIN(IF(VALUE(LEFT([3]Capacity!$D$5:$I$5,2))&gt;=S5,VALUE(LEFT([3]Capacity!$D$5:$I$5,2)),MAX(VALUE(LEFT([3]Capacity!$D$5:$I$5,2))))), " HR Capacity Credit (%)"), [3]Capacity!$B$5:$I$5, 0),0))/100)</f>
        <v>4243500</v>
      </c>
      <c r="T16" s="14">
        <f t="array" ref="T16">T4*1000*VLOOKUP(T3,[3]Capacity!$B$5:$I$35,2,0)*(IF(MIN(IF(VALUE(LEFT([3]Capacity!$D$5:$I$5,2))&gt;=T5,VALUE(LEFT([3]Capacity!$D$5:$I$5,2)),MAX(VALUE(LEFT([3]Capacity!$D$5:$I$5,2)))))&gt;MAX(IF(VALUE(LEFT([3]Capacity!$D$5:$I$5,2))&lt;T5,VALUE(LEFT([3]Capacity!$D$5:$I$5,2)),0)),IF(MAX(IF(VALUE(LEFT([3]Capacity!$D$5:$I$5,2))&lt;T5,VALUE(LEFT([3]Capacity!$D$5:$I$5,2)),0))&gt;0, VLOOKUP(T3, [3]Capacity!$B$5:$I$35, MATCH(CONCATENATE(MAX(IF(VALUE(LEFT([3]Capacity!$D$5:$I$5,2))&lt;T5,VALUE(LEFT([3]Capacity!$D$5:$I$5,2)),0)), " HR Capacity Credit (%)"), [3]Capacity!$B$5:$I$5, 0),0), 0)+(VLOOKUP(T3, [3]Capacity!$B$5:$I$35, MATCH(CONCATENATE(MIN(IF(VALUE(LEFT([3]Capacity!$D$5:$I$5,2))&gt;=T5,VALUE(LEFT([3]Capacity!$D$5:$I$5,2)),MAX(VALUE(LEFT([3]Capacity!$D$5:$I$5,2))))), " HR Capacity Credit (%)"), [3]Capacity!$B$5:$I$5, 0),0)-IF(MAX(IF(VALUE(LEFT([3]Capacity!$D$5:$I$5,2))&lt;T5,VALUE(LEFT([3]Capacity!$D$5:$I$5,2)),0))&gt;0, VLOOKUP(T3, [3]Capacity!$B$5:$I$35, MATCH(CONCATENATE(MAX(IF(VALUE(LEFT([3]Capacity!$D$5:$I$5,2))&lt;T5,VALUE(LEFT([3]Capacity!$D$5:$I$5,2)),0)), " HR Capacity Credit (%)"), [3]Capacity!$B$5:$I$5, 0),0), 0))*((T5-MAX(IF(VALUE(LEFT([3]Capacity!$D$5:$I$5,2))&lt;T5,VALUE(LEFT([3]Capacity!$D$5:$I$5,2)),0)))/(MIN(IF(VALUE(LEFT([3]Capacity!$D$5:$I$5,2))&gt;=T5,VALUE(LEFT([3]Capacity!$D$5:$I$5,2)),MAX(VALUE(LEFT([3]Capacity!$D$5:$I$5,2)))))-MAX(IF(VALUE(LEFT([3]Capacity!$D$5:$I$5,2))&lt;T5,VALUE(LEFT([3]Capacity!$D$5:$I$5,2)),0)))),VLOOKUP(T3, [3]Capacity!$B$5:$I$35, MATCH(CONCATENATE(MIN(IF(VALUE(LEFT([3]Capacity!$D$5:$I$5,2))&gt;=T5,VALUE(LEFT([3]Capacity!$D$5:$I$5,2)),MAX(VALUE(LEFT([3]Capacity!$D$5:$I$5,2))))), " HR Capacity Credit (%)"), [3]Capacity!$B$5:$I$5, 0),0))/100)</f>
        <v>4305000</v>
      </c>
      <c r="U16" s="14">
        <f t="array" ref="U16">U4*1000*VLOOKUP(U3,[3]Capacity!$B$5:$I$35,2,0)*(IF(MIN(IF(VALUE(LEFT([3]Capacity!$D$5:$I$5,2))&gt;=U5,VALUE(LEFT([3]Capacity!$D$5:$I$5,2)),MAX(VALUE(LEFT([3]Capacity!$D$5:$I$5,2)))))&gt;MAX(IF(VALUE(LEFT([3]Capacity!$D$5:$I$5,2))&lt;U5,VALUE(LEFT([3]Capacity!$D$5:$I$5,2)),0)),IF(MAX(IF(VALUE(LEFT([3]Capacity!$D$5:$I$5,2))&lt;U5,VALUE(LEFT([3]Capacity!$D$5:$I$5,2)),0))&gt;0, VLOOKUP(U3, [3]Capacity!$B$5:$I$35, MATCH(CONCATENATE(MAX(IF(VALUE(LEFT([3]Capacity!$D$5:$I$5,2))&lt;U5,VALUE(LEFT([3]Capacity!$D$5:$I$5,2)),0)), " HR Capacity Credit (%)"), [3]Capacity!$B$5:$I$5, 0),0), 0)+(VLOOKUP(U3, [3]Capacity!$B$5:$I$35, MATCH(CONCATENATE(MIN(IF(VALUE(LEFT([3]Capacity!$D$5:$I$5,2))&gt;=U5,VALUE(LEFT([3]Capacity!$D$5:$I$5,2)),MAX(VALUE(LEFT([3]Capacity!$D$5:$I$5,2))))), " HR Capacity Credit (%)"), [3]Capacity!$B$5:$I$5, 0),0)-IF(MAX(IF(VALUE(LEFT([3]Capacity!$D$5:$I$5,2))&lt;U5,VALUE(LEFT([3]Capacity!$D$5:$I$5,2)),0))&gt;0, VLOOKUP(U3, [3]Capacity!$B$5:$I$35, MATCH(CONCATENATE(MAX(IF(VALUE(LEFT([3]Capacity!$D$5:$I$5,2))&lt;U5,VALUE(LEFT([3]Capacity!$D$5:$I$5,2)),0)), " HR Capacity Credit (%)"), [3]Capacity!$B$5:$I$5, 0),0), 0))*((U5-MAX(IF(VALUE(LEFT([3]Capacity!$D$5:$I$5,2))&lt;U5,VALUE(LEFT([3]Capacity!$D$5:$I$5,2)),0)))/(MIN(IF(VALUE(LEFT([3]Capacity!$D$5:$I$5,2))&gt;=U5,VALUE(LEFT([3]Capacity!$D$5:$I$5,2)),MAX(VALUE(LEFT([3]Capacity!$D$5:$I$5,2)))))-MAX(IF(VALUE(LEFT([3]Capacity!$D$5:$I$5,2))&lt;U5,VALUE(LEFT([3]Capacity!$D$5:$I$5,2)),0)))),VLOOKUP(U3, [3]Capacity!$B$5:$I$35, MATCH(CONCATENATE(MIN(IF(VALUE(LEFT([3]Capacity!$D$5:$I$5,2))&gt;=U5,VALUE(LEFT([3]Capacity!$D$5:$I$5,2)),MAX(VALUE(LEFT([3]Capacity!$D$5:$I$5,2))))), " HR Capacity Credit (%)"), [3]Capacity!$B$5:$I$5, 0),0))/100)</f>
        <v>4366500</v>
      </c>
      <c r="V16" s="14"/>
      <c r="W16" s="14"/>
      <c r="X16" s="14"/>
      <c r="Y16" s="14"/>
      <c r="Z16" s="14"/>
    </row>
    <row r="17" spans="1:26">
      <c r="A17" s="13" t="s">
        <v>70</v>
      </c>
      <c r="B17" s="14"/>
      <c r="C17" s="14"/>
      <c r="D17" s="14"/>
      <c r="E17" s="14"/>
      <c r="F17" s="14"/>
      <c r="G17" s="14"/>
      <c r="H17" s="14">
        <v>4498947.1758675622</v>
      </c>
      <c r="I17" s="14">
        <v>4709733.8929210873</v>
      </c>
      <c r="J17" s="14">
        <v>4895159.021425142</v>
      </c>
      <c r="K17" s="14">
        <v>5245036.4157124292</v>
      </c>
      <c r="L17" s="14">
        <v>5248663.3257176094</v>
      </c>
      <c r="M17" s="14">
        <v>5196764.8937711352</v>
      </c>
      <c r="N17" s="14">
        <v>5370477.2028044295</v>
      </c>
      <c r="O17" s="14">
        <v>5511345.1034191828</v>
      </c>
      <c r="P17" s="14">
        <v>5487952.6608705306</v>
      </c>
      <c r="Q17" s="14">
        <v>5580512.438334371</v>
      </c>
      <c r="R17" s="14">
        <v>5742355.7667455953</v>
      </c>
      <c r="S17" s="14">
        <v>5583165.5123091461</v>
      </c>
      <c r="T17" s="14">
        <v>5776285.7480319636</v>
      </c>
      <c r="U17" s="14">
        <v>5148966.0475354837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>SUM(B6:B17)</f>
        <v>26496961.642562997</v>
      </c>
      <c r="C18" s="14">
        <f>SUM(C6:C17)</f>
        <v>26525730.484860003</v>
      </c>
      <c r="D18" s="14">
        <f>SUM(D6:D17)</f>
        <v>26060266.437913001</v>
      </c>
      <c r="E18" s="14">
        <f>SUM(E6:E17)</f>
        <v>28711128.855601002</v>
      </c>
      <c r="F18" s="14">
        <f>SUM(F6:F17)</f>
        <v>29498932.649257004</v>
      </c>
      <c r="G18" s="14">
        <f>SUM(G6:G17)</f>
        <v>31659994.917882998</v>
      </c>
      <c r="H18" s="14">
        <f>SUM(H6:H17)</f>
        <v>34745751.346726567</v>
      </c>
      <c r="I18" s="14">
        <f>SUM(I6:I17)</f>
        <v>36016286.895565093</v>
      </c>
      <c r="J18" s="14">
        <f>SUM(J6:J17)</f>
        <v>37986304.734929144</v>
      </c>
      <c r="K18" s="14">
        <f>SUM(K6:K17)</f>
        <v>39087234.046522431</v>
      </c>
      <c r="L18" s="14">
        <f>SUM(L6:L17)</f>
        <v>38736059.759575605</v>
      </c>
      <c r="M18" s="14">
        <f>SUM(M6:M17)</f>
        <v>40300305.27405414</v>
      </c>
      <c r="N18" s="14">
        <f>SUM(N6:N17)</f>
        <v>42064795.398638427</v>
      </c>
      <c r="O18" s="14">
        <f>SUM(O6:O17)</f>
        <v>41743408.713040188</v>
      </c>
      <c r="P18" s="14">
        <f>SUM(P6:P17)</f>
        <v>42250410.689997531</v>
      </c>
      <c r="Q18" s="14">
        <f>SUM(Q6:Q17)</f>
        <v>43786565.59576837</v>
      </c>
      <c r="R18" s="14">
        <f>SUM(R6:R17)</f>
        <v>45379705.494087599</v>
      </c>
      <c r="S18" s="14">
        <f>SUM(S6:S17)</f>
        <v>44637788.339990161</v>
      </c>
      <c r="T18" s="14">
        <f>SUM(T6:T17)</f>
        <v>46979822.291114964</v>
      </c>
      <c r="U18" s="14">
        <f>SUM(U6:U17)</f>
        <v>43233522.31332548</v>
      </c>
      <c r="V18" s="14">
        <f>SUM(V6:V17)</f>
        <v>20236600.567808997</v>
      </c>
      <c r="W18" s="14">
        <f>(V18+X18)/2</f>
        <v>20229743.053305499</v>
      </c>
      <c r="X18" s="14">
        <f>SUM(X6:X17)</f>
        <v>20222885.538801998</v>
      </c>
      <c r="Y18" s="14">
        <f t="shared" ref="Y18:Y61" si="2">(X18+Z18)/2</f>
        <v>20156985.947914496</v>
      </c>
      <c r="Z18" s="14">
        <f>SUM(Z6:Z17)</f>
        <v>20091086.357026998</v>
      </c>
    </row>
    <row r="19" spans="1:26">
      <c r="A19" s="13" t="s">
        <v>9</v>
      </c>
      <c r="B19" s="14">
        <f>B18/B4/1000</f>
        <v>132.48480821281498</v>
      </c>
      <c r="C19" s="14">
        <f>C18/C4/1000</f>
        <v>132.62865242430001</v>
      </c>
      <c r="D19" s="14">
        <f>D18/D4/1000</f>
        <v>130.30133218956499</v>
      </c>
      <c r="E19" s="14">
        <f>E18/E4/1000</f>
        <v>143.55564427800499</v>
      </c>
      <c r="F19" s="14">
        <f>F18/F4/1000</f>
        <v>147.49466324628503</v>
      </c>
      <c r="G19" s="14">
        <f>G18/G4/1000</f>
        <v>158.29997458941497</v>
      </c>
      <c r="H19" s="14">
        <f>H18/H4/1000</f>
        <v>173.72875673363282</v>
      </c>
      <c r="I19" s="14">
        <f>I18/I4/1000</f>
        <v>180.08143447782547</v>
      </c>
      <c r="J19" s="14">
        <f>J18/J4/1000</f>
        <v>189.93152367464572</v>
      </c>
      <c r="K19" s="14">
        <f>K18/K4/1000</f>
        <v>195.43617023261214</v>
      </c>
      <c r="L19" s="14">
        <f>L18/L4/1000</f>
        <v>193.68029879787804</v>
      </c>
      <c r="M19" s="14">
        <f>M18/M4/1000</f>
        <v>201.50152637027071</v>
      </c>
      <c r="N19" s="14">
        <f>N18/N4/1000</f>
        <v>210.32397699319213</v>
      </c>
      <c r="O19" s="14">
        <f>O18/O4/1000</f>
        <v>208.71704356520092</v>
      </c>
      <c r="P19" s="14">
        <f>P18/P4/1000</f>
        <v>211.25205344998767</v>
      </c>
      <c r="Q19" s="14">
        <f>Q18/Q4/1000</f>
        <v>218.93282797884186</v>
      </c>
      <c r="R19" s="14">
        <f>R18/R4/1000</f>
        <v>226.89852747043798</v>
      </c>
      <c r="S19" s="14">
        <f>S18/S4/1000</f>
        <v>223.18894169995082</v>
      </c>
      <c r="T19" s="14">
        <f>T18/T4/1000</f>
        <v>234.8991114555748</v>
      </c>
      <c r="U19" s="14">
        <f>U18/U4/1000</f>
        <v>216.16761156662739</v>
      </c>
      <c r="V19" s="14">
        <f>V18/V4/1000</f>
        <v>101.18300283904499</v>
      </c>
      <c r="W19" s="14">
        <f t="shared" ref="W19:W61" si="3">(V19+X19)/2</f>
        <v>101.14871526652749</v>
      </c>
      <c r="X19" s="14">
        <f>X18/X4/1000</f>
        <v>101.11442769400999</v>
      </c>
      <c r="Y19" s="14">
        <f t="shared" si="2"/>
        <v>100.78492973957249</v>
      </c>
      <c r="Z19" s="14">
        <f>Z18/Z4/1000</f>
        <v>100.45543178513499</v>
      </c>
    </row>
    <row r="20" spans="1:26">
      <c r="A20" s="13" t="s">
        <v>10</v>
      </c>
      <c r="B20" s="14">
        <f>B19/B5</f>
        <v>33.121202053203746</v>
      </c>
      <c r="C20" s="14">
        <f>C19/B5</f>
        <v>33.157163106075004</v>
      </c>
      <c r="D20" s="14">
        <f>D19/B5</f>
        <v>32.575333047391247</v>
      </c>
      <c r="E20" s="14">
        <f>E19/B5</f>
        <v>35.888911069501248</v>
      </c>
      <c r="F20" s="14">
        <f>F19/B5</f>
        <v>36.873665811571257</v>
      </c>
      <c r="G20" s="14">
        <f>G19/B5</f>
        <v>39.574993647353743</v>
      </c>
      <c r="H20" s="14">
        <f>H19/B5</f>
        <v>43.432189183408205</v>
      </c>
      <c r="I20" s="14">
        <f>I19/B5</f>
        <v>45.020358619456367</v>
      </c>
      <c r="J20" s="14">
        <f>J19/B5</f>
        <v>47.482880918661429</v>
      </c>
      <c r="K20" s="14">
        <f>K19/B5</f>
        <v>48.859042558153035</v>
      </c>
      <c r="L20" s="14">
        <f>L19/B5</f>
        <v>48.420074699469509</v>
      </c>
      <c r="M20" s="14">
        <f>M19/B5</f>
        <v>50.375381592567678</v>
      </c>
      <c r="N20" s="14">
        <f>N19/B5</f>
        <v>52.580994248298033</v>
      </c>
      <c r="O20" s="14">
        <f>O19/B5</f>
        <v>52.179260891300231</v>
      </c>
      <c r="P20" s="14">
        <f>P19/B5</f>
        <v>52.813013362496918</v>
      </c>
      <c r="Q20" s="14">
        <f>Q19/B5</f>
        <v>54.733206994710464</v>
      </c>
      <c r="R20" s="14">
        <f>R19/B5</f>
        <v>56.724631867609496</v>
      </c>
      <c r="S20" s="14">
        <f>S19/B5</f>
        <v>55.797235424987704</v>
      </c>
      <c r="T20" s="14">
        <f>T19/B5</f>
        <v>58.724777863893699</v>
      </c>
      <c r="U20" s="14">
        <f>U19/B5</f>
        <v>54.041902891656846</v>
      </c>
      <c r="V20" s="14">
        <f>V19/V5</f>
        <v>97.291348883697097</v>
      </c>
      <c r="W20" s="14">
        <f t="shared" si="3"/>
        <v>98.702321815120825</v>
      </c>
      <c r="X20" s="14">
        <f>X19/X5</f>
        <v>100.11329474654454</v>
      </c>
      <c r="Y20" s="14">
        <f t="shared" si="2"/>
        <v>113.6360345790539</v>
      </c>
      <c r="Z20" s="14">
        <f>Z19/Z5</f>
        <v>127.15877441156327</v>
      </c>
    </row>
    <row r="21" spans="1:26">
      <c r="A21" s="13" t="s">
        <v>11</v>
      </c>
      <c r="B21" s="15">
        <v>363.67966969744799</v>
      </c>
      <c r="C21" s="15">
        <v>364.06240132010419</v>
      </c>
      <c r="D21" s="15">
        <v>364.49856487296881</v>
      </c>
      <c r="E21" s="15">
        <v>358.58048787077081</v>
      </c>
      <c r="F21" s="15">
        <v>346.48925604835421</v>
      </c>
      <c r="G21" s="15">
        <v>340.28323955653133</v>
      </c>
      <c r="H21" s="15">
        <v>346.64939166384369</v>
      </c>
      <c r="I21" s="15">
        <v>352.6975868012708</v>
      </c>
      <c r="J21" s="15">
        <v>346.05270076719802</v>
      </c>
      <c r="K21" s="15">
        <v>359.31553719688537</v>
      </c>
      <c r="L21" s="15">
        <v>365.54380978025</v>
      </c>
      <c r="M21" s="15">
        <v>356.13873523825009</v>
      </c>
      <c r="N21" s="15">
        <v>358.10457508183327</v>
      </c>
      <c r="O21" s="15">
        <v>365.67681149746869</v>
      </c>
      <c r="P21" s="15">
        <v>396.40875023514587</v>
      </c>
      <c r="Q21" s="15">
        <v>397.24039866770829</v>
      </c>
      <c r="R21" s="15">
        <v>383.85033501989579</v>
      </c>
      <c r="S21" s="15">
        <v>398.10253131564582</v>
      </c>
      <c r="T21" s="15">
        <v>384.53570857742722</v>
      </c>
      <c r="U21" s="15">
        <v>411.78428394307298</v>
      </c>
      <c r="V21" s="15">
        <v>556.90354085124204</v>
      </c>
      <c r="W21" s="15">
        <f t="shared" si="3"/>
        <v>564.07650636332733</v>
      </c>
      <c r="X21" s="15">
        <v>571.24947187541272</v>
      </c>
      <c r="Y21" s="15">
        <f t="shared" si="2"/>
        <v>633.30941414184667</v>
      </c>
      <c r="Z21" s="15">
        <v>695.36935640828062</v>
      </c>
    </row>
    <row r="22" spans="1:26">
      <c r="A22" s="13" t="s">
        <v>71</v>
      </c>
      <c r="B22" s="16">
        <v>4.0089815718008843</v>
      </c>
      <c r="C22" s="16">
        <v>2.5451301408860099</v>
      </c>
      <c r="D22" s="16">
        <v>2.3184108647362951</v>
      </c>
      <c r="E22" s="16">
        <v>0.99436858300480024</v>
      </c>
      <c r="F22" s="16">
        <v>-1.164433992886468</v>
      </c>
      <c r="G22" s="16">
        <v>-2.398993999050882</v>
      </c>
      <c r="H22" s="16">
        <v>-2.7387953008657289</v>
      </c>
      <c r="I22" s="16">
        <v>-3.5963267969623032</v>
      </c>
      <c r="J22" s="16">
        <v>-3.3981453860786042</v>
      </c>
      <c r="K22" s="16">
        <v>-5.6848794567484449</v>
      </c>
      <c r="L22" s="16">
        <v>-4.7274912047734077</v>
      </c>
      <c r="M22" s="16">
        <v>-5.3544022551647883</v>
      </c>
      <c r="N22" s="16">
        <v>-6.7052647285040052</v>
      </c>
      <c r="O22" s="16">
        <v>-5.3272177654946349</v>
      </c>
      <c r="P22" s="16">
        <v>-3.32325855684247</v>
      </c>
      <c r="Q22" s="16">
        <v>-4.0150056558038214</v>
      </c>
      <c r="R22" s="16">
        <v>-2.6253761626916732</v>
      </c>
      <c r="S22" s="16">
        <v>-0.71438162196801624</v>
      </c>
      <c r="T22" s="16">
        <v>-6.4499096380022831E-3</v>
      </c>
      <c r="U22" s="16">
        <v>0.64040051801645081</v>
      </c>
      <c r="V22" s="16">
        <v>-20.730015913325332</v>
      </c>
      <c r="W22" s="16">
        <f t="shared" si="3"/>
        <v>-20.74969214341948</v>
      </c>
      <c r="X22" s="16">
        <v>-20.769368373513629</v>
      </c>
      <c r="Y22" s="16">
        <f t="shared" si="2"/>
        <v>-20.888699908842735</v>
      </c>
      <c r="Z22" s="16">
        <v>-21.008031444171841</v>
      </c>
    </row>
    <row r="23" spans="1:26">
      <c r="A23" s="13" t="s">
        <v>72</v>
      </c>
      <c r="B23" s="16">
        <v>128.60093939589271</v>
      </c>
      <c r="C23" s="16">
        <v>128.7284458444033</v>
      </c>
      <c r="D23" s="16">
        <v>126.472728048877</v>
      </c>
      <c r="E23" s="16">
        <v>148.83861898518259</v>
      </c>
      <c r="F23" s="16">
        <v>170.49617571402101</v>
      </c>
      <c r="G23" s="16">
        <v>187.4673402243819</v>
      </c>
      <c r="H23" s="16">
        <v>175.30321182464471</v>
      </c>
      <c r="I23" s="16">
        <v>172.67470276726269</v>
      </c>
      <c r="J23" s="16">
        <v>188.38078349563509</v>
      </c>
      <c r="K23" s="16">
        <v>177.70730581449621</v>
      </c>
      <c r="L23" s="16">
        <v>169.17389125377511</v>
      </c>
      <c r="M23" s="16">
        <v>182.6815232490799</v>
      </c>
      <c r="N23" s="16">
        <v>186.68426540428251</v>
      </c>
      <c r="O23" s="16">
        <v>182.09191694271891</v>
      </c>
      <c r="P23" s="16">
        <v>157.9290904513349</v>
      </c>
      <c r="Q23" s="16">
        <v>160.96871310916171</v>
      </c>
      <c r="R23" s="16">
        <v>176.52664019301571</v>
      </c>
      <c r="S23" s="16">
        <v>164.99893500059599</v>
      </c>
      <c r="T23" s="16">
        <v>180.47360896684339</v>
      </c>
      <c r="U23" s="16">
        <v>153.07174360254331</v>
      </c>
      <c r="V23" s="16">
        <v>646.7754596329878</v>
      </c>
      <c r="W23" s="16">
        <f t="shared" si="3"/>
        <v>647.03305472325155</v>
      </c>
      <c r="X23" s="16">
        <v>647.29064981351519</v>
      </c>
      <c r="Y23" s="16">
        <f t="shared" si="2"/>
        <v>649.2516722228695</v>
      </c>
      <c r="Z23" s="16">
        <v>651.21269463222393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3"/>
        <v>0</v>
      </c>
      <c r="X24" s="14"/>
      <c r="Y24" s="14">
        <f t="shared" si="2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3"/>
        <v>0</v>
      </c>
      <c r="X25" s="14"/>
      <c r="Y25" s="14">
        <f t="shared" si="2"/>
        <v>0</v>
      </c>
      <c r="Z25" s="14"/>
    </row>
    <row r="26" spans="1:26">
      <c r="A26" s="13" t="s">
        <v>75</v>
      </c>
      <c r="B26" s="16">
        <v>1.8198974377603809</v>
      </c>
      <c r="C26" s="16">
        <v>1.123598559895769</v>
      </c>
      <c r="D26" s="16">
        <v>0.58319278658167728</v>
      </c>
      <c r="E26" s="16">
        <v>1.9334653795390571</v>
      </c>
      <c r="F26" s="16">
        <v>1.121639557754077</v>
      </c>
      <c r="G26" s="16">
        <v>2.39404773868125</v>
      </c>
      <c r="H26" s="16">
        <v>1.279101242807331</v>
      </c>
      <c r="I26" s="16">
        <v>1.3106029388072791</v>
      </c>
      <c r="J26" s="16">
        <v>2.3421439574810141</v>
      </c>
      <c r="K26" s="16">
        <v>1.427808654740629</v>
      </c>
      <c r="L26" s="16">
        <v>0.58802672747820706</v>
      </c>
      <c r="M26" s="16">
        <v>2.7981035730390502</v>
      </c>
      <c r="N26" s="16">
        <v>3.285901620719955</v>
      </c>
      <c r="O26" s="16">
        <v>2.2660055234812129</v>
      </c>
      <c r="P26" s="16">
        <v>1.290047376900173</v>
      </c>
      <c r="Q26" s="16">
        <v>1.8019168670887169</v>
      </c>
      <c r="R26" s="16">
        <v>3.216282293690607</v>
      </c>
      <c r="S26" s="16">
        <v>2.4261568810790681</v>
      </c>
      <c r="T26" s="16">
        <v>4.01419230485158</v>
      </c>
      <c r="U26" s="16">
        <v>1.6301927496215201</v>
      </c>
      <c r="V26" s="16">
        <v>1.4535132635892709</v>
      </c>
      <c r="W26" s="16">
        <f t="shared" si="3"/>
        <v>1.4535413153925014</v>
      </c>
      <c r="X26" s="16">
        <v>1.4535693671957319</v>
      </c>
      <c r="Y26" s="16">
        <f t="shared" si="2"/>
        <v>1.4552871955889906</v>
      </c>
      <c r="Z26" s="16">
        <v>1.457005023982249</v>
      </c>
    </row>
    <row r="27" spans="1:26">
      <c r="A27" s="13" t="s">
        <v>76</v>
      </c>
      <c r="B27" s="16">
        <v>0.24321860910588239</v>
      </c>
      <c r="C27" s="16">
        <v>0.21388312581451649</v>
      </c>
      <c r="D27" s="16">
        <v>0.13645318185199029</v>
      </c>
      <c r="E27" s="16">
        <v>0.32005124812957653</v>
      </c>
      <c r="F27" s="16">
        <v>0.18822790913909851</v>
      </c>
      <c r="G27" s="16">
        <v>0.37280000880000003</v>
      </c>
      <c r="H27" s="16">
        <v>0.1733789752664994</v>
      </c>
      <c r="I27" s="16">
        <v>0.18061018170091989</v>
      </c>
      <c r="J27" s="16">
        <v>0.249471154037822</v>
      </c>
      <c r="K27" s="16">
        <v>0.1899763915572012</v>
      </c>
      <c r="L27" s="16">
        <v>0.1003413046917383</v>
      </c>
      <c r="M27" s="16">
        <v>0.431836733877551</v>
      </c>
      <c r="N27" s="16">
        <v>0.49374998999999992</v>
      </c>
      <c r="O27" s="16">
        <v>0.34849832901542988</v>
      </c>
      <c r="P27" s="16">
        <v>0.19227902440309991</v>
      </c>
      <c r="Q27" s="16">
        <v>0.20576870182445009</v>
      </c>
      <c r="R27" s="16">
        <v>0.27864488255302722</v>
      </c>
      <c r="S27" s="16">
        <v>0.16560219328875769</v>
      </c>
      <c r="T27" s="16">
        <v>0.20270765846792899</v>
      </c>
      <c r="U27" s="16">
        <v>0.14533043132644419</v>
      </c>
      <c r="V27" s="16">
        <v>0.18941194779835371</v>
      </c>
      <c r="W27" s="16">
        <f t="shared" si="3"/>
        <v>0.191989417107608</v>
      </c>
      <c r="X27" s="16">
        <v>0.19456688641686229</v>
      </c>
      <c r="Y27" s="16">
        <f t="shared" si="2"/>
        <v>0.25448656113206397</v>
      </c>
      <c r="Z27" s="16">
        <v>0.31440623584726568</v>
      </c>
    </row>
    <row r="28" spans="1:26">
      <c r="A28" s="13" t="s">
        <v>77</v>
      </c>
      <c r="B28" s="15">
        <v>290943.73575795838</v>
      </c>
      <c r="C28" s="15">
        <v>291249.92105608329</v>
      </c>
      <c r="D28" s="15">
        <v>291598.85189837503</v>
      </c>
      <c r="E28" s="15">
        <v>286864.39029661659</v>
      </c>
      <c r="F28" s="15">
        <v>277191.40483868332</v>
      </c>
      <c r="G28" s="15">
        <v>272226.59164522501</v>
      </c>
      <c r="H28" s="15">
        <v>277319.51333107502</v>
      </c>
      <c r="I28" s="15">
        <v>282158.06944101659</v>
      </c>
      <c r="J28" s="15">
        <v>276842.16061375837</v>
      </c>
      <c r="K28" s="15">
        <v>287452.42975750827</v>
      </c>
      <c r="L28" s="15">
        <v>292435.04782420001</v>
      </c>
      <c r="M28" s="15">
        <v>284910.98819060001</v>
      </c>
      <c r="N28" s="15">
        <v>286483.66006546671</v>
      </c>
      <c r="O28" s="15">
        <v>292541.44919797499</v>
      </c>
      <c r="P28" s="15">
        <v>317127.00018811668</v>
      </c>
      <c r="Q28" s="15">
        <v>317792.31893416669</v>
      </c>
      <c r="R28" s="15">
        <v>307080.26801591658</v>
      </c>
      <c r="S28" s="15">
        <v>318482.02505251672</v>
      </c>
      <c r="T28" s="15">
        <v>307628.56686194171</v>
      </c>
      <c r="U28" s="15">
        <v>329427.42715445842</v>
      </c>
      <c r="V28" s="15">
        <v>115835.9364970583</v>
      </c>
      <c r="W28" s="15">
        <f t="shared" si="3"/>
        <v>115614.1649079458</v>
      </c>
      <c r="X28" s="15">
        <v>115392.3933188333</v>
      </c>
      <c r="Y28" s="15">
        <f t="shared" si="2"/>
        <v>112630.37581567079</v>
      </c>
      <c r="Z28" s="15">
        <v>109868.3583125083</v>
      </c>
    </row>
    <row r="29" spans="1:26">
      <c r="A29" s="13" t="s">
        <v>78</v>
      </c>
      <c r="B29" s="15">
        <v>127719.10472237501</v>
      </c>
      <c r="C29" s="15">
        <v>123150.3506225</v>
      </c>
      <c r="D29" s="15">
        <v>118858.4774854584</v>
      </c>
      <c r="E29" s="15">
        <v>135757.97463069999</v>
      </c>
      <c r="F29" s="15">
        <v>136501.8089491</v>
      </c>
      <c r="G29" s="15">
        <v>142702.8294883917</v>
      </c>
      <c r="H29" s="15">
        <v>138568.96704149171</v>
      </c>
      <c r="I29" s="15">
        <v>136350.97600668331</v>
      </c>
      <c r="J29" s="15">
        <v>140330.8790565083</v>
      </c>
      <c r="K29" s="15">
        <v>134499.38792042501</v>
      </c>
      <c r="L29" s="15">
        <v>127097.36246295</v>
      </c>
      <c r="M29" s="15">
        <v>138561.98380301669</v>
      </c>
      <c r="N29" s="15">
        <v>139762.13727305</v>
      </c>
      <c r="O29" s="15">
        <v>136188.06721097499</v>
      </c>
      <c r="P29" s="15">
        <v>123956.7431723667</v>
      </c>
      <c r="Q29" s="15">
        <v>124294.8657746667</v>
      </c>
      <c r="R29" s="15">
        <v>130916.8952260833</v>
      </c>
      <c r="S29" s="15">
        <v>125249.04085685</v>
      </c>
      <c r="T29" s="15">
        <v>129680.066102525</v>
      </c>
      <c r="U29" s="15">
        <v>119890.79325145829</v>
      </c>
      <c r="V29" s="15">
        <v>87694.498748391678</v>
      </c>
      <c r="W29" s="15">
        <f t="shared" si="3"/>
        <v>87490.289356654175</v>
      </c>
      <c r="X29" s="15">
        <v>87286.079964916673</v>
      </c>
      <c r="Y29" s="15">
        <f t="shared" si="2"/>
        <v>84650.832709004171</v>
      </c>
      <c r="Z29" s="15">
        <v>82015.585453091669</v>
      </c>
    </row>
    <row r="30" spans="1:26">
      <c r="A30" s="13" t="s">
        <v>79</v>
      </c>
      <c r="B30" s="15">
        <v>163224.63103558341</v>
      </c>
      <c r="C30" s="15">
        <v>168099.57043358331</v>
      </c>
      <c r="D30" s="15">
        <v>172740.37441291669</v>
      </c>
      <c r="E30" s="15">
        <v>151106.41566591669</v>
      </c>
      <c r="F30" s="15">
        <v>140689.59588958329</v>
      </c>
      <c r="G30" s="15">
        <v>129523.7621568333</v>
      </c>
      <c r="H30" s="15">
        <v>138750.54628958329</v>
      </c>
      <c r="I30" s="15">
        <v>145807.09343433331</v>
      </c>
      <c r="J30" s="15">
        <v>136511.28155725001</v>
      </c>
      <c r="K30" s="15">
        <v>152953.04183708329</v>
      </c>
      <c r="L30" s="15">
        <v>165337.68536125001</v>
      </c>
      <c r="M30" s="15">
        <v>146349.00438758329</v>
      </c>
      <c r="N30" s="15">
        <v>146721.52279241671</v>
      </c>
      <c r="O30" s="15">
        <v>156353.381987</v>
      </c>
      <c r="P30" s="15">
        <v>193170.25701574999</v>
      </c>
      <c r="Q30" s="15">
        <v>193497.4531595</v>
      </c>
      <c r="R30" s="15">
        <v>176163.37278983329</v>
      </c>
      <c r="S30" s="15">
        <v>193232.98419566671</v>
      </c>
      <c r="T30" s="15">
        <v>177948.5007594167</v>
      </c>
      <c r="U30" s="15">
        <v>209536.63390300001</v>
      </c>
      <c r="V30" s="15">
        <v>28141.437748666671</v>
      </c>
      <c r="W30" s="15">
        <f t="shared" si="3"/>
        <v>28123.875551291669</v>
      </c>
      <c r="X30" s="15">
        <v>28106.31335391667</v>
      </c>
      <c r="Y30" s="15">
        <f t="shared" si="2"/>
        <v>27979.543106666672</v>
      </c>
      <c r="Z30" s="15">
        <v>27852.772859416669</v>
      </c>
    </row>
    <row r="31" spans="1:26">
      <c r="A31" s="13" t="s">
        <v>80</v>
      </c>
      <c r="B31" s="15">
        <v>197499.37779916669</v>
      </c>
      <c r="C31" s="15">
        <v>201556.08312525001</v>
      </c>
      <c r="D31" s="15">
        <v>205198.80194450001</v>
      </c>
      <c r="E31" s="15">
        <v>184866.02444891669</v>
      </c>
      <c r="F31" s="15">
        <v>171575.23766783331</v>
      </c>
      <c r="G31" s="15">
        <v>161649.36955841671</v>
      </c>
      <c r="H31" s="15">
        <v>169776.5019981667</v>
      </c>
      <c r="I31" s="15">
        <v>178067.38638933329</v>
      </c>
      <c r="J31" s="15">
        <v>168579.87230824999</v>
      </c>
      <c r="K31" s="15">
        <v>186172.04416650001</v>
      </c>
      <c r="L31" s="15">
        <v>197983.36609150001</v>
      </c>
      <c r="M31" s="15">
        <v>180694.18395858339</v>
      </c>
      <c r="N31" s="15">
        <v>181854.76276625</v>
      </c>
      <c r="O31" s="15">
        <v>190969.69830358331</v>
      </c>
      <c r="P31" s="15">
        <v>230457.01279549999</v>
      </c>
      <c r="Q31" s="15">
        <v>231710.79861200001</v>
      </c>
      <c r="R31" s="15">
        <v>213834.87201675001</v>
      </c>
      <c r="S31" s="15">
        <v>231892.85583191671</v>
      </c>
      <c r="T31" s="15">
        <v>216374.265273</v>
      </c>
      <c r="U31" s="15">
        <v>249477.471514</v>
      </c>
      <c r="V31" s="15">
        <v>40057.418962000003</v>
      </c>
      <c r="W31" s="15">
        <f t="shared" si="3"/>
        <v>40021.623222374998</v>
      </c>
      <c r="X31" s="15">
        <v>39985.827482749999</v>
      </c>
      <c r="Y31" s="15">
        <f t="shared" si="2"/>
        <v>39621.705058583335</v>
      </c>
      <c r="Z31" s="15">
        <v>39257.582634416671</v>
      </c>
    </row>
    <row r="32" spans="1:26">
      <c r="A32" s="13" t="s">
        <v>81</v>
      </c>
      <c r="B32" s="14">
        <v>20199069.517685</v>
      </c>
      <c r="C32" s="14">
        <v>21126209.986786</v>
      </c>
      <c r="D32" s="14">
        <v>21371211.264327001</v>
      </c>
      <c r="E32" s="14">
        <v>22306645.260738999</v>
      </c>
      <c r="F32" s="14">
        <v>24186826.101002999</v>
      </c>
      <c r="G32" s="14">
        <v>24669271.054917999</v>
      </c>
      <c r="H32" s="14">
        <v>24788399.492858</v>
      </c>
      <c r="I32" s="14">
        <v>25817585.033468999</v>
      </c>
      <c r="J32" s="14">
        <v>26288961.091017999</v>
      </c>
      <c r="K32" s="14">
        <v>28239238.610303</v>
      </c>
      <c r="L32" s="14">
        <v>28906784.225343999</v>
      </c>
      <c r="M32" s="14">
        <v>27702768.393592998</v>
      </c>
      <c r="N32" s="14">
        <v>28609984.027987</v>
      </c>
      <c r="O32" s="14">
        <v>29488024.215964001</v>
      </c>
      <c r="P32" s="14">
        <v>31273071.232505001</v>
      </c>
      <c r="Q32" s="14">
        <v>32077356.191923</v>
      </c>
      <c r="R32" s="14">
        <v>31658925.299403999</v>
      </c>
      <c r="S32" s="14">
        <v>32048896.593743999</v>
      </c>
      <c r="T32" s="14">
        <v>32116403.736749999</v>
      </c>
      <c r="U32" s="14">
        <v>31914372.398148999</v>
      </c>
      <c r="V32" s="14">
        <v>19031582.267156001</v>
      </c>
      <c r="W32" s="14">
        <f t="shared" si="3"/>
        <v>19027508.241292</v>
      </c>
      <c r="X32" s="14">
        <v>19023434.215427998</v>
      </c>
      <c r="Y32" s="14">
        <f t="shared" si="2"/>
        <v>18993119.006297</v>
      </c>
      <c r="Z32" s="14">
        <v>18962803.797166001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3"/>
        <v>0</v>
      </c>
      <c r="X33" s="14"/>
      <c r="Y33" s="14">
        <f t="shared" si="2"/>
        <v>0</v>
      </c>
      <c r="Z33" s="14"/>
    </row>
    <row r="34" spans="1:26">
      <c r="A34" s="13" t="s">
        <v>83</v>
      </c>
      <c r="B34" s="15">
        <v>1834.833333333333</v>
      </c>
      <c r="C34" s="15">
        <v>1879</v>
      </c>
      <c r="D34" s="15">
        <v>1913.25</v>
      </c>
      <c r="E34" s="15">
        <v>1704.916666666667</v>
      </c>
      <c r="F34" s="15">
        <v>1583.25</v>
      </c>
      <c r="G34" s="15">
        <v>1481.916666666667</v>
      </c>
      <c r="H34" s="15">
        <v>1564.416666666667</v>
      </c>
      <c r="I34" s="15">
        <v>1641.083333333333</v>
      </c>
      <c r="J34" s="15">
        <v>1545.166666666667</v>
      </c>
      <c r="K34" s="15">
        <v>1717.5</v>
      </c>
      <c r="L34" s="15">
        <v>1837</v>
      </c>
      <c r="M34" s="15">
        <v>1660.75</v>
      </c>
      <c r="N34" s="15">
        <v>1670.5</v>
      </c>
      <c r="O34" s="15">
        <v>1764.583333333333</v>
      </c>
      <c r="P34" s="15">
        <v>2150.5</v>
      </c>
      <c r="Q34" s="15">
        <v>2163.25</v>
      </c>
      <c r="R34" s="15">
        <v>1986.166666666667</v>
      </c>
      <c r="S34" s="15">
        <v>2171.166666666667</v>
      </c>
      <c r="T34" s="15">
        <v>2014.916666666667</v>
      </c>
      <c r="U34" s="15">
        <v>2340.583333333333</v>
      </c>
      <c r="V34" s="15">
        <v>351.33333333333331</v>
      </c>
      <c r="W34" s="15">
        <f t="shared" si="3"/>
        <v>350.41666666666663</v>
      </c>
      <c r="X34" s="15">
        <v>349.5</v>
      </c>
      <c r="Y34" s="15">
        <f t="shared" si="2"/>
        <v>349.25</v>
      </c>
      <c r="Z34" s="15">
        <v>349</v>
      </c>
    </row>
    <row r="35" spans="1:26">
      <c r="A35" s="13" t="s">
        <v>84</v>
      </c>
      <c r="B35" s="15">
        <v>6836.416666666667</v>
      </c>
      <c r="C35" s="15">
        <v>6738</v>
      </c>
      <c r="D35" s="15">
        <v>6691.666666666667</v>
      </c>
      <c r="E35" s="15">
        <v>7021.833333333333</v>
      </c>
      <c r="F35" s="15">
        <v>7112.916666666667</v>
      </c>
      <c r="G35" s="15">
        <v>7249.25</v>
      </c>
      <c r="H35" s="15">
        <v>7149.166666666667</v>
      </c>
      <c r="I35" s="15">
        <v>7088.333333333333</v>
      </c>
      <c r="J35" s="15">
        <v>7186.5</v>
      </c>
      <c r="K35" s="15">
        <v>6993.166666666667</v>
      </c>
      <c r="L35" s="15">
        <v>6829.333333333333</v>
      </c>
      <c r="M35" s="15">
        <v>7076.833333333333</v>
      </c>
      <c r="N35" s="15">
        <v>7066.833333333333</v>
      </c>
      <c r="O35" s="15">
        <v>6953.166666666667</v>
      </c>
      <c r="P35" s="15">
        <v>6536.666666666667</v>
      </c>
      <c r="Q35" s="15">
        <v>6543.25</v>
      </c>
      <c r="R35" s="15">
        <v>6730.5</v>
      </c>
      <c r="S35" s="15">
        <v>6519.416666666667</v>
      </c>
      <c r="T35" s="15">
        <v>6693.833333333333</v>
      </c>
      <c r="U35" s="15">
        <v>6317.333333333333</v>
      </c>
      <c r="V35" s="15">
        <v>4786.916666666667</v>
      </c>
      <c r="W35" s="15">
        <f t="shared" si="3"/>
        <v>4787.4583333333339</v>
      </c>
      <c r="X35" s="15">
        <v>4788</v>
      </c>
      <c r="Y35" s="15">
        <f t="shared" si="2"/>
        <v>4757.9583333333339</v>
      </c>
      <c r="Z35" s="15">
        <v>4727.916666666667</v>
      </c>
    </row>
    <row r="36" spans="1:26">
      <c r="A36" s="13" t="s">
        <v>85</v>
      </c>
      <c r="B36" s="15">
        <v>88.75</v>
      </c>
      <c r="C36" s="15">
        <v>143</v>
      </c>
      <c r="D36" s="15">
        <v>155.08333333333329</v>
      </c>
      <c r="E36" s="15">
        <v>57.25</v>
      </c>
      <c r="F36" s="15">
        <v>63.833333333333343</v>
      </c>
      <c r="G36" s="15">
        <v>28.833333333333329</v>
      </c>
      <c r="H36" s="15">
        <v>46.416666666666657</v>
      </c>
      <c r="I36" s="15">
        <v>54.583333333333343</v>
      </c>
      <c r="J36" s="15">
        <v>28.333333333333329</v>
      </c>
      <c r="K36" s="15">
        <v>49.333333333333343</v>
      </c>
      <c r="L36" s="15">
        <v>93.666666666666671</v>
      </c>
      <c r="M36" s="15">
        <v>46.416666666666657</v>
      </c>
      <c r="N36" s="15">
        <v>22.666666666666671</v>
      </c>
      <c r="O36" s="15">
        <v>42.25</v>
      </c>
      <c r="P36" s="15">
        <v>72.833333333333329</v>
      </c>
      <c r="Q36" s="15">
        <v>77.5</v>
      </c>
      <c r="R36" s="15">
        <v>43.333333333333343</v>
      </c>
      <c r="S36" s="15">
        <v>69.416666666666671</v>
      </c>
      <c r="T36" s="15">
        <v>51.25</v>
      </c>
      <c r="U36" s="15">
        <v>126.0833333333333</v>
      </c>
      <c r="V36" s="15">
        <v>3621.75</v>
      </c>
      <c r="W36" s="15">
        <f t="shared" si="3"/>
        <v>3622.125</v>
      </c>
      <c r="X36" s="15">
        <v>3622.5</v>
      </c>
      <c r="Y36" s="15">
        <f t="shared" si="2"/>
        <v>3652.7916666666665</v>
      </c>
      <c r="Z36" s="15">
        <v>3683.083333333333</v>
      </c>
    </row>
    <row r="37" spans="1:26">
      <c r="A37" s="13" t="s">
        <v>86</v>
      </c>
      <c r="B37" s="15">
        <v>328.32823833068869</v>
      </c>
      <c r="C37" s="15">
        <v>318.7545681818778</v>
      </c>
      <c r="D37" s="15">
        <v>315.67232784456809</v>
      </c>
      <c r="E37" s="15">
        <v>294.00172345328622</v>
      </c>
      <c r="F37" s="15">
        <v>287.33445106483072</v>
      </c>
      <c r="G37" s="15">
        <v>304.1548771626903</v>
      </c>
      <c r="H37" s="15">
        <v>306.94881027393461</v>
      </c>
      <c r="I37" s="15">
        <v>335.85824300074012</v>
      </c>
      <c r="J37" s="15">
        <v>311.94174457963283</v>
      </c>
      <c r="K37" s="15">
        <v>353.27599534431118</v>
      </c>
      <c r="L37" s="15">
        <v>335.21294682838669</v>
      </c>
      <c r="M37" s="15">
        <v>321.98170066413371</v>
      </c>
      <c r="N37" s="15">
        <v>330.22943700236868</v>
      </c>
      <c r="O37" s="15">
        <v>313.42666243764268</v>
      </c>
      <c r="P37" s="15">
        <v>341.09933055296801</v>
      </c>
      <c r="Q37" s="15">
        <v>334.27994949959202</v>
      </c>
      <c r="R37" s="15">
        <v>331.37623392067161</v>
      </c>
      <c r="S37" s="15">
        <v>340.87806685885658</v>
      </c>
      <c r="T37" s="15">
        <v>336.61921985097979</v>
      </c>
      <c r="U37" s="15">
        <v>345.2421635650141</v>
      </c>
      <c r="V37" s="15">
        <v>118.92656661027399</v>
      </c>
      <c r="W37" s="15">
        <f t="shared" si="3"/>
        <v>116.68463863932649</v>
      </c>
      <c r="X37" s="15">
        <v>114.44271066837899</v>
      </c>
      <c r="Y37" s="15">
        <f t="shared" si="2"/>
        <v>100.92217295504661</v>
      </c>
      <c r="Z37" s="15">
        <v>87.401635241714217</v>
      </c>
    </row>
    <row r="38" spans="1:26">
      <c r="A38" s="13" t="s">
        <v>87</v>
      </c>
      <c r="B38" s="17">
        <v>0.5980405092383505</v>
      </c>
      <c r="C38" s="17">
        <v>0.61164408154970273</v>
      </c>
      <c r="D38" s="17">
        <v>0.60491429177595035</v>
      </c>
      <c r="E38" s="17">
        <v>0.54400502886203295</v>
      </c>
      <c r="F38" s="17">
        <v>0.48129628096241511</v>
      </c>
      <c r="G38" s="17">
        <v>0.46640810618878942</v>
      </c>
      <c r="H38" s="17">
        <v>0.45895733415789269</v>
      </c>
      <c r="I38" s="17">
        <v>0.48095860453129968</v>
      </c>
      <c r="J38" s="17">
        <v>0.45302100291369568</v>
      </c>
      <c r="K38" s="17">
        <v>0.49860075732419329</v>
      </c>
      <c r="L38" s="17">
        <v>0.5139170257921466</v>
      </c>
      <c r="M38" s="17">
        <v>0.49304990614990318</v>
      </c>
      <c r="N38" s="17">
        <v>0.50177013483475763</v>
      </c>
      <c r="O38" s="17">
        <v>0.4953902118950001</v>
      </c>
      <c r="P38" s="17">
        <v>0.57953236071486625</v>
      </c>
      <c r="Q38" s="17">
        <v>0.60208585399525438</v>
      </c>
      <c r="R38" s="17">
        <v>0.56383330489084471</v>
      </c>
      <c r="S38" s="17">
        <v>0.60230349181314713</v>
      </c>
      <c r="T38" s="17">
        <v>0.60727028099722058</v>
      </c>
      <c r="U38" s="17">
        <v>0.66722750488618809</v>
      </c>
      <c r="V38" s="17">
        <v>0.45835996997751488</v>
      </c>
      <c r="W38" s="17">
        <f t="shared" si="3"/>
        <v>0.46202962131608194</v>
      </c>
      <c r="X38" s="17">
        <v>0.465699272654649</v>
      </c>
      <c r="Y38" s="17">
        <f t="shared" si="2"/>
        <v>0.50120943192913658</v>
      </c>
      <c r="Z38" s="17">
        <v>0.53671959120362411</v>
      </c>
    </row>
    <row r="39" spans="1:26">
      <c r="A39" s="13" t="s">
        <v>88</v>
      </c>
      <c r="B39" s="17">
        <v>0.1020928462709285</v>
      </c>
      <c r="C39" s="17">
        <v>9.3978310502283099E-2</v>
      </c>
      <c r="D39" s="17">
        <v>9.3445585996955863E-2</v>
      </c>
      <c r="E39" s="17">
        <v>7.1531572556162715E-2</v>
      </c>
      <c r="F39" s="17">
        <v>5.6069254185692537E-2</v>
      </c>
      <c r="G39" s="17">
        <v>5.7229832572298328E-2</v>
      </c>
      <c r="H39" s="17">
        <v>6.2956621004566213E-2</v>
      </c>
      <c r="I39" s="17">
        <v>8.5676608986035213E-2</v>
      </c>
      <c r="J39" s="17">
        <v>6.2642694063926946E-2</v>
      </c>
      <c r="K39" s="17">
        <v>9.5937975646879753E-2</v>
      </c>
      <c r="L39" s="17">
        <v>9.8011796042617963E-2</v>
      </c>
      <c r="M39" s="17">
        <v>7.8162947783849426E-2</v>
      </c>
      <c r="N39" s="17">
        <v>6.6229071537290712E-2</v>
      </c>
      <c r="O39" s="17">
        <v>7.415334855403348E-2</v>
      </c>
      <c r="P39" s="17">
        <v>9.9657534246575336E-2</v>
      </c>
      <c r="Q39" s="17">
        <v>9.266848816029144E-2</v>
      </c>
      <c r="R39" s="17">
        <v>7.7701674277016741E-2</v>
      </c>
      <c r="S39" s="17">
        <v>8.3057458143074581E-2</v>
      </c>
      <c r="T39" s="17">
        <v>9.0401445966514463E-2</v>
      </c>
      <c r="U39" s="17">
        <v>0.1186722070431087</v>
      </c>
      <c r="V39" s="17">
        <v>0.14328386605783869</v>
      </c>
      <c r="W39" s="17">
        <f t="shared" si="3"/>
        <v>0.139041095890411</v>
      </c>
      <c r="X39" s="17">
        <v>0.13479832572298331</v>
      </c>
      <c r="Y39" s="17">
        <f t="shared" si="2"/>
        <v>0.12921898782343991</v>
      </c>
      <c r="Z39" s="17">
        <v>0.12363964992389651</v>
      </c>
    </row>
    <row r="40" spans="1:26">
      <c r="A40" s="13" t="s">
        <v>89</v>
      </c>
      <c r="B40" s="15">
        <v>832.33333333333337</v>
      </c>
      <c r="C40" s="15">
        <v>855.08333333333337</v>
      </c>
      <c r="D40" s="15">
        <v>874.41666666666663</v>
      </c>
      <c r="E40" s="15">
        <v>770.58333333333337</v>
      </c>
      <c r="F40" s="15">
        <v>717.08333333333337</v>
      </c>
      <c r="G40" s="15">
        <v>662.58333333333337</v>
      </c>
      <c r="H40" s="15">
        <v>706.41666666666663</v>
      </c>
      <c r="I40" s="15">
        <v>741.83333333333337</v>
      </c>
      <c r="J40" s="15">
        <v>693.75</v>
      </c>
      <c r="K40" s="15">
        <v>777.08333333333337</v>
      </c>
      <c r="L40" s="15">
        <v>837.16666666666663</v>
      </c>
      <c r="M40" s="15">
        <v>747.91666666666663</v>
      </c>
      <c r="N40" s="15">
        <v>750.66666666666663</v>
      </c>
      <c r="O40" s="15">
        <v>795.66666666666663</v>
      </c>
      <c r="P40" s="15">
        <v>984.58333333333337</v>
      </c>
      <c r="Q40" s="15">
        <v>985.5</v>
      </c>
      <c r="R40" s="15">
        <v>904.41666666666663</v>
      </c>
      <c r="S40" s="15">
        <v>993.41666666666663</v>
      </c>
      <c r="T40" s="15">
        <v>920.25</v>
      </c>
      <c r="U40" s="15">
        <v>1074.583333333333</v>
      </c>
      <c r="V40" s="15">
        <v>142</v>
      </c>
      <c r="W40" s="15">
        <f t="shared" si="3"/>
        <v>141.95833333333337</v>
      </c>
      <c r="X40" s="15">
        <v>141.91666666666671</v>
      </c>
      <c r="Y40" s="15">
        <f t="shared" si="2"/>
        <v>141.54166666666671</v>
      </c>
      <c r="Z40" s="15">
        <v>141.16666666666671</v>
      </c>
    </row>
    <row r="41" spans="1:26">
      <c r="A41" s="13" t="s">
        <v>90</v>
      </c>
      <c r="B41" s="15">
        <v>1002.5</v>
      </c>
      <c r="C41" s="15">
        <v>1023.916666666667</v>
      </c>
      <c r="D41" s="15">
        <v>1038.833333333333</v>
      </c>
      <c r="E41" s="15">
        <v>934.33333333333337</v>
      </c>
      <c r="F41" s="15">
        <v>866.16666666666663</v>
      </c>
      <c r="G41" s="15">
        <v>819.33333333333337</v>
      </c>
      <c r="H41" s="15">
        <v>858</v>
      </c>
      <c r="I41" s="15">
        <v>899.25</v>
      </c>
      <c r="J41" s="15">
        <v>851.41666666666663</v>
      </c>
      <c r="K41" s="15">
        <v>940.41666666666663</v>
      </c>
      <c r="L41" s="15">
        <v>999.83333333333337</v>
      </c>
      <c r="M41" s="15">
        <v>912.83333333333337</v>
      </c>
      <c r="N41" s="15">
        <v>919.83333333333337</v>
      </c>
      <c r="O41" s="15">
        <v>968.91666666666663</v>
      </c>
      <c r="P41" s="15">
        <v>1165.916666666667</v>
      </c>
      <c r="Q41" s="15">
        <v>1177.75</v>
      </c>
      <c r="R41" s="15">
        <v>1081.75</v>
      </c>
      <c r="S41" s="15">
        <v>1177.75</v>
      </c>
      <c r="T41" s="15">
        <v>1094.666666666667</v>
      </c>
      <c r="U41" s="15">
        <v>1266</v>
      </c>
      <c r="V41" s="15">
        <v>209.33333333333329</v>
      </c>
      <c r="W41" s="15">
        <f t="shared" si="3"/>
        <v>208.45833333333329</v>
      </c>
      <c r="X41" s="15">
        <v>207.58333333333329</v>
      </c>
      <c r="Y41" s="15">
        <f t="shared" si="2"/>
        <v>207.70833333333329</v>
      </c>
      <c r="Z41" s="15">
        <v>207.83333333333329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3"/>
        <v>0</v>
      </c>
      <c r="X42" s="14"/>
      <c r="Y42" s="14">
        <f t="shared" si="2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3"/>
        <v>0</v>
      </c>
      <c r="X43" s="14"/>
      <c r="Y43" s="14">
        <f t="shared" si="2"/>
        <v>0</v>
      </c>
      <c r="Z43" s="14"/>
    </row>
    <row r="44" spans="1:26">
      <c r="A44" s="13" t="s">
        <v>93</v>
      </c>
      <c r="B44" s="15">
        <v>6536.416666666667</v>
      </c>
      <c r="C44" s="15">
        <v>6349</v>
      </c>
      <c r="D44" s="15">
        <v>6164.666666666667</v>
      </c>
      <c r="E44" s="15">
        <v>6937.833333333333</v>
      </c>
      <c r="F44" s="15">
        <v>6959.916666666667</v>
      </c>
      <c r="G44" s="15">
        <v>7224.25</v>
      </c>
      <c r="H44" s="15">
        <v>7038.166666666667</v>
      </c>
      <c r="I44" s="15">
        <v>6951.333333333333</v>
      </c>
      <c r="J44" s="15">
        <v>7114.5</v>
      </c>
      <c r="K44" s="15">
        <v>6863.166666666667</v>
      </c>
      <c r="L44" s="15">
        <v>6540.333333333333</v>
      </c>
      <c r="M44" s="15">
        <v>7027.833333333333</v>
      </c>
      <c r="N44" s="15">
        <v>7058.833333333333</v>
      </c>
      <c r="O44" s="15">
        <v>6898.166666666667</v>
      </c>
      <c r="P44" s="15">
        <v>6333.666666666667</v>
      </c>
      <c r="Q44" s="15">
        <v>6339.25</v>
      </c>
      <c r="R44" s="15">
        <v>6616.5</v>
      </c>
      <c r="S44" s="15">
        <v>6370.416666666667</v>
      </c>
      <c r="T44" s="15">
        <v>6571.833333333333</v>
      </c>
      <c r="U44" s="15">
        <v>6141.333333333333</v>
      </c>
      <c r="V44" s="15">
        <v>4724.916666666667</v>
      </c>
      <c r="W44" s="15">
        <f t="shared" si="3"/>
        <v>4724.9583333333339</v>
      </c>
      <c r="X44" s="15">
        <v>4725</v>
      </c>
      <c r="Y44" s="15">
        <f t="shared" si="2"/>
        <v>4683.9583333333339</v>
      </c>
      <c r="Z44" s="15">
        <v>4642.916666666667</v>
      </c>
    </row>
    <row r="45" spans="1:26">
      <c r="A45" s="13" t="s">
        <v>94</v>
      </c>
      <c r="B45" s="15">
        <v>300</v>
      </c>
      <c r="C45" s="15">
        <v>389</v>
      </c>
      <c r="D45" s="15">
        <v>527</v>
      </c>
      <c r="E45" s="15">
        <v>84</v>
      </c>
      <c r="F45" s="15">
        <v>153</v>
      </c>
      <c r="G45" s="15">
        <v>25</v>
      </c>
      <c r="H45" s="15">
        <v>111</v>
      </c>
      <c r="I45" s="15">
        <v>137</v>
      </c>
      <c r="J45" s="15">
        <v>72</v>
      </c>
      <c r="K45" s="15">
        <v>130</v>
      </c>
      <c r="L45" s="15">
        <v>289</v>
      </c>
      <c r="M45" s="15">
        <v>49</v>
      </c>
      <c r="N45" s="15">
        <v>8</v>
      </c>
      <c r="O45" s="15">
        <v>55</v>
      </c>
      <c r="P45" s="15">
        <v>203</v>
      </c>
      <c r="Q45" s="15">
        <v>204</v>
      </c>
      <c r="R45" s="15">
        <v>114</v>
      </c>
      <c r="S45" s="15">
        <v>149</v>
      </c>
      <c r="T45" s="15">
        <v>122</v>
      </c>
      <c r="U45" s="15">
        <v>176</v>
      </c>
      <c r="V45" s="15">
        <v>62</v>
      </c>
      <c r="W45" s="15">
        <f t="shared" si="3"/>
        <v>62.5</v>
      </c>
      <c r="X45" s="15">
        <v>63</v>
      </c>
      <c r="Y45" s="15">
        <f t="shared" si="2"/>
        <v>74</v>
      </c>
      <c r="Z45" s="15">
        <v>85</v>
      </c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3"/>
        <v>0</v>
      </c>
      <c r="X46" s="14"/>
      <c r="Y46" s="14">
        <f t="shared" si="2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3"/>
        <v>0</v>
      </c>
      <c r="X47" s="14"/>
      <c r="Y47" s="14">
        <f t="shared" si="2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3"/>
        <v>0</v>
      </c>
      <c r="X48" s="14"/>
      <c r="Y48" s="14">
        <f t="shared" si="2"/>
        <v>0</v>
      </c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f t="shared" si="3"/>
        <v>1.389076484018265</v>
      </c>
      <c r="X49" s="16">
        <v>1.389076484018265</v>
      </c>
      <c r="Y49" s="16">
        <f t="shared" si="2"/>
        <v>1.389076484018265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f t="shared" si="3"/>
        <v>0.59881849315068492</v>
      </c>
      <c r="X50" s="16">
        <v>0.59881849315068492</v>
      </c>
      <c r="Y50" s="16">
        <f t="shared" si="2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3"/>
        <v>0</v>
      </c>
      <c r="X51" s="14"/>
      <c r="Y51" s="14">
        <f t="shared" si="2"/>
        <v>0</v>
      </c>
      <c r="Z51" s="14"/>
    </row>
    <row r="52" spans="1:26">
      <c r="A52" s="13" t="s">
        <v>101</v>
      </c>
      <c r="B52" s="16">
        <v>32.140202980913102</v>
      </c>
      <c r="C52" s="16">
        <v>30.434902133098959</v>
      </c>
      <c r="D52" s="16">
        <v>29.435367225280341</v>
      </c>
      <c r="E52" s="16">
        <v>28.31145400015231</v>
      </c>
      <c r="F52" s="16">
        <v>26.997131659746021</v>
      </c>
      <c r="G52" s="16">
        <v>26.313049340017368</v>
      </c>
      <c r="H52" s="16">
        <v>26.452509439562931</v>
      </c>
      <c r="I52" s="16">
        <v>26.516352996711969</v>
      </c>
      <c r="J52" s="16">
        <v>26.46773226374545</v>
      </c>
      <c r="K52" s="16">
        <v>26.562584751121062</v>
      </c>
      <c r="L52" s="16">
        <v>27.544807385350001</v>
      </c>
      <c r="M52" s="16">
        <v>27.61786759508006</v>
      </c>
      <c r="N52" s="16">
        <v>27.603603944330661</v>
      </c>
      <c r="O52" s="16">
        <v>28.534863107823881</v>
      </c>
      <c r="P52" s="16">
        <v>30.679661947281581</v>
      </c>
      <c r="Q52" s="16">
        <v>31.839719328964289</v>
      </c>
      <c r="R52" s="16">
        <v>31.813472887866499</v>
      </c>
      <c r="S52" s="16">
        <v>33.084228212625867</v>
      </c>
      <c r="T52" s="16">
        <v>34.377799369613783</v>
      </c>
      <c r="U52" s="16">
        <v>35.711317714183792</v>
      </c>
      <c r="V52" s="16">
        <v>35.65742708887425</v>
      </c>
      <c r="W52" s="16">
        <f t="shared" si="3"/>
        <v>35.65742708887425</v>
      </c>
      <c r="X52" s="16">
        <v>35.65742708887425</v>
      </c>
      <c r="Y52" s="16">
        <f t="shared" si="2"/>
        <v>35.65742708887425</v>
      </c>
      <c r="Z52" s="16">
        <v>35.65742708887425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f t="shared" si="3"/>
        <v>1.4186685692541861</v>
      </c>
      <c r="X53" s="16">
        <v>1.4186685692541861</v>
      </c>
      <c r="Y53" s="16">
        <f t="shared" si="2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3"/>
        <v>0</v>
      </c>
      <c r="X54" s="14"/>
      <c r="Y54" s="14">
        <f t="shared" si="2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3"/>
        <v>0</v>
      </c>
      <c r="X55" s="14"/>
      <c r="Y55" s="14">
        <f t="shared" si="2"/>
        <v>0</v>
      </c>
      <c r="Z55" s="14"/>
    </row>
    <row r="56" spans="1:26">
      <c r="A56" s="13" t="s">
        <v>105</v>
      </c>
      <c r="B56" s="16">
        <v>73.125587089197495</v>
      </c>
      <c r="C56" s="16">
        <v>75.19404585054086</v>
      </c>
      <c r="D56" s="16">
        <v>76.390401550922448</v>
      </c>
      <c r="E56" s="16">
        <v>84.154666079313728</v>
      </c>
      <c r="F56" s="16">
        <v>93.288441178676123</v>
      </c>
      <c r="G56" s="16">
        <v>95.529450068992887</v>
      </c>
      <c r="H56" s="16">
        <v>95.632852497646226</v>
      </c>
      <c r="I56" s="16">
        <v>97.42237925570214</v>
      </c>
      <c r="J56" s="16">
        <v>98.734760093383315</v>
      </c>
      <c r="K56" s="16">
        <v>101.39679739911919</v>
      </c>
      <c r="L56" s="16">
        <v>103.63605842878999</v>
      </c>
      <c r="M56" s="16">
        <v>102.85262968595229</v>
      </c>
      <c r="N56" s="16">
        <v>105.47307586838591</v>
      </c>
      <c r="O56" s="16">
        <v>105.9220032555635</v>
      </c>
      <c r="P56" s="16">
        <v>105.1929320345607</v>
      </c>
      <c r="Q56" s="16">
        <v>107.9557464384753</v>
      </c>
      <c r="R56" s="16">
        <v>108.5310835938333</v>
      </c>
      <c r="S56" s="16">
        <v>107.92479703336291</v>
      </c>
      <c r="T56" s="16">
        <v>110.5249953674397</v>
      </c>
      <c r="U56" s="16">
        <v>101.4101813687448</v>
      </c>
      <c r="V56" s="16">
        <v>104.30401703241699</v>
      </c>
      <c r="W56" s="16">
        <f t="shared" si="3"/>
        <v>104.30401703241699</v>
      </c>
      <c r="X56" s="16">
        <v>104.30401703241699</v>
      </c>
      <c r="Y56" s="16">
        <f t="shared" si="2"/>
        <v>104.30401703241699</v>
      </c>
      <c r="Z56" s="16">
        <v>104.30401703241699</v>
      </c>
    </row>
    <row r="57" spans="1:26">
      <c r="A57" s="13" t="s">
        <v>106</v>
      </c>
      <c r="B57" s="14">
        <v>72070.432665786881</v>
      </c>
      <c r="C57" s="14">
        <v>76722.87030692905</v>
      </c>
      <c r="D57" s="14">
        <v>78481.238403418683</v>
      </c>
      <c r="E57" s="14">
        <v>89340.001498523634</v>
      </c>
      <c r="F57" s="14">
        <v>103127.0398744666</v>
      </c>
      <c r="G57" s="14">
        <v>110491.088270145</v>
      </c>
      <c r="H57" s="14">
        <v>108208.4277973319</v>
      </c>
      <c r="I57" s="14">
        <v>113841.7760274894</v>
      </c>
      <c r="J57" s="14">
        <v>118413.73269703081</v>
      </c>
      <c r="K57" s="14">
        <v>127899.52769202281</v>
      </c>
      <c r="L57" s="14">
        <v>127421.0697635613</v>
      </c>
      <c r="M57" s="14">
        <v>125888.5475591221</v>
      </c>
      <c r="N57" s="14">
        <v>131621.86327851351</v>
      </c>
      <c r="O57" s="14">
        <v>132734.59788180591</v>
      </c>
      <c r="P57" s="14">
        <v>132921.6773855098</v>
      </c>
      <c r="Q57" s="14">
        <v>136539.807280526</v>
      </c>
      <c r="R57" s="14">
        <v>138173.48527325719</v>
      </c>
      <c r="S57" s="14">
        <v>133991.51163661981</v>
      </c>
      <c r="T57" s="14">
        <v>137894.21687442</v>
      </c>
      <c r="U57" s="14">
        <v>127141.5868646419</v>
      </c>
      <c r="V57" s="14">
        <v>129167.71001521579</v>
      </c>
      <c r="W57" s="14">
        <f t="shared" si="3"/>
        <v>129167.71001521579</v>
      </c>
      <c r="X57" s="14">
        <v>129167.71001521579</v>
      </c>
      <c r="Y57" s="14">
        <f t="shared" si="2"/>
        <v>129167.71001521579</v>
      </c>
      <c r="Z57" s="14">
        <v>129167.71001521579</v>
      </c>
    </row>
    <row r="58" spans="1:26">
      <c r="A58" s="13" t="s">
        <v>107</v>
      </c>
      <c r="B58" s="15">
        <v>2250</v>
      </c>
      <c r="C58" s="15">
        <v>2676</v>
      </c>
      <c r="D58" s="15">
        <v>2899</v>
      </c>
      <c r="E58" s="15">
        <v>3204</v>
      </c>
      <c r="F58" s="15">
        <v>4261</v>
      </c>
      <c r="G58" s="15">
        <v>7803</v>
      </c>
      <c r="H58" s="15">
        <v>8502</v>
      </c>
      <c r="I58" s="15">
        <v>10226</v>
      </c>
      <c r="J58" s="15">
        <v>10023</v>
      </c>
      <c r="K58" s="15">
        <v>11731</v>
      </c>
      <c r="L58" s="15">
        <v>11816</v>
      </c>
      <c r="M58" s="15">
        <v>12856</v>
      </c>
      <c r="N58" s="15">
        <v>12698</v>
      </c>
      <c r="O58" s="15">
        <v>10237</v>
      </c>
      <c r="P58" s="15">
        <v>11599</v>
      </c>
      <c r="Q58" s="15">
        <v>11509</v>
      </c>
      <c r="R58" s="15">
        <v>12432</v>
      </c>
      <c r="S58" s="15">
        <v>10865</v>
      </c>
      <c r="T58" s="15">
        <v>10834</v>
      </c>
      <c r="U58" s="15">
        <v>8290</v>
      </c>
      <c r="V58" s="15">
        <v>7243</v>
      </c>
      <c r="W58" s="15">
        <f t="shared" si="3"/>
        <v>7243</v>
      </c>
      <c r="X58" s="15">
        <v>7243</v>
      </c>
      <c r="Y58" s="15">
        <f t="shared" si="2"/>
        <v>7243</v>
      </c>
      <c r="Z58" s="15">
        <v>7243</v>
      </c>
    </row>
    <row r="59" spans="1:26">
      <c r="A59" s="13" t="s">
        <v>108</v>
      </c>
      <c r="B59" s="15">
        <v>2888</v>
      </c>
      <c r="C59" s="15">
        <v>3058</v>
      </c>
      <c r="D59" s="15">
        <v>3109</v>
      </c>
      <c r="E59" s="15">
        <v>3339</v>
      </c>
      <c r="F59" s="15">
        <v>3527</v>
      </c>
      <c r="G59" s="15">
        <v>3631</v>
      </c>
      <c r="H59" s="15">
        <v>3539</v>
      </c>
      <c r="I59" s="15">
        <v>3657</v>
      </c>
      <c r="J59" s="15">
        <v>3914</v>
      </c>
      <c r="K59" s="15">
        <v>3978</v>
      </c>
      <c r="L59" s="15">
        <v>3900</v>
      </c>
      <c r="M59" s="15">
        <v>3719</v>
      </c>
      <c r="N59" s="15">
        <v>3810</v>
      </c>
      <c r="O59" s="15">
        <v>3910</v>
      </c>
      <c r="P59" s="15">
        <v>4144</v>
      </c>
      <c r="Q59" s="15">
        <v>4050</v>
      </c>
      <c r="R59" s="15">
        <v>4277</v>
      </c>
      <c r="S59" s="15">
        <v>4323</v>
      </c>
      <c r="T59" s="15">
        <v>4362</v>
      </c>
      <c r="U59" s="15">
        <v>4494</v>
      </c>
      <c r="V59" s="15">
        <v>4494</v>
      </c>
      <c r="W59" s="15">
        <f t="shared" si="3"/>
        <v>4494</v>
      </c>
      <c r="X59" s="15">
        <v>4494</v>
      </c>
      <c r="Y59" s="15">
        <f t="shared" si="2"/>
        <v>4494</v>
      </c>
      <c r="Z59" s="15">
        <v>4494</v>
      </c>
    </row>
    <row r="60" spans="1:26">
      <c r="A60" s="13" t="s">
        <v>109</v>
      </c>
      <c r="B60" s="15">
        <v>1054</v>
      </c>
      <c r="C60" s="15">
        <v>1141</v>
      </c>
      <c r="D60" s="15">
        <v>1146</v>
      </c>
      <c r="E60" s="15">
        <v>1292</v>
      </c>
      <c r="F60" s="15">
        <v>1486</v>
      </c>
      <c r="G60" s="15">
        <v>1573</v>
      </c>
      <c r="H60" s="15">
        <v>1495</v>
      </c>
      <c r="I60" s="15">
        <v>1595</v>
      </c>
      <c r="J60" s="15">
        <v>1641</v>
      </c>
      <c r="K60" s="15">
        <v>1742</v>
      </c>
      <c r="L60" s="15">
        <v>1670</v>
      </c>
      <c r="M60" s="15">
        <v>1665</v>
      </c>
      <c r="N60" s="15">
        <v>1695</v>
      </c>
      <c r="O60" s="15">
        <v>1741</v>
      </c>
      <c r="P60" s="15">
        <v>1829</v>
      </c>
      <c r="Q60" s="15">
        <v>1746</v>
      </c>
      <c r="R60" s="15">
        <v>1886</v>
      </c>
      <c r="S60" s="15">
        <v>1802</v>
      </c>
      <c r="T60" s="15">
        <v>1827</v>
      </c>
      <c r="U60" s="15">
        <v>1770</v>
      </c>
      <c r="V60" s="15">
        <v>1728</v>
      </c>
      <c r="W60" s="15">
        <f t="shared" si="3"/>
        <v>1728</v>
      </c>
      <c r="X60" s="15">
        <v>1728</v>
      </c>
      <c r="Y60" s="15">
        <f t="shared" si="2"/>
        <v>1728</v>
      </c>
      <c r="Z60" s="15">
        <v>1728</v>
      </c>
    </row>
    <row r="61" spans="1:26">
      <c r="A61" s="13" t="s">
        <v>110</v>
      </c>
      <c r="B61" s="15">
        <v>362</v>
      </c>
      <c r="C61" s="15">
        <v>382</v>
      </c>
      <c r="D61" s="15">
        <v>394</v>
      </c>
      <c r="E61" s="15">
        <v>470</v>
      </c>
      <c r="F61" s="15">
        <v>575</v>
      </c>
      <c r="G61" s="15">
        <v>633</v>
      </c>
      <c r="H61" s="15">
        <v>614</v>
      </c>
      <c r="I61" s="15">
        <v>629</v>
      </c>
      <c r="J61" s="15">
        <v>662</v>
      </c>
      <c r="K61" s="15">
        <v>711</v>
      </c>
      <c r="L61" s="15">
        <v>734</v>
      </c>
      <c r="M61" s="15">
        <v>726</v>
      </c>
      <c r="N61" s="15">
        <v>772</v>
      </c>
      <c r="O61" s="15">
        <v>791</v>
      </c>
      <c r="P61" s="15">
        <v>761</v>
      </c>
      <c r="Q61" s="15">
        <v>789</v>
      </c>
      <c r="R61" s="15">
        <v>800</v>
      </c>
      <c r="S61" s="15">
        <v>805</v>
      </c>
      <c r="T61" s="15">
        <v>820</v>
      </c>
      <c r="U61" s="15">
        <v>709</v>
      </c>
      <c r="V61" s="15">
        <v>699</v>
      </c>
      <c r="W61" s="15">
        <f t="shared" si="3"/>
        <v>699</v>
      </c>
      <c r="X61" s="15">
        <v>699</v>
      </c>
      <c r="Y61" s="15">
        <f t="shared" si="2"/>
        <v>699</v>
      </c>
      <c r="Z61" s="15">
        <v>699</v>
      </c>
    </row>
  </sheetData>
  <conditionalFormatting sqref="A1">
    <cfRule type="expression" dxfId="163" priority="15">
      <formula>TRUE</formula>
    </cfRule>
  </conditionalFormatting>
  <conditionalFormatting sqref="A15:U15">
    <cfRule type="expression" dxfId="162" priority="23">
      <formula>TRUE</formula>
    </cfRule>
  </conditionalFormatting>
  <conditionalFormatting sqref="A17:U17">
    <cfRule type="expression" dxfId="161" priority="26">
      <formula>TRUE</formula>
    </cfRule>
  </conditionalFormatting>
  <conditionalFormatting sqref="A18:U21">
    <cfRule type="notContainsBlanks" dxfId="160" priority="14">
      <formula>LEN(TRIM(A18))&gt;0</formula>
    </cfRule>
  </conditionalFormatting>
  <conditionalFormatting sqref="A1:U1">
    <cfRule type="expression" dxfId="159" priority="20">
      <formula>TRUE</formula>
    </cfRule>
  </conditionalFormatting>
  <conditionalFormatting sqref="A21:U21">
    <cfRule type="expression" dxfId="158" priority="29">
      <formula>TRUE</formula>
    </cfRule>
  </conditionalFormatting>
  <conditionalFormatting sqref="A27:U27">
    <cfRule type="expression" dxfId="157" priority="32">
      <formula>TRUE</formula>
    </cfRule>
  </conditionalFormatting>
  <conditionalFormatting sqref="A31:U31">
    <cfRule type="expression" dxfId="156" priority="35">
      <formula>TRUE</formula>
    </cfRule>
  </conditionalFormatting>
  <conditionalFormatting sqref="A33:U33">
    <cfRule type="expression" dxfId="155" priority="38">
      <formula>TRUE</formula>
    </cfRule>
  </conditionalFormatting>
  <conditionalFormatting sqref="A36:U36">
    <cfRule type="expression" dxfId="154" priority="41">
      <formula>TRUE</formula>
    </cfRule>
  </conditionalFormatting>
  <conditionalFormatting sqref="A39:U39">
    <cfRule type="expression" dxfId="153" priority="44">
      <formula>TRUE</formula>
    </cfRule>
  </conditionalFormatting>
  <conditionalFormatting sqref="A46:U46">
    <cfRule type="expression" dxfId="152" priority="47">
      <formula>TRUE</formula>
    </cfRule>
  </conditionalFormatting>
  <conditionalFormatting sqref="A56:U56">
    <cfRule type="expression" dxfId="151" priority="50">
      <formula>TRUE</formula>
    </cfRule>
  </conditionalFormatting>
  <conditionalFormatting sqref="A61:U61">
    <cfRule type="expression" dxfId="150" priority="53">
      <formula>TRUE</formula>
    </cfRule>
  </conditionalFormatting>
  <conditionalFormatting sqref="B1">
    <cfRule type="expression" dxfId="149" priority="18">
      <formula>TRUE</formula>
    </cfRule>
  </conditionalFormatting>
  <conditionalFormatting sqref="B15">
    <cfRule type="expression" dxfId="148" priority="21">
      <formula>TRUE</formula>
    </cfRule>
  </conditionalFormatting>
  <conditionalFormatting sqref="B17">
    <cfRule type="expression" dxfId="147" priority="24">
      <formula>TRUE</formula>
    </cfRule>
  </conditionalFormatting>
  <conditionalFormatting sqref="B2">
    <cfRule type="expression" dxfId="146" priority="16">
      <formula>TRUE</formula>
    </cfRule>
  </conditionalFormatting>
  <conditionalFormatting sqref="B21">
    <cfRule type="expression" dxfId="145" priority="27">
      <formula>TRUE</formula>
    </cfRule>
  </conditionalFormatting>
  <conditionalFormatting sqref="B27">
    <cfRule type="expression" dxfId="144" priority="30">
      <formula>TRUE</formula>
    </cfRule>
  </conditionalFormatting>
  <conditionalFormatting sqref="B2:B61">
    <cfRule type="expression" dxfId="143" priority="55">
      <formula>TRUE</formula>
    </cfRule>
  </conditionalFormatting>
  <conditionalFormatting sqref="B31">
    <cfRule type="expression" dxfId="142" priority="33">
      <formula>TRUE</formula>
    </cfRule>
  </conditionalFormatting>
  <conditionalFormatting sqref="B33">
    <cfRule type="expression" dxfId="141" priority="36">
      <formula>TRUE</formula>
    </cfRule>
  </conditionalFormatting>
  <conditionalFormatting sqref="B36">
    <cfRule type="expression" dxfId="140" priority="39">
      <formula>TRUE</formula>
    </cfRule>
  </conditionalFormatting>
  <conditionalFormatting sqref="B39">
    <cfRule type="expression" dxfId="139" priority="42">
      <formula>TRUE</formula>
    </cfRule>
  </conditionalFormatting>
  <conditionalFormatting sqref="B46">
    <cfRule type="expression" dxfId="138" priority="45">
      <formula>TRUE</formula>
    </cfRule>
  </conditionalFormatting>
  <conditionalFormatting sqref="B56">
    <cfRule type="expression" dxfId="137" priority="48">
      <formula>TRUE</formula>
    </cfRule>
  </conditionalFormatting>
  <conditionalFormatting sqref="B61">
    <cfRule type="expression" dxfId="136" priority="51">
      <formula>TRUE</formula>
    </cfRule>
  </conditionalFormatting>
  <conditionalFormatting sqref="V15:Z15">
    <cfRule type="expression" dxfId="135" priority="3">
      <formula>TRUE</formula>
    </cfRule>
  </conditionalFormatting>
  <conditionalFormatting sqref="V17:Z17">
    <cfRule type="expression" dxfId="134" priority="4">
      <formula>TRUE</formula>
    </cfRule>
  </conditionalFormatting>
  <conditionalFormatting sqref="V18:Z21">
    <cfRule type="notContainsBlanks" dxfId="133" priority="1">
      <formula>LEN(TRIM(V18))&gt;0</formula>
    </cfRule>
  </conditionalFormatting>
  <conditionalFormatting sqref="V1:Z1">
    <cfRule type="expression" dxfId="132" priority="2">
      <formula>TRUE</formula>
    </cfRule>
  </conditionalFormatting>
  <conditionalFormatting sqref="V21:Z21">
    <cfRule type="expression" dxfId="131" priority="5">
      <formula>TRUE</formula>
    </cfRule>
  </conditionalFormatting>
  <conditionalFormatting sqref="V27:Z27">
    <cfRule type="expression" dxfId="130" priority="6">
      <formula>TRUE</formula>
    </cfRule>
  </conditionalFormatting>
  <conditionalFormatting sqref="V31:Z31">
    <cfRule type="expression" dxfId="129" priority="7">
      <formula>TRUE</formula>
    </cfRule>
  </conditionalFormatting>
  <conditionalFormatting sqref="V33:Z33">
    <cfRule type="expression" dxfId="128" priority="8">
      <formula>TRUE</formula>
    </cfRule>
  </conditionalFormatting>
  <conditionalFormatting sqref="V36:Z36">
    <cfRule type="expression" dxfId="127" priority="9">
      <formula>TRUE</formula>
    </cfRule>
  </conditionalFormatting>
  <conditionalFormatting sqref="V39:Z39">
    <cfRule type="expression" dxfId="126" priority="10">
      <formula>TRUE</formula>
    </cfRule>
  </conditionalFormatting>
  <conditionalFormatting sqref="V46:Z46">
    <cfRule type="expression" dxfId="125" priority="11">
      <formula>TRUE</formula>
    </cfRule>
  </conditionalFormatting>
  <conditionalFormatting sqref="V56:Z56">
    <cfRule type="expression" dxfId="124" priority="12">
      <formula>TRUE</formula>
    </cfRule>
  </conditionalFormatting>
  <conditionalFormatting sqref="V61:Z61">
    <cfRule type="expression" dxfId="123" priority="13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zoomScale="98" workbookViewId="0">
      <selection activeCell="A12" sqref="A12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112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112</v>
      </c>
      <c r="C2" s="2" t="s">
        <v>112</v>
      </c>
      <c r="D2" s="2" t="s">
        <v>112</v>
      </c>
      <c r="E2" s="2" t="s">
        <v>112</v>
      </c>
      <c r="F2" s="2" t="s">
        <v>112</v>
      </c>
      <c r="G2" s="2" t="s">
        <v>112</v>
      </c>
      <c r="H2" s="2" t="s">
        <v>112</v>
      </c>
      <c r="I2" s="2" t="s">
        <v>112</v>
      </c>
      <c r="J2" s="2" t="s">
        <v>112</v>
      </c>
      <c r="K2" s="2" t="s">
        <v>112</v>
      </c>
      <c r="L2" s="2" t="s">
        <v>112</v>
      </c>
      <c r="M2" s="2" t="s">
        <v>112</v>
      </c>
      <c r="N2" s="2" t="s">
        <v>112</v>
      </c>
      <c r="O2" s="2" t="s">
        <v>112</v>
      </c>
      <c r="P2" s="2" t="s">
        <v>112</v>
      </c>
      <c r="Q2" s="2" t="s">
        <v>112</v>
      </c>
      <c r="R2" s="2" t="s">
        <v>112</v>
      </c>
      <c r="S2" s="2" t="s">
        <v>112</v>
      </c>
      <c r="T2" s="2" t="s">
        <v>112</v>
      </c>
      <c r="U2" s="2" t="s">
        <v>112</v>
      </c>
      <c r="V2" s="2" t="s">
        <v>113</v>
      </c>
      <c r="W2" s="2" t="s">
        <v>114</v>
      </c>
      <c r="X2" s="2" t="s">
        <v>115</v>
      </c>
      <c r="Y2" s="2" t="s">
        <v>114</v>
      </c>
      <c r="Z2" s="2" t="s">
        <v>116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</row>
    <row r="5" spans="1:26" ht="15.95">
      <c r="A5" s="2" t="s">
        <v>58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1.82</v>
      </c>
      <c r="W5" s="2">
        <f>(V5+X5)/2</f>
        <v>1.7949999999999999</v>
      </c>
      <c r="X5" s="2">
        <v>1.77</v>
      </c>
      <c r="Y5" s="2">
        <f>(X5+Z5)/2</f>
        <v>1.5449999999999999</v>
      </c>
      <c r="Z5" s="2">
        <v>1.32</v>
      </c>
    </row>
    <row r="6" spans="1:26">
      <c r="A6" s="13" t="s">
        <v>59</v>
      </c>
      <c r="B6" s="14">
        <v>-1175720.9050650001</v>
      </c>
      <c r="C6" s="14">
        <v>-791804.49515799992</v>
      </c>
      <c r="D6" s="14">
        <v>-617456.90256299998</v>
      </c>
      <c r="E6" s="14">
        <v>-322032.50947500003</v>
      </c>
      <c r="F6" s="14">
        <v>135661.087283</v>
      </c>
      <c r="G6" s="14">
        <v>397190.68774100009</v>
      </c>
      <c r="H6" s="14">
        <v>446283.54929800011</v>
      </c>
      <c r="I6" s="14">
        <v>629893.00097500009</v>
      </c>
      <c r="J6" s="14">
        <v>597321.39882</v>
      </c>
      <c r="K6" s="14">
        <v>1059220.560017</v>
      </c>
      <c r="L6" s="14">
        <v>915647.85869899997</v>
      </c>
      <c r="M6" s="14">
        <v>966473.36653999996</v>
      </c>
      <c r="N6" s="14">
        <v>1305665.392366</v>
      </c>
      <c r="O6" s="14">
        <v>1010559.294781</v>
      </c>
      <c r="P6" s="14">
        <v>678158.84519999987</v>
      </c>
      <c r="Q6" s="14">
        <v>828367.20340600016</v>
      </c>
      <c r="R6" s="14">
        <v>464773.02245799999</v>
      </c>
      <c r="S6" s="14">
        <v>32745.588122000041</v>
      </c>
      <c r="T6" s="14">
        <v>-210010.70145399999</v>
      </c>
      <c r="U6" s="14">
        <v>-402992.73583099991</v>
      </c>
      <c r="V6" s="14">
        <v>837129.28808700002</v>
      </c>
      <c r="W6" s="14">
        <f>(V6+X6)/2</f>
        <v>837188.49275350012</v>
      </c>
      <c r="X6" s="14">
        <v>837247.6974200001</v>
      </c>
      <c r="Y6" s="14">
        <f>(X6+Z6)/2</f>
        <v>834900.42877750006</v>
      </c>
      <c r="Z6" s="14">
        <v>832553.16013500001</v>
      </c>
    </row>
    <row r="7" spans="1:26">
      <c r="A7" s="13" t="s">
        <v>60</v>
      </c>
      <c r="B7" s="14">
        <v>21158522.366827998</v>
      </c>
      <c r="C7" s="14">
        <v>21712236.736673001</v>
      </c>
      <c r="D7" s="14">
        <v>21933492.061439998</v>
      </c>
      <c r="E7" s="14">
        <v>22946782.647833001</v>
      </c>
      <c r="F7" s="14">
        <v>24219770.138856001</v>
      </c>
      <c r="G7" s="14">
        <v>24777414.191475</v>
      </c>
      <c r="H7" s="14">
        <v>24458491.360089999</v>
      </c>
      <c r="I7" s="14">
        <v>25381612.089060001</v>
      </c>
      <c r="J7" s="14">
        <v>25942418.504570998</v>
      </c>
      <c r="K7" s="14">
        <v>27422835.8422</v>
      </c>
      <c r="L7" s="14">
        <v>27921180.910034999</v>
      </c>
      <c r="M7" s="14">
        <v>27149699.680388</v>
      </c>
      <c r="N7" s="14">
        <v>28006539.868425</v>
      </c>
      <c r="O7" s="14">
        <v>28633054.70377</v>
      </c>
      <c r="P7" s="14">
        <v>30611371.553927001</v>
      </c>
      <c r="Q7" s="14">
        <v>31486372.215569001</v>
      </c>
      <c r="R7" s="14">
        <v>31725072.598563001</v>
      </c>
      <c r="S7" s="14">
        <v>32885400.574551001</v>
      </c>
      <c r="T7" s="14">
        <v>33182281.710818</v>
      </c>
      <c r="U7" s="14">
        <v>32913297.976693001</v>
      </c>
      <c r="V7" s="14">
        <v>20032330.052340999</v>
      </c>
      <c r="W7" s="14">
        <f t="shared" ref="W7:W21" si="0">(V7+X7)/2</f>
        <v>20030823.736482501</v>
      </c>
      <c r="X7" s="14">
        <v>20029317.420623999</v>
      </c>
      <c r="Y7" s="14">
        <f t="shared" ref="Y7:Y21" si="1">(X7+Z7)/2</f>
        <v>19127473.219033502</v>
      </c>
      <c r="Z7" s="14">
        <v>18225629.017443001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1679882.3865410001</v>
      </c>
      <c r="C10" s="14">
        <v>999875.22077400028</v>
      </c>
      <c r="D10" s="14">
        <v>516091.82361800008</v>
      </c>
      <c r="E10" s="14">
        <v>1875607.1803530001</v>
      </c>
      <c r="F10" s="14">
        <v>1055307.0289370001</v>
      </c>
      <c r="G10" s="14">
        <v>2280658.7522649998</v>
      </c>
      <c r="H10" s="14">
        <v>1205872.4976619999</v>
      </c>
      <c r="I10" s="14">
        <v>1208796.7345149999</v>
      </c>
      <c r="J10" s="14">
        <v>2238455.937167</v>
      </c>
      <c r="K10" s="14">
        <v>1301364.4720079999</v>
      </c>
      <c r="L10" s="14">
        <v>523648.01075800008</v>
      </c>
      <c r="M10" s="14">
        <v>2624205.0186640001</v>
      </c>
      <c r="N10" s="14">
        <v>3242218.6440599998</v>
      </c>
      <c r="O10" s="14">
        <v>2158934.1867520008</v>
      </c>
      <c r="P10" s="14">
        <v>1178848.8377670001</v>
      </c>
      <c r="Q10" s="14">
        <v>1621988.2504360001</v>
      </c>
      <c r="R10" s="14">
        <v>3061773.2133869999</v>
      </c>
      <c r="S10" s="14">
        <v>2247091.295074</v>
      </c>
      <c r="T10" s="14">
        <v>3807209.1901200009</v>
      </c>
      <c r="U10" s="14">
        <v>1492823.928874</v>
      </c>
      <c r="V10" s="14">
        <v>1353887.2471340001</v>
      </c>
      <c r="W10" s="14">
        <f t="shared" si="0"/>
        <v>1353021.9174680002</v>
      </c>
      <c r="X10" s="14">
        <v>1352156.5878020001</v>
      </c>
      <c r="Y10" s="14">
        <f>(X10+Z10)/2</f>
        <v>1294257.43297</v>
      </c>
      <c r="Z10" s="14">
        <v>1236358.2781380001</v>
      </c>
    </row>
    <row r="11" spans="1:26">
      <c r="A11" s="13" t="s">
        <v>64</v>
      </c>
      <c r="B11" s="14">
        <v>14457.325332</v>
      </c>
      <c r="C11" s="14">
        <v>9103.610772</v>
      </c>
      <c r="D11" s="14">
        <v>5270.1499440000007</v>
      </c>
      <c r="E11" s="14">
        <v>7937.0341800000006</v>
      </c>
      <c r="F11" s="14">
        <v>5641.586652</v>
      </c>
      <c r="G11" s="14">
        <v>6974.0522280000014</v>
      </c>
      <c r="H11" s="14">
        <v>6575.4017279999998</v>
      </c>
      <c r="I11" s="14">
        <v>7096.3799519999993</v>
      </c>
      <c r="J11" s="14">
        <v>7656.0001920000004</v>
      </c>
      <c r="K11" s="14">
        <v>5486.5451040000007</v>
      </c>
      <c r="L11" s="14">
        <v>3340.633476</v>
      </c>
      <c r="M11" s="14">
        <v>7076.9372760000006</v>
      </c>
      <c r="N11" s="14">
        <v>1130.0000279999999</v>
      </c>
      <c r="O11" s="14">
        <v>6459.3681240000014</v>
      </c>
      <c r="P11" s="14">
        <v>5345.8547639999997</v>
      </c>
      <c r="Q11" s="14">
        <v>4728.5490119999986</v>
      </c>
      <c r="R11" s="14">
        <v>7607.2353359999997</v>
      </c>
      <c r="S11" s="14">
        <v>3599.6663400000002</v>
      </c>
      <c r="T11" s="14">
        <v>5507.6431560000001</v>
      </c>
      <c r="U11" s="14">
        <v>2445.383448</v>
      </c>
      <c r="V11" s="14">
        <v>1645.687152</v>
      </c>
      <c r="W11" s="14">
        <f t="shared" si="0"/>
        <v>1718.687154</v>
      </c>
      <c r="X11" s="14">
        <v>1791.687156</v>
      </c>
      <c r="Y11" s="14">
        <f t="shared" si="1"/>
        <v>1566.134382</v>
      </c>
      <c r="Z11" s="14">
        <v>1340.581608</v>
      </c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Capacity!$B$5:$I$35,2,0)*(IF(MIN(IF(VALUE(LEFT(Capacity!$D$5:$I$5,2))&gt;=B5,VALUE(LEFT(Capacity!$D$5:$I$5,2)),MAX(VALUE(LEFT(Capacity!$D$5:$I$5,2)))))&gt;MAX(IF(VALUE(LEFT(Capacity!$D$5:$I$5,2))&lt;B5,VALUE(LEFT(Capacity!$D$5:$I$5,2)),0)),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0)+(VLOOKUP(B3, Capacity!$B$5:$I$35, MATCH(CONCATENATE(MIN(IF(VALUE(LEFT(Capacity!$D$5:$I$5,2))&gt;=B5,VALUE(LEFT(Capacity!$D$5:$I$5,2)),MAX(VALUE(LEFT(Capacity!$D$5:$I$5,2))))), " HR Capacity Credit (%)"), Capacity!$B$5:$I$5, 0),0)-IF(MAX(IF(VALUE(LEFT(Capacity!$D$5:$I$5,2))&lt;B5,VALUE(LEFT(Capacity!$D$5:$I$5,2)),0))&gt;0, VLOOKUP(B3, Capacity!$B$5:$I$35, MATCH(CONCATENATE(MAX(IF(VALUE(LEFT(Capacity!$D$5:$I$5,2))&lt;B5,VALUE(LEFT(Capacity!$D$5:$I$5,2)),0)), " HR Capacity Credit (%)"), Capacity!$B$5:$I$5, 0),0), 0))*((B5-MAX(IF(VALUE(LEFT(Capacity!$D$5:$I$5,2))&lt;B5,VALUE(LEFT(Capacity!$D$5:$I$5,2)),0)))/(MIN(IF(VALUE(LEFT(Capacity!$D$5:$I$5,2))&gt;=B5,VALUE(LEFT(Capacity!$D$5:$I$5,2)),MAX(VALUE(LEFT(Capacity!$D$5:$I$5,2)))))-MAX(IF(VALUE(LEFT(Capacity!$D$5:$I$5,2))&lt;B5,VALUE(LEFT(Capacity!$D$5:$I$5,2)),0)))),VLOOKUP(B3, Capacity!$B$5:$I$35, MATCH(CONCATENATE(MIN(IF(VALUE(LEFT(Capacity!$D$5:$I$5,2))&gt;=B5,VALUE(LEFT(Capacity!$D$5:$I$5,2)),MAX(VALUE(LEFT(Capacity!$D$5:$I$5,2))))), " HR Capacity Credit (%)"), Capacity!$B$5:$I$5, 0),0))/100)</f>
        <v>5470000</v>
      </c>
      <c r="C16" s="14">
        <f t="array" ref="C16">C4*1000*VLOOKUP(C3,Capacity!$B$5:$I$35,2,0)*(IF(MIN(IF(VALUE(LEFT(Capacity!$D$5:$I$5,2))&gt;=C5,VALUE(LEFT(Capacity!$D$5:$I$5,2)),MAX(VALUE(LEFT(Capacity!$D$5:$I$5,2)))))&gt;MAX(IF(VALUE(LEFT(Capacity!$D$5:$I$5,2))&lt;C5,VALUE(LEFT(Capacity!$D$5:$I$5,2)),0)),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0)+(VLOOKUP(C3, Capacity!$B$5:$I$35, MATCH(CONCATENATE(MIN(IF(VALUE(LEFT(Capacity!$D$5:$I$5,2))&gt;=C5,VALUE(LEFT(Capacity!$D$5:$I$5,2)),MAX(VALUE(LEFT(Capacity!$D$5:$I$5,2))))), " HR Capacity Credit (%)"), Capacity!$B$5:$I$5, 0),0)-IF(MAX(IF(VALUE(LEFT(Capacity!$D$5:$I$5,2))&lt;C5,VALUE(LEFT(Capacity!$D$5:$I$5,2)),0))&gt;0, VLOOKUP(C3, Capacity!$B$5:$I$35, MATCH(CONCATENATE(MAX(IF(VALUE(LEFT(Capacity!$D$5:$I$5,2))&lt;C5,VALUE(LEFT(Capacity!$D$5:$I$5,2)),0)), " HR Capacity Credit (%)"), Capacity!$B$5:$I$5, 0),0), 0))*((C5-MAX(IF(VALUE(LEFT(Capacity!$D$5:$I$5,2))&lt;C5,VALUE(LEFT(Capacity!$D$5:$I$5,2)),0)))/(MIN(IF(VALUE(LEFT(Capacity!$D$5:$I$5,2))&gt;=C5,VALUE(LEFT(Capacity!$D$5:$I$5,2)),MAX(VALUE(LEFT(Capacity!$D$5:$I$5,2)))))-MAX(IF(VALUE(LEFT(Capacity!$D$5:$I$5,2))&lt;C5,VALUE(LEFT(Capacity!$D$5:$I$5,2)),0)))),VLOOKUP(C3, Capacity!$B$5:$I$35, MATCH(CONCATENATE(MIN(IF(VALUE(LEFT(Capacity!$D$5:$I$5,2))&gt;=C5,VALUE(LEFT(Capacity!$D$5:$I$5,2)),MAX(VALUE(LEFT(Capacity!$D$5:$I$5,2))))), " HR Capacity Credit (%)"), Capacity!$B$5:$I$5, 0),0))/100)</f>
        <v>5468000</v>
      </c>
      <c r="D16" s="14">
        <f t="array" ref="D16">D4*1000*VLOOKUP(D3,Capacity!$B$5:$I$35,2,0)*(IF(MIN(IF(VALUE(LEFT(Capacity!$D$5:$I$5,2))&gt;=D5,VALUE(LEFT(Capacity!$D$5:$I$5,2)),MAX(VALUE(LEFT(Capacity!$D$5:$I$5,2)))))&gt;MAX(IF(VALUE(LEFT(Capacity!$D$5:$I$5,2))&lt;D5,VALUE(LEFT(Capacity!$D$5:$I$5,2)),0)),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0)+(VLOOKUP(D3, Capacity!$B$5:$I$35, MATCH(CONCATENATE(MIN(IF(VALUE(LEFT(Capacity!$D$5:$I$5,2))&gt;=D5,VALUE(LEFT(Capacity!$D$5:$I$5,2)),MAX(VALUE(LEFT(Capacity!$D$5:$I$5,2))))), " HR Capacity Credit (%)"), Capacity!$B$5:$I$5, 0),0)-IF(MAX(IF(VALUE(LEFT(Capacity!$D$5:$I$5,2))&lt;D5,VALUE(LEFT(Capacity!$D$5:$I$5,2)),0))&gt;0, VLOOKUP(D3, Capacity!$B$5:$I$35, MATCH(CONCATENATE(MAX(IF(VALUE(LEFT(Capacity!$D$5:$I$5,2))&lt;D5,VALUE(LEFT(Capacity!$D$5:$I$5,2)),0)), " HR Capacity Credit (%)"), Capacity!$B$5:$I$5, 0),0), 0))*((D5-MAX(IF(VALUE(LEFT(Capacity!$D$5:$I$5,2))&lt;D5,VALUE(LEFT(Capacity!$D$5:$I$5,2)),0)))/(MIN(IF(VALUE(LEFT(Capacity!$D$5:$I$5,2))&gt;=D5,VALUE(LEFT(Capacity!$D$5:$I$5,2)),MAX(VALUE(LEFT(Capacity!$D$5:$I$5,2)))))-MAX(IF(VALUE(LEFT(Capacity!$D$5:$I$5,2))&lt;D5,VALUE(LEFT(Capacity!$D$5:$I$5,2)),0)))),VLOOKUP(D3, Capacity!$B$5:$I$35, MATCH(CONCATENATE(MIN(IF(VALUE(LEFT(Capacity!$D$5:$I$5,2))&gt;=D5,VALUE(LEFT(Capacity!$D$5:$I$5,2)),MAX(VALUE(LEFT(Capacity!$D$5:$I$5,2))))), " HR Capacity Credit (%)"), Capacity!$B$5:$I$5, 0),0))/100)</f>
        <v>5386000</v>
      </c>
      <c r="E16" s="14">
        <f t="array" ref="E16">E4*1000*VLOOKUP(E3,Capacity!$B$5:$I$35,2,0)*(IF(MIN(IF(VALUE(LEFT(Capacity!$D$5:$I$5,2))&gt;=E5,VALUE(LEFT(Capacity!$D$5:$I$5,2)),MAX(VALUE(LEFT(Capacity!$D$5:$I$5,2)))))&gt;MAX(IF(VALUE(LEFT(Capacity!$D$5:$I$5,2))&lt;E5,VALUE(LEFT(Capacity!$D$5:$I$5,2)),0)),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0)+(VLOOKUP(E3, Capacity!$B$5:$I$35, MATCH(CONCATENATE(MIN(IF(VALUE(LEFT(Capacity!$D$5:$I$5,2))&gt;=E5,VALUE(LEFT(Capacity!$D$5:$I$5,2)),MAX(VALUE(LEFT(Capacity!$D$5:$I$5,2))))), " HR Capacity Credit (%)"), Capacity!$B$5:$I$5, 0),0)-IF(MAX(IF(VALUE(LEFT(Capacity!$D$5:$I$5,2))&lt;E5,VALUE(LEFT(Capacity!$D$5:$I$5,2)),0))&gt;0, VLOOKUP(E3, Capacity!$B$5:$I$35, MATCH(CONCATENATE(MAX(IF(VALUE(LEFT(Capacity!$D$5:$I$5,2))&lt;E5,VALUE(LEFT(Capacity!$D$5:$I$5,2)),0)), " HR Capacity Credit (%)"), Capacity!$B$5:$I$5, 0),0), 0))*((E5-MAX(IF(VALUE(LEFT(Capacity!$D$5:$I$5,2))&lt;E5,VALUE(LEFT(Capacity!$D$5:$I$5,2)),0)))/(MIN(IF(VALUE(LEFT(Capacity!$D$5:$I$5,2))&gt;=E5,VALUE(LEFT(Capacity!$D$5:$I$5,2)),MAX(VALUE(LEFT(Capacity!$D$5:$I$5,2)))))-MAX(IF(VALUE(LEFT(Capacity!$D$5:$I$5,2))&lt;E5,VALUE(LEFT(Capacity!$D$5:$I$5,2)),0)))),VLOOKUP(E3, Capacity!$B$5:$I$35, MATCH(CONCATENATE(MIN(IF(VALUE(LEFT(Capacity!$D$5:$I$5,2))&gt;=E5,VALUE(LEFT(Capacity!$D$5:$I$5,2)),MAX(VALUE(LEFT(Capacity!$D$5:$I$5,2))))), " HR Capacity Credit (%)"), Capacity!$B$5:$I$5, 0),0))/100)</f>
        <v>5332000</v>
      </c>
      <c r="F16" s="14">
        <f t="array" ref="F16">F4*1000*VLOOKUP(F3,Capacity!$B$5:$I$35,2,0)*(IF(MIN(IF(VALUE(LEFT(Capacity!$D$5:$I$5,2))&gt;=F5,VALUE(LEFT(Capacity!$D$5:$I$5,2)),MAX(VALUE(LEFT(Capacity!$D$5:$I$5,2)))))&gt;MAX(IF(VALUE(LEFT(Capacity!$D$5:$I$5,2))&lt;F5,VALUE(LEFT(Capacity!$D$5:$I$5,2)),0)),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0)+(VLOOKUP(F3, Capacity!$B$5:$I$35, MATCH(CONCATENATE(MIN(IF(VALUE(LEFT(Capacity!$D$5:$I$5,2))&gt;=F5,VALUE(LEFT(Capacity!$D$5:$I$5,2)),MAX(VALUE(LEFT(Capacity!$D$5:$I$5,2))))), " HR Capacity Credit (%)"), Capacity!$B$5:$I$5, 0),0)-IF(MAX(IF(VALUE(LEFT(Capacity!$D$5:$I$5,2))&lt;F5,VALUE(LEFT(Capacity!$D$5:$I$5,2)),0))&gt;0, VLOOKUP(F3, Capacity!$B$5:$I$35, MATCH(CONCATENATE(MAX(IF(VALUE(LEFT(Capacity!$D$5:$I$5,2))&lt;F5,VALUE(LEFT(Capacity!$D$5:$I$5,2)),0)), " HR Capacity Credit (%)"), Capacity!$B$5:$I$5, 0),0), 0))*((F5-MAX(IF(VALUE(LEFT(Capacity!$D$5:$I$5,2))&lt;F5,VALUE(LEFT(Capacity!$D$5:$I$5,2)),0)))/(MIN(IF(VALUE(LEFT(Capacity!$D$5:$I$5,2))&gt;=F5,VALUE(LEFT(Capacity!$D$5:$I$5,2)),MAX(VALUE(LEFT(Capacity!$D$5:$I$5,2)))))-MAX(IF(VALUE(LEFT(Capacity!$D$5:$I$5,2))&lt;F5,VALUE(LEFT(Capacity!$D$5:$I$5,2)),0)))),VLOOKUP(F3, Capacity!$B$5:$I$35, MATCH(CONCATENATE(MIN(IF(VALUE(LEFT(Capacity!$D$5:$I$5,2))&gt;=F5,VALUE(LEFT(Capacity!$D$5:$I$5,2)),MAX(VALUE(LEFT(Capacity!$D$5:$I$5,2))))), " HR Capacity Credit (%)"), Capacity!$B$5:$I$5, 0),0))/100)</f>
        <v>5234000</v>
      </c>
      <c r="G16" s="14">
        <f t="array" ref="G16">G4*1000*VLOOKUP(G3,Capacity!$B$5:$I$35,2,0)*(IF(MIN(IF(VALUE(LEFT(Capacity!$D$5:$I$5,2))&gt;=G5,VALUE(LEFT(Capacity!$D$5:$I$5,2)),MAX(VALUE(LEFT(Capacity!$D$5:$I$5,2)))))&gt;MAX(IF(VALUE(LEFT(Capacity!$D$5:$I$5,2))&lt;G5,VALUE(LEFT(Capacity!$D$5:$I$5,2)),0)),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0)+(VLOOKUP(G3, Capacity!$B$5:$I$35, MATCH(CONCATENATE(MIN(IF(VALUE(LEFT(Capacity!$D$5:$I$5,2))&gt;=G5,VALUE(LEFT(Capacity!$D$5:$I$5,2)),MAX(VALUE(LEFT(Capacity!$D$5:$I$5,2))))), " HR Capacity Credit (%)"), Capacity!$B$5:$I$5, 0),0)-IF(MAX(IF(VALUE(LEFT(Capacity!$D$5:$I$5,2))&lt;G5,VALUE(LEFT(Capacity!$D$5:$I$5,2)),0))&gt;0, VLOOKUP(G3, Capacity!$B$5:$I$35, MATCH(CONCATENATE(MAX(IF(VALUE(LEFT(Capacity!$D$5:$I$5,2))&lt;G5,VALUE(LEFT(Capacity!$D$5:$I$5,2)),0)), " HR Capacity Credit (%)"), Capacity!$B$5:$I$5, 0),0), 0))*((G5-MAX(IF(VALUE(LEFT(Capacity!$D$5:$I$5,2))&lt;G5,VALUE(LEFT(Capacity!$D$5:$I$5,2)),0)))/(MIN(IF(VALUE(LEFT(Capacity!$D$5:$I$5,2))&gt;=G5,VALUE(LEFT(Capacity!$D$5:$I$5,2)),MAX(VALUE(LEFT(Capacity!$D$5:$I$5,2)))))-MAX(IF(VALUE(LEFT(Capacity!$D$5:$I$5,2))&lt;G5,VALUE(LEFT(Capacity!$D$5:$I$5,2)),0)))),VLOOKUP(G3, Capacity!$B$5:$I$35, MATCH(CONCATENATE(MIN(IF(VALUE(LEFT(Capacity!$D$5:$I$5,2))&gt;=G5,VALUE(LEFT(Capacity!$D$5:$I$5,2)),MAX(VALUE(LEFT(Capacity!$D$5:$I$5,2))))), " HR Capacity Credit (%)"), Capacity!$B$5:$I$5, 0),0))/100)</f>
        <v>5170000</v>
      </c>
      <c r="H16" s="14">
        <f t="array" ref="H16">H4*1000*VLOOKUP(H3,Capacity!$B$5:$I$35,2,0)*(IF(MIN(IF(VALUE(LEFT(Capacity!$D$5:$I$5,2))&gt;=H5,VALUE(LEFT(Capacity!$D$5:$I$5,2)),MAX(VALUE(LEFT(Capacity!$D$5:$I$5,2)))))&gt;MAX(IF(VALUE(LEFT(Capacity!$D$5:$I$5,2))&lt;H5,VALUE(LEFT(Capacity!$D$5:$I$5,2)),0)),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0)+(VLOOKUP(H3, Capacity!$B$5:$I$35, MATCH(CONCATENATE(MIN(IF(VALUE(LEFT(Capacity!$D$5:$I$5,2))&gt;=H5,VALUE(LEFT(Capacity!$D$5:$I$5,2)),MAX(VALUE(LEFT(Capacity!$D$5:$I$5,2))))), " HR Capacity Credit (%)"), Capacity!$B$5:$I$5, 0),0)-IF(MAX(IF(VALUE(LEFT(Capacity!$D$5:$I$5,2))&lt;H5,VALUE(LEFT(Capacity!$D$5:$I$5,2)),0))&gt;0, VLOOKUP(H3, Capacity!$B$5:$I$35, MATCH(CONCATENATE(MAX(IF(VALUE(LEFT(Capacity!$D$5:$I$5,2))&lt;H5,VALUE(LEFT(Capacity!$D$5:$I$5,2)),0)), " HR Capacity Credit (%)"), Capacity!$B$5:$I$5, 0),0), 0))*((H5-MAX(IF(VALUE(LEFT(Capacity!$D$5:$I$5,2))&lt;H5,VALUE(LEFT(Capacity!$D$5:$I$5,2)),0)))/(MIN(IF(VALUE(LEFT(Capacity!$D$5:$I$5,2))&gt;=H5,VALUE(LEFT(Capacity!$D$5:$I$5,2)),MAX(VALUE(LEFT(Capacity!$D$5:$I$5,2)))))-MAX(IF(VALUE(LEFT(Capacity!$D$5:$I$5,2))&lt;H5,VALUE(LEFT(Capacity!$D$5:$I$5,2)),0)))),VLOOKUP(H3, Capacity!$B$5:$I$35, MATCH(CONCATENATE(MIN(IF(VALUE(LEFT(Capacity!$D$5:$I$5,2))&gt;=H5,VALUE(LEFT(Capacity!$D$5:$I$5,2)),MAX(VALUE(LEFT(Capacity!$D$5:$I$5,2))))), " HR Capacity Credit (%)"), Capacity!$B$5:$I$5, 0),0))/100)</f>
        <v>5148000</v>
      </c>
      <c r="I16" s="14">
        <f t="array" ref="I16">I4*1000*VLOOKUP(I3,Capacity!$B$5:$I$35,2,0)*(IF(MIN(IF(VALUE(LEFT(Capacity!$D$5:$I$5,2))&gt;=I5,VALUE(LEFT(Capacity!$D$5:$I$5,2)),MAX(VALUE(LEFT(Capacity!$D$5:$I$5,2)))))&gt;MAX(IF(VALUE(LEFT(Capacity!$D$5:$I$5,2))&lt;I5,VALUE(LEFT(Capacity!$D$5:$I$5,2)),0)),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0)+(VLOOKUP(I3, Capacity!$B$5:$I$35, MATCH(CONCATENATE(MIN(IF(VALUE(LEFT(Capacity!$D$5:$I$5,2))&gt;=I5,VALUE(LEFT(Capacity!$D$5:$I$5,2)),MAX(VALUE(LEFT(Capacity!$D$5:$I$5,2))))), " HR Capacity Credit (%)"), Capacity!$B$5:$I$5, 0),0)-IF(MAX(IF(VALUE(LEFT(Capacity!$D$5:$I$5,2))&lt;I5,VALUE(LEFT(Capacity!$D$5:$I$5,2)),0))&gt;0, VLOOKUP(I3, Capacity!$B$5:$I$35, MATCH(CONCATENATE(MAX(IF(VALUE(LEFT(Capacity!$D$5:$I$5,2))&lt;I5,VALUE(LEFT(Capacity!$D$5:$I$5,2)),0)), " HR Capacity Credit (%)"), Capacity!$B$5:$I$5, 0),0), 0))*((I5-MAX(IF(VALUE(LEFT(Capacity!$D$5:$I$5,2))&lt;I5,VALUE(LEFT(Capacity!$D$5:$I$5,2)),0)))/(MIN(IF(VALUE(LEFT(Capacity!$D$5:$I$5,2))&gt;=I5,VALUE(LEFT(Capacity!$D$5:$I$5,2)),MAX(VALUE(LEFT(Capacity!$D$5:$I$5,2)))))-MAX(IF(VALUE(LEFT(Capacity!$D$5:$I$5,2))&lt;I5,VALUE(LEFT(Capacity!$D$5:$I$5,2)),0)))),VLOOKUP(I3, Capacity!$B$5:$I$35, MATCH(CONCATENATE(MIN(IF(VALUE(LEFT(Capacity!$D$5:$I$5,2))&gt;=I5,VALUE(LEFT(Capacity!$D$5:$I$5,2)),MAX(VALUE(LEFT(Capacity!$D$5:$I$5,2))))), " HR Capacity Credit (%)"), Capacity!$B$5:$I$5, 0),0))/100)</f>
        <v>5166000</v>
      </c>
      <c r="J16" s="14">
        <f t="array" ref="J16">J4*1000*VLOOKUP(J3,Capacity!$B$5:$I$35,2,0)*(IF(MIN(IF(VALUE(LEFT(Capacity!$D$5:$I$5,2))&gt;=J5,VALUE(LEFT(Capacity!$D$5:$I$5,2)),MAX(VALUE(LEFT(Capacity!$D$5:$I$5,2)))))&gt;MAX(IF(VALUE(LEFT(Capacity!$D$5:$I$5,2))&lt;J5,VALUE(LEFT(Capacity!$D$5:$I$5,2)),0)),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0)+(VLOOKUP(J3, Capacity!$B$5:$I$35, MATCH(CONCATENATE(MIN(IF(VALUE(LEFT(Capacity!$D$5:$I$5,2))&gt;=J5,VALUE(LEFT(Capacity!$D$5:$I$5,2)),MAX(VALUE(LEFT(Capacity!$D$5:$I$5,2))))), " HR Capacity Credit (%)"), Capacity!$B$5:$I$5, 0),0)-IF(MAX(IF(VALUE(LEFT(Capacity!$D$5:$I$5,2))&lt;J5,VALUE(LEFT(Capacity!$D$5:$I$5,2)),0))&gt;0, VLOOKUP(J3, Capacity!$B$5:$I$35, MATCH(CONCATENATE(MAX(IF(VALUE(LEFT(Capacity!$D$5:$I$5,2))&lt;J5,VALUE(LEFT(Capacity!$D$5:$I$5,2)),0)), " HR Capacity Credit (%)"), Capacity!$B$5:$I$5, 0),0), 0))*((J5-MAX(IF(VALUE(LEFT(Capacity!$D$5:$I$5,2))&lt;J5,VALUE(LEFT(Capacity!$D$5:$I$5,2)),0)))/(MIN(IF(VALUE(LEFT(Capacity!$D$5:$I$5,2))&gt;=J5,VALUE(LEFT(Capacity!$D$5:$I$5,2)),MAX(VALUE(LEFT(Capacity!$D$5:$I$5,2)))))-MAX(IF(VALUE(LEFT(Capacity!$D$5:$I$5,2))&lt;J5,VALUE(LEFT(Capacity!$D$5:$I$5,2)),0)))),VLOOKUP(J3, Capacity!$B$5:$I$35, MATCH(CONCATENATE(MIN(IF(VALUE(LEFT(Capacity!$D$5:$I$5,2))&gt;=J5,VALUE(LEFT(Capacity!$D$5:$I$5,2)),MAX(VALUE(LEFT(Capacity!$D$5:$I$5,2))))), " HR Capacity Credit (%)"), Capacity!$B$5:$I$5, 0),0))/100)</f>
        <v>5182000</v>
      </c>
      <c r="K16" s="14">
        <f t="array" ref="K16">K4*1000*VLOOKUP(K3,Capacity!$B$5:$I$35,2,0)*(IF(MIN(IF(VALUE(LEFT(Capacity!$D$5:$I$5,2))&gt;=K5,VALUE(LEFT(Capacity!$D$5:$I$5,2)),MAX(VALUE(LEFT(Capacity!$D$5:$I$5,2)))))&gt;MAX(IF(VALUE(LEFT(Capacity!$D$5:$I$5,2))&lt;K5,VALUE(LEFT(Capacity!$D$5:$I$5,2)),0)),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0)+(VLOOKUP(K3, Capacity!$B$5:$I$35, MATCH(CONCATENATE(MIN(IF(VALUE(LEFT(Capacity!$D$5:$I$5,2))&gt;=K5,VALUE(LEFT(Capacity!$D$5:$I$5,2)),MAX(VALUE(LEFT(Capacity!$D$5:$I$5,2))))), " HR Capacity Credit (%)"), Capacity!$B$5:$I$5, 0),0)-IF(MAX(IF(VALUE(LEFT(Capacity!$D$5:$I$5,2))&lt;K5,VALUE(LEFT(Capacity!$D$5:$I$5,2)),0))&gt;0, VLOOKUP(K3, Capacity!$B$5:$I$35, MATCH(CONCATENATE(MAX(IF(VALUE(LEFT(Capacity!$D$5:$I$5,2))&lt;K5,VALUE(LEFT(Capacity!$D$5:$I$5,2)),0)), " HR Capacity Credit (%)"), Capacity!$B$5:$I$5, 0),0), 0))*((K5-MAX(IF(VALUE(LEFT(Capacity!$D$5:$I$5,2))&lt;K5,VALUE(LEFT(Capacity!$D$5:$I$5,2)),0)))/(MIN(IF(VALUE(LEFT(Capacity!$D$5:$I$5,2))&gt;=K5,VALUE(LEFT(Capacity!$D$5:$I$5,2)),MAX(VALUE(LEFT(Capacity!$D$5:$I$5,2)))))-MAX(IF(VALUE(LEFT(Capacity!$D$5:$I$5,2))&lt;K5,VALUE(LEFT(Capacity!$D$5:$I$5,2)),0)))),VLOOKUP(K3, Capacity!$B$5:$I$35, MATCH(CONCATENATE(MIN(IF(VALUE(LEFT(Capacity!$D$5:$I$5,2))&gt;=K5,VALUE(LEFT(Capacity!$D$5:$I$5,2)),MAX(VALUE(LEFT(Capacity!$D$5:$I$5,2))))), " HR Capacity Credit (%)"), Capacity!$B$5:$I$5, 0),0))/100)</f>
        <v>5206000</v>
      </c>
      <c r="L16" s="14">
        <f t="array" ref="L16">L4*1000*VLOOKUP(L3,Capacity!$B$5:$I$35,2,0)*(IF(MIN(IF(VALUE(LEFT(Capacity!$D$5:$I$5,2))&gt;=L5,VALUE(LEFT(Capacity!$D$5:$I$5,2)),MAX(VALUE(LEFT(Capacity!$D$5:$I$5,2)))))&gt;MAX(IF(VALUE(LEFT(Capacity!$D$5:$I$5,2))&lt;L5,VALUE(LEFT(Capacity!$D$5:$I$5,2)),0)),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0)+(VLOOKUP(L3, Capacity!$B$5:$I$35, MATCH(CONCATENATE(MIN(IF(VALUE(LEFT(Capacity!$D$5:$I$5,2))&gt;=L5,VALUE(LEFT(Capacity!$D$5:$I$5,2)),MAX(VALUE(LEFT(Capacity!$D$5:$I$5,2))))), " HR Capacity Credit (%)"), Capacity!$B$5:$I$5, 0),0)-IF(MAX(IF(VALUE(LEFT(Capacity!$D$5:$I$5,2))&lt;L5,VALUE(LEFT(Capacity!$D$5:$I$5,2)),0))&gt;0, VLOOKUP(L3, Capacity!$B$5:$I$35, MATCH(CONCATENATE(MAX(IF(VALUE(LEFT(Capacity!$D$5:$I$5,2))&lt;L5,VALUE(LEFT(Capacity!$D$5:$I$5,2)),0)), " HR Capacity Credit (%)"), Capacity!$B$5:$I$5, 0),0), 0))*((L5-MAX(IF(VALUE(LEFT(Capacity!$D$5:$I$5,2))&lt;L5,VALUE(LEFT(Capacity!$D$5:$I$5,2)),0)))/(MIN(IF(VALUE(LEFT(Capacity!$D$5:$I$5,2))&gt;=L5,VALUE(LEFT(Capacity!$D$5:$I$5,2)),MAX(VALUE(LEFT(Capacity!$D$5:$I$5,2)))))-MAX(IF(VALUE(LEFT(Capacity!$D$5:$I$5,2))&lt;L5,VALUE(LEFT(Capacity!$D$5:$I$5,2)),0)))),VLOOKUP(L3, Capacity!$B$5:$I$35, MATCH(CONCATENATE(MIN(IF(VALUE(LEFT(Capacity!$D$5:$I$5,2))&gt;=L5,VALUE(LEFT(Capacity!$D$5:$I$5,2)),MAX(VALUE(LEFT(Capacity!$D$5:$I$5,2))))), " HR Capacity Credit (%)"), Capacity!$B$5:$I$5, 0),0))/100)</f>
        <v>5228000</v>
      </c>
      <c r="M16" s="14">
        <f t="array" ref="M16">M4*1000*VLOOKUP(M3,Capacity!$B$5:$I$35,2,0)*(IF(MIN(IF(VALUE(LEFT(Capacity!$D$5:$I$5,2))&gt;=M5,VALUE(LEFT(Capacity!$D$5:$I$5,2)),MAX(VALUE(LEFT(Capacity!$D$5:$I$5,2)))))&gt;MAX(IF(VALUE(LEFT(Capacity!$D$5:$I$5,2))&lt;M5,VALUE(LEFT(Capacity!$D$5:$I$5,2)),0)),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0)+(VLOOKUP(M3, Capacity!$B$5:$I$35, MATCH(CONCATENATE(MIN(IF(VALUE(LEFT(Capacity!$D$5:$I$5,2))&gt;=M5,VALUE(LEFT(Capacity!$D$5:$I$5,2)),MAX(VALUE(LEFT(Capacity!$D$5:$I$5,2))))), " HR Capacity Credit (%)"), Capacity!$B$5:$I$5, 0),0)-IF(MAX(IF(VALUE(LEFT(Capacity!$D$5:$I$5,2))&lt;M5,VALUE(LEFT(Capacity!$D$5:$I$5,2)),0))&gt;0, VLOOKUP(M3, Capacity!$B$5:$I$35, MATCH(CONCATENATE(MAX(IF(VALUE(LEFT(Capacity!$D$5:$I$5,2))&lt;M5,VALUE(LEFT(Capacity!$D$5:$I$5,2)),0)), " HR Capacity Credit (%)"), Capacity!$B$5:$I$5, 0),0), 0))*((M5-MAX(IF(VALUE(LEFT(Capacity!$D$5:$I$5,2))&lt;M5,VALUE(LEFT(Capacity!$D$5:$I$5,2)),0)))/(MIN(IF(VALUE(LEFT(Capacity!$D$5:$I$5,2))&gt;=M5,VALUE(LEFT(Capacity!$D$5:$I$5,2)),MAX(VALUE(LEFT(Capacity!$D$5:$I$5,2)))))-MAX(IF(VALUE(LEFT(Capacity!$D$5:$I$5,2))&lt;M5,VALUE(LEFT(Capacity!$D$5:$I$5,2)),0)))),VLOOKUP(M3, Capacity!$B$5:$I$35, MATCH(CONCATENATE(MIN(IF(VALUE(LEFT(Capacity!$D$5:$I$5,2))&gt;=M5,VALUE(LEFT(Capacity!$D$5:$I$5,2)),MAX(VALUE(LEFT(Capacity!$D$5:$I$5,2))))), " HR Capacity Credit (%)"), Capacity!$B$5:$I$5, 0),0))/100)</f>
        <v>5244000</v>
      </c>
      <c r="N16" s="14">
        <f t="array" ref="N16">N4*1000*VLOOKUP(N3,Capacity!$B$5:$I$35,2,0)*(IF(MIN(IF(VALUE(LEFT(Capacity!$D$5:$I$5,2))&gt;=N5,VALUE(LEFT(Capacity!$D$5:$I$5,2)),MAX(VALUE(LEFT(Capacity!$D$5:$I$5,2)))))&gt;MAX(IF(VALUE(LEFT(Capacity!$D$5:$I$5,2))&lt;N5,VALUE(LEFT(Capacity!$D$5:$I$5,2)),0)),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0)+(VLOOKUP(N3, Capacity!$B$5:$I$35, MATCH(CONCATENATE(MIN(IF(VALUE(LEFT(Capacity!$D$5:$I$5,2))&gt;=N5,VALUE(LEFT(Capacity!$D$5:$I$5,2)),MAX(VALUE(LEFT(Capacity!$D$5:$I$5,2))))), " HR Capacity Credit (%)"), Capacity!$B$5:$I$5, 0),0)-IF(MAX(IF(VALUE(LEFT(Capacity!$D$5:$I$5,2))&lt;N5,VALUE(LEFT(Capacity!$D$5:$I$5,2)),0))&gt;0, VLOOKUP(N3, Capacity!$B$5:$I$35, MATCH(CONCATENATE(MAX(IF(VALUE(LEFT(Capacity!$D$5:$I$5,2))&lt;N5,VALUE(LEFT(Capacity!$D$5:$I$5,2)),0)), " HR Capacity Credit (%)"), Capacity!$B$5:$I$5, 0),0), 0))*((N5-MAX(IF(VALUE(LEFT(Capacity!$D$5:$I$5,2))&lt;N5,VALUE(LEFT(Capacity!$D$5:$I$5,2)),0)))/(MIN(IF(VALUE(LEFT(Capacity!$D$5:$I$5,2))&gt;=N5,VALUE(LEFT(Capacity!$D$5:$I$5,2)),MAX(VALUE(LEFT(Capacity!$D$5:$I$5,2)))))-MAX(IF(VALUE(LEFT(Capacity!$D$5:$I$5,2))&lt;N5,VALUE(LEFT(Capacity!$D$5:$I$5,2)),0)))),VLOOKUP(N3, Capacity!$B$5:$I$35, MATCH(CONCATENATE(MIN(IF(VALUE(LEFT(Capacity!$D$5:$I$5,2))&gt;=N5,VALUE(LEFT(Capacity!$D$5:$I$5,2)),MAX(VALUE(LEFT(Capacity!$D$5:$I$5,2))))), " HR Capacity Credit (%)"), Capacity!$B$5:$I$5, 0),0))/100)</f>
        <v>5268000</v>
      </c>
      <c r="O16" s="14">
        <f t="array" ref="O16">O4*1000*VLOOKUP(O3,Capacity!$B$5:$I$35,2,0)*(IF(MIN(IF(VALUE(LEFT(Capacity!$D$5:$I$5,2))&gt;=O5,VALUE(LEFT(Capacity!$D$5:$I$5,2)),MAX(VALUE(LEFT(Capacity!$D$5:$I$5,2)))))&gt;MAX(IF(VALUE(LEFT(Capacity!$D$5:$I$5,2))&lt;O5,VALUE(LEFT(Capacity!$D$5:$I$5,2)),0)),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0)+(VLOOKUP(O3, Capacity!$B$5:$I$35, MATCH(CONCATENATE(MIN(IF(VALUE(LEFT(Capacity!$D$5:$I$5,2))&gt;=O5,VALUE(LEFT(Capacity!$D$5:$I$5,2)),MAX(VALUE(LEFT(Capacity!$D$5:$I$5,2))))), " HR Capacity Credit (%)"), Capacity!$B$5:$I$5, 0),0)-IF(MAX(IF(VALUE(LEFT(Capacity!$D$5:$I$5,2))&lt;O5,VALUE(LEFT(Capacity!$D$5:$I$5,2)),0))&gt;0, VLOOKUP(O3, Capacity!$B$5:$I$35, MATCH(CONCATENATE(MAX(IF(VALUE(LEFT(Capacity!$D$5:$I$5,2))&lt;O5,VALUE(LEFT(Capacity!$D$5:$I$5,2)),0)), " HR Capacity Credit (%)"), Capacity!$B$5:$I$5, 0),0), 0))*((O5-MAX(IF(VALUE(LEFT(Capacity!$D$5:$I$5,2))&lt;O5,VALUE(LEFT(Capacity!$D$5:$I$5,2)),0)))/(MIN(IF(VALUE(LEFT(Capacity!$D$5:$I$5,2))&gt;=O5,VALUE(LEFT(Capacity!$D$5:$I$5,2)),MAX(VALUE(LEFT(Capacity!$D$5:$I$5,2)))))-MAX(IF(VALUE(LEFT(Capacity!$D$5:$I$5,2))&lt;O5,VALUE(LEFT(Capacity!$D$5:$I$5,2)),0)))),VLOOKUP(O3, Capacity!$B$5:$I$35, MATCH(CONCATENATE(MIN(IF(VALUE(LEFT(Capacity!$D$5:$I$5,2))&gt;=O5,VALUE(LEFT(Capacity!$D$5:$I$5,2)),MAX(VALUE(LEFT(Capacity!$D$5:$I$5,2))))), " HR Capacity Credit (%)"), Capacity!$B$5:$I$5, 0),0))/100)</f>
        <v>5344000</v>
      </c>
      <c r="P16" s="14">
        <f t="array" ref="P16">P4*1000*VLOOKUP(P3,Capacity!$B$5:$I$35,2,0)*(IF(MIN(IF(VALUE(LEFT(Capacity!$D$5:$I$5,2))&gt;=P5,VALUE(LEFT(Capacity!$D$5:$I$5,2)),MAX(VALUE(LEFT(Capacity!$D$5:$I$5,2)))))&gt;MAX(IF(VALUE(LEFT(Capacity!$D$5:$I$5,2))&lt;P5,VALUE(LEFT(Capacity!$D$5:$I$5,2)),0)),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0)+(VLOOKUP(P3, Capacity!$B$5:$I$35, MATCH(CONCATENATE(MIN(IF(VALUE(LEFT(Capacity!$D$5:$I$5,2))&gt;=P5,VALUE(LEFT(Capacity!$D$5:$I$5,2)),MAX(VALUE(LEFT(Capacity!$D$5:$I$5,2))))), " HR Capacity Credit (%)"), Capacity!$B$5:$I$5, 0),0)-IF(MAX(IF(VALUE(LEFT(Capacity!$D$5:$I$5,2))&lt;P5,VALUE(LEFT(Capacity!$D$5:$I$5,2)),0))&gt;0, VLOOKUP(P3, Capacity!$B$5:$I$35, MATCH(CONCATENATE(MAX(IF(VALUE(LEFT(Capacity!$D$5:$I$5,2))&lt;P5,VALUE(LEFT(Capacity!$D$5:$I$5,2)),0)), " HR Capacity Credit (%)"), Capacity!$B$5:$I$5, 0),0), 0))*((P5-MAX(IF(VALUE(LEFT(Capacity!$D$5:$I$5,2))&lt;P5,VALUE(LEFT(Capacity!$D$5:$I$5,2)),0)))/(MIN(IF(VALUE(LEFT(Capacity!$D$5:$I$5,2))&gt;=P5,VALUE(LEFT(Capacity!$D$5:$I$5,2)),MAX(VALUE(LEFT(Capacity!$D$5:$I$5,2)))))-MAX(IF(VALUE(LEFT(Capacity!$D$5:$I$5,2))&lt;P5,VALUE(LEFT(Capacity!$D$5:$I$5,2)),0)))),VLOOKUP(P3, Capacity!$B$5:$I$35, MATCH(CONCATENATE(MIN(IF(VALUE(LEFT(Capacity!$D$5:$I$5,2))&gt;=P5,VALUE(LEFT(Capacity!$D$5:$I$5,2)),MAX(VALUE(LEFT(Capacity!$D$5:$I$5,2))))), " HR Capacity Credit (%)"), Capacity!$B$5:$I$5, 0),0))/100)</f>
        <v>5428000</v>
      </c>
      <c r="Q16" s="14">
        <f t="array" ref="Q16">Q4*1000*VLOOKUP(Q3,Capacity!$B$5:$I$35,2,0)*(IF(MIN(IF(VALUE(LEFT(Capacity!$D$5:$I$5,2))&gt;=Q5,VALUE(LEFT(Capacity!$D$5:$I$5,2)),MAX(VALUE(LEFT(Capacity!$D$5:$I$5,2)))))&gt;MAX(IF(VALUE(LEFT(Capacity!$D$5:$I$5,2))&lt;Q5,VALUE(LEFT(Capacity!$D$5:$I$5,2)),0)),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0)+(VLOOKUP(Q3, Capacity!$B$5:$I$35, MATCH(CONCATENATE(MIN(IF(VALUE(LEFT(Capacity!$D$5:$I$5,2))&gt;=Q5,VALUE(LEFT(Capacity!$D$5:$I$5,2)),MAX(VALUE(LEFT(Capacity!$D$5:$I$5,2))))), " HR Capacity Credit (%)"), Capacity!$B$5:$I$5, 0),0)-IF(MAX(IF(VALUE(LEFT(Capacity!$D$5:$I$5,2))&lt;Q5,VALUE(LEFT(Capacity!$D$5:$I$5,2)),0))&gt;0, VLOOKUP(Q3, Capacity!$B$5:$I$35, MATCH(CONCATENATE(MAX(IF(VALUE(LEFT(Capacity!$D$5:$I$5,2))&lt;Q5,VALUE(LEFT(Capacity!$D$5:$I$5,2)),0)), " HR Capacity Credit (%)"), Capacity!$B$5:$I$5, 0),0), 0))*((Q5-MAX(IF(VALUE(LEFT(Capacity!$D$5:$I$5,2))&lt;Q5,VALUE(LEFT(Capacity!$D$5:$I$5,2)),0)))/(MIN(IF(VALUE(LEFT(Capacity!$D$5:$I$5,2))&gt;=Q5,VALUE(LEFT(Capacity!$D$5:$I$5,2)),MAX(VALUE(LEFT(Capacity!$D$5:$I$5,2)))))-MAX(IF(VALUE(LEFT(Capacity!$D$5:$I$5,2))&lt;Q5,VALUE(LEFT(Capacity!$D$5:$I$5,2)),0)))),VLOOKUP(Q3, Capacity!$B$5:$I$35, MATCH(CONCATENATE(MIN(IF(VALUE(LEFT(Capacity!$D$5:$I$5,2))&gt;=Q5,VALUE(LEFT(Capacity!$D$5:$I$5,2)),MAX(VALUE(LEFT(Capacity!$D$5:$I$5,2))))), " HR Capacity Credit (%)"), Capacity!$B$5:$I$5, 0),0))/100)</f>
        <v>5500000</v>
      </c>
      <c r="R16" s="14">
        <f t="array" ref="R16">R4*1000*VLOOKUP(R3,Capacity!$B$5:$I$35,2,0)*(IF(MIN(IF(VALUE(LEFT(Capacity!$D$5:$I$5,2))&gt;=R5,VALUE(LEFT(Capacity!$D$5:$I$5,2)),MAX(VALUE(LEFT(Capacity!$D$5:$I$5,2)))))&gt;MAX(IF(VALUE(LEFT(Capacity!$D$5:$I$5,2))&lt;R5,VALUE(LEFT(Capacity!$D$5:$I$5,2)),0)),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0)+(VLOOKUP(R3, Capacity!$B$5:$I$35, MATCH(CONCATENATE(MIN(IF(VALUE(LEFT(Capacity!$D$5:$I$5,2))&gt;=R5,VALUE(LEFT(Capacity!$D$5:$I$5,2)),MAX(VALUE(LEFT(Capacity!$D$5:$I$5,2))))), " HR Capacity Credit (%)"), Capacity!$B$5:$I$5, 0),0)-IF(MAX(IF(VALUE(LEFT(Capacity!$D$5:$I$5,2))&lt;R5,VALUE(LEFT(Capacity!$D$5:$I$5,2)),0))&gt;0, VLOOKUP(R3, Capacity!$B$5:$I$35, MATCH(CONCATENATE(MAX(IF(VALUE(LEFT(Capacity!$D$5:$I$5,2))&lt;R5,VALUE(LEFT(Capacity!$D$5:$I$5,2)),0)), " HR Capacity Credit (%)"), Capacity!$B$5:$I$5, 0),0), 0))*((R5-MAX(IF(VALUE(LEFT(Capacity!$D$5:$I$5,2))&lt;R5,VALUE(LEFT(Capacity!$D$5:$I$5,2)),0)))/(MIN(IF(VALUE(LEFT(Capacity!$D$5:$I$5,2))&gt;=R5,VALUE(LEFT(Capacity!$D$5:$I$5,2)),MAX(VALUE(LEFT(Capacity!$D$5:$I$5,2)))))-MAX(IF(VALUE(LEFT(Capacity!$D$5:$I$5,2))&lt;R5,VALUE(LEFT(Capacity!$D$5:$I$5,2)),0)))),VLOOKUP(R3, Capacity!$B$5:$I$35, MATCH(CONCATENATE(MIN(IF(VALUE(LEFT(Capacity!$D$5:$I$5,2))&gt;=R5,VALUE(LEFT(Capacity!$D$5:$I$5,2)),MAX(VALUE(LEFT(Capacity!$D$5:$I$5,2))))), " HR Capacity Credit (%)"), Capacity!$B$5:$I$5, 0),0))/100)</f>
        <v>5578000</v>
      </c>
      <c r="S16" s="14">
        <f t="array" ref="S16">S4*1000*VLOOKUP(S3,Capacity!$B$5:$I$35,2,0)*(IF(MIN(IF(VALUE(LEFT(Capacity!$D$5:$I$5,2))&gt;=S5,VALUE(LEFT(Capacity!$D$5:$I$5,2)),MAX(VALUE(LEFT(Capacity!$D$5:$I$5,2)))))&gt;MAX(IF(VALUE(LEFT(Capacity!$D$5:$I$5,2))&lt;S5,VALUE(LEFT(Capacity!$D$5:$I$5,2)),0)),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0)+(VLOOKUP(S3, Capacity!$B$5:$I$35, MATCH(CONCATENATE(MIN(IF(VALUE(LEFT(Capacity!$D$5:$I$5,2))&gt;=S5,VALUE(LEFT(Capacity!$D$5:$I$5,2)),MAX(VALUE(LEFT(Capacity!$D$5:$I$5,2))))), " HR Capacity Credit (%)"), Capacity!$B$5:$I$5, 0),0)-IF(MAX(IF(VALUE(LEFT(Capacity!$D$5:$I$5,2))&lt;S5,VALUE(LEFT(Capacity!$D$5:$I$5,2)),0))&gt;0, VLOOKUP(S3, Capacity!$B$5:$I$35, MATCH(CONCATENATE(MAX(IF(VALUE(LEFT(Capacity!$D$5:$I$5,2))&lt;S5,VALUE(LEFT(Capacity!$D$5:$I$5,2)),0)), " HR Capacity Credit (%)"), Capacity!$B$5:$I$5, 0),0), 0))*((S5-MAX(IF(VALUE(LEFT(Capacity!$D$5:$I$5,2))&lt;S5,VALUE(LEFT(Capacity!$D$5:$I$5,2)),0)))/(MIN(IF(VALUE(LEFT(Capacity!$D$5:$I$5,2))&gt;=S5,VALUE(LEFT(Capacity!$D$5:$I$5,2)),MAX(VALUE(LEFT(Capacity!$D$5:$I$5,2)))))-MAX(IF(VALUE(LEFT(Capacity!$D$5:$I$5,2))&lt;S5,VALUE(LEFT(Capacity!$D$5:$I$5,2)),0)))),VLOOKUP(S3, Capacity!$B$5:$I$35, MATCH(CONCATENATE(MIN(IF(VALUE(LEFT(Capacity!$D$5:$I$5,2))&gt;=S5,VALUE(LEFT(Capacity!$D$5:$I$5,2)),MAX(VALUE(LEFT(Capacity!$D$5:$I$5,2))))), " HR Capacity Credit (%)"), Capacity!$B$5:$I$5, 0),0))/100)</f>
        <v>5658000</v>
      </c>
      <c r="T16" s="14">
        <f t="array" ref="T16">T4*1000*VLOOKUP(T3,Capacity!$B$5:$I$35,2,0)*(IF(MIN(IF(VALUE(LEFT(Capacity!$D$5:$I$5,2))&gt;=T5,VALUE(LEFT(Capacity!$D$5:$I$5,2)),MAX(VALUE(LEFT(Capacity!$D$5:$I$5,2)))))&gt;MAX(IF(VALUE(LEFT(Capacity!$D$5:$I$5,2))&lt;T5,VALUE(LEFT(Capacity!$D$5:$I$5,2)),0)),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0)+(VLOOKUP(T3, Capacity!$B$5:$I$35, MATCH(CONCATENATE(MIN(IF(VALUE(LEFT(Capacity!$D$5:$I$5,2))&gt;=T5,VALUE(LEFT(Capacity!$D$5:$I$5,2)),MAX(VALUE(LEFT(Capacity!$D$5:$I$5,2))))), " HR Capacity Credit (%)"), Capacity!$B$5:$I$5, 0),0)-IF(MAX(IF(VALUE(LEFT(Capacity!$D$5:$I$5,2))&lt;T5,VALUE(LEFT(Capacity!$D$5:$I$5,2)),0))&gt;0, VLOOKUP(T3, Capacity!$B$5:$I$35, MATCH(CONCATENATE(MAX(IF(VALUE(LEFT(Capacity!$D$5:$I$5,2))&lt;T5,VALUE(LEFT(Capacity!$D$5:$I$5,2)),0)), " HR Capacity Credit (%)"), Capacity!$B$5:$I$5, 0),0), 0))*((T5-MAX(IF(VALUE(LEFT(Capacity!$D$5:$I$5,2))&lt;T5,VALUE(LEFT(Capacity!$D$5:$I$5,2)),0)))/(MIN(IF(VALUE(LEFT(Capacity!$D$5:$I$5,2))&gt;=T5,VALUE(LEFT(Capacity!$D$5:$I$5,2)),MAX(VALUE(LEFT(Capacity!$D$5:$I$5,2)))))-MAX(IF(VALUE(LEFT(Capacity!$D$5:$I$5,2))&lt;T5,VALUE(LEFT(Capacity!$D$5:$I$5,2)),0)))),VLOOKUP(T3, Capacity!$B$5:$I$35, MATCH(CONCATENATE(MIN(IF(VALUE(LEFT(Capacity!$D$5:$I$5,2))&gt;=T5,VALUE(LEFT(Capacity!$D$5:$I$5,2)),MAX(VALUE(LEFT(Capacity!$D$5:$I$5,2))))), " HR Capacity Credit (%)"), Capacity!$B$5:$I$5, 0),0))/100)</f>
        <v>5740000</v>
      </c>
      <c r="U16" s="14">
        <f t="array" ref="U16">U4*1000*VLOOKUP(U3,Capacity!$B$5:$I$35,2,0)*(IF(MIN(IF(VALUE(LEFT(Capacity!$D$5:$I$5,2))&gt;=U5,VALUE(LEFT(Capacity!$D$5:$I$5,2)),MAX(VALUE(LEFT(Capacity!$D$5:$I$5,2)))))&gt;MAX(IF(VALUE(LEFT(Capacity!$D$5:$I$5,2))&lt;U5,VALUE(LEFT(Capacity!$D$5:$I$5,2)),0)),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0)+(VLOOKUP(U3, Capacity!$B$5:$I$35, MATCH(CONCATENATE(MIN(IF(VALUE(LEFT(Capacity!$D$5:$I$5,2))&gt;=U5,VALUE(LEFT(Capacity!$D$5:$I$5,2)),MAX(VALUE(LEFT(Capacity!$D$5:$I$5,2))))), " HR Capacity Credit (%)"), Capacity!$B$5:$I$5, 0),0)-IF(MAX(IF(VALUE(LEFT(Capacity!$D$5:$I$5,2))&lt;U5,VALUE(LEFT(Capacity!$D$5:$I$5,2)),0))&gt;0, VLOOKUP(U3, Capacity!$B$5:$I$35, MATCH(CONCATENATE(MAX(IF(VALUE(LEFT(Capacity!$D$5:$I$5,2))&lt;U5,VALUE(LEFT(Capacity!$D$5:$I$5,2)),0)), " HR Capacity Credit (%)"), Capacity!$B$5:$I$5, 0),0), 0))*((U5-MAX(IF(VALUE(LEFT(Capacity!$D$5:$I$5,2))&lt;U5,VALUE(LEFT(Capacity!$D$5:$I$5,2)),0)))/(MIN(IF(VALUE(LEFT(Capacity!$D$5:$I$5,2))&gt;=U5,VALUE(LEFT(Capacity!$D$5:$I$5,2)),MAX(VALUE(LEFT(Capacity!$D$5:$I$5,2)))))-MAX(IF(VALUE(LEFT(Capacity!$D$5:$I$5,2))&lt;U5,VALUE(LEFT(Capacity!$D$5:$I$5,2)),0)))),VLOOKUP(U3, Capacity!$B$5:$I$35, MATCH(CONCATENATE(MIN(IF(VALUE(LEFT(Capacity!$D$5:$I$5,2))&gt;=U5,VALUE(LEFT(Capacity!$D$5:$I$5,2)),MAX(VALUE(LEFT(Capacity!$D$5:$I$5,2))))), " HR Capacity Credit (%)"), Capacity!$B$5:$I$5, 0),0))/100)</f>
        <v>5822000</v>
      </c>
      <c r="V16" s="14"/>
      <c r="W16" s="14"/>
      <c r="X16" s="14"/>
      <c r="Y16" s="14"/>
      <c r="Z16" s="14"/>
    </row>
    <row r="17" spans="1:26">
      <c r="A17" s="13" t="s">
        <v>70</v>
      </c>
      <c r="B17" s="14"/>
      <c r="C17" s="14"/>
      <c r="D17" s="14"/>
      <c r="E17" s="14"/>
      <c r="F17" s="14"/>
      <c r="G17" s="14"/>
      <c r="H17" s="14">
        <v>4498947.1758675622</v>
      </c>
      <c r="I17" s="14">
        <v>4709733.8929210873</v>
      </c>
      <c r="J17" s="14">
        <v>4895159.021425142</v>
      </c>
      <c r="K17" s="14">
        <v>5245036.4157124292</v>
      </c>
      <c r="L17" s="14">
        <v>5248663.3257176094</v>
      </c>
      <c r="M17" s="14">
        <v>5196764.8937711352</v>
      </c>
      <c r="N17" s="14">
        <v>5370477.2028044295</v>
      </c>
      <c r="O17" s="14">
        <v>5511345.1034191828</v>
      </c>
      <c r="P17" s="14">
        <v>5487952.6608705306</v>
      </c>
      <c r="Q17" s="14">
        <v>5580512.438334371</v>
      </c>
      <c r="R17" s="14">
        <v>5742355.7667455953</v>
      </c>
      <c r="S17" s="14">
        <v>5583165.5123091461</v>
      </c>
      <c r="T17" s="14">
        <v>5776285.7480319636</v>
      </c>
      <c r="U17" s="14">
        <v>5148966.0475354837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 t="shared" ref="B18:U18" si="2">SUM(B6:B17)</f>
        <v>27147141.173636001</v>
      </c>
      <c r="C18" s="14">
        <f t="shared" si="2"/>
        <v>27397411.073061001</v>
      </c>
      <c r="D18" s="14">
        <f t="shared" si="2"/>
        <v>27223397.132438999</v>
      </c>
      <c r="E18" s="14">
        <f t="shared" si="2"/>
        <v>29840294.352891002</v>
      </c>
      <c r="F18" s="14">
        <f t="shared" si="2"/>
        <v>30650379.841728002</v>
      </c>
      <c r="G18" s="14">
        <f t="shared" si="2"/>
        <v>32632237.683708999</v>
      </c>
      <c r="H18" s="14">
        <f t="shared" si="2"/>
        <v>35764169.98464556</v>
      </c>
      <c r="I18" s="14">
        <f t="shared" si="2"/>
        <v>37103132.097423092</v>
      </c>
      <c r="J18" s="14">
        <f t="shared" si="2"/>
        <v>38863010.862175144</v>
      </c>
      <c r="K18" s="14">
        <f t="shared" si="2"/>
        <v>40239943.835041434</v>
      </c>
      <c r="L18" s="14">
        <f t="shared" si="2"/>
        <v>39840480.738685608</v>
      </c>
      <c r="M18" s="14">
        <f t="shared" si="2"/>
        <v>41188219.896639131</v>
      </c>
      <c r="N18" s="14">
        <f t="shared" si="2"/>
        <v>43194031.107683435</v>
      </c>
      <c r="O18" s="14">
        <f t="shared" si="2"/>
        <v>42664352.656846188</v>
      </c>
      <c r="P18" s="14">
        <f t="shared" si="2"/>
        <v>43389677.752528526</v>
      </c>
      <c r="Q18" s="14">
        <f t="shared" si="2"/>
        <v>45021968.656757362</v>
      </c>
      <c r="R18" s="14">
        <f t="shared" si="2"/>
        <v>46579581.836489595</v>
      </c>
      <c r="S18" s="14">
        <f t="shared" si="2"/>
        <v>46410002.636396147</v>
      </c>
      <c r="T18" s="14">
        <f t="shared" si="2"/>
        <v>48301273.590671971</v>
      </c>
      <c r="U18" s="14">
        <f t="shared" si="2"/>
        <v>44976540.600719482</v>
      </c>
      <c r="V18" s="14">
        <f>SUM(V6:V17)</f>
        <v>22224992.274713997</v>
      </c>
      <c r="W18" s="14">
        <f>(V18+X18)/2</f>
        <v>22222752.833857998</v>
      </c>
      <c r="X18" s="14">
        <f>SUM(X6:X17)</f>
        <v>22220513.393002</v>
      </c>
      <c r="Y18" s="14">
        <f t="shared" si="1"/>
        <v>21258197.215163</v>
      </c>
      <c r="Z18" s="14">
        <f>SUM(Z6:Z17)</f>
        <v>20295881.037324004</v>
      </c>
    </row>
    <row r="19" spans="1:26">
      <c r="A19" s="13" t="s">
        <v>9</v>
      </c>
      <c r="B19" s="14">
        <f t="shared" ref="B19:U19" si="3">B18/B4/1000</f>
        <v>135.73570586817999</v>
      </c>
      <c r="C19" s="14">
        <f t="shared" si="3"/>
        <v>136.98705536530503</v>
      </c>
      <c r="D19" s="14">
        <f t="shared" si="3"/>
        <v>136.11698566219499</v>
      </c>
      <c r="E19" s="14">
        <f t="shared" si="3"/>
        <v>149.20147176445499</v>
      </c>
      <c r="F19" s="14">
        <f t="shared" si="3"/>
        <v>153.25189920864</v>
      </c>
      <c r="G19" s="14">
        <f t="shared" si="3"/>
        <v>163.16118841854501</v>
      </c>
      <c r="H19" s="14">
        <f t="shared" si="3"/>
        <v>178.8208499232278</v>
      </c>
      <c r="I19" s="14">
        <f t="shared" si="3"/>
        <v>185.51566048711547</v>
      </c>
      <c r="J19" s="14">
        <f t="shared" si="3"/>
        <v>194.31505431087572</v>
      </c>
      <c r="K19" s="14">
        <f t="shared" si="3"/>
        <v>201.19971917520718</v>
      </c>
      <c r="L19" s="14">
        <f t="shared" si="3"/>
        <v>199.20240369342804</v>
      </c>
      <c r="M19" s="14">
        <f t="shared" si="3"/>
        <v>205.94109948319567</v>
      </c>
      <c r="N19" s="14">
        <f t="shared" si="3"/>
        <v>215.97015553841717</v>
      </c>
      <c r="O19" s="14">
        <f t="shared" si="3"/>
        <v>213.32176328423094</v>
      </c>
      <c r="P19" s="14">
        <f t="shared" si="3"/>
        <v>216.94838876264262</v>
      </c>
      <c r="Q19" s="14">
        <f t="shared" si="3"/>
        <v>225.10984328378683</v>
      </c>
      <c r="R19" s="14">
        <f t="shared" si="3"/>
        <v>232.89790918244796</v>
      </c>
      <c r="S19" s="14">
        <f t="shared" si="3"/>
        <v>232.05001318198072</v>
      </c>
      <c r="T19" s="14">
        <f t="shared" si="3"/>
        <v>241.50636795335984</v>
      </c>
      <c r="U19" s="14">
        <f t="shared" si="3"/>
        <v>224.88270300359741</v>
      </c>
      <c r="V19" s="14">
        <f>V18/V4/1000</f>
        <v>111.12496137356999</v>
      </c>
      <c r="W19" s="14">
        <f t="shared" si="0"/>
        <v>111.11376416928999</v>
      </c>
      <c r="X19" s="14">
        <f>X18/X4/1000</f>
        <v>111.10256696501</v>
      </c>
      <c r="Y19" s="14">
        <f t="shared" si="1"/>
        <v>106.290986075815</v>
      </c>
      <c r="Z19" s="14">
        <f>Z18/Z4/1000</f>
        <v>101.47940518662001</v>
      </c>
    </row>
    <row r="20" spans="1:26">
      <c r="A20" s="13" t="s">
        <v>10</v>
      </c>
      <c r="B20" s="14">
        <f>B19/B5</f>
        <v>16.966963233522499</v>
      </c>
      <c r="C20" s="14">
        <f>C19/B5</f>
        <v>17.123381920663128</v>
      </c>
      <c r="D20" s="14">
        <f>D19/B5</f>
        <v>17.014623207774374</v>
      </c>
      <c r="E20" s="14">
        <f>E19/B5</f>
        <v>18.650183970556874</v>
      </c>
      <c r="F20" s="14">
        <f>F19/B5</f>
        <v>19.15648740108</v>
      </c>
      <c r="G20" s="14">
        <f>G19/B5</f>
        <v>20.395148552318126</v>
      </c>
      <c r="H20" s="14">
        <f>H19/B5</f>
        <v>22.352606240403475</v>
      </c>
      <c r="I20" s="14">
        <f>I19/B5</f>
        <v>23.189457560889434</v>
      </c>
      <c r="J20" s="14">
        <f>J19/B5</f>
        <v>24.289381788859465</v>
      </c>
      <c r="K20" s="14">
        <f>K19/B5</f>
        <v>25.149964896900897</v>
      </c>
      <c r="L20" s="14">
        <f>L19/B5</f>
        <v>24.900300461678505</v>
      </c>
      <c r="M20" s="14">
        <f>M19/B5</f>
        <v>25.742637435399459</v>
      </c>
      <c r="N20" s="14">
        <f>N19/B5</f>
        <v>26.996269442302147</v>
      </c>
      <c r="O20" s="14">
        <f>O19/B5</f>
        <v>26.665220410528867</v>
      </c>
      <c r="P20" s="14">
        <f>P19/B5</f>
        <v>27.118548595330328</v>
      </c>
      <c r="Q20" s="14">
        <f>Q19/B5</f>
        <v>28.138730410473354</v>
      </c>
      <c r="R20" s="14">
        <f>R19/B5</f>
        <v>29.112238647805995</v>
      </c>
      <c r="S20" s="14">
        <f>S19/B5</f>
        <v>29.00625164774759</v>
      </c>
      <c r="T20" s="14">
        <f>T19/B5</f>
        <v>30.18829599416998</v>
      </c>
      <c r="U20" s="14">
        <f>U19/B5</f>
        <v>28.110337875449677</v>
      </c>
      <c r="V20" s="14">
        <f>V19/V5</f>
        <v>61.057671084379109</v>
      </c>
      <c r="W20" s="14">
        <f t="shared" si="0"/>
        <v>61.91374146450876</v>
      </c>
      <c r="X20" s="14">
        <f>X19/X5</f>
        <v>62.769811844638419</v>
      </c>
      <c r="Y20" s="14">
        <f t="shared" si="1"/>
        <v>69.824074553614665</v>
      </c>
      <c r="Z20" s="14">
        <f>Z19/Z5</f>
        <v>76.878337262590918</v>
      </c>
    </row>
    <row r="21" spans="1:26">
      <c r="A21" s="13" t="s">
        <v>11</v>
      </c>
      <c r="B21" s="15">
        <v>167.61360608557291</v>
      </c>
      <c r="C21" s="15">
        <v>168.11854967948429</v>
      </c>
      <c r="D21" s="15">
        <v>173.05814219215631</v>
      </c>
      <c r="E21" s="15">
        <v>169.76239538833849</v>
      </c>
      <c r="F21" s="15">
        <v>159.43551338680729</v>
      </c>
      <c r="G21" s="15">
        <v>160.26559345814579</v>
      </c>
      <c r="H21" s="15">
        <v>157.85392108005209</v>
      </c>
      <c r="I21" s="15">
        <v>162.6594817180937</v>
      </c>
      <c r="J21" s="15">
        <v>162.1212873164844</v>
      </c>
      <c r="K21" s="15">
        <v>167.5502044059584</v>
      </c>
      <c r="L21" s="15">
        <v>169.8120782861771</v>
      </c>
      <c r="M21" s="15">
        <v>171.9058929178542</v>
      </c>
      <c r="N21" s="15">
        <v>175.84551344338021</v>
      </c>
      <c r="O21" s="15">
        <v>173.25087685181771</v>
      </c>
      <c r="P21" s="15">
        <v>191.40281832860941</v>
      </c>
      <c r="Q21" s="15">
        <v>194.09204869207289</v>
      </c>
      <c r="R21" s="15">
        <v>192.29266069348441</v>
      </c>
      <c r="S21" s="15">
        <v>203.37004169588539</v>
      </c>
      <c r="T21" s="15">
        <v>196.6647336624531</v>
      </c>
      <c r="U21" s="15">
        <v>208.44225183969269</v>
      </c>
      <c r="V21" s="15">
        <v>377.35361831822343</v>
      </c>
      <c r="W21" s="15">
        <f t="shared" si="0"/>
        <v>382.49384385142577</v>
      </c>
      <c r="X21" s="15">
        <v>387.63406938462811</v>
      </c>
      <c r="Y21" s="15">
        <f t="shared" si="1"/>
        <v>418.41264463740555</v>
      </c>
      <c r="Z21" s="15">
        <v>449.19121989018299</v>
      </c>
    </row>
    <row r="22" spans="1:26">
      <c r="A22" s="13" t="s">
        <v>71</v>
      </c>
      <c r="B22" s="16">
        <v>5.9548794346012928</v>
      </c>
      <c r="C22" s="16">
        <v>3.9782780762165491</v>
      </c>
      <c r="D22" s="16">
        <v>3.0183629857003349</v>
      </c>
      <c r="E22" s="16">
        <v>1.6775641768687259</v>
      </c>
      <c r="F22" s="16">
        <v>-0.78436503472762897</v>
      </c>
      <c r="G22" s="16">
        <v>-2.3079646876978859</v>
      </c>
      <c r="H22" s="16">
        <v>-2.622926461175791</v>
      </c>
      <c r="I22" s="16">
        <v>-3.4828544185588961</v>
      </c>
      <c r="J22" s="16">
        <v>-3.4371977611024471</v>
      </c>
      <c r="K22" s="16">
        <v>-5.5986862702985274</v>
      </c>
      <c r="L22" s="16">
        <v>-4.7103577224007314</v>
      </c>
      <c r="M22" s="16">
        <v>-5.0180513194124234</v>
      </c>
      <c r="N22" s="16">
        <v>-6.5961572483444346</v>
      </c>
      <c r="O22" s="16">
        <v>-5.1809033790610464</v>
      </c>
      <c r="P22" s="16">
        <v>-2.9256002094521101</v>
      </c>
      <c r="Q22" s="16">
        <v>-3.4570503479023551</v>
      </c>
      <c r="R22" s="16">
        <v>-2.0085767554656888</v>
      </c>
      <c r="S22" s="16">
        <v>-0.1283603102473421</v>
      </c>
      <c r="T22" s="16">
        <v>0.87114867194337187</v>
      </c>
      <c r="U22" s="16">
        <v>1.5108175583482739</v>
      </c>
      <c r="V22" s="16">
        <v>1.518386592975806</v>
      </c>
      <c r="W22" s="16">
        <v>1.518386592975806</v>
      </c>
      <c r="X22" s="16">
        <v>1.518386592975806</v>
      </c>
      <c r="Y22" s="16">
        <v>1.479933279168274</v>
      </c>
      <c r="Z22" s="16">
        <v>1.518386592975806</v>
      </c>
    </row>
    <row r="23" spans="1:26">
      <c r="A23" s="13" t="s">
        <v>72</v>
      </c>
      <c r="B23" s="16">
        <v>126.0376193828186</v>
      </c>
      <c r="C23" s="16">
        <v>127.699179388388</v>
      </c>
      <c r="D23" s="16">
        <v>125.22297699501389</v>
      </c>
      <c r="E23" s="16">
        <v>140.78270617737101</v>
      </c>
      <c r="F23" s="16">
        <v>163.80078508118049</v>
      </c>
      <c r="G23" s="16">
        <v>170.25350724670881</v>
      </c>
      <c r="H23" s="16">
        <v>168.45793546890809</v>
      </c>
      <c r="I23" s="16">
        <v>164.46622539592539</v>
      </c>
      <c r="J23" s="16">
        <v>176.19206970123</v>
      </c>
      <c r="K23" s="16">
        <v>169.75888409384979</v>
      </c>
      <c r="L23" s="16">
        <v>167.9300950382264</v>
      </c>
      <c r="M23" s="16">
        <v>166.92662123247379</v>
      </c>
      <c r="N23" s="16">
        <v>167.7041341904864</v>
      </c>
      <c r="O23" s="16">
        <v>173.1479693378518</v>
      </c>
      <c r="P23" s="16">
        <v>154.67156894699099</v>
      </c>
      <c r="Q23" s="16">
        <v>153.9385144539942</v>
      </c>
      <c r="R23" s="16">
        <v>161.56033758651469</v>
      </c>
      <c r="S23" s="16">
        <v>150.85262721174939</v>
      </c>
      <c r="T23" s="16">
        <v>162.17359456998301</v>
      </c>
      <c r="U23" s="16">
        <v>144.2645717644547</v>
      </c>
      <c r="V23" s="16">
        <v>145.0494252149108</v>
      </c>
      <c r="W23" s="16">
        <v>145.0494252149108</v>
      </c>
      <c r="X23" s="16">
        <v>145.0494252149108</v>
      </c>
      <c r="Y23" s="16">
        <v>145.2214326517697</v>
      </c>
      <c r="Z23" s="16">
        <v>145.0494252149108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3" t="s">
        <v>75</v>
      </c>
      <c r="B26" s="16">
        <v>1.8168539644151731</v>
      </c>
      <c r="C26" s="16">
        <v>1.104237338804904</v>
      </c>
      <c r="D26" s="16">
        <v>0.56828794578717545</v>
      </c>
      <c r="E26" s="16">
        <v>1.9249724352858131</v>
      </c>
      <c r="F26" s="16">
        <v>1.12044343119947</v>
      </c>
      <c r="G26" s="16">
        <v>2.3396698010979842</v>
      </c>
      <c r="H26" s="16">
        <v>1.28345831006598</v>
      </c>
      <c r="I26" s="16">
        <v>1.3066933382293131</v>
      </c>
      <c r="J26" s="16">
        <v>2.3294869085439349</v>
      </c>
      <c r="K26" s="16">
        <v>1.43755246215271</v>
      </c>
      <c r="L26" s="16">
        <v>0.58764458297854028</v>
      </c>
      <c r="M26" s="16">
        <v>2.713912116658999</v>
      </c>
      <c r="N26" s="16">
        <v>3.2395560201403901</v>
      </c>
      <c r="O26" s="16">
        <v>2.249111236662316</v>
      </c>
      <c r="P26" s="16">
        <v>1.261692504444841</v>
      </c>
      <c r="Q26" s="16">
        <v>1.7579092656301749</v>
      </c>
      <c r="R26" s="16">
        <v>3.124570527363439</v>
      </c>
      <c r="S26" s="16">
        <v>2.3512326813715099</v>
      </c>
      <c r="T26" s="16">
        <v>3.8511633254776552</v>
      </c>
      <c r="U26" s="16">
        <v>1.559135533277912</v>
      </c>
      <c r="V26" s="16">
        <v>1.4144794492872881</v>
      </c>
      <c r="W26" s="16">
        <v>1.4144794492872881</v>
      </c>
      <c r="X26" s="16">
        <v>1.4144794492872881</v>
      </c>
      <c r="Y26" s="16">
        <v>1.416877067238868</v>
      </c>
      <c r="Z26" s="16">
        <v>1.4144794492872881</v>
      </c>
    </row>
    <row r="27" spans="1:26">
      <c r="A27" s="13" t="s">
        <v>76</v>
      </c>
      <c r="B27" s="16">
        <v>0.15341501816382611</v>
      </c>
      <c r="C27" s="16">
        <v>8.4729906261211074E-2</v>
      </c>
      <c r="D27" s="16">
        <v>6.852568498392396E-2</v>
      </c>
      <c r="E27" s="16">
        <v>0.25028210395747369</v>
      </c>
      <c r="F27" s="16">
        <v>0.12941337074074261</v>
      </c>
      <c r="G27" s="16">
        <v>0.29262569585147641</v>
      </c>
      <c r="H27" s="16">
        <v>0.16416025309069851</v>
      </c>
      <c r="I27" s="16">
        <v>0.15505459552319989</v>
      </c>
      <c r="J27" s="16">
        <v>0.20804348347826079</v>
      </c>
      <c r="K27" s="16">
        <v>0.20080601504444681</v>
      </c>
      <c r="L27" s="16">
        <v>7.4936507548720069E-2</v>
      </c>
      <c r="M27" s="16">
        <v>0.35238908042496481</v>
      </c>
      <c r="N27" s="16">
        <v>0.51363637636363635</v>
      </c>
      <c r="O27" s="16">
        <v>0.33820330386898451</v>
      </c>
      <c r="P27" s="16">
        <v>0.17929314895649781</v>
      </c>
      <c r="Q27" s="16">
        <v>0.1392760920944992</v>
      </c>
      <c r="R27" s="16">
        <v>0.23686492934120029</v>
      </c>
      <c r="S27" s="16">
        <v>0.14708685252356959</v>
      </c>
      <c r="T27" s="16">
        <v>0.1917835350137353</v>
      </c>
      <c r="U27" s="16">
        <v>0.1136685222012262</v>
      </c>
      <c r="V27" s="16">
        <v>0.10198154886034889</v>
      </c>
      <c r="W27" s="16">
        <v>0.10198154886034889</v>
      </c>
      <c r="X27" s="16">
        <v>0.10198154886034889</v>
      </c>
      <c r="Y27" s="16">
        <v>0.1011521657618089</v>
      </c>
      <c r="Z27" s="16">
        <v>0.10198154886034889</v>
      </c>
    </row>
    <row r="28" spans="1:26">
      <c r="A28" s="13" t="s">
        <v>77</v>
      </c>
      <c r="B28" s="15">
        <v>268181.7697369167</v>
      </c>
      <c r="C28" s="15">
        <v>268989.67948717502</v>
      </c>
      <c r="D28" s="15">
        <v>276893.02750745002</v>
      </c>
      <c r="E28" s="15">
        <v>271619.83262134169</v>
      </c>
      <c r="F28" s="15">
        <v>255096.82141889169</v>
      </c>
      <c r="G28" s="15">
        <v>256424.94953303339</v>
      </c>
      <c r="H28" s="15">
        <v>252566.27372808341</v>
      </c>
      <c r="I28" s="15">
        <v>260255.17074895001</v>
      </c>
      <c r="J28" s="15">
        <v>259394.059706375</v>
      </c>
      <c r="K28" s="15">
        <v>268080.32704953343</v>
      </c>
      <c r="L28" s="15">
        <v>271699.32525788329</v>
      </c>
      <c r="M28" s="15">
        <v>275049.42866856669</v>
      </c>
      <c r="N28" s="15">
        <v>281352.8215094083</v>
      </c>
      <c r="O28" s="15">
        <v>277201.40296290838</v>
      </c>
      <c r="P28" s="15">
        <v>306244.50932577503</v>
      </c>
      <c r="Q28" s="15">
        <v>310547.27790731657</v>
      </c>
      <c r="R28" s="15">
        <v>307668.25710957497</v>
      </c>
      <c r="S28" s="15">
        <v>325392.06671341672</v>
      </c>
      <c r="T28" s="15">
        <v>314663.57385992497</v>
      </c>
      <c r="U28" s="15">
        <v>333507.6029435083</v>
      </c>
      <c r="V28" s="15">
        <v>333210.01584958337</v>
      </c>
      <c r="W28" s="15">
        <v>333210.01584958337</v>
      </c>
      <c r="X28" s="15">
        <v>333210.01584958337</v>
      </c>
      <c r="Y28" s="15">
        <v>333461.53562355012</v>
      </c>
      <c r="Z28" s="15">
        <v>333210.01584958337</v>
      </c>
    </row>
    <row r="29" spans="1:26">
      <c r="A29" s="13" t="s">
        <v>78</v>
      </c>
      <c r="B29" s="15">
        <v>100307.11080225</v>
      </c>
      <c r="C29" s="15">
        <v>98963.240471174999</v>
      </c>
      <c r="D29" s="15">
        <v>101737.53617686671</v>
      </c>
      <c r="E29" s="15">
        <v>108625.5041920917</v>
      </c>
      <c r="F29" s="15">
        <v>107235.685546725</v>
      </c>
      <c r="G29" s="15">
        <v>110892.4750943667</v>
      </c>
      <c r="H29" s="15">
        <v>107375.7768125834</v>
      </c>
      <c r="I29" s="15">
        <v>105927.9705717834</v>
      </c>
      <c r="J29" s="15">
        <v>112154.6377019583</v>
      </c>
      <c r="K29" s="15">
        <v>106540.4112532</v>
      </c>
      <c r="L29" s="15">
        <v>105432.63611155</v>
      </c>
      <c r="M29" s="15">
        <v>112404.9116949833</v>
      </c>
      <c r="N29" s="15">
        <v>114353.1228817417</v>
      </c>
      <c r="O29" s="15">
        <v>111833.8574279083</v>
      </c>
      <c r="P29" s="15">
        <v>108332.4317388583</v>
      </c>
      <c r="Q29" s="15">
        <v>106008.6520329</v>
      </c>
      <c r="R29" s="15">
        <v>111301.5431469083</v>
      </c>
      <c r="S29" s="15">
        <v>107395.19663974999</v>
      </c>
      <c r="T29" s="15">
        <v>110053.9282588417</v>
      </c>
      <c r="U29" s="15">
        <v>105362.2060928416</v>
      </c>
      <c r="V29" s="15">
        <v>104779.47289624999</v>
      </c>
      <c r="W29" s="15">
        <v>104779.47289624999</v>
      </c>
      <c r="X29" s="15">
        <v>104779.47289624999</v>
      </c>
      <c r="Y29" s="15">
        <v>104690.7346848834</v>
      </c>
      <c r="Z29" s="15">
        <v>104779.47289624999</v>
      </c>
    </row>
    <row r="30" spans="1:26">
      <c r="A30" s="13" t="s">
        <v>79</v>
      </c>
      <c r="B30" s="15">
        <v>167874.65893466669</v>
      </c>
      <c r="C30" s="15">
        <v>170026.43901599999</v>
      </c>
      <c r="D30" s="15">
        <v>175155.49133058329</v>
      </c>
      <c r="E30" s="15">
        <v>162994.32842924999</v>
      </c>
      <c r="F30" s="15">
        <v>147861.13587216669</v>
      </c>
      <c r="G30" s="15">
        <v>145532.47443866669</v>
      </c>
      <c r="H30" s="15">
        <v>145190.4969155</v>
      </c>
      <c r="I30" s="15">
        <v>154327.2001771667</v>
      </c>
      <c r="J30" s="15">
        <v>147239.4220044167</v>
      </c>
      <c r="K30" s="15">
        <v>161539.91579633331</v>
      </c>
      <c r="L30" s="15">
        <v>166266.68914633329</v>
      </c>
      <c r="M30" s="15">
        <v>162644.51697358329</v>
      </c>
      <c r="N30" s="15">
        <v>166999.69862766669</v>
      </c>
      <c r="O30" s="15">
        <v>165367.54553500001</v>
      </c>
      <c r="P30" s="15">
        <v>197912.07758691671</v>
      </c>
      <c r="Q30" s="15">
        <v>204538.6258744167</v>
      </c>
      <c r="R30" s="15">
        <v>196366.71396266669</v>
      </c>
      <c r="S30" s="15">
        <v>217996.87007366671</v>
      </c>
      <c r="T30" s="15">
        <v>204609.64560108329</v>
      </c>
      <c r="U30" s="15">
        <v>228145.39685066661</v>
      </c>
      <c r="V30" s="15">
        <v>228430.54295333341</v>
      </c>
      <c r="W30" s="15">
        <v>228430.54295333341</v>
      </c>
      <c r="X30" s="15">
        <v>228430.54295333341</v>
      </c>
      <c r="Y30" s="15">
        <v>228770.80093866671</v>
      </c>
      <c r="Z30" s="15">
        <v>228430.54295333341</v>
      </c>
    </row>
    <row r="31" spans="1:26">
      <c r="A31" s="13" t="s">
        <v>80</v>
      </c>
      <c r="B31" s="15">
        <v>197438.238335</v>
      </c>
      <c r="C31" s="15">
        <v>199031.96307258331</v>
      </c>
      <c r="D31" s="15">
        <v>204566.8150213334</v>
      </c>
      <c r="E31" s="15">
        <v>191964.34563600001</v>
      </c>
      <c r="F31" s="15">
        <v>172956.57159183329</v>
      </c>
      <c r="G31" s="15">
        <v>172095.6520080833</v>
      </c>
      <c r="H31" s="15">
        <v>170147.18327174999</v>
      </c>
      <c r="I31" s="15">
        <v>180855.39195050011</v>
      </c>
      <c r="J31" s="15">
        <v>173781.50468375001</v>
      </c>
      <c r="K31" s="15">
        <v>189190.91173875</v>
      </c>
      <c r="L31" s="15">
        <v>194390.30168441671</v>
      </c>
      <c r="M31" s="15">
        <v>192599.33887108331</v>
      </c>
      <c r="N31" s="15">
        <v>197943.33931225</v>
      </c>
      <c r="O31" s="15">
        <v>195054.64990241671</v>
      </c>
      <c r="P31" s="15">
        <v>231801.61219874999</v>
      </c>
      <c r="Q31" s="15">
        <v>239616.75996666669</v>
      </c>
      <c r="R31" s="15">
        <v>231394.20547074999</v>
      </c>
      <c r="S31" s="15">
        <v>255106.8009955833</v>
      </c>
      <c r="T31" s="15">
        <v>241073.31873158331</v>
      </c>
      <c r="U31" s="15">
        <v>266738.18662233342</v>
      </c>
      <c r="V31" s="15">
        <v>267048.82524108328</v>
      </c>
      <c r="W31" s="15">
        <v>267048.82524108328</v>
      </c>
      <c r="X31" s="15">
        <v>267048.82524108328</v>
      </c>
      <c r="Y31" s="15">
        <v>267443.65902525</v>
      </c>
      <c r="Z31" s="15">
        <v>267048.82524108328</v>
      </c>
    </row>
    <row r="32" spans="1:26">
      <c r="A32" s="13" t="s">
        <v>81</v>
      </c>
      <c r="B32" s="14">
        <v>19982801.461762998</v>
      </c>
      <c r="C32" s="14">
        <v>20920432.241514999</v>
      </c>
      <c r="D32" s="14">
        <v>21316035.158877</v>
      </c>
      <c r="E32" s="14">
        <v>22624750.138358001</v>
      </c>
      <c r="F32" s="14">
        <v>24355431.226139002</v>
      </c>
      <c r="G32" s="14">
        <v>25174604.879216</v>
      </c>
      <c r="H32" s="14">
        <v>24904774.909387998</v>
      </c>
      <c r="I32" s="14">
        <v>26011505.090034999</v>
      </c>
      <c r="J32" s="14">
        <v>26539739.903391</v>
      </c>
      <c r="K32" s="14">
        <v>28482056.402217001</v>
      </c>
      <c r="L32" s="14">
        <v>28836828.768734001</v>
      </c>
      <c r="M32" s="14">
        <v>28116173.046928</v>
      </c>
      <c r="N32" s="14">
        <v>29312205.260791</v>
      </c>
      <c r="O32" s="14">
        <v>29643613.998551</v>
      </c>
      <c r="P32" s="14">
        <v>31289530.399126999</v>
      </c>
      <c r="Q32" s="14">
        <v>32314739.418974999</v>
      </c>
      <c r="R32" s="14">
        <v>32189845.621020999</v>
      </c>
      <c r="S32" s="14">
        <v>32918146.162673</v>
      </c>
      <c r="T32" s="14">
        <v>32972271.009364001</v>
      </c>
      <c r="U32" s="14">
        <v>32510305.240862001</v>
      </c>
      <c r="V32" s="14">
        <v>32728235.600995</v>
      </c>
      <c r="W32" s="14">
        <v>32728235.600995</v>
      </c>
      <c r="X32" s="14">
        <v>32728235.600995</v>
      </c>
      <c r="Y32" s="14">
        <v>32826624.689911999</v>
      </c>
      <c r="Z32" s="14">
        <v>32728235.600995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3" t="s">
        <v>83</v>
      </c>
      <c r="B34" s="15">
        <v>1845.583333333333</v>
      </c>
      <c r="C34" s="15">
        <v>1865.25</v>
      </c>
      <c r="D34" s="15">
        <v>1916.166666666667</v>
      </c>
      <c r="E34" s="15">
        <v>1793.916666666667</v>
      </c>
      <c r="F34" s="15">
        <v>1619.083333333333</v>
      </c>
      <c r="G34" s="15">
        <v>1605.666666666667</v>
      </c>
      <c r="H34" s="15">
        <v>1594.666666666667</v>
      </c>
      <c r="I34" s="15">
        <v>1693.25</v>
      </c>
      <c r="J34" s="15">
        <v>1622.083333333333</v>
      </c>
      <c r="K34" s="15">
        <v>1767.833333333333</v>
      </c>
      <c r="L34" s="15">
        <v>1819.833333333333</v>
      </c>
      <c r="M34" s="15">
        <v>1792</v>
      </c>
      <c r="N34" s="15">
        <v>1842.333333333333</v>
      </c>
      <c r="O34" s="15">
        <v>1819.166666666667</v>
      </c>
      <c r="P34" s="15">
        <v>2170.5</v>
      </c>
      <c r="Q34" s="15">
        <v>2245.833333333333</v>
      </c>
      <c r="R34" s="15">
        <v>2161</v>
      </c>
      <c r="S34" s="15">
        <v>2388.666666666667</v>
      </c>
      <c r="T34" s="15">
        <v>2259.083333333333</v>
      </c>
      <c r="U34" s="15">
        <v>2502.666666666667</v>
      </c>
      <c r="V34" s="15">
        <v>2500</v>
      </c>
      <c r="W34" s="15">
        <v>2500</v>
      </c>
      <c r="X34" s="15">
        <v>2500</v>
      </c>
      <c r="Y34" s="15">
        <v>2507.666666666667</v>
      </c>
      <c r="Z34" s="15">
        <v>2500</v>
      </c>
    </row>
    <row r="35" spans="1:26">
      <c r="A35" s="13" t="s">
        <v>84</v>
      </c>
      <c r="B35" s="15">
        <v>5703.75</v>
      </c>
      <c r="C35" s="15">
        <v>5701.666666666667</v>
      </c>
      <c r="D35" s="15">
        <v>5671.416666666667</v>
      </c>
      <c r="E35" s="15">
        <v>5789.916666666667</v>
      </c>
      <c r="F35" s="15">
        <v>5753.916666666667</v>
      </c>
      <c r="G35" s="15">
        <v>5797.666666666667</v>
      </c>
      <c r="H35" s="15">
        <v>5725.083333333333</v>
      </c>
      <c r="I35" s="15">
        <v>5697.25</v>
      </c>
      <c r="J35" s="15">
        <v>5927.5</v>
      </c>
      <c r="K35" s="15">
        <v>5617.5</v>
      </c>
      <c r="L35" s="15">
        <v>5660.75</v>
      </c>
      <c r="M35" s="15">
        <v>5832.916666666667</v>
      </c>
      <c r="N35" s="15">
        <v>5821.666666666667</v>
      </c>
      <c r="O35" s="15">
        <v>5827.75</v>
      </c>
      <c r="P35" s="15">
        <v>5667.666666666667</v>
      </c>
      <c r="Q35" s="15">
        <v>5612.75</v>
      </c>
      <c r="R35" s="15">
        <v>5832.75</v>
      </c>
      <c r="S35" s="15">
        <v>5615.666666666667</v>
      </c>
      <c r="T35" s="15">
        <v>5753.083333333333</v>
      </c>
      <c r="U35" s="15">
        <v>5487.916666666667</v>
      </c>
      <c r="V35" s="15">
        <v>5527.833333333333</v>
      </c>
      <c r="W35" s="15">
        <v>5527.833333333333</v>
      </c>
      <c r="X35" s="15">
        <v>5527.833333333333</v>
      </c>
      <c r="Y35" s="15">
        <v>5530.833333333333</v>
      </c>
      <c r="Z35" s="15">
        <v>5527.833333333333</v>
      </c>
    </row>
    <row r="36" spans="1:26">
      <c r="A36" s="13" t="s">
        <v>85</v>
      </c>
      <c r="B36" s="15">
        <v>1210.666666666667</v>
      </c>
      <c r="C36" s="15">
        <v>1193.083333333333</v>
      </c>
      <c r="D36" s="15">
        <v>1172.416666666667</v>
      </c>
      <c r="E36" s="15">
        <v>1200.166666666667</v>
      </c>
      <c r="F36" s="15">
        <v>1387</v>
      </c>
      <c r="G36" s="15">
        <v>1356.666666666667</v>
      </c>
      <c r="H36" s="15">
        <v>1440.25</v>
      </c>
      <c r="I36" s="15">
        <v>1393.5</v>
      </c>
      <c r="J36" s="15">
        <v>1210.416666666667</v>
      </c>
      <c r="K36" s="15">
        <v>1374.666666666667</v>
      </c>
      <c r="L36" s="15">
        <v>1279.416666666667</v>
      </c>
      <c r="M36" s="15">
        <v>1159.083333333333</v>
      </c>
      <c r="N36" s="15">
        <v>1096</v>
      </c>
      <c r="O36" s="15">
        <v>1113.083333333333</v>
      </c>
      <c r="P36" s="15">
        <v>921.83333333333337</v>
      </c>
      <c r="Q36" s="15">
        <v>925.41666666666663</v>
      </c>
      <c r="R36" s="15">
        <v>766.25</v>
      </c>
      <c r="S36" s="15">
        <v>755.66666666666663</v>
      </c>
      <c r="T36" s="15">
        <v>747.83333333333337</v>
      </c>
      <c r="U36" s="15">
        <v>793.41666666666663</v>
      </c>
      <c r="V36" s="15">
        <v>732.16666666666663</v>
      </c>
      <c r="W36" s="15">
        <v>732.16666666666663</v>
      </c>
      <c r="X36" s="15">
        <v>732.16666666666663</v>
      </c>
      <c r="Y36" s="15">
        <v>745.5</v>
      </c>
      <c r="Z36" s="15">
        <v>732.16666666666663</v>
      </c>
    </row>
    <row r="37" spans="1:26">
      <c r="A37" s="13" t="s">
        <v>86</v>
      </c>
      <c r="B37" s="15">
        <v>365.50344797004379</v>
      </c>
      <c r="C37" s="15">
        <v>358.34981934316022</v>
      </c>
      <c r="D37" s="15">
        <v>362.11496035120808</v>
      </c>
      <c r="E37" s="15">
        <v>328.713123041031</v>
      </c>
      <c r="F37" s="15">
        <v>320.99875384492958</v>
      </c>
      <c r="G37" s="15">
        <v>429.98533270998848</v>
      </c>
      <c r="H37" s="15">
        <v>437.62176830417621</v>
      </c>
      <c r="I37" s="15">
        <v>497.10836832991811</v>
      </c>
      <c r="J37" s="15">
        <v>423.0835857131184</v>
      </c>
      <c r="K37" s="15">
        <v>577.30668349915334</v>
      </c>
      <c r="L37" s="15">
        <v>520.24588350639272</v>
      </c>
      <c r="M37" s="15">
        <v>471.4631271352838</v>
      </c>
      <c r="N37" s="15">
        <v>524.15388205172178</v>
      </c>
      <c r="O37" s="15">
        <v>441.10182728168758</v>
      </c>
      <c r="P37" s="15">
        <v>370.81481578196338</v>
      </c>
      <c r="Q37" s="15">
        <v>403.83051123382478</v>
      </c>
      <c r="R37" s="15">
        <v>360.96831403611111</v>
      </c>
      <c r="S37" s="15">
        <v>401.1796019343322</v>
      </c>
      <c r="T37" s="15">
        <v>396.33692923636801</v>
      </c>
      <c r="U37" s="15">
        <v>427.55718462305498</v>
      </c>
      <c r="V37" s="15">
        <v>431.02903567016739</v>
      </c>
      <c r="W37" s="15">
        <v>431.02903567016739</v>
      </c>
      <c r="X37" s="15">
        <v>431.02903567016739</v>
      </c>
      <c r="Y37" s="15">
        <v>420.6758797739451</v>
      </c>
      <c r="Z37" s="15">
        <v>431.02903567016739</v>
      </c>
    </row>
    <row r="38" spans="1:26">
      <c r="A38" s="13" t="s">
        <v>87</v>
      </c>
      <c r="B38" s="17">
        <v>0.33365247992712638</v>
      </c>
      <c r="C38" s="17">
        <v>0.3419410277812317</v>
      </c>
      <c r="D38" s="17">
        <v>0.33857564268753698</v>
      </c>
      <c r="E38" s="17">
        <v>0.30519786894079981</v>
      </c>
      <c r="F38" s="17">
        <v>0.26505268497401979</v>
      </c>
      <c r="G38" s="17">
        <v>0.26122479504063018</v>
      </c>
      <c r="H38" s="17">
        <v>0.24150112134716659</v>
      </c>
      <c r="I38" s="17">
        <v>0.25592145006627143</v>
      </c>
      <c r="J38" s="17">
        <v>0.2470882096556889</v>
      </c>
      <c r="K38" s="17">
        <v>0.260976246782817</v>
      </c>
      <c r="L38" s="17">
        <v>0.26876627520847701</v>
      </c>
      <c r="M38" s="17">
        <v>0.27301649979417142</v>
      </c>
      <c r="N38" s="17">
        <v>0.27615651989876211</v>
      </c>
      <c r="O38" s="17">
        <v>0.26456121931147702</v>
      </c>
      <c r="P38" s="17">
        <v>0.30595883897024712</v>
      </c>
      <c r="Q38" s="17">
        <v>0.33938253939463509</v>
      </c>
      <c r="R38" s="17">
        <v>0.31277544930732631</v>
      </c>
      <c r="S38" s="17">
        <v>0.35116430458432868</v>
      </c>
      <c r="T38" s="17">
        <v>0.3412412884228278</v>
      </c>
      <c r="U38" s="17">
        <v>0.39365302774885408</v>
      </c>
      <c r="V38" s="17">
        <v>0.38615690455858082</v>
      </c>
      <c r="W38" s="17">
        <v>0.38615690455858082</v>
      </c>
      <c r="X38" s="17">
        <v>0.38615690455858082</v>
      </c>
      <c r="Y38" s="17">
        <v>0.39028600464490759</v>
      </c>
      <c r="Z38" s="17">
        <v>0.38615690455858082</v>
      </c>
    </row>
    <row r="39" spans="1:26">
      <c r="A39" s="13" t="s">
        <v>88</v>
      </c>
      <c r="B39" s="17">
        <v>1.1187214611872149E-2</v>
      </c>
      <c r="C39" s="17">
        <v>8.9992389649923895E-3</v>
      </c>
      <c r="D39" s="17">
        <v>1.0473744292237439E-2</v>
      </c>
      <c r="E39" s="17">
        <v>5.777550091074681E-3</v>
      </c>
      <c r="F39" s="17">
        <v>3.006088280060883E-3</v>
      </c>
      <c r="G39" s="17">
        <v>4.7678843226788427E-2</v>
      </c>
      <c r="H39" s="17">
        <v>5.2863394216133952E-2</v>
      </c>
      <c r="I39" s="17">
        <v>9.2877200971463264E-2</v>
      </c>
      <c r="J39" s="17">
        <v>5.5232115677321163E-2</v>
      </c>
      <c r="K39" s="17">
        <v>0.1449771689497717</v>
      </c>
      <c r="L39" s="17">
        <v>9.4615677321156777E-2</v>
      </c>
      <c r="M39" s="17">
        <v>6.008082877959927E-2</v>
      </c>
      <c r="N39" s="17">
        <v>8.1963470319634704E-2</v>
      </c>
      <c r="O39" s="17">
        <v>6.6799847792998482E-2</v>
      </c>
      <c r="P39" s="17">
        <v>6.773211567732116E-3</v>
      </c>
      <c r="Q39" s="17">
        <v>1.0046675774134791E-2</v>
      </c>
      <c r="R39" s="17">
        <v>1.018835616438356E-2</v>
      </c>
      <c r="S39" s="17">
        <v>1.038812785388128E-2</v>
      </c>
      <c r="T39" s="17">
        <v>1.2328767123287669E-2</v>
      </c>
      <c r="U39" s="17">
        <v>1.3016089860352161E-2</v>
      </c>
      <c r="V39" s="17">
        <v>1.1035007610350081E-2</v>
      </c>
      <c r="W39" s="17">
        <v>1.1035007610350081E-2</v>
      </c>
      <c r="X39" s="17">
        <v>1.1035007610350081E-2</v>
      </c>
      <c r="Y39" s="17">
        <v>1.129895264116576E-2</v>
      </c>
      <c r="Z39" s="17">
        <v>1.1035007610350081E-2</v>
      </c>
    </row>
    <row r="40" spans="1:26">
      <c r="A40" s="13" t="s">
        <v>89</v>
      </c>
      <c r="B40" s="15">
        <v>844.83333333333337</v>
      </c>
      <c r="C40" s="15">
        <v>856.91666666666663</v>
      </c>
      <c r="D40" s="15">
        <v>879.83333333333337</v>
      </c>
      <c r="E40" s="15">
        <v>819</v>
      </c>
      <c r="F40" s="15">
        <v>741.66666666666663</v>
      </c>
      <c r="G40" s="15">
        <v>731.16666666666663</v>
      </c>
      <c r="H40" s="15">
        <v>730.16666666666663</v>
      </c>
      <c r="I40" s="15">
        <v>777</v>
      </c>
      <c r="J40" s="15">
        <v>740.33333333333337</v>
      </c>
      <c r="K40" s="15">
        <v>812.08333333333337</v>
      </c>
      <c r="L40" s="15">
        <v>836</v>
      </c>
      <c r="M40" s="15">
        <v>817.5</v>
      </c>
      <c r="N40" s="15">
        <v>840.41666666666663</v>
      </c>
      <c r="O40" s="15">
        <v>830.83333333333337</v>
      </c>
      <c r="P40" s="15">
        <v>997.25</v>
      </c>
      <c r="Q40" s="15">
        <v>1030.5</v>
      </c>
      <c r="R40" s="15">
        <v>990.25</v>
      </c>
      <c r="S40" s="15">
        <v>1099.166666666667</v>
      </c>
      <c r="T40" s="15">
        <v>1029.916666666667</v>
      </c>
      <c r="U40" s="15">
        <v>1147.166666666667</v>
      </c>
      <c r="V40" s="15">
        <v>1150.666666666667</v>
      </c>
      <c r="W40" s="15">
        <v>1150.666666666667</v>
      </c>
      <c r="X40" s="15">
        <v>1150.666666666667</v>
      </c>
      <c r="Y40" s="15">
        <v>1153.416666666667</v>
      </c>
      <c r="Z40" s="15">
        <v>1150.666666666667</v>
      </c>
    </row>
    <row r="41" spans="1:26">
      <c r="A41" s="13" t="s">
        <v>90</v>
      </c>
      <c r="B41" s="15">
        <v>1000.75</v>
      </c>
      <c r="C41" s="15">
        <v>1008.333333333333</v>
      </c>
      <c r="D41" s="15">
        <v>1036.333333333333</v>
      </c>
      <c r="E41" s="15">
        <v>974.91666666666663</v>
      </c>
      <c r="F41" s="15">
        <v>877.41666666666663</v>
      </c>
      <c r="G41" s="15">
        <v>874.5</v>
      </c>
      <c r="H41" s="15">
        <v>864.5</v>
      </c>
      <c r="I41" s="15">
        <v>916.25</v>
      </c>
      <c r="J41" s="15">
        <v>881.75</v>
      </c>
      <c r="K41" s="15">
        <v>955.75</v>
      </c>
      <c r="L41" s="15">
        <v>983.83333333333337</v>
      </c>
      <c r="M41" s="15">
        <v>974.5</v>
      </c>
      <c r="N41" s="15">
        <v>1001.916666666667</v>
      </c>
      <c r="O41" s="15">
        <v>988.33333333333337</v>
      </c>
      <c r="P41" s="15">
        <v>1173.25</v>
      </c>
      <c r="Q41" s="15">
        <v>1215.333333333333</v>
      </c>
      <c r="R41" s="15">
        <v>1170.75</v>
      </c>
      <c r="S41" s="15">
        <v>1289.5</v>
      </c>
      <c r="T41" s="15">
        <v>1229.166666666667</v>
      </c>
      <c r="U41" s="15">
        <v>1355.5</v>
      </c>
      <c r="V41" s="15">
        <v>1349.333333333333</v>
      </c>
      <c r="W41" s="15">
        <v>1349.333333333333</v>
      </c>
      <c r="X41" s="15">
        <v>1349.333333333333</v>
      </c>
      <c r="Y41" s="15">
        <v>1354.25</v>
      </c>
      <c r="Z41" s="15">
        <v>1349.333333333333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3" t="s">
        <v>93</v>
      </c>
      <c r="B44" s="15">
        <v>5183.75</v>
      </c>
      <c r="C44" s="15">
        <v>5119.666666666667</v>
      </c>
      <c r="D44" s="15">
        <v>5270.416666666667</v>
      </c>
      <c r="E44" s="15">
        <v>5626.916666666667</v>
      </c>
      <c r="F44" s="15">
        <v>5531.916666666667</v>
      </c>
      <c r="G44" s="15">
        <v>5677.666666666667</v>
      </c>
      <c r="H44" s="15">
        <v>5523.083333333333</v>
      </c>
      <c r="I44" s="15">
        <v>5465.25</v>
      </c>
      <c r="J44" s="15">
        <v>5743.5</v>
      </c>
      <c r="K44" s="15">
        <v>5478.5</v>
      </c>
      <c r="L44" s="15">
        <v>5431.75</v>
      </c>
      <c r="M44" s="15">
        <v>5728.916666666667</v>
      </c>
      <c r="N44" s="15">
        <v>5810.666666666667</v>
      </c>
      <c r="O44" s="15">
        <v>5730.75</v>
      </c>
      <c r="P44" s="15">
        <v>5512.666666666667</v>
      </c>
      <c r="Q44" s="15">
        <v>5430.75</v>
      </c>
      <c r="R44" s="15">
        <v>5670.75</v>
      </c>
      <c r="S44" s="15">
        <v>5486.666666666667</v>
      </c>
      <c r="T44" s="15">
        <v>5606.083333333333</v>
      </c>
      <c r="U44" s="15">
        <v>5377.916666666667</v>
      </c>
      <c r="V44" s="15">
        <v>5374.833333333333</v>
      </c>
      <c r="W44" s="15">
        <v>5374.833333333333</v>
      </c>
      <c r="X44" s="15">
        <v>5374.833333333333</v>
      </c>
      <c r="Y44" s="15">
        <v>5375.833333333333</v>
      </c>
      <c r="Z44" s="15">
        <v>5374.833333333333</v>
      </c>
    </row>
    <row r="45" spans="1:26">
      <c r="A45" s="13" t="s">
        <v>94</v>
      </c>
      <c r="B45" s="15">
        <v>520</v>
      </c>
      <c r="C45" s="15">
        <v>582</v>
      </c>
      <c r="D45" s="15">
        <v>401</v>
      </c>
      <c r="E45" s="15">
        <v>163</v>
      </c>
      <c r="F45" s="15">
        <v>222</v>
      </c>
      <c r="G45" s="15">
        <v>120</v>
      </c>
      <c r="H45" s="15">
        <v>202</v>
      </c>
      <c r="I45" s="15">
        <v>232</v>
      </c>
      <c r="J45" s="15">
        <v>184</v>
      </c>
      <c r="K45" s="15">
        <v>139</v>
      </c>
      <c r="L45" s="15">
        <v>229</v>
      </c>
      <c r="M45" s="15">
        <v>104</v>
      </c>
      <c r="N45" s="15">
        <v>11</v>
      </c>
      <c r="O45" s="15">
        <v>97</v>
      </c>
      <c r="P45" s="15">
        <v>155</v>
      </c>
      <c r="Q45" s="15">
        <v>182</v>
      </c>
      <c r="R45" s="15">
        <v>162</v>
      </c>
      <c r="S45" s="15">
        <v>129</v>
      </c>
      <c r="T45" s="15">
        <v>147</v>
      </c>
      <c r="U45" s="15">
        <v>110</v>
      </c>
      <c r="V45" s="15">
        <v>153</v>
      </c>
      <c r="W45" s="15">
        <v>153</v>
      </c>
      <c r="X45" s="15">
        <v>153</v>
      </c>
      <c r="Y45" s="15">
        <v>155</v>
      </c>
      <c r="Z45" s="15">
        <v>153</v>
      </c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v>1.389076484018265</v>
      </c>
      <c r="X49" s="16">
        <v>1.389076484018265</v>
      </c>
      <c r="Y49" s="16">
        <v>1.389591302367942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v>0.59881849315068492</v>
      </c>
      <c r="X50" s="16">
        <v>0.59881849315068492</v>
      </c>
      <c r="Y50" s="16">
        <v>0.5988923041894354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3" t="s">
        <v>101</v>
      </c>
      <c r="B52" s="16">
        <v>32.140202980913102</v>
      </c>
      <c r="C52" s="16">
        <v>30.434902133098959</v>
      </c>
      <c r="D52" s="16">
        <v>29.435367225280341</v>
      </c>
      <c r="E52" s="16">
        <v>28.31145400015231</v>
      </c>
      <c r="F52" s="16">
        <v>26.997131659746021</v>
      </c>
      <c r="G52" s="16">
        <v>26.313049340017368</v>
      </c>
      <c r="H52" s="16">
        <v>26.452509439562931</v>
      </c>
      <c r="I52" s="16">
        <v>26.516352996711969</v>
      </c>
      <c r="J52" s="16">
        <v>26.46773226374545</v>
      </c>
      <c r="K52" s="16">
        <v>26.562584751121062</v>
      </c>
      <c r="L52" s="16">
        <v>27.544807385350001</v>
      </c>
      <c r="M52" s="16">
        <v>27.61786759508006</v>
      </c>
      <c r="N52" s="16">
        <v>27.603603944330661</v>
      </c>
      <c r="O52" s="16">
        <v>28.534863107823881</v>
      </c>
      <c r="P52" s="16">
        <v>30.679661947281581</v>
      </c>
      <c r="Q52" s="16">
        <v>31.839719328964289</v>
      </c>
      <c r="R52" s="16">
        <v>31.813472887866499</v>
      </c>
      <c r="S52" s="16">
        <v>33.084228212625867</v>
      </c>
      <c r="T52" s="16">
        <v>34.377799369613783</v>
      </c>
      <c r="U52" s="16">
        <v>35.711317714183792</v>
      </c>
      <c r="V52" s="16">
        <v>35.65742708887425</v>
      </c>
      <c r="W52" s="16">
        <v>35.65742708887425</v>
      </c>
      <c r="X52" s="16">
        <v>35.65742708887425</v>
      </c>
      <c r="Y52" s="16">
        <v>35.696558158993128</v>
      </c>
      <c r="Z52" s="16">
        <v>35.65742708887425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v>1.4186685692541861</v>
      </c>
      <c r="X53" s="16">
        <v>1.4186685692541861</v>
      </c>
      <c r="Y53" s="16">
        <v>1.419288858530662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3" t="s">
        <v>105</v>
      </c>
      <c r="B56" s="16">
        <v>73.125587089197495</v>
      </c>
      <c r="C56" s="16">
        <v>75.19404585054086</v>
      </c>
      <c r="D56" s="16">
        <v>76.390401550922448</v>
      </c>
      <c r="E56" s="16">
        <v>84.154666079313728</v>
      </c>
      <c r="F56" s="16">
        <v>93.288441178676123</v>
      </c>
      <c r="G56" s="16">
        <v>95.529450068992887</v>
      </c>
      <c r="H56" s="16">
        <v>95.632852497646226</v>
      </c>
      <c r="I56" s="16">
        <v>97.42237925570214</v>
      </c>
      <c r="J56" s="16">
        <v>98.734760093383315</v>
      </c>
      <c r="K56" s="16">
        <v>101.39679739911919</v>
      </c>
      <c r="L56" s="16">
        <v>103.63605842878999</v>
      </c>
      <c r="M56" s="16">
        <v>102.85262968595229</v>
      </c>
      <c r="N56" s="16">
        <v>105.47307586838591</v>
      </c>
      <c r="O56" s="16">
        <v>105.9220032555635</v>
      </c>
      <c r="P56" s="16">
        <v>105.1929320345607</v>
      </c>
      <c r="Q56" s="16">
        <v>107.9557464384753</v>
      </c>
      <c r="R56" s="16">
        <v>108.5310835938333</v>
      </c>
      <c r="S56" s="16">
        <v>107.92479703336291</v>
      </c>
      <c r="T56" s="16">
        <v>110.5249953674397</v>
      </c>
      <c r="U56" s="16">
        <v>101.4101813687448</v>
      </c>
      <c r="V56" s="16">
        <v>104.30401703241699</v>
      </c>
      <c r="W56" s="16">
        <v>104.30401703241699</v>
      </c>
      <c r="X56" s="16">
        <v>104.30401703241699</v>
      </c>
      <c r="Y56" s="16">
        <v>104.3691311649376</v>
      </c>
      <c r="Z56" s="16">
        <v>104.30401703241699</v>
      </c>
    </row>
    <row r="57" spans="1:26">
      <c r="A57" s="13" t="s">
        <v>106</v>
      </c>
      <c r="B57" s="14">
        <v>72070.432665786881</v>
      </c>
      <c r="C57" s="14">
        <v>76722.87030692905</v>
      </c>
      <c r="D57" s="14">
        <v>78481.238403418683</v>
      </c>
      <c r="E57" s="14">
        <v>89340.001498523634</v>
      </c>
      <c r="F57" s="14">
        <v>103127.0398744666</v>
      </c>
      <c r="G57" s="14">
        <v>110491.088270145</v>
      </c>
      <c r="H57" s="14">
        <v>108208.4277973319</v>
      </c>
      <c r="I57" s="14">
        <v>113841.7760274894</v>
      </c>
      <c r="J57" s="14">
        <v>118413.73269703081</v>
      </c>
      <c r="K57" s="14">
        <v>127899.52769202281</v>
      </c>
      <c r="L57" s="14">
        <v>127421.0697635613</v>
      </c>
      <c r="M57" s="14">
        <v>125888.5475591221</v>
      </c>
      <c r="N57" s="14">
        <v>131621.86327851351</v>
      </c>
      <c r="O57" s="14">
        <v>132734.59788180591</v>
      </c>
      <c r="P57" s="14">
        <v>132921.6773855098</v>
      </c>
      <c r="Q57" s="14">
        <v>136539.807280526</v>
      </c>
      <c r="R57" s="14">
        <v>138173.48527325719</v>
      </c>
      <c r="S57" s="14">
        <v>133991.51163661981</v>
      </c>
      <c r="T57" s="14">
        <v>137894.21687442</v>
      </c>
      <c r="U57" s="14">
        <v>127141.5868646419</v>
      </c>
      <c r="V57" s="14">
        <v>129167.71001521579</v>
      </c>
      <c r="W57" s="14">
        <v>129167.71001521579</v>
      </c>
      <c r="X57" s="14">
        <v>129167.71001521579</v>
      </c>
      <c r="Y57" s="14">
        <v>129589.1925406033</v>
      </c>
      <c r="Z57" s="14">
        <v>129167.71001521579</v>
      </c>
    </row>
    <row r="58" spans="1:26">
      <c r="A58" s="13" t="s">
        <v>107</v>
      </c>
      <c r="B58" s="15">
        <v>2250</v>
      </c>
      <c r="C58" s="15">
        <v>2676</v>
      </c>
      <c r="D58" s="15">
        <v>2899</v>
      </c>
      <c r="E58" s="15">
        <v>3204</v>
      </c>
      <c r="F58" s="15">
        <v>4261</v>
      </c>
      <c r="G58" s="15">
        <v>7803</v>
      </c>
      <c r="H58" s="15">
        <v>8502</v>
      </c>
      <c r="I58" s="15">
        <v>10226</v>
      </c>
      <c r="J58" s="15">
        <v>10023</v>
      </c>
      <c r="K58" s="15">
        <v>11731</v>
      </c>
      <c r="L58" s="15">
        <v>11816</v>
      </c>
      <c r="M58" s="15">
        <v>12856</v>
      </c>
      <c r="N58" s="15">
        <v>12698</v>
      </c>
      <c r="O58" s="15">
        <v>10237</v>
      </c>
      <c r="P58" s="15">
        <v>11599</v>
      </c>
      <c r="Q58" s="15">
        <v>11509</v>
      </c>
      <c r="R58" s="15">
        <v>12432</v>
      </c>
      <c r="S58" s="15">
        <v>10865</v>
      </c>
      <c r="T58" s="15">
        <v>10834</v>
      </c>
      <c r="U58" s="15">
        <v>8290</v>
      </c>
      <c r="V58" s="15">
        <v>7243</v>
      </c>
      <c r="W58" s="15">
        <v>7243</v>
      </c>
      <c r="X58" s="15">
        <v>7243</v>
      </c>
      <c r="Y58" s="15">
        <v>7260</v>
      </c>
      <c r="Z58" s="15">
        <v>7243</v>
      </c>
    </row>
    <row r="59" spans="1:26">
      <c r="A59" s="13" t="s">
        <v>108</v>
      </c>
      <c r="B59" s="15">
        <v>2888</v>
      </c>
      <c r="C59" s="15">
        <v>3058</v>
      </c>
      <c r="D59" s="15">
        <v>3109</v>
      </c>
      <c r="E59" s="15">
        <v>3339</v>
      </c>
      <c r="F59" s="15">
        <v>3527</v>
      </c>
      <c r="G59" s="15">
        <v>3631</v>
      </c>
      <c r="H59" s="15">
        <v>3539</v>
      </c>
      <c r="I59" s="15">
        <v>3657</v>
      </c>
      <c r="J59" s="15">
        <v>3914</v>
      </c>
      <c r="K59" s="15">
        <v>3978</v>
      </c>
      <c r="L59" s="15">
        <v>3900</v>
      </c>
      <c r="M59" s="15">
        <v>3719</v>
      </c>
      <c r="N59" s="15">
        <v>3810</v>
      </c>
      <c r="O59" s="15">
        <v>3910</v>
      </c>
      <c r="P59" s="15">
        <v>4144</v>
      </c>
      <c r="Q59" s="15">
        <v>4050</v>
      </c>
      <c r="R59" s="15">
        <v>4277</v>
      </c>
      <c r="S59" s="15">
        <v>4323</v>
      </c>
      <c r="T59" s="15">
        <v>4362</v>
      </c>
      <c r="U59" s="15">
        <v>4494</v>
      </c>
      <c r="V59" s="15">
        <v>4494</v>
      </c>
      <c r="W59" s="15">
        <v>4494</v>
      </c>
      <c r="X59" s="15">
        <v>4494</v>
      </c>
      <c r="Y59" s="15">
        <v>4503</v>
      </c>
      <c r="Z59" s="15">
        <v>4494</v>
      </c>
    </row>
    <row r="60" spans="1:26">
      <c r="A60" s="13" t="s">
        <v>109</v>
      </c>
      <c r="B60" s="15">
        <v>1054</v>
      </c>
      <c r="C60" s="15">
        <v>1141</v>
      </c>
      <c r="D60" s="15">
        <v>1146</v>
      </c>
      <c r="E60" s="15">
        <v>1292</v>
      </c>
      <c r="F60" s="15">
        <v>1486</v>
      </c>
      <c r="G60" s="15">
        <v>1573</v>
      </c>
      <c r="H60" s="15">
        <v>1495</v>
      </c>
      <c r="I60" s="15">
        <v>1595</v>
      </c>
      <c r="J60" s="15">
        <v>1641</v>
      </c>
      <c r="K60" s="15">
        <v>1742</v>
      </c>
      <c r="L60" s="15">
        <v>1670</v>
      </c>
      <c r="M60" s="15">
        <v>1665</v>
      </c>
      <c r="N60" s="15">
        <v>1695</v>
      </c>
      <c r="O60" s="15">
        <v>1741</v>
      </c>
      <c r="P60" s="15">
        <v>1829</v>
      </c>
      <c r="Q60" s="15">
        <v>1746</v>
      </c>
      <c r="R60" s="15">
        <v>1886</v>
      </c>
      <c r="S60" s="15">
        <v>1802</v>
      </c>
      <c r="T60" s="15">
        <v>1827</v>
      </c>
      <c r="U60" s="15">
        <v>1770</v>
      </c>
      <c r="V60" s="15">
        <v>1728</v>
      </c>
      <c r="W60" s="15">
        <v>1728</v>
      </c>
      <c r="X60" s="15">
        <v>1728</v>
      </c>
      <c r="Y60" s="15">
        <v>1732</v>
      </c>
      <c r="Z60" s="15">
        <v>1728</v>
      </c>
    </row>
    <row r="61" spans="1:26">
      <c r="A61" s="13" t="s">
        <v>110</v>
      </c>
      <c r="B61" s="15">
        <v>362</v>
      </c>
      <c r="C61" s="15">
        <v>382</v>
      </c>
      <c r="D61" s="15">
        <v>394</v>
      </c>
      <c r="E61" s="15">
        <v>470</v>
      </c>
      <c r="F61" s="15">
        <v>575</v>
      </c>
      <c r="G61" s="15">
        <v>633</v>
      </c>
      <c r="H61" s="15">
        <v>614</v>
      </c>
      <c r="I61" s="15">
        <v>629</v>
      </c>
      <c r="J61" s="15">
        <v>662</v>
      </c>
      <c r="K61" s="15">
        <v>711</v>
      </c>
      <c r="L61" s="15">
        <v>734</v>
      </c>
      <c r="M61" s="15">
        <v>726</v>
      </c>
      <c r="N61" s="15">
        <v>772</v>
      </c>
      <c r="O61" s="15">
        <v>791</v>
      </c>
      <c r="P61" s="15">
        <v>761</v>
      </c>
      <c r="Q61" s="15">
        <v>789</v>
      </c>
      <c r="R61" s="15">
        <v>800</v>
      </c>
      <c r="S61" s="15">
        <v>805</v>
      </c>
      <c r="T61" s="15">
        <v>820</v>
      </c>
      <c r="U61" s="15">
        <v>709</v>
      </c>
      <c r="V61" s="15">
        <v>699</v>
      </c>
      <c r="W61" s="15">
        <v>699</v>
      </c>
      <c r="X61" s="15">
        <v>699</v>
      </c>
      <c r="Y61" s="15">
        <v>703</v>
      </c>
      <c r="Z61" s="15">
        <v>699</v>
      </c>
    </row>
  </sheetData>
  <conditionalFormatting sqref="A1">
    <cfRule type="expression" dxfId="122" priority="85">
      <formula>TRUE</formula>
    </cfRule>
  </conditionalFormatting>
  <conditionalFormatting sqref="A15:U15">
    <cfRule type="expression" dxfId="121" priority="93">
      <formula>TRUE</formula>
    </cfRule>
  </conditionalFormatting>
  <conditionalFormatting sqref="A17:U17">
    <cfRule type="expression" dxfId="120" priority="96">
      <formula>TRUE</formula>
    </cfRule>
  </conditionalFormatting>
  <conditionalFormatting sqref="A18:U21">
    <cfRule type="notContainsBlanks" dxfId="119" priority="84">
      <formula>LEN(TRIM(A18))&gt;0</formula>
    </cfRule>
  </conditionalFormatting>
  <conditionalFormatting sqref="A1:U1">
    <cfRule type="expression" dxfId="118" priority="90">
      <formula>TRUE</formula>
    </cfRule>
  </conditionalFormatting>
  <conditionalFormatting sqref="A21:U21">
    <cfRule type="expression" dxfId="117" priority="99">
      <formula>TRUE</formula>
    </cfRule>
  </conditionalFormatting>
  <conditionalFormatting sqref="A27:U27">
    <cfRule type="expression" dxfId="116" priority="102">
      <formula>TRUE</formula>
    </cfRule>
  </conditionalFormatting>
  <conditionalFormatting sqref="A31:U31">
    <cfRule type="expression" dxfId="115" priority="105">
      <formula>TRUE</formula>
    </cfRule>
  </conditionalFormatting>
  <conditionalFormatting sqref="A33:U33">
    <cfRule type="expression" dxfId="114" priority="108">
      <formula>TRUE</formula>
    </cfRule>
  </conditionalFormatting>
  <conditionalFormatting sqref="A36:U36">
    <cfRule type="expression" dxfId="113" priority="111">
      <formula>TRUE</formula>
    </cfRule>
  </conditionalFormatting>
  <conditionalFormatting sqref="A39:U39">
    <cfRule type="expression" dxfId="112" priority="114">
      <formula>TRUE</formula>
    </cfRule>
  </conditionalFormatting>
  <conditionalFormatting sqref="A46:U46">
    <cfRule type="expression" dxfId="111" priority="117">
      <formula>TRUE</formula>
    </cfRule>
  </conditionalFormatting>
  <conditionalFormatting sqref="A56:U56">
    <cfRule type="expression" dxfId="110" priority="120">
      <formula>TRUE</formula>
    </cfRule>
  </conditionalFormatting>
  <conditionalFormatting sqref="A61:U61">
    <cfRule type="expression" dxfId="109" priority="123">
      <formula>TRUE</formula>
    </cfRule>
  </conditionalFormatting>
  <conditionalFormatting sqref="B1">
    <cfRule type="expression" dxfId="108" priority="88">
      <formula>TRUE</formula>
    </cfRule>
  </conditionalFormatting>
  <conditionalFormatting sqref="B15">
    <cfRule type="expression" dxfId="107" priority="91">
      <formula>TRUE</formula>
    </cfRule>
  </conditionalFormatting>
  <conditionalFormatting sqref="B17">
    <cfRule type="expression" dxfId="106" priority="94">
      <formula>TRUE</formula>
    </cfRule>
  </conditionalFormatting>
  <conditionalFormatting sqref="B2">
    <cfRule type="expression" dxfId="105" priority="86">
      <formula>TRUE</formula>
    </cfRule>
  </conditionalFormatting>
  <conditionalFormatting sqref="B21">
    <cfRule type="expression" dxfId="104" priority="97">
      <formula>TRUE</formula>
    </cfRule>
  </conditionalFormatting>
  <conditionalFormatting sqref="B27">
    <cfRule type="expression" dxfId="103" priority="100">
      <formula>TRUE</formula>
    </cfRule>
  </conditionalFormatting>
  <conditionalFormatting sqref="B2:B61">
    <cfRule type="expression" dxfId="102" priority="125">
      <formula>TRUE</formula>
    </cfRule>
  </conditionalFormatting>
  <conditionalFormatting sqref="B31">
    <cfRule type="expression" dxfId="101" priority="103">
      <formula>TRUE</formula>
    </cfRule>
  </conditionalFormatting>
  <conditionalFormatting sqref="B33">
    <cfRule type="expression" dxfId="100" priority="106">
      <formula>TRUE</formula>
    </cfRule>
  </conditionalFormatting>
  <conditionalFormatting sqref="B36">
    <cfRule type="expression" dxfId="99" priority="109">
      <formula>TRUE</formula>
    </cfRule>
  </conditionalFormatting>
  <conditionalFormatting sqref="B39">
    <cfRule type="expression" dxfId="98" priority="112">
      <formula>TRUE</formula>
    </cfRule>
  </conditionalFormatting>
  <conditionalFormatting sqref="B46">
    <cfRule type="expression" dxfId="97" priority="115">
      <formula>TRUE</formula>
    </cfRule>
  </conditionalFormatting>
  <conditionalFormatting sqref="B56">
    <cfRule type="expression" dxfId="96" priority="118">
      <formula>TRUE</formula>
    </cfRule>
  </conditionalFormatting>
  <conditionalFormatting sqref="B61">
    <cfRule type="expression" dxfId="95" priority="121">
      <formula>TRUE</formula>
    </cfRule>
  </conditionalFormatting>
  <conditionalFormatting sqref="V15:Z15">
    <cfRule type="expression" dxfId="94" priority="3">
      <formula>TRUE</formula>
    </cfRule>
  </conditionalFormatting>
  <conditionalFormatting sqref="V17:Z17">
    <cfRule type="expression" dxfId="93" priority="4">
      <formula>TRUE</formula>
    </cfRule>
  </conditionalFormatting>
  <conditionalFormatting sqref="V18:Z21">
    <cfRule type="notContainsBlanks" dxfId="92" priority="1">
      <formula>LEN(TRIM(V18))&gt;0</formula>
    </cfRule>
  </conditionalFormatting>
  <conditionalFormatting sqref="V1:Z1">
    <cfRule type="expression" dxfId="91" priority="2">
      <formula>TRUE</formula>
    </cfRule>
  </conditionalFormatting>
  <conditionalFormatting sqref="V21:Z21">
    <cfRule type="expression" dxfId="90" priority="5">
      <formula>TRUE</formula>
    </cfRule>
  </conditionalFormatting>
  <conditionalFormatting sqref="V27:Z27">
    <cfRule type="expression" dxfId="89" priority="6">
      <formula>TRUE</formula>
    </cfRule>
  </conditionalFormatting>
  <conditionalFormatting sqref="V31:Z31">
    <cfRule type="expression" dxfId="88" priority="7">
      <formula>TRUE</formula>
    </cfRule>
  </conditionalFormatting>
  <conditionalFormatting sqref="V33:Z33">
    <cfRule type="expression" dxfId="87" priority="8">
      <formula>TRUE</formula>
    </cfRule>
  </conditionalFormatting>
  <conditionalFormatting sqref="V36:Z36">
    <cfRule type="expression" dxfId="86" priority="9">
      <formula>TRUE</formula>
    </cfRule>
  </conditionalFormatting>
  <conditionalFormatting sqref="V39:Z39">
    <cfRule type="expression" dxfId="85" priority="10">
      <formula>TRUE</formula>
    </cfRule>
  </conditionalFormatting>
  <conditionalFormatting sqref="V46:Z46">
    <cfRule type="expression" dxfId="84" priority="11">
      <formula>TRUE</formula>
    </cfRule>
  </conditionalFormatting>
  <conditionalFormatting sqref="V56:Z56">
    <cfRule type="expression" dxfId="83" priority="12">
      <formula>TRUE</formula>
    </cfRule>
  </conditionalFormatting>
  <conditionalFormatting sqref="V61:Z61">
    <cfRule type="expression" dxfId="82" priority="13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30C4-5B56-CB41-B0CC-572756C4FCBD}">
  <dimension ref="A1:Z61"/>
  <sheetViews>
    <sheetView topLeftCell="L1" workbookViewId="0">
      <selection activeCell="AA13" sqref="AA13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117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117</v>
      </c>
      <c r="C2" s="2" t="s">
        <v>117</v>
      </c>
      <c r="D2" s="2" t="s">
        <v>117</v>
      </c>
      <c r="E2" s="2" t="s">
        <v>117</v>
      </c>
      <c r="F2" s="2" t="s">
        <v>117</v>
      </c>
      <c r="G2" s="2" t="s">
        <v>117</v>
      </c>
      <c r="H2" s="2" t="s">
        <v>117</v>
      </c>
      <c r="I2" s="2" t="s">
        <v>117</v>
      </c>
      <c r="J2" s="2" t="s">
        <v>117</v>
      </c>
      <c r="K2" s="2" t="s">
        <v>117</v>
      </c>
      <c r="L2" s="2" t="s">
        <v>117</v>
      </c>
      <c r="M2" s="2" t="s">
        <v>117</v>
      </c>
      <c r="N2" s="2" t="s">
        <v>117</v>
      </c>
      <c r="O2" s="2" t="s">
        <v>117</v>
      </c>
      <c r="P2" s="2" t="s">
        <v>117</v>
      </c>
      <c r="Q2" s="2" t="s">
        <v>117</v>
      </c>
      <c r="R2" s="2" t="s">
        <v>117</v>
      </c>
      <c r="S2" s="2" t="s">
        <v>117</v>
      </c>
      <c r="T2" s="2" t="s">
        <v>117</v>
      </c>
      <c r="U2" s="2" t="s">
        <v>117</v>
      </c>
      <c r="V2" s="2" t="s">
        <v>113</v>
      </c>
      <c r="W2" s="2" t="s">
        <v>114</v>
      </c>
      <c r="X2" s="2" t="s">
        <v>115</v>
      </c>
      <c r="Y2" s="2" t="s">
        <v>114</v>
      </c>
      <c r="Z2" s="2" t="s">
        <v>116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</row>
    <row r="5" spans="1:26" ht="15.95">
      <c r="A5" s="2" t="s">
        <v>58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1.82</v>
      </c>
      <c r="W5" s="2">
        <f>(V5+X5)/2</f>
        <v>1.7949999999999999</v>
      </c>
      <c r="X5" s="2">
        <v>1.77</v>
      </c>
      <c r="Y5" s="2">
        <f>(X5+Z5)/2</f>
        <v>1.5449999999999999</v>
      </c>
      <c r="Z5" s="2">
        <v>1.32</v>
      </c>
    </row>
    <row r="6" spans="1:26">
      <c r="A6" s="13" t="s">
        <v>59</v>
      </c>
      <c r="B6" s="14">
        <v>-1028686.002597</v>
      </c>
      <c r="C6" s="14">
        <v>-691429.09829999995</v>
      </c>
      <c r="D6" s="14">
        <v>-585410.95114399993</v>
      </c>
      <c r="E6" s="14">
        <v>-227052.543817</v>
      </c>
      <c r="F6" s="14">
        <v>167770.6050650001</v>
      </c>
      <c r="G6" s="14">
        <v>451673.09410799999</v>
      </c>
      <c r="H6" s="14">
        <v>471591.26509300002</v>
      </c>
      <c r="I6" s="14">
        <v>656802.83810400008</v>
      </c>
      <c r="J6" s="14">
        <v>631469.88540000003</v>
      </c>
      <c r="K6" s="14">
        <v>1076409.4114379999</v>
      </c>
      <c r="L6" s="14">
        <v>919279.52193100005</v>
      </c>
      <c r="M6" s="14">
        <v>1028361.565845</v>
      </c>
      <c r="N6" s="14">
        <v>1351948.0464000001</v>
      </c>
      <c r="O6" s="14">
        <v>1051543.8843469999</v>
      </c>
      <c r="P6" s="14">
        <v>698632.76883499988</v>
      </c>
      <c r="Q6" s="14">
        <v>864860.61372500006</v>
      </c>
      <c r="R6" s="14">
        <v>562793.45269000006</v>
      </c>
      <c r="S6" s="14">
        <v>76182.816957999894</v>
      </c>
      <c r="T6" s="14">
        <v>-63883.795494000078</v>
      </c>
      <c r="U6" s="14">
        <v>-371406.48402899998</v>
      </c>
      <c r="V6" s="14">
        <v>837129.28808700002</v>
      </c>
      <c r="W6" s="14">
        <f>(V6+X6)/2</f>
        <v>837188.49275350012</v>
      </c>
      <c r="X6" s="14">
        <v>837247.6974200001</v>
      </c>
      <c r="Y6" s="14">
        <f>(X6+Z6)/2</f>
        <v>834900.42877750006</v>
      </c>
      <c r="Z6" s="14">
        <v>832553.16013500001</v>
      </c>
    </row>
    <row r="7" spans="1:26">
      <c r="A7" s="13" t="s">
        <v>60</v>
      </c>
      <c r="B7" s="14">
        <v>22437900.155373</v>
      </c>
      <c r="C7" s="14">
        <v>22676032.094723001</v>
      </c>
      <c r="D7" s="14">
        <v>22478162.638693001</v>
      </c>
      <c r="E7" s="14">
        <v>23670435.576338001</v>
      </c>
      <c r="F7" s="14">
        <v>24611051.005431</v>
      </c>
      <c r="G7" s="14">
        <v>25565659.608780999</v>
      </c>
      <c r="H7" s="14">
        <v>24958777.377133001</v>
      </c>
      <c r="I7" s="14">
        <v>25862234.709830001</v>
      </c>
      <c r="J7" s="14">
        <v>26779406.337154001</v>
      </c>
      <c r="K7" s="14">
        <v>27814339.428606</v>
      </c>
      <c r="L7" s="14">
        <v>28339614.736154001</v>
      </c>
      <c r="M7" s="14">
        <v>28161459.623360999</v>
      </c>
      <c r="N7" s="14">
        <v>29005124.872503001</v>
      </c>
      <c r="O7" s="14">
        <v>29493455.192744002</v>
      </c>
      <c r="P7" s="14">
        <v>31209505.696010999</v>
      </c>
      <c r="Q7" s="14">
        <v>32163112.396967001</v>
      </c>
      <c r="R7" s="14">
        <v>32875626.736883</v>
      </c>
      <c r="S7" s="14">
        <v>33346456.337698001</v>
      </c>
      <c r="T7" s="14">
        <v>34524844.609139986</v>
      </c>
      <c r="U7" s="14">
        <v>33425661.619890999</v>
      </c>
      <c r="V7" s="14">
        <v>20032330.052340999</v>
      </c>
      <c r="W7" s="14">
        <f t="shared" ref="W7:W21" si="0">(V7+X7)/2</f>
        <v>20030823.736482501</v>
      </c>
      <c r="X7" s="14">
        <v>20029317.420623999</v>
      </c>
      <c r="Y7" s="14">
        <f t="shared" ref="Y7:Y21" si="1">(X7+Z7)/2</f>
        <v>19127473.219033502</v>
      </c>
      <c r="Z7" s="14">
        <v>18225629.017443001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3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[2]Capacity!$B$5:$I$35,2,0)*(IF(MIN(IF(VALUE(LEFT([2]Capacity!$D$5:$I$5,2))&gt;=B5,VALUE(LEFT([2]Capacity!$D$5:$I$5,2)),MAX(VALUE(LEFT([2]Capacity!$D$5:$I$5,2)))))&gt;MAX(IF(VALUE(LEFT([2]Capacity!$D$5:$I$5,2))&lt;B5,VALUE(LEFT([2]Capacity!$D$5:$I$5,2)),0)),IF(MAX(IF(VALUE(LEFT([2]Capacity!$D$5:$I$5,2))&lt;B5,VALUE(LEFT([2]Capacity!$D$5:$I$5,2)),0))&gt;0, VLOOKUP(B3, [2]Capacity!$B$5:$I$35, MATCH(CONCATENATE(MAX(IF(VALUE(LEFT([2]Capacity!$D$5:$I$5,2))&lt;B5,VALUE(LEFT([2]Capacity!$D$5:$I$5,2)),0)), " HR Capacity Credit (%)"), [2]Capacity!$B$5:$I$5, 0),0), 0)+(VLOOKUP(B3, [2]Capacity!$B$5:$I$35, MATCH(CONCATENATE(MIN(IF(VALUE(LEFT([2]Capacity!$D$5:$I$5,2))&gt;=B5,VALUE(LEFT([2]Capacity!$D$5:$I$5,2)),MAX(VALUE(LEFT([2]Capacity!$D$5:$I$5,2))))), " HR Capacity Credit (%)"), [2]Capacity!$B$5:$I$5, 0),0)-IF(MAX(IF(VALUE(LEFT([2]Capacity!$D$5:$I$5,2))&lt;B5,VALUE(LEFT([2]Capacity!$D$5:$I$5,2)),0))&gt;0, VLOOKUP(B3, [2]Capacity!$B$5:$I$35, MATCH(CONCATENATE(MAX(IF(VALUE(LEFT([2]Capacity!$D$5:$I$5,2))&lt;B5,VALUE(LEFT([2]Capacity!$D$5:$I$5,2)),0)), " HR Capacity Credit (%)"), [2]Capacity!$B$5:$I$5, 0),0), 0))*((B5-MAX(IF(VALUE(LEFT([2]Capacity!$D$5:$I$5,2))&lt;B5,VALUE(LEFT([2]Capacity!$D$5:$I$5,2)),0)))/(MIN(IF(VALUE(LEFT([2]Capacity!$D$5:$I$5,2))&gt;=B5,VALUE(LEFT([2]Capacity!$D$5:$I$5,2)),MAX(VALUE(LEFT([2]Capacity!$D$5:$I$5,2)))))-MAX(IF(VALUE(LEFT([2]Capacity!$D$5:$I$5,2))&lt;B5,VALUE(LEFT([2]Capacity!$D$5:$I$5,2)),0)))),VLOOKUP(B3, [2]Capacity!$B$5:$I$35, MATCH(CONCATENATE(MIN(IF(VALUE(LEFT([2]Capacity!$D$5:$I$5,2))&gt;=B5,VALUE(LEFT([2]Capacity!$D$5:$I$5,2)),MAX(VALUE(LEFT([2]Capacity!$D$5:$I$5,2))))), " HR Capacity Credit (%)"), [2]Capacity!$B$5:$I$5, 0),0))/100)</f>
        <v>5470000</v>
      </c>
      <c r="C16" s="14">
        <f t="array" ref="C16">C4*1000*VLOOKUP(C3,[2]Capacity!$B$5:$I$35,2,0)*(IF(MIN(IF(VALUE(LEFT([2]Capacity!$D$5:$I$5,2))&gt;=C5,VALUE(LEFT([2]Capacity!$D$5:$I$5,2)),MAX(VALUE(LEFT([2]Capacity!$D$5:$I$5,2)))))&gt;MAX(IF(VALUE(LEFT([2]Capacity!$D$5:$I$5,2))&lt;C5,VALUE(LEFT([2]Capacity!$D$5:$I$5,2)),0)),IF(MAX(IF(VALUE(LEFT([2]Capacity!$D$5:$I$5,2))&lt;C5,VALUE(LEFT([2]Capacity!$D$5:$I$5,2)),0))&gt;0, VLOOKUP(C3, [2]Capacity!$B$5:$I$35, MATCH(CONCATENATE(MAX(IF(VALUE(LEFT([2]Capacity!$D$5:$I$5,2))&lt;C5,VALUE(LEFT([2]Capacity!$D$5:$I$5,2)),0)), " HR Capacity Credit (%)"), [2]Capacity!$B$5:$I$5, 0),0), 0)+(VLOOKUP(C3, [2]Capacity!$B$5:$I$35, MATCH(CONCATENATE(MIN(IF(VALUE(LEFT([2]Capacity!$D$5:$I$5,2))&gt;=C5,VALUE(LEFT([2]Capacity!$D$5:$I$5,2)),MAX(VALUE(LEFT([2]Capacity!$D$5:$I$5,2))))), " HR Capacity Credit (%)"), [2]Capacity!$B$5:$I$5, 0),0)-IF(MAX(IF(VALUE(LEFT([2]Capacity!$D$5:$I$5,2))&lt;C5,VALUE(LEFT([2]Capacity!$D$5:$I$5,2)),0))&gt;0, VLOOKUP(C3, [2]Capacity!$B$5:$I$35, MATCH(CONCATENATE(MAX(IF(VALUE(LEFT([2]Capacity!$D$5:$I$5,2))&lt;C5,VALUE(LEFT([2]Capacity!$D$5:$I$5,2)),0)), " HR Capacity Credit (%)"), [2]Capacity!$B$5:$I$5, 0),0), 0))*((C5-MAX(IF(VALUE(LEFT([2]Capacity!$D$5:$I$5,2))&lt;C5,VALUE(LEFT([2]Capacity!$D$5:$I$5,2)),0)))/(MIN(IF(VALUE(LEFT([2]Capacity!$D$5:$I$5,2))&gt;=C5,VALUE(LEFT([2]Capacity!$D$5:$I$5,2)),MAX(VALUE(LEFT([2]Capacity!$D$5:$I$5,2)))))-MAX(IF(VALUE(LEFT([2]Capacity!$D$5:$I$5,2))&lt;C5,VALUE(LEFT([2]Capacity!$D$5:$I$5,2)),0)))),VLOOKUP(C3, [2]Capacity!$B$5:$I$35, MATCH(CONCATENATE(MIN(IF(VALUE(LEFT([2]Capacity!$D$5:$I$5,2))&gt;=C5,VALUE(LEFT([2]Capacity!$D$5:$I$5,2)),MAX(VALUE(LEFT([2]Capacity!$D$5:$I$5,2))))), " HR Capacity Credit (%)"), [2]Capacity!$B$5:$I$5, 0),0))/100)</f>
        <v>5468000</v>
      </c>
      <c r="D16" s="14">
        <f t="array" ref="D16">D4*1000*VLOOKUP(D3,[2]Capacity!$B$5:$I$35,2,0)*(IF(MIN(IF(VALUE(LEFT([2]Capacity!$D$5:$I$5,2))&gt;=D5,VALUE(LEFT([2]Capacity!$D$5:$I$5,2)),MAX(VALUE(LEFT([2]Capacity!$D$5:$I$5,2)))))&gt;MAX(IF(VALUE(LEFT([2]Capacity!$D$5:$I$5,2))&lt;D5,VALUE(LEFT([2]Capacity!$D$5:$I$5,2)),0)),IF(MAX(IF(VALUE(LEFT([2]Capacity!$D$5:$I$5,2))&lt;D5,VALUE(LEFT([2]Capacity!$D$5:$I$5,2)),0))&gt;0, VLOOKUP(D3, [2]Capacity!$B$5:$I$35, MATCH(CONCATENATE(MAX(IF(VALUE(LEFT([2]Capacity!$D$5:$I$5,2))&lt;D5,VALUE(LEFT([2]Capacity!$D$5:$I$5,2)),0)), " HR Capacity Credit (%)"), [2]Capacity!$B$5:$I$5, 0),0), 0)+(VLOOKUP(D3, [2]Capacity!$B$5:$I$35, MATCH(CONCATENATE(MIN(IF(VALUE(LEFT([2]Capacity!$D$5:$I$5,2))&gt;=D5,VALUE(LEFT([2]Capacity!$D$5:$I$5,2)),MAX(VALUE(LEFT([2]Capacity!$D$5:$I$5,2))))), " HR Capacity Credit (%)"), [2]Capacity!$B$5:$I$5, 0),0)-IF(MAX(IF(VALUE(LEFT([2]Capacity!$D$5:$I$5,2))&lt;D5,VALUE(LEFT([2]Capacity!$D$5:$I$5,2)),0))&gt;0, VLOOKUP(D3, [2]Capacity!$B$5:$I$35, MATCH(CONCATENATE(MAX(IF(VALUE(LEFT([2]Capacity!$D$5:$I$5,2))&lt;D5,VALUE(LEFT([2]Capacity!$D$5:$I$5,2)),0)), " HR Capacity Credit (%)"), [2]Capacity!$B$5:$I$5, 0),0), 0))*((D5-MAX(IF(VALUE(LEFT([2]Capacity!$D$5:$I$5,2))&lt;D5,VALUE(LEFT([2]Capacity!$D$5:$I$5,2)),0)))/(MIN(IF(VALUE(LEFT([2]Capacity!$D$5:$I$5,2))&gt;=D5,VALUE(LEFT([2]Capacity!$D$5:$I$5,2)),MAX(VALUE(LEFT([2]Capacity!$D$5:$I$5,2)))))-MAX(IF(VALUE(LEFT([2]Capacity!$D$5:$I$5,2))&lt;D5,VALUE(LEFT([2]Capacity!$D$5:$I$5,2)),0)))),VLOOKUP(D3, [2]Capacity!$B$5:$I$35, MATCH(CONCATENATE(MIN(IF(VALUE(LEFT([2]Capacity!$D$5:$I$5,2))&gt;=D5,VALUE(LEFT([2]Capacity!$D$5:$I$5,2)),MAX(VALUE(LEFT([2]Capacity!$D$5:$I$5,2))))), " HR Capacity Credit (%)"), [2]Capacity!$B$5:$I$5, 0),0))/100)</f>
        <v>5386000</v>
      </c>
      <c r="E16" s="14">
        <f t="array" ref="E16">E4*1000*VLOOKUP(E3,[2]Capacity!$B$5:$I$35,2,0)*(IF(MIN(IF(VALUE(LEFT([2]Capacity!$D$5:$I$5,2))&gt;=E5,VALUE(LEFT([2]Capacity!$D$5:$I$5,2)),MAX(VALUE(LEFT([2]Capacity!$D$5:$I$5,2)))))&gt;MAX(IF(VALUE(LEFT([2]Capacity!$D$5:$I$5,2))&lt;E5,VALUE(LEFT([2]Capacity!$D$5:$I$5,2)),0)),IF(MAX(IF(VALUE(LEFT([2]Capacity!$D$5:$I$5,2))&lt;E5,VALUE(LEFT([2]Capacity!$D$5:$I$5,2)),0))&gt;0, VLOOKUP(E3, [2]Capacity!$B$5:$I$35, MATCH(CONCATENATE(MAX(IF(VALUE(LEFT([2]Capacity!$D$5:$I$5,2))&lt;E5,VALUE(LEFT([2]Capacity!$D$5:$I$5,2)),0)), " HR Capacity Credit (%)"), [2]Capacity!$B$5:$I$5, 0),0), 0)+(VLOOKUP(E3, [2]Capacity!$B$5:$I$35, MATCH(CONCATENATE(MIN(IF(VALUE(LEFT([2]Capacity!$D$5:$I$5,2))&gt;=E5,VALUE(LEFT([2]Capacity!$D$5:$I$5,2)),MAX(VALUE(LEFT([2]Capacity!$D$5:$I$5,2))))), " HR Capacity Credit (%)"), [2]Capacity!$B$5:$I$5, 0),0)-IF(MAX(IF(VALUE(LEFT([2]Capacity!$D$5:$I$5,2))&lt;E5,VALUE(LEFT([2]Capacity!$D$5:$I$5,2)),0))&gt;0, VLOOKUP(E3, [2]Capacity!$B$5:$I$35, MATCH(CONCATENATE(MAX(IF(VALUE(LEFT([2]Capacity!$D$5:$I$5,2))&lt;E5,VALUE(LEFT([2]Capacity!$D$5:$I$5,2)),0)), " HR Capacity Credit (%)"), [2]Capacity!$B$5:$I$5, 0),0), 0))*((E5-MAX(IF(VALUE(LEFT([2]Capacity!$D$5:$I$5,2))&lt;E5,VALUE(LEFT([2]Capacity!$D$5:$I$5,2)),0)))/(MIN(IF(VALUE(LEFT([2]Capacity!$D$5:$I$5,2))&gt;=E5,VALUE(LEFT([2]Capacity!$D$5:$I$5,2)),MAX(VALUE(LEFT([2]Capacity!$D$5:$I$5,2)))))-MAX(IF(VALUE(LEFT([2]Capacity!$D$5:$I$5,2))&lt;E5,VALUE(LEFT([2]Capacity!$D$5:$I$5,2)),0)))),VLOOKUP(E3, [2]Capacity!$B$5:$I$35, MATCH(CONCATENATE(MIN(IF(VALUE(LEFT([2]Capacity!$D$5:$I$5,2))&gt;=E5,VALUE(LEFT([2]Capacity!$D$5:$I$5,2)),MAX(VALUE(LEFT([2]Capacity!$D$5:$I$5,2))))), " HR Capacity Credit (%)"), [2]Capacity!$B$5:$I$5, 0),0))/100)</f>
        <v>5332000</v>
      </c>
      <c r="F16" s="14">
        <f t="array" ref="F16">F4*1000*VLOOKUP(F3,[2]Capacity!$B$5:$I$35,2,0)*(IF(MIN(IF(VALUE(LEFT([2]Capacity!$D$5:$I$5,2))&gt;=F5,VALUE(LEFT([2]Capacity!$D$5:$I$5,2)),MAX(VALUE(LEFT([2]Capacity!$D$5:$I$5,2)))))&gt;MAX(IF(VALUE(LEFT([2]Capacity!$D$5:$I$5,2))&lt;F5,VALUE(LEFT([2]Capacity!$D$5:$I$5,2)),0)),IF(MAX(IF(VALUE(LEFT([2]Capacity!$D$5:$I$5,2))&lt;F5,VALUE(LEFT([2]Capacity!$D$5:$I$5,2)),0))&gt;0, VLOOKUP(F3, [2]Capacity!$B$5:$I$35, MATCH(CONCATENATE(MAX(IF(VALUE(LEFT([2]Capacity!$D$5:$I$5,2))&lt;F5,VALUE(LEFT([2]Capacity!$D$5:$I$5,2)),0)), " HR Capacity Credit (%)"), [2]Capacity!$B$5:$I$5, 0),0), 0)+(VLOOKUP(F3, [2]Capacity!$B$5:$I$35, MATCH(CONCATENATE(MIN(IF(VALUE(LEFT([2]Capacity!$D$5:$I$5,2))&gt;=F5,VALUE(LEFT([2]Capacity!$D$5:$I$5,2)),MAX(VALUE(LEFT([2]Capacity!$D$5:$I$5,2))))), " HR Capacity Credit (%)"), [2]Capacity!$B$5:$I$5, 0),0)-IF(MAX(IF(VALUE(LEFT([2]Capacity!$D$5:$I$5,2))&lt;F5,VALUE(LEFT([2]Capacity!$D$5:$I$5,2)),0))&gt;0, VLOOKUP(F3, [2]Capacity!$B$5:$I$35, MATCH(CONCATENATE(MAX(IF(VALUE(LEFT([2]Capacity!$D$5:$I$5,2))&lt;F5,VALUE(LEFT([2]Capacity!$D$5:$I$5,2)),0)), " HR Capacity Credit (%)"), [2]Capacity!$B$5:$I$5, 0),0), 0))*((F5-MAX(IF(VALUE(LEFT([2]Capacity!$D$5:$I$5,2))&lt;F5,VALUE(LEFT([2]Capacity!$D$5:$I$5,2)),0)))/(MIN(IF(VALUE(LEFT([2]Capacity!$D$5:$I$5,2))&gt;=F5,VALUE(LEFT([2]Capacity!$D$5:$I$5,2)),MAX(VALUE(LEFT([2]Capacity!$D$5:$I$5,2)))))-MAX(IF(VALUE(LEFT([2]Capacity!$D$5:$I$5,2))&lt;F5,VALUE(LEFT([2]Capacity!$D$5:$I$5,2)),0)))),VLOOKUP(F3, [2]Capacity!$B$5:$I$35, MATCH(CONCATENATE(MIN(IF(VALUE(LEFT([2]Capacity!$D$5:$I$5,2))&gt;=F5,VALUE(LEFT([2]Capacity!$D$5:$I$5,2)),MAX(VALUE(LEFT([2]Capacity!$D$5:$I$5,2))))), " HR Capacity Credit (%)"), [2]Capacity!$B$5:$I$5, 0),0))/100)</f>
        <v>5234000</v>
      </c>
      <c r="G16" s="14">
        <f t="array" ref="G16">G4*1000*VLOOKUP(G3,[2]Capacity!$B$5:$I$35,2,0)*(IF(MIN(IF(VALUE(LEFT([2]Capacity!$D$5:$I$5,2))&gt;=G5,VALUE(LEFT([2]Capacity!$D$5:$I$5,2)),MAX(VALUE(LEFT([2]Capacity!$D$5:$I$5,2)))))&gt;MAX(IF(VALUE(LEFT([2]Capacity!$D$5:$I$5,2))&lt;G5,VALUE(LEFT([2]Capacity!$D$5:$I$5,2)),0)),IF(MAX(IF(VALUE(LEFT([2]Capacity!$D$5:$I$5,2))&lt;G5,VALUE(LEFT([2]Capacity!$D$5:$I$5,2)),0))&gt;0, VLOOKUP(G3, [2]Capacity!$B$5:$I$35, MATCH(CONCATENATE(MAX(IF(VALUE(LEFT([2]Capacity!$D$5:$I$5,2))&lt;G5,VALUE(LEFT([2]Capacity!$D$5:$I$5,2)),0)), " HR Capacity Credit (%)"), [2]Capacity!$B$5:$I$5, 0),0), 0)+(VLOOKUP(G3, [2]Capacity!$B$5:$I$35, MATCH(CONCATENATE(MIN(IF(VALUE(LEFT([2]Capacity!$D$5:$I$5,2))&gt;=G5,VALUE(LEFT([2]Capacity!$D$5:$I$5,2)),MAX(VALUE(LEFT([2]Capacity!$D$5:$I$5,2))))), " HR Capacity Credit (%)"), [2]Capacity!$B$5:$I$5, 0),0)-IF(MAX(IF(VALUE(LEFT([2]Capacity!$D$5:$I$5,2))&lt;G5,VALUE(LEFT([2]Capacity!$D$5:$I$5,2)),0))&gt;0, VLOOKUP(G3, [2]Capacity!$B$5:$I$35, MATCH(CONCATENATE(MAX(IF(VALUE(LEFT([2]Capacity!$D$5:$I$5,2))&lt;G5,VALUE(LEFT([2]Capacity!$D$5:$I$5,2)),0)), " HR Capacity Credit (%)"), [2]Capacity!$B$5:$I$5, 0),0), 0))*((G5-MAX(IF(VALUE(LEFT([2]Capacity!$D$5:$I$5,2))&lt;G5,VALUE(LEFT([2]Capacity!$D$5:$I$5,2)),0)))/(MIN(IF(VALUE(LEFT([2]Capacity!$D$5:$I$5,2))&gt;=G5,VALUE(LEFT([2]Capacity!$D$5:$I$5,2)),MAX(VALUE(LEFT([2]Capacity!$D$5:$I$5,2)))))-MAX(IF(VALUE(LEFT([2]Capacity!$D$5:$I$5,2))&lt;G5,VALUE(LEFT([2]Capacity!$D$5:$I$5,2)),0)))),VLOOKUP(G3, [2]Capacity!$B$5:$I$35, MATCH(CONCATENATE(MIN(IF(VALUE(LEFT([2]Capacity!$D$5:$I$5,2))&gt;=G5,VALUE(LEFT([2]Capacity!$D$5:$I$5,2)),MAX(VALUE(LEFT([2]Capacity!$D$5:$I$5,2))))), " HR Capacity Credit (%)"), [2]Capacity!$B$5:$I$5, 0),0))/100)</f>
        <v>5170000</v>
      </c>
      <c r="H16" s="14">
        <f t="array" ref="H16">H4*1000*VLOOKUP(H3,[2]Capacity!$B$5:$I$35,2,0)*(IF(MIN(IF(VALUE(LEFT([2]Capacity!$D$5:$I$5,2))&gt;=H5,VALUE(LEFT([2]Capacity!$D$5:$I$5,2)),MAX(VALUE(LEFT([2]Capacity!$D$5:$I$5,2)))))&gt;MAX(IF(VALUE(LEFT([2]Capacity!$D$5:$I$5,2))&lt;H5,VALUE(LEFT([2]Capacity!$D$5:$I$5,2)),0)),IF(MAX(IF(VALUE(LEFT([2]Capacity!$D$5:$I$5,2))&lt;H5,VALUE(LEFT([2]Capacity!$D$5:$I$5,2)),0))&gt;0, VLOOKUP(H3, [2]Capacity!$B$5:$I$35, MATCH(CONCATENATE(MAX(IF(VALUE(LEFT([2]Capacity!$D$5:$I$5,2))&lt;H5,VALUE(LEFT([2]Capacity!$D$5:$I$5,2)),0)), " HR Capacity Credit (%)"), [2]Capacity!$B$5:$I$5, 0),0), 0)+(VLOOKUP(H3, [2]Capacity!$B$5:$I$35, MATCH(CONCATENATE(MIN(IF(VALUE(LEFT([2]Capacity!$D$5:$I$5,2))&gt;=H5,VALUE(LEFT([2]Capacity!$D$5:$I$5,2)),MAX(VALUE(LEFT([2]Capacity!$D$5:$I$5,2))))), " HR Capacity Credit (%)"), [2]Capacity!$B$5:$I$5, 0),0)-IF(MAX(IF(VALUE(LEFT([2]Capacity!$D$5:$I$5,2))&lt;H5,VALUE(LEFT([2]Capacity!$D$5:$I$5,2)),0))&gt;0, VLOOKUP(H3, [2]Capacity!$B$5:$I$35, MATCH(CONCATENATE(MAX(IF(VALUE(LEFT([2]Capacity!$D$5:$I$5,2))&lt;H5,VALUE(LEFT([2]Capacity!$D$5:$I$5,2)),0)), " HR Capacity Credit (%)"), [2]Capacity!$B$5:$I$5, 0),0), 0))*((H5-MAX(IF(VALUE(LEFT([2]Capacity!$D$5:$I$5,2))&lt;H5,VALUE(LEFT([2]Capacity!$D$5:$I$5,2)),0)))/(MIN(IF(VALUE(LEFT([2]Capacity!$D$5:$I$5,2))&gt;=H5,VALUE(LEFT([2]Capacity!$D$5:$I$5,2)),MAX(VALUE(LEFT([2]Capacity!$D$5:$I$5,2)))))-MAX(IF(VALUE(LEFT([2]Capacity!$D$5:$I$5,2))&lt;H5,VALUE(LEFT([2]Capacity!$D$5:$I$5,2)),0)))),VLOOKUP(H3, [2]Capacity!$B$5:$I$35, MATCH(CONCATENATE(MIN(IF(VALUE(LEFT([2]Capacity!$D$5:$I$5,2))&gt;=H5,VALUE(LEFT([2]Capacity!$D$5:$I$5,2)),MAX(VALUE(LEFT([2]Capacity!$D$5:$I$5,2))))), " HR Capacity Credit (%)"), [2]Capacity!$B$5:$I$5, 0),0))/100)</f>
        <v>5148000</v>
      </c>
      <c r="I16" s="14">
        <f t="array" ref="I16">I4*1000*VLOOKUP(I3,[2]Capacity!$B$5:$I$35,2,0)*(IF(MIN(IF(VALUE(LEFT([2]Capacity!$D$5:$I$5,2))&gt;=I5,VALUE(LEFT([2]Capacity!$D$5:$I$5,2)),MAX(VALUE(LEFT([2]Capacity!$D$5:$I$5,2)))))&gt;MAX(IF(VALUE(LEFT([2]Capacity!$D$5:$I$5,2))&lt;I5,VALUE(LEFT([2]Capacity!$D$5:$I$5,2)),0)),IF(MAX(IF(VALUE(LEFT([2]Capacity!$D$5:$I$5,2))&lt;I5,VALUE(LEFT([2]Capacity!$D$5:$I$5,2)),0))&gt;0, VLOOKUP(I3, [2]Capacity!$B$5:$I$35, MATCH(CONCATENATE(MAX(IF(VALUE(LEFT([2]Capacity!$D$5:$I$5,2))&lt;I5,VALUE(LEFT([2]Capacity!$D$5:$I$5,2)),0)), " HR Capacity Credit (%)"), [2]Capacity!$B$5:$I$5, 0),0), 0)+(VLOOKUP(I3, [2]Capacity!$B$5:$I$35, MATCH(CONCATENATE(MIN(IF(VALUE(LEFT([2]Capacity!$D$5:$I$5,2))&gt;=I5,VALUE(LEFT([2]Capacity!$D$5:$I$5,2)),MAX(VALUE(LEFT([2]Capacity!$D$5:$I$5,2))))), " HR Capacity Credit (%)"), [2]Capacity!$B$5:$I$5, 0),0)-IF(MAX(IF(VALUE(LEFT([2]Capacity!$D$5:$I$5,2))&lt;I5,VALUE(LEFT([2]Capacity!$D$5:$I$5,2)),0))&gt;0, VLOOKUP(I3, [2]Capacity!$B$5:$I$35, MATCH(CONCATENATE(MAX(IF(VALUE(LEFT([2]Capacity!$D$5:$I$5,2))&lt;I5,VALUE(LEFT([2]Capacity!$D$5:$I$5,2)),0)), " HR Capacity Credit (%)"), [2]Capacity!$B$5:$I$5, 0),0), 0))*((I5-MAX(IF(VALUE(LEFT([2]Capacity!$D$5:$I$5,2))&lt;I5,VALUE(LEFT([2]Capacity!$D$5:$I$5,2)),0)))/(MIN(IF(VALUE(LEFT([2]Capacity!$D$5:$I$5,2))&gt;=I5,VALUE(LEFT([2]Capacity!$D$5:$I$5,2)),MAX(VALUE(LEFT([2]Capacity!$D$5:$I$5,2)))))-MAX(IF(VALUE(LEFT([2]Capacity!$D$5:$I$5,2))&lt;I5,VALUE(LEFT([2]Capacity!$D$5:$I$5,2)),0)))),VLOOKUP(I3, [2]Capacity!$B$5:$I$35, MATCH(CONCATENATE(MIN(IF(VALUE(LEFT([2]Capacity!$D$5:$I$5,2))&gt;=I5,VALUE(LEFT([2]Capacity!$D$5:$I$5,2)),MAX(VALUE(LEFT([2]Capacity!$D$5:$I$5,2))))), " HR Capacity Credit (%)"), [2]Capacity!$B$5:$I$5, 0),0))/100)</f>
        <v>5166000</v>
      </c>
      <c r="J16" s="14">
        <f t="array" ref="J16">J4*1000*VLOOKUP(J3,[2]Capacity!$B$5:$I$35,2,0)*(IF(MIN(IF(VALUE(LEFT([2]Capacity!$D$5:$I$5,2))&gt;=J5,VALUE(LEFT([2]Capacity!$D$5:$I$5,2)),MAX(VALUE(LEFT([2]Capacity!$D$5:$I$5,2)))))&gt;MAX(IF(VALUE(LEFT([2]Capacity!$D$5:$I$5,2))&lt;J5,VALUE(LEFT([2]Capacity!$D$5:$I$5,2)),0)),IF(MAX(IF(VALUE(LEFT([2]Capacity!$D$5:$I$5,2))&lt;J5,VALUE(LEFT([2]Capacity!$D$5:$I$5,2)),0))&gt;0, VLOOKUP(J3, [2]Capacity!$B$5:$I$35, MATCH(CONCATENATE(MAX(IF(VALUE(LEFT([2]Capacity!$D$5:$I$5,2))&lt;J5,VALUE(LEFT([2]Capacity!$D$5:$I$5,2)),0)), " HR Capacity Credit (%)"), [2]Capacity!$B$5:$I$5, 0),0), 0)+(VLOOKUP(J3, [2]Capacity!$B$5:$I$35, MATCH(CONCATENATE(MIN(IF(VALUE(LEFT([2]Capacity!$D$5:$I$5,2))&gt;=J5,VALUE(LEFT([2]Capacity!$D$5:$I$5,2)),MAX(VALUE(LEFT([2]Capacity!$D$5:$I$5,2))))), " HR Capacity Credit (%)"), [2]Capacity!$B$5:$I$5, 0),0)-IF(MAX(IF(VALUE(LEFT([2]Capacity!$D$5:$I$5,2))&lt;J5,VALUE(LEFT([2]Capacity!$D$5:$I$5,2)),0))&gt;0, VLOOKUP(J3, [2]Capacity!$B$5:$I$35, MATCH(CONCATENATE(MAX(IF(VALUE(LEFT([2]Capacity!$D$5:$I$5,2))&lt;J5,VALUE(LEFT([2]Capacity!$D$5:$I$5,2)),0)), " HR Capacity Credit (%)"), [2]Capacity!$B$5:$I$5, 0),0), 0))*((J5-MAX(IF(VALUE(LEFT([2]Capacity!$D$5:$I$5,2))&lt;J5,VALUE(LEFT([2]Capacity!$D$5:$I$5,2)),0)))/(MIN(IF(VALUE(LEFT([2]Capacity!$D$5:$I$5,2))&gt;=J5,VALUE(LEFT([2]Capacity!$D$5:$I$5,2)),MAX(VALUE(LEFT([2]Capacity!$D$5:$I$5,2)))))-MAX(IF(VALUE(LEFT([2]Capacity!$D$5:$I$5,2))&lt;J5,VALUE(LEFT([2]Capacity!$D$5:$I$5,2)),0)))),VLOOKUP(J3, [2]Capacity!$B$5:$I$35, MATCH(CONCATENATE(MIN(IF(VALUE(LEFT([2]Capacity!$D$5:$I$5,2))&gt;=J5,VALUE(LEFT([2]Capacity!$D$5:$I$5,2)),MAX(VALUE(LEFT([2]Capacity!$D$5:$I$5,2))))), " HR Capacity Credit (%)"), [2]Capacity!$B$5:$I$5, 0),0))/100)</f>
        <v>5182000</v>
      </c>
      <c r="K16" s="14">
        <f t="array" ref="K16">K4*1000*VLOOKUP(K3,[2]Capacity!$B$5:$I$35,2,0)*(IF(MIN(IF(VALUE(LEFT([2]Capacity!$D$5:$I$5,2))&gt;=K5,VALUE(LEFT([2]Capacity!$D$5:$I$5,2)),MAX(VALUE(LEFT([2]Capacity!$D$5:$I$5,2)))))&gt;MAX(IF(VALUE(LEFT([2]Capacity!$D$5:$I$5,2))&lt;K5,VALUE(LEFT([2]Capacity!$D$5:$I$5,2)),0)),IF(MAX(IF(VALUE(LEFT([2]Capacity!$D$5:$I$5,2))&lt;K5,VALUE(LEFT([2]Capacity!$D$5:$I$5,2)),0))&gt;0, VLOOKUP(K3, [2]Capacity!$B$5:$I$35, MATCH(CONCATENATE(MAX(IF(VALUE(LEFT([2]Capacity!$D$5:$I$5,2))&lt;K5,VALUE(LEFT([2]Capacity!$D$5:$I$5,2)),0)), " HR Capacity Credit (%)"), [2]Capacity!$B$5:$I$5, 0),0), 0)+(VLOOKUP(K3, [2]Capacity!$B$5:$I$35, MATCH(CONCATENATE(MIN(IF(VALUE(LEFT([2]Capacity!$D$5:$I$5,2))&gt;=K5,VALUE(LEFT([2]Capacity!$D$5:$I$5,2)),MAX(VALUE(LEFT([2]Capacity!$D$5:$I$5,2))))), " HR Capacity Credit (%)"), [2]Capacity!$B$5:$I$5, 0),0)-IF(MAX(IF(VALUE(LEFT([2]Capacity!$D$5:$I$5,2))&lt;K5,VALUE(LEFT([2]Capacity!$D$5:$I$5,2)),0))&gt;0, VLOOKUP(K3, [2]Capacity!$B$5:$I$35, MATCH(CONCATENATE(MAX(IF(VALUE(LEFT([2]Capacity!$D$5:$I$5,2))&lt;K5,VALUE(LEFT([2]Capacity!$D$5:$I$5,2)),0)), " HR Capacity Credit (%)"), [2]Capacity!$B$5:$I$5, 0),0), 0))*((K5-MAX(IF(VALUE(LEFT([2]Capacity!$D$5:$I$5,2))&lt;K5,VALUE(LEFT([2]Capacity!$D$5:$I$5,2)),0)))/(MIN(IF(VALUE(LEFT([2]Capacity!$D$5:$I$5,2))&gt;=K5,VALUE(LEFT([2]Capacity!$D$5:$I$5,2)),MAX(VALUE(LEFT([2]Capacity!$D$5:$I$5,2)))))-MAX(IF(VALUE(LEFT([2]Capacity!$D$5:$I$5,2))&lt;K5,VALUE(LEFT([2]Capacity!$D$5:$I$5,2)),0)))),VLOOKUP(K3, [2]Capacity!$B$5:$I$35, MATCH(CONCATENATE(MIN(IF(VALUE(LEFT([2]Capacity!$D$5:$I$5,2))&gt;=K5,VALUE(LEFT([2]Capacity!$D$5:$I$5,2)),MAX(VALUE(LEFT([2]Capacity!$D$5:$I$5,2))))), " HR Capacity Credit (%)"), [2]Capacity!$B$5:$I$5, 0),0))/100)</f>
        <v>5206000</v>
      </c>
      <c r="L16" s="14">
        <f t="array" ref="L16">L4*1000*VLOOKUP(L3,[2]Capacity!$B$5:$I$35,2,0)*(IF(MIN(IF(VALUE(LEFT([2]Capacity!$D$5:$I$5,2))&gt;=L5,VALUE(LEFT([2]Capacity!$D$5:$I$5,2)),MAX(VALUE(LEFT([2]Capacity!$D$5:$I$5,2)))))&gt;MAX(IF(VALUE(LEFT([2]Capacity!$D$5:$I$5,2))&lt;L5,VALUE(LEFT([2]Capacity!$D$5:$I$5,2)),0)),IF(MAX(IF(VALUE(LEFT([2]Capacity!$D$5:$I$5,2))&lt;L5,VALUE(LEFT([2]Capacity!$D$5:$I$5,2)),0))&gt;0, VLOOKUP(L3, [2]Capacity!$B$5:$I$35, MATCH(CONCATENATE(MAX(IF(VALUE(LEFT([2]Capacity!$D$5:$I$5,2))&lt;L5,VALUE(LEFT([2]Capacity!$D$5:$I$5,2)),0)), " HR Capacity Credit (%)"), [2]Capacity!$B$5:$I$5, 0),0), 0)+(VLOOKUP(L3, [2]Capacity!$B$5:$I$35, MATCH(CONCATENATE(MIN(IF(VALUE(LEFT([2]Capacity!$D$5:$I$5,2))&gt;=L5,VALUE(LEFT([2]Capacity!$D$5:$I$5,2)),MAX(VALUE(LEFT([2]Capacity!$D$5:$I$5,2))))), " HR Capacity Credit (%)"), [2]Capacity!$B$5:$I$5, 0),0)-IF(MAX(IF(VALUE(LEFT([2]Capacity!$D$5:$I$5,2))&lt;L5,VALUE(LEFT([2]Capacity!$D$5:$I$5,2)),0))&gt;0, VLOOKUP(L3, [2]Capacity!$B$5:$I$35, MATCH(CONCATENATE(MAX(IF(VALUE(LEFT([2]Capacity!$D$5:$I$5,2))&lt;L5,VALUE(LEFT([2]Capacity!$D$5:$I$5,2)),0)), " HR Capacity Credit (%)"), [2]Capacity!$B$5:$I$5, 0),0), 0))*((L5-MAX(IF(VALUE(LEFT([2]Capacity!$D$5:$I$5,2))&lt;L5,VALUE(LEFT([2]Capacity!$D$5:$I$5,2)),0)))/(MIN(IF(VALUE(LEFT([2]Capacity!$D$5:$I$5,2))&gt;=L5,VALUE(LEFT([2]Capacity!$D$5:$I$5,2)),MAX(VALUE(LEFT([2]Capacity!$D$5:$I$5,2)))))-MAX(IF(VALUE(LEFT([2]Capacity!$D$5:$I$5,2))&lt;L5,VALUE(LEFT([2]Capacity!$D$5:$I$5,2)),0)))),VLOOKUP(L3, [2]Capacity!$B$5:$I$35, MATCH(CONCATENATE(MIN(IF(VALUE(LEFT([2]Capacity!$D$5:$I$5,2))&gt;=L5,VALUE(LEFT([2]Capacity!$D$5:$I$5,2)),MAX(VALUE(LEFT([2]Capacity!$D$5:$I$5,2))))), " HR Capacity Credit (%)"), [2]Capacity!$B$5:$I$5, 0),0))/100)</f>
        <v>5228000</v>
      </c>
      <c r="M16" s="14">
        <f t="array" ref="M16">M4*1000*VLOOKUP(M3,[2]Capacity!$B$5:$I$35,2,0)*(IF(MIN(IF(VALUE(LEFT([2]Capacity!$D$5:$I$5,2))&gt;=M5,VALUE(LEFT([2]Capacity!$D$5:$I$5,2)),MAX(VALUE(LEFT([2]Capacity!$D$5:$I$5,2)))))&gt;MAX(IF(VALUE(LEFT([2]Capacity!$D$5:$I$5,2))&lt;M5,VALUE(LEFT([2]Capacity!$D$5:$I$5,2)),0)),IF(MAX(IF(VALUE(LEFT([2]Capacity!$D$5:$I$5,2))&lt;M5,VALUE(LEFT([2]Capacity!$D$5:$I$5,2)),0))&gt;0, VLOOKUP(M3, [2]Capacity!$B$5:$I$35, MATCH(CONCATENATE(MAX(IF(VALUE(LEFT([2]Capacity!$D$5:$I$5,2))&lt;M5,VALUE(LEFT([2]Capacity!$D$5:$I$5,2)),0)), " HR Capacity Credit (%)"), [2]Capacity!$B$5:$I$5, 0),0), 0)+(VLOOKUP(M3, [2]Capacity!$B$5:$I$35, MATCH(CONCATENATE(MIN(IF(VALUE(LEFT([2]Capacity!$D$5:$I$5,2))&gt;=M5,VALUE(LEFT([2]Capacity!$D$5:$I$5,2)),MAX(VALUE(LEFT([2]Capacity!$D$5:$I$5,2))))), " HR Capacity Credit (%)"), [2]Capacity!$B$5:$I$5, 0),0)-IF(MAX(IF(VALUE(LEFT([2]Capacity!$D$5:$I$5,2))&lt;M5,VALUE(LEFT([2]Capacity!$D$5:$I$5,2)),0))&gt;0, VLOOKUP(M3, [2]Capacity!$B$5:$I$35, MATCH(CONCATENATE(MAX(IF(VALUE(LEFT([2]Capacity!$D$5:$I$5,2))&lt;M5,VALUE(LEFT([2]Capacity!$D$5:$I$5,2)),0)), " HR Capacity Credit (%)"), [2]Capacity!$B$5:$I$5, 0),0), 0))*((M5-MAX(IF(VALUE(LEFT([2]Capacity!$D$5:$I$5,2))&lt;M5,VALUE(LEFT([2]Capacity!$D$5:$I$5,2)),0)))/(MIN(IF(VALUE(LEFT([2]Capacity!$D$5:$I$5,2))&gt;=M5,VALUE(LEFT([2]Capacity!$D$5:$I$5,2)),MAX(VALUE(LEFT([2]Capacity!$D$5:$I$5,2)))))-MAX(IF(VALUE(LEFT([2]Capacity!$D$5:$I$5,2))&lt;M5,VALUE(LEFT([2]Capacity!$D$5:$I$5,2)),0)))),VLOOKUP(M3, [2]Capacity!$B$5:$I$35, MATCH(CONCATENATE(MIN(IF(VALUE(LEFT([2]Capacity!$D$5:$I$5,2))&gt;=M5,VALUE(LEFT([2]Capacity!$D$5:$I$5,2)),MAX(VALUE(LEFT([2]Capacity!$D$5:$I$5,2))))), " HR Capacity Credit (%)"), [2]Capacity!$B$5:$I$5, 0),0))/100)</f>
        <v>5244000</v>
      </c>
      <c r="N16" s="14">
        <f t="array" ref="N16">N4*1000*VLOOKUP(N3,[2]Capacity!$B$5:$I$35,2,0)*(IF(MIN(IF(VALUE(LEFT([2]Capacity!$D$5:$I$5,2))&gt;=N5,VALUE(LEFT([2]Capacity!$D$5:$I$5,2)),MAX(VALUE(LEFT([2]Capacity!$D$5:$I$5,2)))))&gt;MAX(IF(VALUE(LEFT([2]Capacity!$D$5:$I$5,2))&lt;N5,VALUE(LEFT([2]Capacity!$D$5:$I$5,2)),0)),IF(MAX(IF(VALUE(LEFT([2]Capacity!$D$5:$I$5,2))&lt;N5,VALUE(LEFT([2]Capacity!$D$5:$I$5,2)),0))&gt;0, VLOOKUP(N3, [2]Capacity!$B$5:$I$35, MATCH(CONCATENATE(MAX(IF(VALUE(LEFT([2]Capacity!$D$5:$I$5,2))&lt;N5,VALUE(LEFT([2]Capacity!$D$5:$I$5,2)),0)), " HR Capacity Credit (%)"), [2]Capacity!$B$5:$I$5, 0),0), 0)+(VLOOKUP(N3, [2]Capacity!$B$5:$I$35, MATCH(CONCATENATE(MIN(IF(VALUE(LEFT([2]Capacity!$D$5:$I$5,2))&gt;=N5,VALUE(LEFT([2]Capacity!$D$5:$I$5,2)),MAX(VALUE(LEFT([2]Capacity!$D$5:$I$5,2))))), " HR Capacity Credit (%)"), [2]Capacity!$B$5:$I$5, 0),0)-IF(MAX(IF(VALUE(LEFT([2]Capacity!$D$5:$I$5,2))&lt;N5,VALUE(LEFT([2]Capacity!$D$5:$I$5,2)),0))&gt;0, VLOOKUP(N3, [2]Capacity!$B$5:$I$35, MATCH(CONCATENATE(MAX(IF(VALUE(LEFT([2]Capacity!$D$5:$I$5,2))&lt;N5,VALUE(LEFT([2]Capacity!$D$5:$I$5,2)),0)), " HR Capacity Credit (%)"), [2]Capacity!$B$5:$I$5, 0),0), 0))*((N5-MAX(IF(VALUE(LEFT([2]Capacity!$D$5:$I$5,2))&lt;N5,VALUE(LEFT([2]Capacity!$D$5:$I$5,2)),0)))/(MIN(IF(VALUE(LEFT([2]Capacity!$D$5:$I$5,2))&gt;=N5,VALUE(LEFT([2]Capacity!$D$5:$I$5,2)),MAX(VALUE(LEFT([2]Capacity!$D$5:$I$5,2)))))-MAX(IF(VALUE(LEFT([2]Capacity!$D$5:$I$5,2))&lt;N5,VALUE(LEFT([2]Capacity!$D$5:$I$5,2)),0)))),VLOOKUP(N3, [2]Capacity!$B$5:$I$35, MATCH(CONCATENATE(MIN(IF(VALUE(LEFT([2]Capacity!$D$5:$I$5,2))&gt;=N5,VALUE(LEFT([2]Capacity!$D$5:$I$5,2)),MAX(VALUE(LEFT([2]Capacity!$D$5:$I$5,2))))), " HR Capacity Credit (%)"), [2]Capacity!$B$5:$I$5, 0),0))/100)</f>
        <v>5268000</v>
      </c>
      <c r="O16" s="14">
        <f t="array" ref="O16">O4*1000*VLOOKUP(O3,[2]Capacity!$B$5:$I$35,2,0)*(IF(MIN(IF(VALUE(LEFT([2]Capacity!$D$5:$I$5,2))&gt;=O5,VALUE(LEFT([2]Capacity!$D$5:$I$5,2)),MAX(VALUE(LEFT([2]Capacity!$D$5:$I$5,2)))))&gt;MAX(IF(VALUE(LEFT([2]Capacity!$D$5:$I$5,2))&lt;O5,VALUE(LEFT([2]Capacity!$D$5:$I$5,2)),0)),IF(MAX(IF(VALUE(LEFT([2]Capacity!$D$5:$I$5,2))&lt;O5,VALUE(LEFT([2]Capacity!$D$5:$I$5,2)),0))&gt;0, VLOOKUP(O3, [2]Capacity!$B$5:$I$35, MATCH(CONCATENATE(MAX(IF(VALUE(LEFT([2]Capacity!$D$5:$I$5,2))&lt;O5,VALUE(LEFT([2]Capacity!$D$5:$I$5,2)),0)), " HR Capacity Credit (%)"), [2]Capacity!$B$5:$I$5, 0),0), 0)+(VLOOKUP(O3, [2]Capacity!$B$5:$I$35, MATCH(CONCATENATE(MIN(IF(VALUE(LEFT([2]Capacity!$D$5:$I$5,2))&gt;=O5,VALUE(LEFT([2]Capacity!$D$5:$I$5,2)),MAX(VALUE(LEFT([2]Capacity!$D$5:$I$5,2))))), " HR Capacity Credit (%)"), [2]Capacity!$B$5:$I$5, 0),0)-IF(MAX(IF(VALUE(LEFT([2]Capacity!$D$5:$I$5,2))&lt;O5,VALUE(LEFT([2]Capacity!$D$5:$I$5,2)),0))&gt;0, VLOOKUP(O3, [2]Capacity!$B$5:$I$35, MATCH(CONCATENATE(MAX(IF(VALUE(LEFT([2]Capacity!$D$5:$I$5,2))&lt;O5,VALUE(LEFT([2]Capacity!$D$5:$I$5,2)),0)), " HR Capacity Credit (%)"), [2]Capacity!$B$5:$I$5, 0),0), 0))*((O5-MAX(IF(VALUE(LEFT([2]Capacity!$D$5:$I$5,2))&lt;O5,VALUE(LEFT([2]Capacity!$D$5:$I$5,2)),0)))/(MIN(IF(VALUE(LEFT([2]Capacity!$D$5:$I$5,2))&gt;=O5,VALUE(LEFT([2]Capacity!$D$5:$I$5,2)),MAX(VALUE(LEFT([2]Capacity!$D$5:$I$5,2)))))-MAX(IF(VALUE(LEFT([2]Capacity!$D$5:$I$5,2))&lt;O5,VALUE(LEFT([2]Capacity!$D$5:$I$5,2)),0)))),VLOOKUP(O3, [2]Capacity!$B$5:$I$35, MATCH(CONCATENATE(MIN(IF(VALUE(LEFT([2]Capacity!$D$5:$I$5,2))&gt;=O5,VALUE(LEFT([2]Capacity!$D$5:$I$5,2)),MAX(VALUE(LEFT([2]Capacity!$D$5:$I$5,2))))), " HR Capacity Credit (%)"), [2]Capacity!$B$5:$I$5, 0),0))/100)</f>
        <v>5344000</v>
      </c>
      <c r="P16" s="14">
        <f t="array" ref="P16">P4*1000*VLOOKUP(P3,[2]Capacity!$B$5:$I$35,2,0)*(IF(MIN(IF(VALUE(LEFT([2]Capacity!$D$5:$I$5,2))&gt;=P5,VALUE(LEFT([2]Capacity!$D$5:$I$5,2)),MAX(VALUE(LEFT([2]Capacity!$D$5:$I$5,2)))))&gt;MAX(IF(VALUE(LEFT([2]Capacity!$D$5:$I$5,2))&lt;P5,VALUE(LEFT([2]Capacity!$D$5:$I$5,2)),0)),IF(MAX(IF(VALUE(LEFT([2]Capacity!$D$5:$I$5,2))&lt;P5,VALUE(LEFT([2]Capacity!$D$5:$I$5,2)),0))&gt;0, VLOOKUP(P3, [2]Capacity!$B$5:$I$35, MATCH(CONCATENATE(MAX(IF(VALUE(LEFT([2]Capacity!$D$5:$I$5,2))&lt;P5,VALUE(LEFT([2]Capacity!$D$5:$I$5,2)),0)), " HR Capacity Credit (%)"), [2]Capacity!$B$5:$I$5, 0),0), 0)+(VLOOKUP(P3, [2]Capacity!$B$5:$I$35, MATCH(CONCATENATE(MIN(IF(VALUE(LEFT([2]Capacity!$D$5:$I$5,2))&gt;=P5,VALUE(LEFT([2]Capacity!$D$5:$I$5,2)),MAX(VALUE(LEFT([2]Capacity!$D$5:$I$5,2))))), " HR Capacity Credit (%)"), [2]Capacity!$B$5:$I$5, 0),0)-IF(MAX(IF(VALUE(LEFT([2]Capacity!$D$5:$I$5,2))&lt;P5,VALUE(LEFT([2]Capacity!$D$5:$I$5,2)),0))&gt;0, VLOOKUP(P3, [2]Capacity!$B$5:$I$35, MATCH(CONCATENATE(MAX(IF(VALUE(LEFT([2]Capacity!$D$5:$I$5,2))&lt;P5,VALUE(LEFT([2]Capacity!$D$5:$I$5,2)),0)), " HR Capacity Credit (%)"), [2]Capacity!$B$5:$I$5, 0),0), 0))*((P5-MAX(IF(VALUE(LEFT([2]Capacity!$D$5:$I$5,2))&lt;P5,VALUE(LEFT([2]Capacity!$D$5:$I$5,2)),0)))/(MIN(IF(VALUE(LEFT([2]Capacity!$D$5:$I$5,2))&gt;=P5,VALUE(LEFT([2]Capacity!$D$5:$I$5,2)),MAX(VALUE(LEFT([2]Capacity!$D$5:$I$5,2)))))-MAX(IF(VALUE(LEFT([2]Capacity!$D$5:$I$5,2))&lt;P5,VALUE(LEFT([2]Capacity!$D$5:$I$5,2)),0)))),VLOOKUP(P3, [2]Capacity!$B$5:$I$35, MATCH(CONCATENATE(MIN(IF(VALUE(LEFT([2]Capacity!$D$5:$I$5,2))&gt;=P5,VALUE(LEFT([2]Capacity!$D$5:$I$5,2)),MAX(VALUE(LEFT([2]Capacity!$D$5:$I$5,2))))), " HR Capacity Credit (%)"), [2]Capacity!$B$5:$I$5, 0),0))/100)</f>
        <v>5428000</v>
      </c>
      <c r="Q16" s="14">
        <f t="array" ref="Q16">Q4*1000*VLOOKUP(Q3,[2]Capacity!$B$5:$I$35,2,0)*(IF(MIN(IF(VALUE(LEFT([2]Capacity!$D$5:$I$5,2))&gt;=Q5,VALUE(LEFT([2]Capacity!$D$5:$I$5,2)),MAX(VALUE(LEFT([2]Capacity!$D$5:$I$5,2)))))&gt;MAX(IF(VALUE(LEFT([2]Capacity!$D$5:$I$5,2))&lt;Q5,VALUE(LEFT([2]Capacity!$D$5:$I$5,2)),0)),IF(MAX(IF(VALUE(LEFT([2]Capacity!$D$5:$I$5,2))&lt;Q5,VALUE(LEFT([2]Capacity!$D$5:$I$5,2)),0))&gt;0, VLOOKUP(Q3, [2]Capacity!$B$5:$I$35, MATCH(CONCATENATE(MAX(IF(VALUE(LEFT([2]Capacity!$D$5:$I$5,2))&lt;Q5,VALUE(LEFT([2]Capacity!$D$5:$I$5,2)),0)), " HR Capacity Credit (%)"), [2]Capacity!$B$5:$I$5, 0),0), 0)+(VLOOKUP(Q3, [2]Capacity!$B$5:$I$35, MATCH(CONCATENATE(MIN(IF(VALUE(LEFT([2]Capacity!$D$5:$I$5,2))&gt;=Q5,VALUE(LEFT([2]Capacity!$D$5:$I$5,2)),MAX(VALUE(LEFT([2]Capacity!$D$5:$I$5,2))))), " HR Capacity Credit (%)"), [2]Capacity!$B$5:$I$5, 0),0)-IF(MAX(IF(VALUE(LEFT([2]Capacity!$D$5:$I$5,2))&lt;Q5,VALUE(LEFT([2]Capacity!$D$5:$I$5,2)),0))&gt;0, VLOOKUP(Q3, [2]Capacity!$B$5:$I$35, MATCH(CONCATENATE(MAX(IF(VALUE(LEFT([2]Capacity!$D$5:$I$5,2))&lt;Q5,VALUE(LEFT([2]Capacity!$D$5:$I$5,2)),0)), " HR Capacity Credit (%)"), [2]Capacity!$B$5:$I$5, 0),0), 0))*((Q5-MAX(IF(VALUE(LEFT([2]Capacity!$D$5:$I$5,2))&lt;Q5,VALUE(LEFT([2]Capacity!$D$5:$I$5,2)),0)))/(MIN(IF(VALUE(LEFT([2]Capacity!$D$5:$I$5,2))&gt;=Q5,VALUE(LEFT([2]Capacity!$D$5:$I$5,2)),MAX(VALUE(LEFT([2]Capacity!$D$5:$I$5,2)))))-MAX(IF(VALUE(LEFT([2]Capacity!$D$5:$I$5,2))&lt;Q5,VALUE(LEFT([2]Capacity!$D$5:$I$5,2)),0)))),VLOOKUP(Q3, [2]Capacity!$B$5:$I$35, MATCH(CONCATENATE(MIN(IF(VALUE(LEFT([2]Capacity!$D$5:$I$5,2))&gt;=Q5,VALUE(LEFT([2]Capacity!$D$5:$I$5,2)),MAX(VALUE(LEFT([2]Capacity!$D$5:$I$5,2))))), " HR Capacity Credit (%)"), [2]Capacity!$B$5:$I$5, 0),0))/100)</f>
        <v>5500000</v>
      </c>
      <c r="R16" s="14">
        <f t="array" ref="R16">R4*1000*VLOOKUP(R3,[2]Capacity!$B$5:$I$35,2,0)*(IF(MIN(IF(VALUE(LEFT([2]Capacity!$D$5:$I$5,2))&gt;=R5,VALUE(LEFT([2]Capacity!$D$5:$I$5,2)),MAX(VALUE(LEFT([2]Capacity!$D$5:$I$5,2)))))&gt;MAX(IF(VALUE(LEFT([2]Capacity!$D$5:$I$5,2))&lt;R5,VALUE(LEFT([2]Capacity!$D$5:$I$5,2)),0)),IF(MAX(IF(VALUE(LEFT([2]Capacity!$D$5:$I$5,2))&lt;R5,VALUE(LEFT([2]Capacity!$D$5:$I$5,2)),0))&gt;0, VLOOKUP(R3, [2]Capacity!$B$5:$I$35, MATCH(CONCATENATE(MAX(IF(VALUE(LEFT([2]Capacity!$D$5:$I$5,2))&lt;R5,VALUE(LEFT([2]Capacity!$D$5:$I$5,2)),0)), " HR Capacity Credit (%)"), [2]Capacity!$B$5:$I$5, 0),0), 0)+(VLOOKUP(R3, [2]Capacity!$B$5:$I$35, MATCH(CONCATENATE(MIN(IF(VALUE(LEFT([2]Capacity!$D$5:$I$5,2))&gt;=R5,VALUE(LEFT([2]Capacity!$D$5:$I$5,2)),MAX(VALUE(LEFT([2]Capacity!$D$5:$I$5,2))))), " HR Capacity Credit (%)"), [2]Capacity!$B$5:$I$5, 0),0)-IF(MAX(IF(VALUE(LEFT([2]Capacity!$D$5:$I$5,2))&lt;R5,VALUE(LEFT([2]Capacity!$D$5:$I$5,2)),0))&gt;0, VLOOKUP(R3, [2]Capacity!$B$5:$I$35, MATCH(CONCATENATE(MAX(IF(VALUE(LEFT([2]Capacity!$D$5:$I$5,2))&lt;R5,VALUE(LEFT([2]Capacity!$D$5:$I$5,2)),0)), " HR Capacity Credit (%)"), [2]Capacity!$B$5:$I$5, 0),0), 0))*((R5-MAX(IF(VALUE(LEFT([2]Capacity!$D$5:$I$5,2))&lt;R5,VALUE(LEFT([2]Capacity!$D$5:$I$5,2)),0)))/(MIN(IF(VALUE(LEFT([2]Capacity!$D$5:$I$5,2))&gt;=R5,VALUE(LEFT([2]Capacity!$D$5:$I$5,2)),MAX(VALUE(LEFT([2]Capacity!$D$5:$I$5,2)))))-MAX(IF(VALUE(LEFT([2]Capacity!$D$5:$I$5,2))&lt;R5,VALUE(LEFT([2]Capacity!$D$5:$I$5,2)),0)))),VLOOKUP(R3, [2]Capacity!$B$5:$I$35, MATCH(CONCATENATE(MIN(IF(VALUE(LEFT([2]Capacity!$D$5:$I$5,2))&gt;=R5,VALUE(LEFT([2]Capacity!$D$5:$I$5,2)),MAX(VALUE(LEFT([2]Capacity!$D$5:$I$5,2))))), " HR Capacity Credit (%)"), [2]Capacity!$B$5:$I$5, 0),0))/100)</f>
        <v>5578000</v>
      </c>
      <c r="S16" s="14">
        <f t="array" ref="S16">S4*1000*VLOOKUP(S3,[2]Capacity!$B$5:$I$35,2,0)*(IF(MIN(IF(VALUE(LEFT([2]Capacity!$D$5:$I$5,2))&gt;=S5,VALUE(LEFT([2]Capacity!$D$5:$I$5,2)),MAX(VALUE(LEFT([2]Capacity!$D$5:$I$5,2)))))&gt;MAX(IF(VALUE(LEFT([2]Capacity!$D$5:$I$5,2))&lt;S5,VALUE(LEFT([2]Capacity!$D$5:$I$5,2)),0)),IF(MAX(IF(VALUE(LEFT([2]Capacity!$D$5:$I$5,2))&lt;S5,VALUE(LEFT([2]Capacity!$D$5:$I$5,2)),0))&gt;0, VLOOKUP(S3, [2]Capacity!$B$5:$I$35, MATCH(CONCATENATE(MAX(IF(VALUE(LEFT([2]Capacity!$D$5:$I$5,2))&lt;S5,VALUE(LEFT([2]Capacity!$D$5:$I$5,2)),0)), " HR Capacity Credit (%)"), [2]Capacity!$B$5:$I$5, 0),0), 0)+(VLOOKUP(S3, [2]Capacity!$B$5:$I$35, MATCH(CONCATENATE(MIN(IF(VALUE(LEFT([2]Capacity!$D$5:$I$5,2))&gt;=S5,VALUE(LEFT([2]Capacity!$D$5:$I$5,2)),MAX(VALUE(LEFT([2]Capacity!$D$5:$I$5,2))))), " HR Capacity Credit (%)"), [2]Capacity!$B$5:$I$5, 0),0)-IF(MAX(IF(VALUE(LEFT([2]Capacity!$D$5:$I$5,2))&lt;S5,VALUE(LEFT([2]Capacity!$D$5:$I$5,2)),0))&gt;0, VLOOKUP(S3, [2]Capacity!$B$5:$I$35, MATCH(CONCATENATE(MAX(IF(VALUE(LEFT([2]Capacity!$D$5:$I$5,2))&lt;S5,VALUE(LEFT([2]Capacity!$D$5:$I$5,2)),0)), " HR Capacity Credit (%)"), [2]Capacity!$B$5:$I$5, 0),0), 0))*((S5-MAX(IF(VALUE(LEFT([2]Capacity!$D$5:$I$5,2))&lt;S5,VALUE(LEFT([2]Capacity!$D$5:$I$5,2)),0)))/(MIN(IF(VALUE(LEFT([2]Capacity!$D$5:$I$5,2))&gt;=S5,VALUE(LEFT([2]Capacity!$D$5:$I$5,2)),MAX(VALUE(LEFT([2]Capacity!$D$5:$I$5,2)))))-MAX(IF(VALUE(LEFT([2]Capacity!$D$5:$I$5,2))&lt;S5,VALUE(LEFT([2]Capacity!$D$5:$I$5,2)),0)))),VLOOKUP(S3, [2]Capacity!$B$5:$I$35, MATCH(CONCATENATE(MIN(IF(VALUE(LEFT([2]Capacity!$D$5:$I$5,2))&gt;=S5,VALUE(LEFT([2]Capacity!$D$5:$I$5,2)),MAX(VALUE(LEFT([2]Capacity!$D$5:$I$5,2))))), " HR Capacity Credit (%)"), [2]Capacity!$B$5:$I$5, 0),0))/100)</f>
        <v>5658000</v>
      </c>
      <c r="T16" s="14">
        <f t="array" ref="T16">T4*1000*VLOOKUP(T3,[2]Capacity!$B$5:$I$35,2,0)*(IF(MIN(IF(VALUE(LEFT([2]Capacity!$D$5:$I$5,2))&gt;=T5,VALUE(LEFT([2]Capacity!$D$5:$I$5,2)),MAX(VALUE(LEFT([2]Capacity!$D$5:$I$5,2)))))&gt;MAX(IF(VALUE(LEFT([2]Capacity!$D$5:$I$5,2))&lt;T5,VALUE(LEFT([2]Capacity!$D$5:$I$5,2)),0)),IF(MAX(IF(VALUE(LEFT([2]Capacity!$D$5:$I$5,2))&lt;T5,VALUE(LEFT([2]Capacity!$D$5:$I$5,2)),0))&gt;0, VLOOKUP(T3, [2]Capacity!$B$5:$I$35, MATCH(CONCATENATE(MAX(IF(VALUE(LEFT([2]Capacity!$D$5:$I$5,2))&lt;T5,VALUE(LEFT([2]Capacity!$D$5:$I$5,2)),0)), " HR Capacity Credit (%)"), [2]Capacity!$B$5:$I$5, 0),0), 0)+(VLOOKUP(T3, [2]Capacity!$B$5:$I$35, MATCH(CONCATENATE(MIN(IF(VALUE(LEFT([2]Capacity!$D$5:$I$5,2))&gt;=T5,VALUE(LEFT([2]Capacity!$D$5:$I$5,2)),MAX(VALUE(LEFT([2]Capacity!$D$5:$I$5,2))))), " HR Capacity Credit (%)"), [2]Capacity!$B$5:$I$5, 0),0)-IF(MAX(IF(VALUE(LEFT([2]Capacity!$D$5:$I$5,2))&lt;T5,VALUE(LEFT([2]Capacity!$D$5:$I$5,2)),0))&gt;0, VLOOKUP(T3, [2]Capacity!$B$5:$I$35, MATCH(CONCATENATE(MAX(IF(VALUE(LEFT([2]Capacity!$D$5:$I$5,2))&lt;T5,VALUE(LEFT([2]Capacity!$D$5:$I$5,2)),0)), " HR Capacity Credit (%)"), [2]Capacity!$B$5:$I$5, 0),0), 0))*((T5-MAX(IF(VALUE(LEFT([2]Capacity!$D$5:$I$5,2))&lt;T5,VALUE(LEFT([2]Capacity!$D$5:$I$5,2)),0)))/(MIN(IF(VALUE(LEFT([2]Capacity!$D$5:$I$5,2))&gt;=T5,VALUE(LEFT([2]Capacity!$D$5:$I$5,2)),MAX(VALUE(LEFT([2]Capacity!$D$5:$I$5,2)))))-MAX(IF(VALUE(LEFT([2]Capacity!$D$5:$I$5,2))&lt;T5,VALUE(LEFT([2]Capacity!$D$5:$I$5,2)),0)))),VLOOKUP(T3, [2]Capacity!$B$5:$I$35, MATCH(CONCATENATE(MIN(IF(VALUE(LEFT([2]Capacity!$D$5:$I$5,2))&gt;=T5,VALUE(LEFT([2]Capacity!$D$5:$I$5,2)),MAX(VALUE(LEFT([2]Capacity!$D$5:$I$5,2))))), " HR Capacity Credit (%)"), [2]Capacity!$B$5:$I$5, 0),0))/100)</f>
        <v>5740000</v>
      </c>
      <c r="U16" s="14">
        <f t="array" ref="U16">U4*1000*VLOOKUP(U3,[2]Capacity!$B$5:$I$35,2,0)*(IF(MIN(IF(VALUE(LEFT([2]Capacity!$D$5:$I$5,2))&gt;=U5,VALUE(LEFT([2]Capacity!$D$5:$I$5,2)),MAX(VALUE(LEFT([2]Capacity!$D$5:$I$5,2)))))&gt;MAX(IF(VALUE(LEFT([2]Capacity!$D$5:$I$5,2))&lt;U5,VALUE(LEFT([2]Capacity!$D$5:$I$5,2)),0)),IF(MAX(IF(VALUE(LEFT([2]Capacity!$D$5:$I$5,2))&lt;U5,VALUE(LEFT([2]Capacity!$D$5:$I$5,2)),0))&gt;0, VLOOKUP(U3, [2]Capacity!$B$5:$I$35, MATCH(CONCATENATE(MAX(IF(VALUE(LEFT([2]Capacity!$D$5:$I$5,2))&lt;U5,VALUE(LEFT([2]Capacity!$D$5:$I$5,2)),0)), " HR Capacity Credit (%)"), [2]Capacity!$B$5:$I$5, 0),0), 0)+(VLOOKUP(U3, [2]Capacity!$B$5:$I$35, MATCH(CONCATENATE(MIN(IF(VALUE(LEFT([2]Capacity!$D$5:$I$5,2))&gt;=U5,VALUE(LEFT([2]Capacity!$D$5:$I$5,2)),MAX(VALUE(LEFT([2]Capacity!$D$5:$I$5,2))))), " HR Capacity Credit (%)"), [2]Capacity!$B$5:$I$5, 0),0)-IF(MAX(IF(VALUE(LEFT([2]Capacity!$D$5:$I$5,2))&lt;U5,VALUE(LEFT([2]Capacity!$D$5:$I$5,2)),0))&gt;0, VLOOKUP(U3, [2]Capacity!$B$5:$I$35, MATCH(CONCATENATE(MAX(IF(VALUE(LEFT([2]Capacity!$D$5:$I$5,2))&lt;U5,VALUE(LEFT([2]Capacity!$D$5:$I$5,2)),0)), " HR Capacity Credit (%)"), [2]Capacity!$B$5:$I$5, 0),0), 0))*((U5-MAX(IF(VALUE(LEFT([2]Capacity!$D$5:$I$5,2))&lt;U5,VALUE(LEFT([2]Capacity!$D$5:$I$5,2)),0)))/(MIN(IF(VALUE(LEFT([2]Capacity!$D$5:$I$5,2))&gt;=U5,VALUE(LEFT([2]Capacity!$D$5:$I$5,2)),MAX(VALUE(LEFT([2]Capacity!$D$5:$I$5,2)))))-MAX(IF(VALUE(LEFT([2]Capacity!$D$5:$I$5,2))&lt;U5,VALUE(LEFT([2]Capacity!$D$5:$I$5,2)),0)))),VLOOKUP(U3, [2]Capacity!$B$5:$I$35, MATCH(CONCATENATE(MIN(IF(VALUE(LEFT([2]Capacity!$D$5:$I$5,2))&gt;=U5,VALUE(LEFT([2]Capacity!$D$5:$I$5,2)),MAX(VALUE(LEFT([2]Capacity!$D$5:$I$5,2))))), " HR Capacity Credit (%)"), [2]Capacity!$B$5:$I$5, 0),0))/100)</f>
        <v>5822000</v>
      </c>
      <c r="V16" s="14"/>
      <c r="W16" s="14"/>
      <c r="X16" s="14"/>
      <c r="Y16" s="14"/>
      <c r="Z16" s="14"/>
    </row>
    <row r="17" spans="1:26">
      <c r="A17" s="13" t="s">
        <v>70</v>
      </c>
      <c r="B17" s="14"/>
      <c r="C17" s="14"/>
      <c r="D17" s="14"/>
      <c r="E17" s="14"/>
      <c r="F17" s="14"/>
      <c r="G17" s="14"/>
      <c r="H17" s="14">
        <v>4498947.1758675622</v>
      </c>
      <c r="I17" s="14">
        <v>4709733.8929210873</v>
      </c>
      <c r="J17" s="14">
        <v>4895159.021425142</v>
      </c>
      <c r="K17" s="14">
        <v>5245036.4157124292</v>
      </c>
      <c r="L17" s="14">
        <v>5248663.3257176094</v>
      </c>
      <c r="M17" s="14">
        <v>5196764.8937711352</v>
      </c>
      <c r="N17" s="14">
        <v>5370477.2028044295</v>
      </c>
      <c r="O17" s="14">
        <v>5511345.1034191828</v>
      </c>
      <c r="P17" s="14">
        <v>5487952.6608705306</v>
      </c>
      <c r="Q17" s="14">
        <v>5580512.438334371</v>
      </c>
      <c r="R17" s="14">
        <v>5742355.7667455953</v>
      </c>
      <c r="S17" s="14">
        <v>5583165.5123091461</v>
      </c>
      <c r="T17" s="14">
        <v>5776285.7480319636</v>
      </c>
      <c r="U17" s="14">
        <v>5148966.0475354837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>SUM(B6:B17)</f>
        <v>26879214.152775999</v>
      </c>
      <c r="C18" s="14">
        <f>SUM(C6:C17)</f>
        <v>27452602.996423002</v>
      </c>
      <c r="D18" s="14">
        <f>SUM(D6:D17)</f>
        <v>27278751.687549002</v>
      </c>
      <c r="E18" s="14">
        <f>SUM(E6:E17)</f>
        <v>28775383.032521002</v>
      </c>
      <c r="F18" s="14">
        <f>SUM(F6:F17)</f>
        <v>30012821.610495999</v>
      </c>
      <c r="G18" s="14">
        <f>SUM(G6:G17)</f>
        <v>31187332.702888999</v>
      </c>
      <c r="H18" s="14">
        <f>SUM(H6:H17)</f>
        <v>35077315.818093561</v>
      </c>
      <c r="I18" s="14">
        <f>SUM(I6:I17)</f>
        <v>36394771.440855086</v>
      </c>
      <c r="J18" s="14">
        <f>SUM(J6:J17)</f>
        <v>37488035.243979141</v>
      </c>
      <c r="K18" s="14">
        <f>SUM(K6:K17)</f>
        <v>39341785.25575643</v>
      </c>
      <c r="L18" s="14">
        <f>SUM(L6:L17)</f>
        <v>39735557.583802611</v>
      </c>
      <c r="M18" s="14">
        <f>SUM(M6:M17)</f>
        <v>39630586.082977138</v>
      </c>
      <c r="N18" s="14">
        <f>SUM(N6:N17)</f>
        <v>40995550.121707432</v>
      </c>
      <c r="O18" s="14">
        <f>SUM(O6:O17)</f>
        <v>41400344.180510186</v>
      </c>
      <c r="P18" s="14">
        <f>SUM(P6:P17)</f>
        <v>42824091.12571653</v>
      </c>
      <c r="Q18" s="14">
        <f>SUM(Q6:Q17)</f>
        <v>44108485.449026369</v>
      </c>
      <c r="R18" s="14">
        <f>SUM(R6:R17)</f>
        <v>44758775.956318602</v>
      </c>
      <c r="S18" s="14">
        <f>SUM(S6:S17)</f>
        <v>44663804.666965149</v>
      </c>
      <c r="T18" s="14">
        <f>SUM(T6:T17)</f>
        <v>45977246.561677955</v>
      </c>
      <c r="U18" s="14">
        <f>SUM(U6:U17)</f>
        <v>44025221.183397487</v>
      </c>
      <c r="V18" s="14">
        <f>SUM(V6:V17)</f>
        <v>20869459.340427998</v>
      </c>
      <c r="W18" s="14">
        <f>(V18+X18)/2</f>
        <v>20868012.229235999</v>
      </c>
      <c r="X18" s="14">
        <f>SUM(X6:X17)</f>
        <v>20866565.118044</v>
      </c>
      <c r="Y18" s="14">
        <f t="shared" si="1"/>
        <v>19962373.647811003</v>
      </c>
      <c r="Z18" s="14">
        <f>SUM(Z6:Z17)</f>
        <v>19058182.177578002</v>
      </c>
    </row>
    <row r="19" spans="1:26">
      <c r="A19" s="13" t="s">
        <v>9</v>
      </c>
      <c r="B19" s="14">
        <f>B18/B4/1000</f>
        <v>134.39607076388</v>
      </c>
      <c r="C19" s="14">
        <f>C18/C4/1000</f>
        <v>137.26301498211501</v>
      </c>
      <c r="D19" s="14">
        <f>D18/D4/1000</f>
        <v>136.39375843774502</v>
      </c>
      <c r="E19" s="14">
        <f>E18/E4/1000</f>
        <v>143.876915162605</v>
      </c>
      <c r="F19" s="14">
        <f>F18/F4/1000</f>
        <v>150.06410805248001</v>
      </c>
      <c r="G19" s="14">
        <f>G18/G4/1000</f>
        <v>155.93666351444497</v>
      </c>
      <c r="H19" s="14">
        <f>H18/H4/1000</f>
        <v>175.38657909046779</v>
      </c>
      <c r="I19" s="14">
        <f>I18/I4/1000</f>
        <v>181.97385720427545</v>
      </c>
      <c r="J19" s="14">
        <f>J18/J4/1000</f>
        <v>187.4401762198957</v>
      </c>
      <c r="K19" s="14">
        <f>K18/K4/1000</f>
        <v>196.70892627878217</v>
      </c>
      <c r="L19" s="14">
        <f>L18/L4/1000</f>
        <v>198.67778791901307</v>
      </c>
      <c r="M19" s="14">
        <f>M18/M4/1000</f>
        <v>198.1529304148857</v>
      </c>
      <c r="N19" s="14">
        <f>N18/N4/1000</f>
        <v>204.97775060853718</v>
      </c>
      <c r="O19" s="14">
        <f>O18/O4/1000</f>
        <v>207.00172090255094</v>
      </c>
      <c r="P19" s="14">
        <f>P18/P4/1000</f>
        <v>214.12045562858265</v>
      </c>
      <c r="Q19" s="14">
        <f>Q18/Q4/1000</f>
        <v>220.54242724513185</v>
      </c>
      <c r="R19" s="14">
        <f>R18/R4/1000</f>
        <v>223.79387978159301</v>
      </c>
      <c r="S19" s="14">
        <f>S18/S4/1000</f>
        <v>223.31902333482577</v>
      </c>
      <c r="T19" s="14">
        <f>T18/T4/1000</f>
        <v>229.88623280838979</v>
      </c>
      <c r="U19" s="14">
        <f>U18/U4/1000</f>
        <v>220.12610591698743</v>
      </c>
      <c r="V19" s="14">
        <f>V18/V4/1000</f>
        <v>104.34729670214</v>
      </c>
      <c r="W19" s="14">
        <f t="shared" si="0"/>
        <v>104.34006114618001</v>
      </c>
      <c r="X19" s="14">
        <f>X18/X4/1000</f>
        <v>104.33282559022</v>
      </c>
      <c r="Y19" s="14">
        <f t="shared" si="1"/>
        <v>99.811868239055002</v>
      </c>
      <c r="Z19" s="14">
        <f>Z18/Z4/1000</f>
        <v>95.290910887890021</v>
      </c>
    </row>
    <row r="20" spans="1:26">
      <c r="A20" s="13" t="s">
        <v>10</v>
      </c>
      <c r="B20" s="14">
        <f>B19/B5</f>
        <v>16.799508845485001</v>
      </c>
      <c r="C20" s="14">
        <f>C19/B5</f>
        <v>17.157876872764376</v>
      </c>
      <c r="D20" s="14">
        <f>D19/B5</f>
        <v>17.049219804718128</v>
      </c>
      <c r="E20" s="14">
        <f>E19/B5</f>
        <v>17.984614395325625</v>
      </c>
      <c r="F20" s="14">
        <f>F19/B5</f>
        <v>18.758013506560001</v>
      </c>
      <c r="G20" s="14">
        <f>G19/B5</f>
        <v>19.492082939305622</v>
      </c>
      <c r="H20" s="14">
        <f>H19/B5</f>
        <v>21.923322386308474</v>
      </c>
      <c r="I20" s="14">
        <f>I19/B5</f>
        <v>22.746732150534431</v>
      </c>
      <c r="J20" s="14">
        <f>J19/B5</f>
        <v>23.430022027486963</v>
      </c>
      <c r="K20" s="14">
        <f>K19/B5</f>
        <v>24.588615784847772</v>
      </c>
      <c r="L20" s="14">
        <f>L19/B5</f>
        <v>24.834723489876634</v>
      </c>
      <c r="M20" s="14">
        <f>M19/B5</f>
        <v>24.769116301860713</v>
      </c>
      <c r="N20" s="14">
        <f>N19/B5</f>
        <v>25.622218826067147</v>
      </c>
      <c r="O20" s="14">
        <f>O19/B5</f>
        <v>25.875215112818868</v>
      </c>
      <c r="P20" s="14">
        <f>P19/B5</f>
        <v>26.765056953572831</v>
      </c>
      <c r="Q20" s="14">
        <f>Q19/B5</f>
        <v>27.567803405641481</v>
      </c>
      <c r="R20" s="14">
        <f>R19/B5</f>
        <v>27.974234972699126</v>
      </c>
      <c r="S20" s="14">
        <f>S19/B5</f>
        <v>27.914877916853222</v>
      </c>
      <c r="T20" s="14">
        <f>T19/B5</f>
        <v>28.735779101048724</v>
      </c>
      <c r="U20" s="14">
        <f>U19/B5</f>
        <v>27.515763239623428</v>
      </c>
      <c r="V20" s="14">
        <f>V19/V5</f>
        <v>57.333679506670329</v>
      </c>
      <c r="W20" s="14">
        <f t="shared" si="0"/>
        <v>58.139389355092227</v>
      </c>
      <c r="X20" s="14">
        <f>X19/X5</f>
        <v>58.945099203514125</v>
      </c>
      <c r="Y20" s="14">
        <f t="shared" si="1"/>
        <v>65.567591604745701</v>
      </c>
      <c r="Z20" s="14">
        <f>Z19/Z5</f>
        <v>72.190084005977283</v>
      </c>
    </row>
    <row r="21" spans="1:26">
      <c r="A21" s="13" t="s">
        <v>11</v>
      </c>
      <c r="B21" s="15">
        <v>120.24401786</v>
      </c>
      <c r="C21" s="15">
        <v>118.64060625</v>
      </c>
      <c r="D21" s="15">
        <v>116.72246852249999</v>
      </c>
      <c r="E21" s="15">
        <v>111.7173677841667</v>
      </c>
      <c r="F21" s="15">
        <v>98.117639355833347</v>
      </c>
      <c r="G21" s="15">
        <v>101.76615461166671</v>
      </c>
      <c r="H21" s="15">
        <v>97.879032964166669</v>
      </c>
      <c r="I21" s="15">
        <v>103.3540273866667</v>
      </c>
      <c r="J21" s="15">
        <v>102.6970025283333</v>
      </c>
      <c r="K21" s="15">
        <v>106.8026021591667</v>
      </c>
      <c r="L21" s="15">
        <v>109.79760119333331</v>
      </c>
      <c r="M21" s="15">
        <v>114.1194</v>
      </c>
      <c r="N21" s="15">
        <v>116.5846337783333</v>
      </c>
      <c r="O21" s="15">
        <v>114.45262283083331</v>
      </c>
      <c r="P21" s="15">
        <v>131.81421681833339</v>
      </c>
      <c r="Q21" s="15">
        <v>136.60570875833329</v>
      </c>
      <c r="R21" s="15">
        <v>136.87767127833339</v>
      </c>
      <c r="S21" s="15">
        <v>142.01871090750001</v>
      </c>
      <c r="T21" s="15">
        <v>143.69268875916671</v>
      </c>
      <c r="U21" s="15">
        <v>148.7474536458333</v>
      </c>
      <c r="V21" s="15">
        <v>377.35361831822343</v>
      </c>
      <c r="W21" s="15">
        <f t="shared" si="0"/>
        <v>382.49384385142577</v>
      </c>
      <c r="X21" s="15">
        <v>387.63406938462811</v>
      </c>
      <c r="Y21" s="15">
        <f t="shared" si="1"/>
        <v>418.41264463740555</v>
      </c>
      <c r="Z21" s="15">
        <v>449.19121989018299</v>
      </c>
    </row>
    <row r="22" spans="1:26">
      <c r="A22" s="13" t="s">
        <v>71</v>
      </c>
      <c r="B22" s="16">
        <v>4.5870976273980029</v>
      </c>
      <c r="C22" s="16">
        <v>3.125050203030511</v>
      </c>
      <c r="D22" s="16">
        <v>2.689338659368627</v>
      </c>
      <c r="E22" s="16">
        <v>1.090171983162652</v>
      </c>
      <c r="F22" s="16">
        <v>-0.91742479508576424</v>
      </c>
      <c r="G22" s="16">
        <v>-2.3813587569728529</v>
      </c>
      <c r="H22" s="16">
        <v>-2.586077596950155</v>
      </c>
      <c r="I22" s="16">
        <v>-3.4100046878186432</v>
      </c>
      <c r="J22" s="16">
        <v>-3.2989832242038881</v>
      </c>
      <c r="K22" s="16">
        <v>-5.4072300586890831</v>
      </c>
      <c r="L22" s="16">
        <v>-4.4913635738925679</v>
      </c>
      <c r="M22" s="16">
        <v>-4.8328196071231746</v>
      </c>
      <c r="N22" s="16">
        <v>-6.2190854489813843</v>
      </c>
      <c r="O22" s="16">
        <v>-4.9277008312362396</v>
      </c>
      <c r="P22" s="16">
        <v>-2.8408547375264348</v>
      </c>
      <c r="Q22" s="16">
        <v>-3.3932123196351718</v>
      </c>
      <c r="R22" s="16">
        <v>-2.20367235281967</v>
      </c>
      <c r="S22" s="16">
        <v>-0.2874677135450065</v>
      </c>
      <c r="T22" s="16">
        <v>0.2382232424205091</v>
      </c>
      <c r="U22" s="16">
        <v>1.3378379027421119</v>
      </c>
      <c r="V22" s="16">
        <v>1.518386592975806</v>
      </c>
      <c r="W22" s="16">
        <v>1.518386592975806</v>
      </c>
      <c r="X22" s="16">
        <v>1.518386592975806</v>
      </c>
      <c r="Y22" s="16">
        <v>1.479933279168274</v>
      </c>
      <c r="Z22" s="16">
        <v>1.518386592975806</v>
      </c>
    </row>
    <row r="23" spans="1:26">
      <c r="A23" s="13" t="s">
        <v>72</v>
      </c>
      <c r="B23" s="16">
        <v>116.6269045786202</v>
      </c>
      <c r="C23" s="16">
        <v>119.45758292348469</v>
      </c>
      <c r="D23" s="16">
        <v>120.3611594838315</v>
      </c>
      <c r="E23" s="16">
        <v>132.42365559303809</v>
      </c>
      <c r="F23" s="16">
        <v>156.77004643997159</v>
      </c>
      <c r="G23" s="16">
        <v>157.01229270636421</v>
      </c>
      <c r="H23" s="16">
        <v>159.37259889376901</v>
      </c>
      <c r="I23" s="16">
        <v>156.39348656604929</v>
      </c>
      <c r="J23" s="16">
        <v>162.97582742109341</v>
      </c>
      <c r="K23" s="16">
        <v>162.7672153246944</v>
      </c>
      <c r="L23" s="16">
        <v>161.3173604668122</v>
      </c>
      <c r="M23" s="16">
        <v>154.23242905764161</v>
      </c>
      <c r="N23" s="16">
        <v>155.49393138535049</v>
      </c>
      <c r="O23" s="16">
        <v>161.05711725549969</v>
      </c>
      <c r="P23" s="16">
        <v>147.9805557460468</v>
      </c>
      <c r="Q23" s="16">
        <v>147.15303943604849</v>
      </c>
      <c r="R23" s="16">
        <v>150.11408740853079</v>
      </c>
      <c r="S23" s="16">
        <v>146.75203765675511</v>
      </c>
      <c r="T23" s="16">
        <v>150.16789000919829</v>
      </c>
      <c r="U23" s="16">
        <v>140.44636059567981</v>
      </c>
      <c r="V23" s="16">
        <v>145.0494252149108</v>
      </c>
      <c r="W23" s="16">
        <v>145.0494252149108</v>
      </c>
      <c r="X23" s="16">
        <v>145.0494252149108</v>
      </c>
      <c r="Y23" s="16">
        <v>145.2214326517697</v>
      </c>
      <c r="Z23" s="16">
        <v>145.0494252149108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3" t="s">
        <v>75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6">
        <v>1.4144794492872881</v>
      </c>
      <c r="W26" s="16">
        <v>1.4144794492872881</v>
      </c>
      <c r="X26" s="16">
        <v>1.4144794492872881</v>
      </c>
      <c r="Y26" s="16">
        <v>1.416877067238868</v>
      </c>
      <c r="Z26" s="16">
        <v>1.4144794492872881</v>
      </c>
    </row>
    <row r="27" spans="1:26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>
        <v>0.10198154886034889</v>
      </c>
      <c r="W27" s="16">
        <v>0.10198154886034889</v>
      </c>
      <c r="X27" s="16">
        <v>0.10198154886034889</v>
      </c>
      <c r="Y27" s="16">
        <v>0.1011521657618089</v>
      </c>
      <c r="Z27" s="16">
        <v>0.10198154886034889</v>
      </c>
    </row>
    <row r="28" spans="1:26">
      <c r="A28" s="13" t="s">
        <v>77</v>
      </c>
      <c r="B28" s="15">
        <v>192390.42857600001</v>
      </c>
      <c r="C28" s="15">
        <v>189824.97</v>
      </c>
      <c r="D28" s="15">
        <v>186755.949636</v>
      </c>
      <c r="E28" s="15">
        <v>178747.78845466659</v>
      </c>
      <c r="F28" s="15">
        <v>156988.22296933329</v>
      </c>
      <c r="G28" s="15">
        <v>162825.84737866669</v>
      </c>
      <c r="H28" s="15">
        <v>156606.4527426667</v>
      </c>
      <c r="I28" s="15">
        <v>165366.44381866671</v>
      </c>
      <c r="J28" s="15">
        <v>164315.20404533329</v>
      </c>
      <c r="K28" s="15">
        <v>170884.1634546667</v>
      </c>
      <c r="L28" s="15">
        <v>175676.16190933331</v>
      </c>
      <c r="M28" s="15">
        <v>182591.04</v>
      </c>
      <c r="N28" s="15">
        <v>186535.41404533331</v>
      </c>
      <c r="O28" s="15">
        <v>183124.19652933331</v>
      </c>
      <c r="P28" s="15">
        <v>210902.74690933331</v>
      </c>
      <c r="Q28" s="15">
        <v>218569.13401333339</v>
      </c>
      <c r="R28" s="15">
        <v>219004.27404533341</v>
      </c>
      <c r="S28" s="15">
        <v>227229.93745200001</v>
      </c>
      <c r="T28" s="15">
        <v>229908.30201466661</v>
      </c>
      <c r="U28" s="15">
        <v>237995.9258333334</v>
      </c>
      <c r="V28" s="15">
        <v>333210.01584958337</v>
      </c>
      <c r="W28" s="15">
        <v>333210.01584958337</v>
      </c>
      <c r="X28" s="15">
        <v>333210.01584958337</v>
      </c>
      <c r="Y28" s="15">
        <v>333461.53562355012</v>
      </c>
      <c r="Z28" s="15">
        <v>333210.01584958337</v>
      </c>
    </row>
    <row r="29" spans="1:26">
      <c r="A29" s="13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>
        <v>104779.47289624999</v>
      </c>
      <c r="W29" s="15">
        <v>104779.47289624999</v>
      </c>
      <c r="X29" s="15">
        <v>104779.47289624999</v>
      </c>
      <c r="Y29" s="15">
        <v>104690.7346848834</v>
      </c>
      <c r="Z29" s="15">
        <v>104779.47289624999</v>
      </c>
    </row>
    <row r="30" spans="1:26">
      <c r="A30" s="13" t="s">
        <v>79</v>
      </c>
      <c r="B30" s="15">
        <v>192390.42857600001</v>
      </c>
      <c r="C30" s="15">
        <v>189824.97</v>
      </c>
      <c r="D30" s="15">
        <v>186755.949636</v>
      </c>
      <c r="E30" s="15">
        <v>178747.78845466659</v>
      </c>
      <c r="F30" s="15">
        <v>156988.22296933329</v>
      </c>
      <c r="G30" s="15">
        <v>162825.84737866669</v>
      </c>
      <c r="H30" s="15">
        <v>156606.4527426667</v>
      </c>
      <c r="I30" s="15">
        <v>165366.44381866671</v>
      </c>
      <c r="J30" s="15">
        <v>164315.20404533329</v>
      </c>
      <c r="K30" s="15">
        <v>170884.1634546667</v>
      </c>
      <c r="L30" s="15">
        <v>175676.16190933331</v>
      </c>
      <c r="M30" s="15">
        <v>182591.04</v>
      </c>
      <c r="N30" s="15">
        <v>186535.41404533331</v>
      </c>
      <c r="O30" s="15">
        <v>183124.19652933331</v>
      </c>
      <c r="P30" s="15">
        <v>210902.74690933331</v>
      </c>
      <c r="Q30" s="15">
        <v>218569.13401333339</v>
      </c>
      <c r="R30" s="15">
        <v>219004.27404533341</v>
      </c>
      <c r="S30" s="15">
        <v>227229.93745200001</v>
      </c>
      <c r="T30" s="15">
        <v>229908.30201466661</v>
      </c>
      <c r="U30" s="15">
        <v>237995.9258333334</v>
      </c>
      <c r="V30" s="15">
        <v>228430.54295333341</v>
      </c>
      <c r="W30" s="15">
        <v>228430.54295333341</v>
      </c>
      <c r="X30" s="15">
        <v>228430.54295333341</v>
      </c>
      <c r="Y30" s="15">
        <v>228770.80093866671</v>
      </c>
      <c r="Z30" s="15">
        <v>228430.54295333341</v>
      </c>
    </row>
    <row r="31" spans="1:26">
      <c r="A31" s="13" t="s">
        <v>80</v>
      </c>
      <c r="B31" s="15">
        <v>224256.40048575</v>
      </c>
      <c r="C31" s="15">
        <v>221253.75702108341</v>
      </c>
      <c r="D31" s="15">
        <v>217678.40547141671</v>
      </c>
      <c r="E31" s="15">
        <v>208272.22431300001</v>
      </c>
      <c r="F31" s="15">
        <v>182871.23474716669</v>
      </c>
      <c r="G31" s="15">
        <v>189670.3269868333</v>
      </c>
      <c r="H31" s="15">
        <v>182357.73963208331</v>
      </c>
      <c r="I31" s="15">
        <v>192610.53817616671</v>
      </c>
      <c r="J31" s="15">
        <v>191413.48787924999</v>
      </c>
      <c r="K31" s="15">
        <v>199068.54336783339</v>
      </c>
      <c r="L31" s="15">
        <v>204677.15579175</v>
      </c>
      <c r="M31" s="15">
        <v>212787.07865058331</v>
      </c>
      <c r="N31" s="15">
        <v>217386.95464000001</v>
      </c>
      <c r="O31" s="15">
        <v>213394.42477541661</v>
      </c>
      <c r="P31" s="15">
        <v>245923.43973325001</v>
      </c>
      <c r="Q31" s="15">
        <v>254879.60441508339</v>
      </c>
      <c r="R31" s="15">
        <v>255388.8975236667</v>
      </c>
      <c r="S31" s="15">
        <v>265013.47236016672</v>
      </c>
      <c r="T31" s="15">
        <v>268167.7692105</v>
      </c>
      <c r="U31" s="15">
        <v>277616.95439166669</v>
      </c>
      <c r="V31" s="15">
        <v>267048.82524108328</v>
      </c>
      <c r="W31" s="15">
        <v>267048.82524108328</v>
      </c>
      <c r="X31" s="15">
        <v>267048.82524108328</v>
      </c>
      <c r="Y31" s="15">
        <v>267443.65902525</v>
      </c>
      <c r="Z31" s="15">
        <v>267048.82524108328</v>
      </c>
    </row>
    <row r="32" spans="1:26">
      <c r="A32" s="13" t="s">
        <v>81</v>
      </c>
      <c r="B32" s="14">
        <v>21409214.152775999</v>
      </c>
      <c r="C32" s="14">
        <v>21984602.996422999</v>
      </c>
      <c r="D32" s="14">
        <v>21892751.687548999</v>
      </c>
      <c r="E32" s="14">
        <v>23443383.032520998</v>
      </c>
      <c r="F32" s="14">
        <v>24778821.610495999</v>
      </c>
      <c r="G32" s="14">
        <v>26017332.702888999</v>
      </c>
      <c r="H32" s="14">
        <v>25430368.642225999</v>
      </c>
      <c r="I32" s="14">
        <v>26519037.547933999</v>
      </c>
      <c r="J32" s="14">
        <v>27410876.222553998</v>
      </c>
      <c r="K32" s="14">
        <v>28890748.840043999</v>
      </c>
      <c r="L32" s="14">
        <v>29258894.258085001</v>
      </c>
      <c r="M32" s="14">
        <v>29189821.189206</v>
      </c>
      <c r="N32" s="14">
        <v>30357072.918903001</v>
      </c>
      <c r="O32" s="14">
        <v>30544999.077091001</v>
      </c>
      <c r="P32" s="14">
        <v>31908138.464846</v>
      </c>
      <c r="Q32" s="14">
        <v>33027973.010692</v>
      </c>
      <c r="R32" s="14">
        <v>33438420.189573001</v>
      </c>
      <c r="S32" s="14">
        <v>33422639.154656</v>
      </c>
      <c r="T32" s="14">
        <v>34460960.813645989</v>
      </c>
      <c r="U32" s="14">
        <v>33054255.135862</v>
      </c>
      <c r="V32" s="14">
        <v>32728235.600995</v>
      </c>
      <c r="W32" s="14">
        <v>32728235.600995</v>
      </c>
      <c r="X32" s="14">
        <v>32728235.600995</v>
      </c>
      <c r="Y32" s="14">
        <v>32826624.689911999</v>
      </c>
      <c r="Z32" s="14">
        <v>32728235.600995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3" t="s">
        <v>83</v>
      </c>
      <c r="B34" s="15">
        <v>2099.083333333333</v>
      </c>
      <c r="C34" s="15">
        <v>2073.25</v>
      </c>
      <c r="D34" s="15">
        <v>2038.833333333333</v>
      </c>
      <c r="E34" s="15">
        <v>1948.833333333333</v>
      </c>
      <c r="F34" s="15">
        <v>1713.083333333333</v>
      </c>
      <c r="G34" s="15">
        <v>1776.5</v>
      </c>
      <c r="H34" s="15">
        <v>1709.25</v>
      </c>
      <c r="I34" s="15">
        <v>1805.583333333333</v>
      </c>
      <c r="J34" s="15">
        <v>1792.416666666667</v>
      </c>
      <c r="K34" s="15">
        <v>1862.583333333333</v>
      </c>
      <c r="L34" s="15">
        <v>1916.916666666667</v>
      </c>
      <c r="M34" s="15">
        <v>1991.083333333333</v>
      </c>
      <c r="N34" s="15">
        <v>2033.916666666667</v>
      </c>
      <c r="O34" s="15">
        <v>1998.166666666667</v>
      </c>
      <c r="P34" s="15">
        <v>2304.916666666667</v>
      </c>
      <c r="Q34" s="15">
        <v>2388.166666666667</v>
      </c>
      <c r="R34" s="15">
        <v>2394.166666666667</v>
      </c>
      <c r="S34" s="15">
        <v>2484.166666666667</v>
      </c>
      <c r="T34" s="15">
        <v>2513</v>
      </c>
      <c r="U34" s="15">
        <v>2601.5</v>
      </c>
      <c r="V34" s="15">
        <v>2500</v>
      </c>
      <c r="W34" s="15">
        <v>2500</v>
      </c>
      <c r="X34" s="15">
        <v>2500</v>
      </c>
      <c r="Y34" s="15">
        <v>2507.666666666667</v>
      </c>
      <c r="Z34" s="15">
        <v>2500</v>
      </c>
    </row>
    <row r="35" spans="1:26">
      <c r="A35" s="13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>
        <v>5527.833333333333</v>
      </c>
      <c r="W35" s="15">
        <v>5527.833333333333</v>
      </c>
      <c r="X35" s="15">
        <v>5527.833333333333</v>
      </c>
      <c r="Y35" s="15">
        <v>5530.833333333333</v>
      </c>
      <c r="Z35" s="15">
        <v>5527.833333333333</v>
      </c>
    </row>
    <row r="36" spans="1:26">
      <c r="A36" s="13" t="s">
        <v>85</v>
      </c>
      <c r="B36" s="15">
        <v>6660.916666666667</v>
      </c>
      <c r="C36" s="15">
        <v>6686.75</v>
      </c>
      <c r="D36" s="15">
        <v>6721.166666666667</v>
      </c>
      <c r="E36" s="15">
        <v>6835.166666666667</v>
      </c>
      <c r="F36" s="15">
        <v>7046.916666666667</v>
      </c>
      <c r="G36" s="15">
        <v>6983.5</v>
      </c>
      <c r="H36" s="15">
        <v>7050.75</v>
      </c>
      <c r="I36" s="15">
        <v>6978.416666666667</v>
      </c>
      <c r="J36" s="15">
        <v>6967.583333333333</v>
      </c>
      <c r="K36" s="15">
        <v>6897.416666666667</v>
      </c>
      <c r="L36" s="15">
        <v>6843.083333333333</v>
      </c>
      <c r="M36" s="15">
        <v>6792.916666666667</v>
      </c>
      <c r="N36" s="15">
        <v>6726.083333333333</v>
      </c>
      <c r="O36" s="15">
        <v>6761.833333333333</v>
      </c>
      <c r="P36" s="15">
        <v>6455.083333333333</v>
      </c>
      <c r="Q36" s="15">
        <v>6395.833333333333</v>
      </c>
      <c r="R36" s="15">
        <v>6365.833333333333</v>
      </c>
      <c r="S36" s="15">
        <v>6275.833333333333</v>
      </c>
      <c r="T36" s="15">
        <v>6247</v>
      </c>
      <c r="U36" s="15">
        <v>6182.5</v>
      </c>
      <c r="V36" s="15">
        <v>732.16666666666663</v>
      </c>
      <c r="W36" s="15">
        <v>732.16666666666663</v>
      </c>
      <c r="X36" s="15">
        <v>732.16666666666663</v>
      </c>
      <c r="Y36" s="15">
        <v>745.5</v>
      </c>
      <c r="Z36" s="15">
        <v>732.16666666666663</v>
      </c>
    </row>
    <row r="37" spans="1:26">
      <c r="A37" s="13" t="s">
        <v>86</v>
      </c>
      <c r="B37" s="15">
        <v>410.32408700379568</v>
      </c>
      <c r="C37" s="15">
        <v>387.83768232575159</v>
      </c>
      <c r="D37" s="15">
        <v>379.69744146286149</v>
      </c>
      <c r="E37" s="15">
        <v>358.37191210469803</v>
      </c>
      <c r="F37" s="15">
        <v>342.62012250312017</v>
      </c>
      <c r="G37" s="15">
        <v>465.67151247084269</v>
      </c>
      <c r="H37" s="15">
        <v>452.2366962510273</v>
      </c>
      <c r="I37" s="15">
        <v>524.7395311628718</v>
      </c>
      <c r="J37" s="15">
        <v>453.25345639469191</v>
      </c>
      <c r="K37" s="15">
        <v>582.80983512683588</v>
      </c>
      <c r="L37" s="15">
        <v>534.76473594168556</v>
      </c>
      <c r="M37" s="15">
        <v>502.56797827276858</v>
      </c>
      <c r="N37" s="15">
        <v>535.06618650992198</v>
      </c>
      <c r="O37" s="15">
        <v>468.64976340338671</v>
      </c>
      <c r="P37" s="15">
        <v>387.40377416431699</v>
      </c>
      <c r="Q37" s="15">
        <v>421.99702856168398</v>
      </c>
      <c r="R37" s="15">
        <v>394.30271371583899</v>
      </c>
      <c r="S37" s="15">
        <v>410.53454583628229</v>
      </c>
      <c r="T37" s="15">
        <v>436.06137155946527</v>
      </c>
      <c r="U37" s="15">
        <v>431.11963032085788</v>
      </c>
      <c r="V37" s="15">
        <v>431.02903567016739</v>
      </c>
      <c r="W37" s="15">
        <v>431.02903567016739</v>
      </c>
      <c r="X37" s="15">
        <v>431.02903567016739</v>
      </c>
      <c r="Y37" s="15">
        <v>420.6758797739451</v>
      </c>
      <c r="Z37" s="15">
        <v>431.02903567016739</v>
      </c>
    </row>
    <row r="38" spans="1:26">
      <c r="A38" s="13" t="s">
        <v>87</v>
      </c>
      <c r="B38" s="17">
        <v>0.41603889785657938</v>
      </c>
      <c r="C38" s="17">
        <v>0.40379366978942299</v>
      </c>
      <c r="D38" s="17">
        <v>0.38755064605244799</v>
      </c>
      <c r="E38" s="17">
        <v>0.3561647517621091</v>
      </c>
      <c r="F38" s="17">
        <v>0.30078423067647192</v>
      </c>
      <c r="G38" s="17">
        <v>0.31205078885495019</v>
      </c>
      <c r="H38" s="17">
        <v>0.27722560997511358</v>
      </c>
      <c r="I38" s="17">
        <v>0.29029092091948572</v>
      </c>
      <c r="J38" s="17">
        <v>0.28896446844221579</v>
      </c>
      <c r="K38" s="17">
        <v>0.29016088190010669</v>
      </c>
      <c r="L38" s="17">
        <v>0.29744767853088577</v>
      </c>
      <c r="M38" s="17">
        <v>0.31711230655456502</v>
      </c>
      <c r="N38" s="17">
        <v>0.31712096236224491</v>
      </c>
      <c r="O38" s="17">
        <v>0.30722881082916409</v>
      </c>
      <c r="P38" s="17">
        <v>0.33764008396659428</v>
      </c>
      <c r="Q38" s="17">
        <v>0.37400785863387781</v>
      </c>
      <c r="R38" s="17">
        <v>0.35108160601012611</v>
      </c>
      <c r="S38" s="17">
        <v>0.37663315046774021</v>
      </c>
      <c r="T38" s="17">
        <v>0.39273617728678262</v>
      </c>
      <c r="U38" s="17">
        <v>0.42695433231386809</v>
      </c>
      <c r="V38" s="17">
        <v>0.38615690455858082</v>
      </c>
      <c r="W38" s="17">
        <v>0.38615690455858082</v>
      </c>
      <c r="X38" s="17">
        <v>0.38615690455858082</v>
      </c>
      <c r="Y38" s="17">
        <v>0.39028600464490759</v>
      </c>
      <c r="Z38" s="17">
        <v>0.38615690455858082</v>
      </c>
    </row>
    <row r="39" spans="1:26">
      <c r="A39" s="13" t="s">
        <v>88</v>
      </c>
      <c r="B39" s="17">
        <v>1.830289193302892E-2</v>
      </c>
      <c r="C39" s="17">
        <v>1.2433409436834089E-2</v>
      </c>
      <c r="D39" s="17">
        <v>1.105403348554033E-2</v>
      </c>
      <c r="E39" s="17">
        <v>1.1004857316332731E-2</v>
      </c>
      <c r="F39" s="17">
        <v>3.1012176560121772E-3</v>
      </c>
      <c r="G39" s="17">
        <v>6.3850837138508365E-2</v>
      </c>
      <c r="H39" s="17">
        <v>5.0751522070015223E-2</v>
      </c>
      <c r="I39" s="17">
        <v>9.6653005464480871E-2</v>
      </c>
      <c r="J39" s="17">
        <v>6.5858066971080667E-2</v>
      </c>
      <c r="K39" s="17">
        <v>0.14096270928462709</v>
      </c>
      <c r="L39" s="17">
        <v>9.5918949771689493E-2</v>
      </c>
      <c r="M39" s="17">
        <v>8.4443306010928962E-2</v>
      </c>
      <c r="N39" s="17">
        <v>9.5091324200913235E-2</v>
      </c>
      <c r="O39" s="17">
        <v>7.948059360730593E-2</v>
      </c>
      <c r="P39" s="17">
        <v>6.6114916286149159E-3</v>
      </c>
      <c r="Q39" s="17">
        <v>1.201047358834244E-2</v>
      </c>
      <c r="R39" s="17">
        <v>1.377473363774734E-2</v>
      </c>
      <c r="S39" s="17">
        <v>1.247146118721461E-2</v>
      </c>
      <c r="T39" s="17">
        <v>2.0947488584474889E-2</v>
      </c>
      <c r="U39" s="17">
        <v>1.499886156648452E-2</v>
      </c>
      <c r="V39" s="17">
        <v>1.1035007610350081E-2</v>
      </c>
      <c r="W39" s="17">
        <v>1.1035007610350081E-2</v>
      </c>
      <c r="X39" s="17">
        <v>1.1035007610350081E-2</v>
      </c>
      <c r="Y39" s="17">
        <v>1.129895264116576E-2</v>
      </c>
      <c r="Z39" s="17">
        <v>1.1035007610350081E-2</v>
      </c>
    </row>
    <row r="40" spans="1:26">
      <c r="A40" s="13" t="s">
        <v>89</v>
      </c>
      <c r="B40" s="15">
        <v>969.66666666666663</v>
      </c>
      <c r="C40" s="15">
        <v>956.75</v>
      </c>
      <c r="D40" s="15">
        <v>940.5</v>
      </c>
      <c r="E40" s="15">
        <v>898.25</v>
      </c>
      <c r="F40" s="15">
        <v>789.58333333333337</v>
      </c>
      <c r="G40" s="15">
        <v>820.25</v>
      </c>
      <c r="H40" s="15">
        <v>788.58333333333337</v>
      </c>
      <c r="I40" s="15">
        <v>834.16666666666663</v>
      </c>
      <c r="J40" s="15">
        <v>826.83333333333337</v>
      </c>
      <c r="K40" s="15">
        <v>859.75</v>
      </c>
      <c r="L40" s="15">
        <v>885.16666666666663</v>
      </c>
      <c r="M40" s="15">
        <v>919.75</v>
      </c>
      <c r="N40" s="15">
        <v>938.16666666666663</v>
      </c>
      <c r="O40" s="15">
        <v>921.66666666666663</v>
      </c>
      <c r="P40" s="15">
        <v>1064.916666666667</v>
      </c>
      <c r="Q40" s="15">
        <v>1101.75</v>
      </c>
      <c r="R40" s="15">
        <v>1105.25</v>
      </c>
      <c r="S40" s="15">
        <v>1146.833333333333</v>
      </c>
      <c r="T40" s="15">
        <v>1161.25</v>
      </c>
      <c r="U40" s="15">
        <v>1202.833333333333</v>
      </c>
      <c r="V40" s="15">
        <v>1150.666666666667</v>
      </c>
      <c r="W40" s="15">
        <v>1150.666666666667</v>
      </c>
      <c r="X40" s="15">
        <v>1150.666666666667</v>
      </c>
      <c r="Y40" s="15">
        <v>1153.416666666667</v>
      </c>
      <c r="Z40" s="15">
        <v>1150.666666666667</v>
      </c>
    </row>
    <row r="41" spans="1:26">
      <c r="A41" s="13" t="s">
        <v>90</v>
      </c>
      <c r="B41" s="15">
        <v>1129.416666666667</v>
      </c>
      <c r="C41" s="15">
        <v>1116.5</v>
      </c>
      <c r="D41" s="15">
        <v>1098.333333333333</v>
      </c>
      <c r="E41" s="15">
        <v>1050.583333333333</v>
      </c>
      <c r="F41" s="15">
        <v>923.5</v>
      </c>
      <c r="G41" s="15">
        <v>956.25</v>
      </c>
      <c r="H41" s="15">
        <v>920.66666666666663</v>
      </c>
      <c r="I41" s="15">
        <v>971.41666666666663</v>
      </c>
      <c r="J41" s="15">
        <v>965.58333333333337</v>
      </c>
      <c r="K41" s="15">
        <v>1002.833333333333</v>
      </c>
      <c r="L41" s="15">
        <v>1031.75</v>
      </c>
      <c r="M41" s="15">
        <v>1071.333333333333</v>
      </c>
      <c r="N41" s="15">
        <v>1095.75</v>
      </c>
      <c r="O41" s="15">
        <v>1076.5</v>
      </c>
      <c r="P41" s="15">
        <v>1240</v>
      </c>
      <c r="Q41" s="15">
        <v>1286.416666666667</v>
      </c>
      <c r="R41" s="15">
        <v>1288.916666666667</v>
      </c>
      <c r="S41" s="15">
        <v>1337.333333333333</v>
      </c>
      <c r="T41" s="15">
        <v>1351.75</v>
      </c>
      <c r="U41" s="15">
        <v>1398.666666666667</v>
      </c>
      <c r="V41" s="15">
        <v>1349.333333333333</v>
      </c>
      <c r="W41" s="15">
        <v>1349.333333333333</v>
      </c>
      <c r="X41" s="15">
        <v>1349.333333333333</v>
      </c>
      <c r="Y41" s="15">
        <v>1354.25</v>
      </c>
      <c r="Z41" s="15">
        <v>1349.333333333333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3" t="s">
        <v>93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5">
        <v>5374.833333333333</v>
      </c>
      <c r="W44" s="15">
        <v>5374.833333333333</v>
      </c>
      <c r="X44" s="15">
        <v>5374.833333333333</v>
      </c>
      <c r="Y44" s="15">
        <v>5375.833333333333</v>
      </c>
      <c r="Z44" s="15">
        <v>5374.833333333333</v>
      </c>
    </row>
    <row r="45" spans="1:26">
      <c r="A45" s="13" t="s">
        <v>94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>
        <v>153</v>
      </c>
      <c r="W45" s="15">
        <v>153</v>
      </c>
      <c r="X45" s="15">
        <v>153</v>
      </c>
      <c r="Y45" s="15">
        <v>155</v>
      </c>
      <c r="Z45" s="15">
        <v>153</v>
      </c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3" t="s">
        <v>98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6">
        <v>1.389076484018265</v>
      </c>
      <c r="W49" s="16">
        <v>1.389076484018265</v>
      </c>
      <c r="X49" s="16">
        <v>1.389076484018265</v>
      </c>
      <c r="Y49" s="16">
        <v>1.389591302367942</v>
      </c>
      <c r="Z49" s="16">
        <v>1.389076484018265</v>
      </c>
    </row>
    <row r="50" spans="1:26">
      <c r="A50" s="13" t="s">
        <v>99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6">
        <v>0.59881849315068492</v>
      </c>
      <c r="W50" s="16">
        <v>0.59881849315068492</v>
      </c>
      <c r="X50" s="16">
        <v>0.59881849315068492</v>
      </c>
      <c r="Y50" s="16">
        <v>0.5988923041894354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3" t="s">
        <v>101</v>
      </c>
      <c r="B52" s="16">
        <v>32.140202980913102</v>
      </c>
      <c r="C52" s="16">
        <v>30.434902133098959</v>
      </c>
      <c r="D52" s="16">
        <v>29.435367225280341</v>
      </c>
      <c r="E52" s="16">
        <v>28.31145400015231</v>
      </c>
      <c r="F52" s="16">
        <v>26.997131659746021</v>
      </c>
      <c r="G52" s="16">
        <v>26.313049340017368</v>
      </c>
      <c r="H52" s="16">
        <v>26.452509439562931</v>
      </c>
      <c r="I52" s="16">
        <v>26.516352996711969</v>
      </c>
      <c r="J52" s="16">
        <v>26.46773226374545</v>
      </c>
      <c r="K52" s="16">
        <v>26.562584751121062</v>
      </c>
      <c r="L52" s="16">
        <v>27.544807385350001</v>
      </c>
      <c r="M52" s="16">
        <v>27.61786759508006</v>
      </c>
      <c r="N52" s="16">
        <v>27.603603944330661</v>
      </c>
      <c r="O52" s="16">
        <v>28.534863107823881</v>
      </c>
      <c r="P52" s="16">
        <v>30.679661947281581</v>
      </c>
      <c r="Q52" s="16">
        <v>31.839719328964289</v>
      </c>
      <c r="R52" s="16">
        <v>31.813472887866499</v>
      </c>
      <c r="S52" s="16">
        <v>33.084228212625867</v>
      </c>
      <c r="T52" s="16">
        <v>34.377799369613783</v>
      </c>
      <c r="U52" s="16">
        <v>35.711317714183792</v>
      </c>
      <c r="V52" s="16">
        <v>35.65742708887425</v>
      </c>
      <c r="W52" s="16">
        <v>35.65742708887425</v>
      </c>
      <c r="X52" s="16">
        <v>35.65742708887425</v>
      </c>
      <c r="Y52" s="16">
        <v>35.696558158993128</v>
      </c>
      <c r="Z52" s="16">
        <v>35.65742708887425</v>
      </c>
    </row>
    <row r="53" spans="1:26">
      <c r="A53" s="13" t="s">
        <v>102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6">
        <v>1.4186685692541861</v>
      </c>
      <c r="W53" s="16">
        <v>1.4186685692541861</v>
      </c>
      <c r="X53" s="16">
        <v>1.4186685692541861</v>
      </c>
      <c r="Y53" s="16">
        <v>1.419288858530662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3" t="s">
        <v>105</v>
      </c>
      <c r="B56" s="16">
        <v>73.125587089197495</v>
      </c>
      <c r="C56" s="16">
        <v>75.19404585054086</v>
      </c>
      <c r="D56" s="16">
        <v>76.390401550922448</v>
      </c>
      <c r="E56" s="16">
        <v>84.154666079313728</v>
      </c>
      <c r="F56" s="16">
        <v>93.288441178676123</v>
      </c>
      <c r="G56" s="16">
        <v>95.529450068992887</v>
      </c>
      <c r="H56" s="16">
        <v>95.632852497646226</v>
      </c>
      <c r="I56" s="16">
        <v>97.42237925570214</v>
      </c>
      <c r="J56" s="16">
        <v>98.734760093383315</v>
      </c>
      <c r="K56" s="16">
        <v>101.39679739911919</v>
      </c>
      <c r="L56" s="16">
        <v>103.63605842878999</v>
      </c>
      <c r="M56" s="16">
        <v>102.85262968595229</v>
      </c>
      <c r="N56" s="16">
        <v>105.47307586838591</v>
      </c>
      <c r="O56" s="16">
        <v>105.9220032555635</v>
      </c>
      <c r="P56" s="16">
        <v>105.1929320345607</v>
      </c>
      <c r="Q56" s="16">
        <v>107.9557464384753</v>
      </c>
      <c r="R56" s="16">
        <v>108.5310835938333</v>
      </c>
      <c r="S56" s="16">
        <v>107.92479703336291</v>
      </c>
      <c r="T56" s="16">
        <v>110.5249953674397</v>
      </c>
      <c r="U56" s="16">
        <v>101.4101813687448</v>
      </c>
      <c r="V56" s="16">
        <v>104.30401703241699</v>
      </c>
      <c r="W56" s="16">
        <v>104.30401703241699</v>
      </c>
      <c r="X56" s="16">
        <v>104.30401703241699</v>
      </c>
      <c r="Y56" s="16">
        <v>104.3691311649376</v>
      </c>
      <c r="Z56" s="16">
        <v>104.30401703241699</v>
      </c>
    </row>
    <row r="57" spans="1:26">
      <c r="A57" s="13" t="s">
        <v>106</v>
      </c>
      <c r="B57" s="14">
        <v>72070.432665786881</v>
      </c>
      <c r="C57" s="14">
        <v>76722.87030692905</v>
      </c>
      <c r="D57" s="14">
        <v>78481.238403418683</v>
      </c>
      <c r="E57" s="14">
        <v>89340.001498523634</v>
      </c>
      <c r="F57" s="14">
        <v>103127.0398744666</v>
      </c>
      <c r="G57" s="14">
        <v>110491.088270145</v>
      </c>
      <c r="H57" s="14">
        <v>108208.4277973319</v>
      </c>
      <c r="I57" s="14">
        <v>113841.7760274894</v>
      </c>
      <c r="J57" s="14">
        <v>118413.73269703081</v>
      </c>
      <c r="K57" s="14">
        <v>127899.52769202281</v>
      </c>
      <c r="L57" s="14">
        <v>127421.0697635613</v>
      </c>
      <c r="M57" s="14">
        <v>125888.5475591221</v>
      </c>
      <c r="N57" s="14">
        <v>131621.86327851351</v>
      </c>
      <c r="O57" s="14">
        <v>132734.59788180591</v>
      </c>
      <c r="P57" s="14">
        <v>132921.6773855098</v>
      </c>
      <c r="Q57" s="14">
        <v>136539.807280526</v>
      </c>
      <c r="R57" s="14">
        <v>138173.48527325719</v>
      </c>
      <c r="S57" s="14">
        <v>133991.51163661981</v>
      </c>
      <c r="T57" s="14">
        <v>137894.21687442</v>
      </c>
      <c r="U57" s="14">
        <v>127141.5868646419</v>
      </c>
      <c r="V57" s="14">
        <v>129167.71001521579</v>
      </c>
      <c r="W57" s="14">
        <v>129167.71001521579</v>
      </c>
      <c r="X57" s="14">
        <v>129167.71001521579</v>
      </c>
      <c r="Y57" s="14">
        <v>129589.1925406033</v>
      </c>
      <c r="Z57" s="14">
        <v>129167.71001521579</v>
      </c>
    </row>
    <row r="58" spans="1:26">
      <c r="A58" s="13" t="s">
        <v>107</v>
      </c>
      <c r="B58" s="15">
        <v>2250</v>
      </c>
      <c r="C58" s="15">
        <v>2676</v>
      </c>
      <c r="D58" s="15">
        <v>2899</v>
      </c>
      <c r="E58" s="15">
        <v>3204</v>
      </c>
      <c r="F58" s="15">
        <v>4261</v>
      </c>
      <c r="G58" s="15">
        <v>7803</v>
      </c>
      <c r="H58" s="15">
        <v>8502</v>
      </c>
      <c r="I58" s="15">
        <v>10226</v>
      </c>
      <c r="J58" s="15">
        <v>10023</v>
      </c>
      <c r="K58" s="15">
        <v>11731</v>
      </c>
      <c r="L58" s="15">
        <v>11816</v>
      </c>
      <c r="M58" s="15">
        <v>12856</v>
      </c>
      <c r="N58" s="15">
        <v>12698</v>
      </c>
      <c r="O58" s="15">
        <v>10237</v>
      </c>
      <c r="P58" s="15">
        <v>11599</v>
      </c>
      <c r="Q58" s="15">
        <v>11509</v>
      </c>
      <c r="R58" s="15">
        <v>12432</v>
      </c>
      <c r="S58" s="15">
        <v>10865</v>
      </c>
      <c r="T58" s="15">
        <v>10834</v>
      </c>
      <c r="U58" s="15">
        <v>8290</v>
      </c>
      <c r="V58" s="15">
        <v>7243</v>
      </c>
      <c r="W58" s="15">
        <v>7243</v>
      </c>
      <c r="X58" s="15">
        <v>7243</v>
      </c>
      <c r="Y58" s="15">
        <v>7260</v>
      </c>
      <c r="Z58" s="15">
        <v>7243</v>
      </c>
    </row>
    <row r="59" spans="1:26">
      <c r="A59" s="13" t="s">
        <v>108</v>
      </c>
      <c r="B59" s="15">
        <v>2888</v>
      </c>
      <c r="C59" s="15">
        <v>3058</v>
      </c>
      <c r="D59" s="15">
        <v>3109</v>
      </c>
      <c r="E59" s="15">
        <v>3339</v>
      </c>
      <c r="F59" s="15">
        <v>3527</v>
      </c>
      <c r="G59" s="15">
        <v>3631</v>
      </c>
      <c r="H59" s="15">
        <v>3539</v>
      </c>
      <c r="I59" s="15">
        <v>3657</v>
      </c>
      <c r="J59" s="15">
        <v>3914</v>
      </c>
      <c r="K59" s="15">
        <v>3978</v>
      </c>
      <c r="L59" s="15">
        <v>3900</v>
      </c>
      <c r="M59" s="15">
        <v>3719</v>
      </c>
      <c r="N59" s="15">
        <v>3810</v>
      </c>
      <c r="O59" s="15">
        <v>3910</v>
      </c>
      <c r="P59" s="15">
        <v>4144</v>
      </c>
      <c r="Q59" s="15">
        <v>4050</v>
      </c>
      <c r="R59" s="15">
        <v>4277</v>
      </c>
      <c r="S59" s="15">
        <v>4323</v>
      </c>
      <c r="T59" s="15">
        <v>4362</v>
      </c>
      <c r="U59" s="15">
        <v>4494</v>
      </c>
      <c r="V59" s="15">
        <v>4494</v>
      </c>
      <c r="W59" s="15">
        <v>4494</v>
      </c>
      <c r="X59" s="15">
        <v>4494</v>
      </c>
      <c r="Y59" s="15">
        <v>4503</v>
      </c>
      <c r="Z59" s="15">
        <v>4494</v>
      </c>
    </row>
    <row r="60" spans="1:26">
      <c r="A60" s="13" t="s">
        <v>109</v>
      </c>
      <c r="B60" s="15">
        <v>1054</v>
      </c>
      <c r="C60" s="15">
        <v>1141</v>
      </c>
      <c r="D60" s="15">
        <v>1146</v>
      </c>
      <c r="E60" s="15">
        <v>1292</v>
      </c>
      <c r="F60" s="15">
        <v>1486</v>
      </c>
      <c r="G60" s="15">
        <v>1573</v>
      </c>
      <c r="H60" s="15">
        <v>1495</v>
      </c>
      <c r="I60" s="15">
        <v>1595</v>
      </c>
      <c r="J60" s="15">
        <v>1641</v>
      </c>
      <c r="K60" s="15">
        <v>1742</v>
      </c>
      <c r="L60" s="15">
        <v>1670</v>
      </c>
      <c r="M60" s="15">
        <v>1665</v>
      </c>
      <c r="N60" s="15">
        <v>1695</v>
      </c>
      <c r="O60" s="15">
        <v>1741</v>
      </c>
      <c r="P60" s="15">
        <v>1829</v>
      </c>
      <c r="Q60" s="15">
        <v>1746</v>
      </c>
      <c r="R60" s="15">
        <v>1886</v>
      </c>
      <c r="S60" s="15">
        <v>1802</v>
      </c>
      <c r="T60" s="15">
        <v>1827</v>
      </c>
      <c r="U60" s="15">
        <v>1770</v>
      </c>
      <c r="V60" s="15">
        <v>1728</v>
      </c>
      <c r="W60" s="15">
        <v>1728</v>
      </c>
      <c r="X60" s="15">
        <v>1728</v>
      </c>
      <c r="Y60" s="15">
        <v>1732</v>
      </c>
      <c r="Z60" s="15">
        <v>1728</v>
      </c>
    </row>
    <row r="61" spans="1:26">
      <c r="A61" s="13" t="s">
        <v>110</v>
      </c>
      <c r="B61" s="15">
        <v>362</v>
      </c>
      <c r="C61" s="15">
        <v>382</v>
      </c>
      <c r="D61" s="15">
        <v>394</v>
      </c>
      <c r="E61" s="15">
        <v>470</v>
      </c>
      <c r="F61" s="15">
        <v>575</v>
      </c>
      <c r="G61" s="15">
        <v>633</v>
      </c>
      <c r="H61" s="15">
        <v>614</v>
      </c>
      <c r="I61" s="15">
        <v>629</v>
      </c>
      <c r="J61" s="15">
        <v>662</v>
      </c>
      <c r="K61" s="15">
        <v>711</v>
      </c>
      <c r="L61" s="15">
        <v>734</v>
      </c>
      <c r="M61" s="15">
        <v>726</v>
      </c>
      <c r="N61" s="15">
        <v>772</v>
      </c>
      <c r="O61" s="15">
        <v>791</v>
      </c>
      <c r="P61" s="15">
        <v>761</v>
      </c>
      <c r="Q61" s="15">
        <v>789</v>
      </c>
      <c r="R61" s="15">
        <v>800</v>
      </c>
      <c r="S61" s="15">
        <v>805</v>
      </c>
      <c r="T61" s="15">
        <v>820</v>
      </c>
      <c r="U61" s="15">
        <v>709</v>
      </c>
      <c r="V61" s="15">
        <v>699</v>
      </c>
      <c r="W61" s="15">
        <v>699</v>
      </c>
      <c r="X61" s="15">
        <v>699</v>
      </c>
      <c r="Y61" s="15">
        <v>703</v>
      </c>
      <c r="Z61" s="15">
        <v>699</v>
      </c>
    </row>
  </sheetData>
  <conditionalFormatting sqref="A1">
    <cfRule type="expression" dxfId="81" priority="15">
      <formula>TRUE</formula>
    </cfRule>
  </conditionalFormatting>
  <conditionalFormatting sqref="A15:U15">
    <cfRule type="expression" dxfId="80" priority="23">
      <formula>TRUE</formula>
    </cfRule>
  </conditionalFormatting>
  <conditionalFormatting sqref="A17:U17">
    <cfRule type="expression" dxfId="79" priority="26">
      <formula>TRUE</formula>
    </cfRule>
  </conditionalFormatting>
  <conditionalFormatting sqref="A18:U21">
    <cfRule type="notContainsBlanks" dxfId="78" priority="14">
      <formula>LEN(TRIM(A18))&gt;0</formula>
    </cfRule>
  </conditionalFormatting>
  <conditionalFormatting sqref="A1:U1">
    <cfRule type="expression" dxfId="77" priority="20">
      <formula>TRUE</formula>
    </cfRule>
  </conditionalFormatting>
  <conditionalFormatting sqref="A21:U21">
    <cfRule type="expression" dxfId="76" priority="29">
      <formula>TRUE</formula>
    </cfRule>
  </conditionalFormatting>
  <conditionalFormatting sqref="A27:U27">
    <cfRule type="expression" dxfId="75" priority="32">
      <formula>TRUE</formula>
    </cfRule>
  </conditionalFormatting>
  <conditionalFormatting sqref="A31:U31">
    <cfRule type="expression" dxfId="74" priority="35">
      <formula>TRUE</formula>
    </cfRule>
  </conditionalFormatting>
  <conditionalFormatting sqref="A33:U33">
    <cfRule type="expression" dxfId="73" priority="38">
      <formula>TRUE</formula>
    </cfRule>
  </conditionalFormatting>
  <conditionalFormatting sqref="A36:U36">
    <cfRule type="expression" dxfId="72" priority="41">
      <formula>TRUE</formula>
    </cfRule>
  </conditionalFormatting>
  <conditionalFormatting sqref="A39:U39">
    <cfRule type="expression" dxfId="71" priority="44">
      <formula>TRUE</formula>
    </cfRule>
  </conditionalFormatting>
  <conditionalFormatting sqref="A46:U46">
    <cfRule type="expression" dxfId="70" priority="47">
      <formula>TRUE</formula>
    </cfRule>
  </conditionalFormatting>
  <conditionalFormatting sqref="A56:U56">
    <cfRule type="expression" dxfId="69" priority="50">
      <formula>TRUE</formula>
    </cfRule>
  </conditionalFormatting>
  <conditionalFormatting sqref="A61:U61">
    <cfRule type="expression" dxfId="68" priority="53">
      <formula>TRUE</formula>
    </cfRule>
  </conditionalFormatting>
  <conditionalFormatting sqref="B1">
    <cfRule type="expression" dxfId="67" priority="18">
      <formula>TRUE</formula>
    </cfRule>
  </conditionalFormatting>
  <conditionalFormatting sqref="B15">
    <cfRule type="expression" dxfId="66" priority="21">
      <formula>TRUE</formula>
    </cfRule>
  </conditionalFormatting>
  <conditionalFormatting sqref="B17">
    <cfRule type="expression" dxfId="65" priority="24">
      <formula>TRUE</formula>
    </cfRule>
  </conditionalFormatting>
  <conditionalFormatting sqref="B2">
    <cfRule type="expression" dxfId="64" priority="16">
      <formula>TRUE</formula>
    </cfRule>
  </conditionalFormatting>
  <conditionalFormatting sqref="B21">
    <cfRule type="expression" dxfId="63" priority="27">
      <formula>TRUE</formula>
    </cfRule>
  </conditionalFormatting>
  <conditionalFormatting sqref="B27">
    <cfRule type="expression" dxfId="62" priority="30">
      <formula>TRUE</formula>
    </cfRule>
  </conditionalFormatting>
  <conditionalFormatting sqref="B2:B61">
    <cfRule type="expression" dxfId="61" priority="55">
      <formula>TRUE</formula>
    </cfRule>
  </conditionalFormatting>
  <conditionalFormatting sqref="B31">
    <cfRule type="expression" dxfId="60" priority="33">
      <formula>TRUE</formula>
    </cfRule>
  </conditionalFormatting>
  <conditionalFormatting sqref="B33">
    <cfRule type="expression" dxfId="59" priority="36">
      <formula>TRUE</formula>
    </cfRule>
  </conditionalFormatting>
  <conditionalFormatting sqref="B36">
    <cfRule type="expression" dxfId="58" priority="39">
      <formula>TRUE</formula>
    </cfRule>
  </conditionalFormatting>
  <conditionalFormatting sqref="B39">
    <cfRule type="expression" dxfId="57" priority="42">
      <formula>TRUE</formula>
    </cfRule>
  </conditionalFormatting>
  <conditionalFormatting sqref="B46">
    <cfRule type="expression" dxfId="56" priority="45">
      <formula>TRUE</formula>
    </cfRule>
  </conditionalFormatting>
  <conditionalFormatting sqref="B56">
    <cfRule type="expression" dxfId="55" priority="48">
      <formula>TRUE</formula>
    </cfRule>
  </conditionalFormatting>
  <conditionalFormatting sqref="B61">
    <cfRule type="expression" dxfId="54" priority="51">
      <formula>TRUE</formula>
    </cfRule>
  </conditionalFormatting>
  <conditionalFormatting sqref="V15:Z15">
    <cfRule type="expression" dxfId="53" priority="3">
      <formula>TRUE</formula>
    </cfRule>
  </conditionalFormatting>
  <conditionalFormatting sqref="V17:Z17">
    <cfRule type="expression" dxfId="52" priority="4">
      <formula>TRUE</formula>
    </cfRule>
  </conditionalFormatting>
  <conditionalFormatting sqref="V18:Z21">
    <cfRule type="notContainsBlanks" dxfId="51" priority="1">
      <formula>LEN(TRIM(V18))&gt;0</formula>
    </cfRule>
  </conditionalFormatting>
  <conditionalFormatting sqref="V1:Z1">
    <cfRule type="expression" dxfId="50" priority="2">
      <formula>TRUE</formula>
    </cfRule>
  </conditionalFormatting>
  <conditionalFormatting sqref="V21:Z21">
    <cfRule type="expression" dxfId="49" priority="5">
      <formula>TRUE</formula>
    </cfRule>
  </conditionalFormatting>
  <conditionalFormatting sqref="V27:Z27">
    <cfRule type="expression" dxfId="48" priority="6">
      <formula>TRUE</formula>
    </cfRule>
  </conditionalFormatting>
  <conditionalFormatting sqref="V31:Z31">
    <cfRule type="expression" dxfId="47" priority="7">
      <formula>TRUE</formula>
    </cfRule>
  </conditionalFormatting>
  <conditionalFormatting sqref="V33:Z33">
    <cfRule type="expression" dxfId="46" priority="8">
      <formula>TRUE</formula>
    </cfRule>
  </conditionalFormatting>
  <conditionalFormatting sqref="V36:Z36">
    <cfRule type="expression" dxfId="45" priority="9">
      <formula>TRUE</formula>
    </cfRule>
  </conditionalFormatting>
  <conditionalFormatting sqref="V39:Z39">
    <cfRule type="expression" dxfId="44" priority="10">
      <formula>TRUE</formula>
    </cfRule>
  </conditionalFormatting>
  <conditionalFormatting sqref="V46:Z46">
    <cfRule type="expression" dxfId="43" priority="11">
      <formula>TRUE</formula>
    </cfRule>
  </conditionalFormatting>
  <conditionalFormatting sqref="V56:Z56">
    <cfRule type="expression" dxfId="42" priority="12">
      <formula>TRUE</formula>
    </cfRule>
  </conditionalFormatting>
  <conditionalFormatting sqref="V61:Z61">
    <cfRule type="expression" dxfId="41" priority="13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8E7C-0035-224B-8922-D011C16BF1E5}">
  <dimension ref="A1:Z61"/>
  <sheetViews>
    <sheetView workbookViewId="0">
      <selection activeCell="D14" sqref="D14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117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117</v>
      </c>
      <c r="C2" s="2" t="s">
        <v>117</v>
      </c>
      <c r="D2" s="2" t="s">
        <v>117</v>
      </c>
      <c r="E2" s="2" t="s">
        <v>117</v>
      </c>
      <c r="F2" s="2" t="s">
        <v>117</v>
      </c>
      <c r="G2" s="2" t="s">
        <v>117</v>
      </c>
      <c r="H2" s="2" t="s">
        <v>117</v>
      </c>
      <c r="I2" s="2" t="s">
        <v>117</v>
      </c>
      <c r="J2" s="2" t="s">
        <v>117</v>
      </c>
      <c r="K2" s="2" t="s">
        <v>117</v>
      </c>
      <c r="L2" s="2" t="s">
        <v>117</v>
      </c>
      <c r="M2" s="2" t="s">
        <v>117</v>
      </c>
      <c r="N2" s="2" t="s">
        <v>117</v>
      </c>
      <c r="O2" s="2" t="s">
        <v>117</v>
      </c>
      <c r="P2" s="2" t="s">
        <v>117</v>
      </c>
      <c r="Q2" s="2" t="s">
        <v>117</v>
      </c>
      <c r="R2" s="2" t="s">
        <v>117</v>
      </c>
      <c r="S2" s="2" t="s">
        <v>117</v>
      </c>
      <c r="T2" s="2" t="s">
        <v>117</v>
      </c>
      <c r="U2" s="2" t="s">
        <v>117</v>
      </c>
      <c r="V2" s="2" t="s">
        <v>113</v>
      </c>
      <c r="W2" s="2" t="s">
        <v>114</v>
      </c>
      <c r="X2" s="2" t="s">
        <v>115</v>
      </c>
      <c r="Y2" s="2" t="s">
        <v>114</v>
      </c>
      <c r="Z2" s="2" t="s">
        <v>116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200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>
        <v>200</v>
      </c>
      <c r="I4" s="2">
        <v>200</v>
      </c>
      <c r="J4" s="2">
        <v>200</v>
      </c>
      <c r="K4" s="2">
        <v>200</v>
      </c>
      <c r="L4" s="2">
        <v>200</v>
      </c>
      <c r="M4" s="2">
        <v>200</v>
      </c>
      <c r="N4" s="2">
        <v>200</v>
      </c>
      <c r="O4" s="2">
        <v>200</v>
      </c>
      <c r="P4" s="2">
        <v>200</v>
      </c>
      <c r="Q4" s="2">
        <v>200</v>
      </c>
      <c r="R4" s="2">
        <v>200</v>
      </c>
      <c r="S4" s="2">
        <v>200</v>
      </c>
      <c r="T4" s="2">
        <v>200</v>
      </c>
      <c r="U4" s="2">
        <v>200</v>
      </c>
      <c r="V4" s="2">
        <v>200</v>
      </c>
      <c r="W4" s="2">
        <v>200</v>
      </c>
      <c r="X4" s="2">
        <v>200</v>
      </c>
      <c r="Y4" s="2">
        <v>200</v>
      </c>
      <c r="Z4" s="2">
        <v>200</v>
      </c>
    </row>
    <row r="5" spans="1:26" ht="15.95">
      <c r="A5" s="2" t="s">
        <v>58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1.82</v>
      </c>
      <c r="W5" s="2">
        <f>(V5+X5)/2</f>
        <v>1.7949999999999999</v>
      </c>
      <c r="X5" s="2">
        <v>1.77</v>
      </c>
      <c r="Y5" s="2">
        <f>(X5+Z5)/2</f>
        <v>1.5449999999999999</v>
      </c>
      <c r="Z5" s="2">
        <v>1.32</v>
      </c>
    </row>
    <row r="6" spans="1:26">
      <c r="A6" s="13" t="s">
        <v>59</v>
      </c>
      <c r="B6" s="14">
        <v>-967662.2332880001</v>
      </c>
      <c r="C6" s="14">
        <v>-674874.28508499998</v>
      </c>
      <c r="D6" s="14">
        <v>-571098.35673100001</v>
      </c>
      <c r="E6" s="14">
        <v>-243332.94663600001</v>
      </c>
      <c r="F6" s="14">
        <v>155977.383791</v>
      </c>
      <c r="G6" s="14">
        <v>365763.31893000012</v>
      </c>
      <c r="H6" s="14">
        <v>449570.63714499999</v>
      </c>
      <c r="I6" s="14">
        <v>624441.63608999993</v>
      </c>
      <c r="J6" s="14">
        <v>552422.76717899996</v>
      </c>
      <c r="K6" s="14">
        <v>1055164.070601</v>
      </c>
      <c r="L6" s="14">
        <v>917842.79236000008</v>
      </c>
      <c r="M6" s="14">
        <v>948307.54557999992</v>
      </c>
      <c r="N6" s="14">
        <v>1231242.54446</v>
      </c>
      <c r="O6" s="14">
        <v>999885.91778299992</v>
      </c>
      <c r="P6" s="14">
        <v>715580.17362900008</v>
      </c>
      <c r="Q6" s="14">
        <v>887680.19733</v>
      </c>
      <c r="R6" s="14">
        <v>507748.011168</v>
      </c>
      <c r="S6" s="14">
        <v>77139.477022000006</v>
      </c>
      <c r="T6" s="14">
        <v>-106529.858683</v>
      </c>
      <c r="U6" s="14">
        <v>-342176.96326400002</v>
      </c>
      <c r="V6" s="14">
        <v>837129.28808700002</v>
      </c>
      <c r="W6" s="14">
        <f>(V6+X6)/2</f>
        <v>837188.49275350012</v>
      </c>
      <c r="X6" s="14">
        <v>837247.6974200001</v>
      </c>
      <c r="Y6" s="14">
        <f>(X6+Z6)/2</f>
        <v>834900.42877750006</v>
      </c>
      <c r="Z6" s="14">
        <v>832553.16013500001</v>
      </c>
    </row>
    <row r="7" spans="1:26">
      <c r="A7" s="13" t="s">
        <v>60</v>
      </c>
      <c r="B7" s="14">
        <v>21601626.013053</v>
      </c>
      <c r="C7" s="14">
        <v>22238805.122288998</v>
      </c>
      <c r="D7" s="14">
        <v>22267199.791763</v>
      </c>
      <c r="E7" s="14">
        <v>22799054.993115</v>
      </c>
      <c r="F7" s="14">
        <v>24182303.627870999</v>
      </c>
      <c r="G7" s="14">
        <v>24437051.149471</v>
      </c>
      <c r="H7" s="14">
        <v>24407580.563662998</v>
      </c>
      <c r="I7" s="14">
        <v>25306051.238954</v>
      </c>
      <c r="J7" s="14">
        <v>25829037.046939</v>
      </c>
      <c r="K7" s="14">
        <v>27252314.334316</v>
      </c>
      <c r="L7" s="14">
        <v>28107693.538757998</v>
      </c>
      <c r="M7" s="14">
        <v>26871766.830754001</v>
      </c>
      <c r="N7" s="14">
        <v>27486027.486632999</v>
      </c>
      <c r="O7" s="14">
        <v>28627943.165247001</v>
      </c>
      <c r="P7" s="14">
        <v>30715640.168108001</v>
      </c>
      <c r="Q7" s="14">
        <v>31416746.296270009</v>
      </c>
      <c r="R7" s="14">
        <v>31353517.704415999</v>
      </c>
      <c r="S7" s="14">
        <v>32280456.138889998</v>
      </c>
      <c r="T7" s="14">
        <v>32523546.580627002</v>
      </c>
      <c r="U7" s="14">
        <v>32751155.123029001</v>
      </c>
      <c r="V7" s="14">
        <v>20032330.052340999</v>
      </c>
      <c r="W7" s="14">
        <f t="shared" ref="W7:W21" si="0">(V7+X7)/2</f>
        <v>20030823.736482501</v>
      </c>
      <c r="X7" s="14">
        <v>20029317.420623999</v>
      </c>
      <c r="Y7" s="14">
        <f t="shared" ref="Y7:Y21" si="1">(X7+Z7)/2</f>
        <v>19127473.219033502</v>
      </c>
      <c r="Z7" s="14">
        <v>18225629.017443001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2186081.8158300002</v>
      </c>
      <c r="C10" s="14">
        <v>1286827.9258109999</v>
      </c>
      <c r="D10" s="14">
        <v>640808.05033900018</v>
      </c>
      <c r="E10" s="14">
        <v>2403181.0345669999</v>
      </c>
      <c r="F10" s="14">
        <v>1384778.1496659999</v>
      </c>
      <c r="G10" s="14">
        <v>3104887.781611999</v>
      </c>
      <c r="H10" s="14">
        <v>1598030.661291</v>
      </c>
      <c r="I10" s="14">
        <v>1613393.136649</v>
      </c>
      <c r="J10" s="14">
        <v>2921662.628883</v>
      </c>
      <c r="K10" s="14">
        <v>1699270.8919510001</v>
      </c>
      <c r="L10" s="14">
        <v>659524.47815700003</v>
      </c>
      <c r="M10" s="14">
        <v>3480314.2642890001</v>
      </c>
      <c r="N10" s="14">
        <v>4136486.088562001</v>
      </c>
      <c r="O10" s="14">
        <v>2737504.2689189999</v>
      </c>
      <c r="P10" s="14">
        <v>1419063.5778900001</v>
      </c>
      <c r="Q10" s="14">
        <v>2002206.6731530009</v>
      </c>
      <c r="R10" s="14">
        <v>3790528.793077</v>
      </c>
      <c r="S10" s="14">
        <v>2765464.9496730012</v>
      </c>
      <c r="T10" s="14">
        <v>4776777.9133470003</v>
      </c>
      <c r="U10" s="14">
        <v>1818910.3602829999</v>
      </c>
      <c r="V10" s="14">
        <v>1353887.2471340001</v>
      </c>
      <c r="W10" s="14">
        <f t="shared" si="0"/>
        <v>1353021.9174680002</v>
      </c>
      <c r="X10" s="14">
        <v>1352156.5878020001</v>
      </c>
      <c r="Y10" s="14">
        <f>(X10+Z10)/2</f>
        <v>1294257.43297</v>
      </c>
      <c r="Z10" s="14">
        <v>1236358.2781380001</v>
      </c>
    </row>
    <row r="11" spans="1:26">
      <c r="A11" s="13" t="s">
        <v>64</v>
      </c>
      <c r="B11" s="14">
        <v>12243.53766</v>
      </c>
      <c r="C11" s="14">
        <v>13750.123872</v>
      </c>
      <c r="D11" s="14">
        <v>13395.764256</v>
      </c>
      <c r="E11" s="14">
        <v>4604.5178879999994</v>
      </c>
      <c r="F11" s="14">
        <v>4673.5640159999994</v>
      </c>
      <c r="G11" s="14">
        <v>1614.0000359999999</v>
      </c>
      <c r="H11" s="14">
        <v>3579.0742919999989</v>
      </c>
      <c r="I11" s="14">
        <v>4698.587544</v>
      </c>
      <c r="J11" s="14">
        <v>3096.4434839999999</v>
      </c>
      <c r="K11" s="14">
        <v>4517.5460279999998</v>
      </c>
      <c r="L11" s="14">
        <v>5071.7695679999997</v>
      </c>
      <c r="M11" s="14">
        <v>3196.000008</v>
      </c>
      <c r="N11" s="14">
        <v>529.99999200000002</v>
      </c>
      <c r="O11" s="14">
        <v>3935.762604</v>
      </c>
      <c r="P11" s="14">
        <v>7429.5472440000003</v>
      </c>
      <c r="Q11" s="14">
        <v>6901.6642439999996</v>
      </c>
      <c r="R11" s="14">
        <v>5759.5885560000006</v>
      </c>
      <c r="S11" s="14">
        <v>4748.4477719999986</v>
      </c>
      <c r="T11" s="14">
        <v>3543.2490480000001</v>
      </c>
      <c r="U11" s="14">
        <v>4263.0287879999996</v>
      </c>
      <c r="V11" s="14">
        <v>1645.687152</v>
      </c>
      <c r="W11" s="14">
        <f t="shared" si="0"/>
        <v>1718.687154</v>
      </c>
      <c r="X11" s="14">
        <v>1791.687156</v>
      </c>
      <c r="Y11" s="14">
        <f t="shared" si="1"/>
        <v>1566.134382</v>
      </c>
      <c r="Z11" s="14">
        <v>1340.581608</v>
      </c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[3]Capacity!$B$5:$I$35,2,0)*(IF(MIN(IF(VALUE(LEFT([3]Capacity!$D$5:$I$5,2))&gt;=B5,VALUE(LEFT([3]Capacity!$D$5:$I$5,2)),MAX(VALUE(LEFT([3]Capacity!$D$5:$I$5,2)))))&gt;MAX(IF(VALUE(LEFT([3]Capacity!$D$5:$I$5,2))&lt;B5,VALUE(LEFT([3]Capacity!$D$5:$I$5,2)),0)),IF(MAX(IF(VALUE(LEFT([3]Capacity!$D$5:$I$5,2))&lt;B5,VALUE(LEFT([3]Capacity!$D$5:$I$5,2)),0))&gt;0, VLOOKUP(B3, [3]Capacity!$B$5:$I$35, MATCH(CONCATENATE(MAX(IF(VALUE(LEFT([3]Capacity!$D$5:$I$5,2))&lt;B5,VALUE(LEFT([3]Capacity!$D$5:$I$5,2)),0)), " HR Capacity Credit (%)"), [3]Capacity!$B$5:$I$5, 0),0), 0)+(VLOOKUP(B3, [3]Capacity!$B$5:$I$35, MATCH(CONCATENATE(MIN(IF(VALUE(LEFT([3]Capacity!$D$5:$I$5,2))&gt;=B5,VALUE(LEFT([3]Capacity!$D$5:$I$5,2)),MAX(VALUE(LEFT([3]Capacity!$D$5:$I$5,2))))), " HR Capacity Credit (%)"), [3]Capacity!$B$5:$I$5, 0),0)-IF(MAX(IF(VALUE(LEFT([3]Capacity!$D$5:$I$5,2))&lt;B5,VALUE(LEFT([3]Capacity!$D$5:$I$5,2)),0))&gt;0, VLOOKUP(B3, [3]Capacity!$B$5:$I$35, MATCH(CONCATENATE(MAX(IF(VALUE(LEFT([3]Capacity!$D$5:$I$5,2))&lt;B5,VALUE(LEFT([3]Capacity!$D$5:$I$5,2)),0)), " HR Capacity Credit (%)"), [3]Capacity!$B$5:$I$5, 0),0), 0))*((B5-MAX(IF(VALUE(LEFT([3]Capacity!$D$5:$I$5,2))&lt;B5,VALUE(LEFT([3]Capacity!$D$5:$I$5,2)),0)))/(MIN(IF(VALUE(LEFT([3]Capacity!$D$5:$I$5,2))&gt;=B5,VALUE(LEFT([3]Capacity!$D$5:$I$5,2)),MAX(VALUE(LEFT([3]Capacity!$D$5:$I$5,2)))))-MAX(IF(VALUE(LEFT([3]Capacity!$D$5:$I$5,2))&lt;B5,VALUE(LEFT([3]Capacity!$D$5:$I$5,2)),0)))),VLOOKUP(B3, [3]Capacity!$B$5:$I$35, MATCH(CONCATENATE(MIN(IF(VALUE(LEFT([3]Capacity!$D$5:$I$5,2))&gt;=B5,VALUE(LEFT([3]Capacity!$D$5:$I$5,2)),MAX(VALUE(LEFT([3]Capacity!$D$5:$I$5,2))))), " HR Capacity Credit (%)"), [3]Capacity!$B$5:$I$5, 0),0))/100)</f>
        <v>5470000</v>
      </c>
      <c r="C16" s="14">
        <f t="array" ref="C16">C4*1000*VLOOKUP(C3,[3]Capacity!$B$5:$I$35,2,0)*(IF(MIN(IF(VALUE(LEFT([3]Capacity!$D$5:$I$5,2))&gt;=C5,VALUE(LEFT([3]Capacity!$D$5:$I$5,2)),MAX(VALUE(LEFT([3]Capacity!$D$5:$I$5,2)))))&gt;MAX(IF(VALUE(LEFT([3]Capacity!$D$5:$I$5,2))&lt;C5,VALUE(LEFT([3]Capacity!$D$5:$I$5,2)),0)),IF(MAX(IF(VALUE(LEFT([3]Capacity!$D$5:$I$5,2))&lt;C5,VALUE(LEFT([3]Capacity!$D$5:$I$5,2)),0))&gt;0, VLOOKUP(C3, [3]Capacity!$B$5:$I$35, MATCH(CONCATENATE(MAX(IF(VALUE(LEFT([3]Capacity!$D$5:$I$5,2))&lt;C5,VALUE(LEFT([3]Capacity!$D$5:$I$5,2)),0)), " HR Capacity Credit (%)"), [3]Capacity!$B$5:$I$5, 0),0), 0)+(VLOOKUP(C3, [3]Capacity!$B$5:$I$35, MATCH(CONCATENATE(MIN(IF(VALUE(LEFT([3]Capacity!$D$5:$I$5,2))&gt;=C5,VALUE(LEFT([3]Capacity!$D$5:$I$5,2)),MAX(VALUE(LEFT([3]Capacity!$D$5:$I$5,2))))), " HR Capacity Credit (%)"), [3]Capacity!$B$5:$I$5, 0),0)-IF(MAX(IF(VALUE(LEFT([3]Capacity!$D$5:$I$5,2))&lt;C5,VALUE(LEFT([3]Capacity!$D$5:$I$5,2)),0))&gt;0, VLOOKUP(C3, [3]Capacity!$B$5:$I$35, MATCH(CONCATENATE(MAX(IF(VALUE(LEFT([3]Capacity!$D$5:$I$5,2))&lt;C5,VALUE(LEFT([3]Capacity!$D$5:$I$5,2)),0)), " HR Capacity Credit (%)"), [3]Capacity!$B$5:$I$5, 0),0), 0))*((C5-MAX(IF(VALUE(LEFT([3]Capacity!$D$5:$I$5,2))&lt;C5,VALUE(LEFT([3]Capacity!$D$5:$I$5,2)),0)))/(MIN(IF(VALUE(LEFT([3]Capacity!$D$5:$I$5,2))&gt;=C5,VALUE(LEFT([3]Capacity!$D$5:$I$5,2)),MAX(VALUE(LEFT([3]Capacity!$D$5:$I$5,2)))))-MAX(IF(VALUE(LEFT([3]Capacity!$D$5:$I$5,2))&lt;C5,VALUE(LEFT([3]Capacity!$D$5:$I$5,2)),0)))),VLOOKUP(C3, [3]Capacity!$B$5:$I$35, MATCH(CONCATENATE(MIN(IF(VALUE(LEFT([3]Capacity!$D$5:$I$5,2))&gt;=C5,VALUE(LEFT([3]Capacity!$D$5:$I$5,2)),MAX(VALUE(LEFT([3]Capacity!$D$5:$I$5,2))))), " HR Capacity Credit (%)"), [3]Capacity!$B$5:$I$5, 0),0))/100)</f>
        <v>5468000</v>
      </c>
      <c r="D16" s="14">
        <f t="array" ref="D16">D4*1000*VLOOKUP(D3,[3]Capacity!$B$5:$I$35,2,0)*(IF(MIN(IF(VALUE(LEFT([3]Capacity!$D$5:$I$5,2))&gt;=D5,VALUE(LEFT([3]Capacity!$D$5:$I$5,2)),MAX(VALUE(LEFT([3]Capacity!$D$5:$I$5,2)))))&gt;MAX(IF(VALUE(LEFT([3]Capacity!$D$5:$I$5,2))&lt;D5,VALUE(LEFT([3]Capacity!$D$5:$I$5,2)),0)),IF(MAX(IF(VALUE(LEFT([3]Capacity!$D$5:$I$5,2))&lt;D5,VALUE(LEFT([3]Capacity!$D$5:$I$5,2)),0))&gt;0, VLOOKUP(D3, [3]Capacity!$B$5:$I$35, MATCH(CONCATENATE(MAX(IF(VALUE(LEFT([3]Capacity!$D$5:$I$5,2))&lt;D5,VALUE(LEFT([3]Capacity!$D$5:$I$5,2)),0)), " HR Capacity Credit (%)"), [3]Capacity!$B$5:$I$5, 0),0), 0)+(VLOOKUP(D3, [3]Capacity!$B$5:$I$35, MATCH(CONCATENATE(MIN(IF(VALUE(LEFT([3]Capacity!$D$5:$I$5,2))&gt;=D5,VALUE(LEFT([3]Capacity!$D$5:$I$5,2)),MAX(VALUE(LEFT([3]Capacity!$D$5:$I$5,2))))), " HR Capacity Credit (%)"), [3]Capacity!$B$5:$I$5, 0),0)-IF(MAX(IF(VALUE(LEFT([3]Capacity!$D$5:$I$5,2))&lt;D5,VALUE(LEFT([3]Capacity!$D$5:$I$5,2)),0))&gt;0, VLOOKUP(D3, [3]Capacity!$B$5:$I$35, MATCH(CONCATENATE(MAX(IF(VALUE(LEFT([3]Capacity!$D$5:$I$5,2))&lt;D5,VALUE(LEFT([3]Capacity!$D$5:$I$5,2)),0)), " HR Capacity Credit (%)"), [3]Capacity!$B$5:$I$5, 0),0), 0))*((D5-MAX(IF(VALUE(LEFT([3]Capacity!$D$5:$I$5,2))&lt;D5,VALUE(LEFT([3]Capacity!$D$5:$I$5,2)),0)))/(MIN(IF(VALUE(LEFT([3]Capacity!$D$5:$I$5,2))&gt;=D5,VALUE(LEFT([3]Capacity!$D$5:$I$5,2)),MAX(VALUE(LEFT([3]Capacity!$D$5:$I$5,2)))))-MAX(IF(VALUE(LEFT([3]Capacity!$D$5:$I$5,2))&lt;D5,VALUE(LEFT([3]Capacity!$D$5:$I$5,2)),0)))),VLOOKUP(D3, [3]Capacity!$B$5:$I$35, MATCH(CONCATENATE(MIN(IF(VALUE(LEFT([3]Capacity!$D$5:$I$5,2))&gt;=D5,VALUE(LEFT([3]Capacity!$D$5:$I$5,2)),MAX(VALUE(LEFT([3]Capacity!$D$5:$I$5,2))))), " HR Capacity Credit (%)"), [3]Capacity!$B$5:$I$5, 0),0))/100)</f>
        <v>5386000</v>
      </c>
      <c r="E16" s="14">
        <f t="array" ref="E16">E4*1000*VLOOKUP(E3,[3]Capacity!$B$5:$I$35,2,0)*(IF(MIN(IF(VALUE(LEFT([3]Capacity!$D$5:$I$5,2))&gt;=E5,VALUE(LEFT([3]Capacity!$D$5:$I$5,2)),MAX(VALUE(LEFT([3]Capacity!$D$5:$I$5,2)))))&gt;MAX(IF(VALUE(LEFT([3]Capacity!$D$5:$I$5,2))&lt;E5,VALUE(LEFT([3]Capacity!$D$5:$I$5,2)),0)),IF(MAX(IF(VALUE(LEFT([3]Capacity!$D$5:$I$5,2))&lt;E5,VALUE(LEFT([3]Capacity!$D$5:$I$5,2)),0))&gt;0, VLOOKUP(E3, [3]Capacity!$B$5:$I$35, MATCH(CONCATENATE(MAX(IF(VALUE(LEFT([3]Capacity!$D$5:$I$5,2))&lt;E5,VALUE(LEFT([3]Capacity!$D$5:$I$5,2)),0)), " HR Capacity Credit (%)"), [3]Capacity!$B$5:$I$5, 0),0), 0)+(VLOOKUP(E3, [3]Capacity!$B$5:$I$35, MATCH(CONCATENATE(MIN(IF(VALUE(LEFT([3]Capacity!$D$5:$I$5,2))&gt;=E5,VALUE(LEFT([3]Capacity!$D$5:$I$5,2)),MAX(VALUE(LEFT([3]Capacity!$D$5:$I$5,2))))), " HR Capacity Credit (%)"), [3]Capacity!$B$5:$I$5, 0),0)-IF(MAX(IF(VALUE(LEFT([3]Capacity!$D$5:$I$5,2))&lt;E5,VALUE(LEFT([3]Capacity!$D$5:$I$5,2)),0))&gt;0, VLOOKUP(E3, [3]Capacity!$B$5:$I$35, MATCH(CONCATENATE(MAX(IF(VALUE(LEFT([3]Capacity!$D$5:$I$5,2))&lt;E5,VALUE(LEFT([3]Capacity!$D$5:$I$5,2)),0)), " HR Capacity Credit (%)"), [3]Capacity!$B$5:$I$5, 0),0), 0))*((E5-MAX(IF(VALUE(LEFT([3]Capacity!$D$5:$I$5,2))&lt;E5,VALUE(LEFT([3]Capacity!$D$5:$I$5,2)),0)))/(MIN(IF(VALUE(LEFT([3]Capacity!$D$5:$I$5,2))&gt;=E5,VALUE(LEFT([3]Capacity!$D$5:$I$5,2)),MAX(VALUE(LEFT([3]Capacity!$D$5:$I$5,2)))))-MAX(IF(VALUE(LEFT([3]Capacity!$D$5:$I$5,2))&lt;E5,VALUE(LEFT([3]Capacity!$D$5:$I$5,2)),0)))),VLOOKUP(E3, [3]Capacity!$B$5:$I$35, MATCH(CONCATENATE(MIN(IF(VALUE(LEFT([3]Capacity!$D$5:$I$5,2))&gt;=E5,VALUE(LEFT([3]Capacity!$D$5:$I$5,2)),MAX(VALUE(LEFT([3]Capacity!$D$5:$I$5,2))))), " HR Capacity Credit (%)"), [3]Capacity!$B$5:$I$5, 0),0))/100)</f>
        <v>5332000</v>
      </c>
      <c r="F16" s="14">
        <f t="array" ref="F16">F4*1000*VLOOKUP(F3,[3]Capacity!$B$5:$I$35,2,0)*(IF(MIN(IF(VALUE(LEFT([3]Capacity!$D$5:$I$5,2))&gt;=F5,VALUE(LEFT([3]Capacity!$D$5:$I$5,2)),MAX(VALUE(LEFT([3]Capacity!$D$5:$I$5,2)))))&gt;MAX(IF(VALUE(LEFT([3]Capacity!$D$5:$I$5,2))&lt;F5,VALUE(LEFT([3]Capacity!$D$5:$I$5,2)),0)),IF(MAX(IF(VALUE(LEFT([3]Capacity!$D$5:$I$5,2))&lt;F5,VALUE(LEFT([3]Capacity!$D$5:$I$5,2)),0))&gt;0, VLOOKUP(F3, [3]Capacity!$B$5:$I$35, MATCH(CONCATENATE(MAX(IF(VALUE(LEFT([3]Capacity!$D$5:$I$5,2))&lt;F5,VALUE(LEFT([3]Capacity!$D$5:$I$5,2)),0)), " HR Capacity Credit (%)"), [3]Capacity!$B$5:$I$5, 0),0), 0)+(VLOOKUP(F3, [3]Capacity!$B$5:$I$35, MATCH(CONCATENATE(MIN(IF(VALUE(LEFT([3]Capacity!$D$5:$I$5,2))&gt;=F5,VALUE(LEFT([3]Capacity!$D$5:$I$5,2)),MAX(VALUE(LEFT([3]Capacity!$D$5:$I$5,2))))), " HR Capacity Credit (%)"), [3]Capacity!$B$5:$I$5, 0),0)-IF(MAX(IF(VALUE(LEFT([3]Capacity!$D$5:$I$5,2))&lt;F5,VALUE(LEFT([3]Capacity!$D$5:$I$5,2)),0))&gt;0, VLOOKUP(F3, [3]Capacity!$B$5:$I$35, MATCH(CONCATENATE(MAX(IF(VALUE(LEFT([3]Capacity!$D$5:$I$5,2))&lt;F5,VALUE(LEFT([3]Capacity!$D$5:$I$5,2)),0)), " HR Capacity Credit (%)"), [3]Capacity!$B$5:$I$5, 0),0), 0))*((F5-MAX(IF(VALUE(LEFT([3]Capacity!$D$5:$I$5,2))&lt;F5,VALUE(LEFT([3]Capacity!$D$5:$I$5,2)),0)))/(MIN(IF(VALUE(LEFT([3]Capacity!$D$5:$I$5,2))&gt;=F5,VALUE(LEFT([3]Capacity!$D$5:$I$5,2)),MAX(VALUE(LEFT([3]Capacity!$D$5:$I$5,2)))))-MAX(IF(VALUE(LEFT([3]Capacity!$D$5:$I$5,2))&lt;F5,VALUE(LEFT([3]Capacity!$D$5:$I$5,2)),0)))),VLOOKUP(F3, [3]Capacity!$B$5:$I$35, MATCH(CONCATENATE(MIN(IF(VALUE(LEFT([3]Capacity!$D$5:$I$5,2))&gt;=F5,VALUE(LEFT([3]Capacity!$D$5:$I$5,2)),MAX(VALUE(LEFT([3]Capacity!$D$5:$I$5,2))))), " HR Capacity Credit (%)"), [3]Capacity!$B$5:$I$5, 0),0))/100)</f>
        <v>5234000</v>
      </c>
      <c r="G16" s="14">
        <f t="array" ref="G16">G4*1000*VLOOKUP(G3,[3]Capacity!$B$5:$I$35,2,0)*(IF(MIN(IF(VALUE(LEFT([3]Capacity!$D$5:$I$5,2))&gt;=G5,VALUE(LEFT([3]Capacity!$D$5:$I$5,2)),MAX(VALUE(LEFT([3]Capacity!$D$5:$I$5,2)))))&gt;MAX(IF(VALUE(LEFT([3]Capacity!$D$5:$I$5,2))&lt;G5,VALUE(LEFT([3]Capacity!$D$5:$I$5,2)),0)),IF(MAX(IF(VALUE(LEFT([3]Capacity!$D$5:$I$5,2))&lt;G5,VALUE(LEFT([3]Capacity!$D$5:$I$5,2)),0))&gt;0, VLOOKUP(G3, [3]Capacity!$B$5:$I$35, MATCH(CONCATENATE(MAX(IF(VALUE(LEFT([3]Capacity!$D$5:$I$5,2))&lt;G5,VALUE(LEFT([3]Capacity!$D$5:$I$5,2)),0)), " HR Capacity Credit (%)"), [3]Capacity!$B$5:$I$5, 0),0), 0)+(VLOOKUP(G3, [3]Capacity!$B$5:$I$35, MATCH(CONCATENATE(MIN(IF(VALUE(LEFT([3]Capacity!$D$5:$I$5,2))&gt;=G5,VALUE(LEFT([3]Capacity!$D$5:$I$5,2)),MAX(VALUE(LEFT([3]Capacity!$D$5:$I$5,2))))), " HR Capacity Credit (%)"), [3]Capacity!$B$5:$I$5, 0),0)-IF(MAX(IF(VALUE(LEFT([3]Capacity!$D$5:$I$5,2))&lt;G5,VALUE(LEFT([3]Capacity!$D$5:$I$5,2)),0))&gt;0, VLOOKUP(G3, [3]Capacity!$B$5:$I$35, MATCH(CONCATENATE(MAX(IF(VALUE(LEFT([3]Capacity!$D$5:$I$5,2))&lt;G5,VALUE(LEFT([3]Capacity!$D$5:$I$5,2)),0)), " HR Capacity Credit (%)"), [3]Capacity!$B$5:$I$5, 0),0), 0))*((G5-MAX(IF(VALUE(LEFT([3]Capacity!$D$5:$I$5,2))&lt;G5,VALUE(LEFT([3]Capacity!$D$5:$I$5,2)),0)))/(MIN(IF(VALUE(LEFT([3]Capacity!$D$5:$I$5,2))&gt;=G5,VALUE(LEFT([3]Capacity!$D$5:$I$5,2)),MAX(VALUE(LEFT([3]Capacity!$D$5:$I$5,2)))))-MAX(IF(VALUE(LEFT([3]Capacity!$D$5:$I$5,2))&lt;G5,VALUE(LEFT([3]Capacity!$D$5:$I$5,2)),0)))),VLOOKUP(G3, [3]Capacity!$B$5:$I$35, MATCH(CONCATENATE(MIN(IF(VALUE(LEFT([3]Capacity!$D$5:$I$5,2))&gt;=G5,VALUE(LEFT([3]Capacity!$D$5:$I$5,2)),MAX(VALUE(LEFT([3]Capacity!$D$5:$I$5,2))))), " HR Capacity Credit (%)"), [3]Capacity!$B$5:$I$5, 0),0))/100)</f>
        <v>5170000</v>
      </c>
      <c r="H16" s="14">
        <f t="array" ref="H16">H4*1000*VLOOKUP(H3,[3]Capacity!$B$5:$I$35,2,0)*(IF(MIN(IF(VALUE(LEFT([3]Capacity!$D$5:$I$5,2))&gt;=H5,VALUE(LEFT([3]Capacity!$D$5:$I$5,2)),MAX(VALUE(LEFT([3]Capacity!$D$5:$I$5,2)))))&gt;MAX(IF(VALUE(LEFT([3]Capacity!$D$5:$I$5,2))&lt;H5,VALUE(LEFT([3]Capacity!$D$5:$I$5,2)),0)),IF(MAX(IF(VALUE(LEFT([3]Capacity!$D$5:$I$5,2))&lt;H5,VALUE(LEFT([3]Capacity!$D$5:$I$5,2)),0))&gt;0, VLOOKUP(H3, [3]Capacity!$B$5:$I$35, MATCH(CONCATENATE(MAX(IF(VALUE(LEFT([3]Capacity!$D$5:$I$5,2))&lt;H5,VALUE(LEFT([3]Capacity!$D$5:$I$5,2)),0)), " HR Capacity Credit (%)"), [3]Capacity!$B$5:$I$5, 0),0), 0)+(VLOOKUP(H3, [3]Capacity!$B$5:$I$35, MATCH(CONCATENATE(MIN(IF(VALUE(LEFT([3]Capacity!$D$5:$I$5,2))&gt;=H5,VALUE(LEFT([3]Capacity!$D$5:$I$5,2)),MAX(VALUE(LEFT([3]Capacity!$D$5:$I$5,2))))), " HR Capacity Credit (%)"), [3]Capacity!$B$5:$I$5, 0),0)-IF(MAX(IF(VALUE(LEFT([3]Capacity!$D$5:$I$5,2))&lt;H5,VALUE(LEFT([3]Capacity!$D$5:$I$5,2)),0))&gt;0, VLOOKUP(H3, [3]Capacity!$B$5:$I$35, MATCH(CONCATENATE(MAX(IF(VALUE(LEFT([3]Capacity!$D$5:$I$5,2))&lt;H5,VALUE(LEFT([3]Capacity!$D$5:$I$5,2)),0)), " HR Capacity Credit (%)"), [3]Capacity!$B$5:$I$5, 0),0), 0))*((H5-MAX(IF(VALUE(LEFT([3]Capacity!$D$5:$I$5,2))&lt;H5,VALUE(LEFT([3]Capacity!$D$5:$I$5,2)),0)))/(MIN(IF(VALUE(LEFT([3]Capacity!$D$5:$I$5,2))&gt;=H5,VALUE(LEFT([3]Capacity!$D$5:$I$5,2)),MAX(VALUE(LEFT([3]Capacity!$D$5:$I$5,2)))))-MAX(IF(VALUE(LEFT([3]Capacity!$D$5:$I$5,2))&lt;H5,VALUE(LEFT([3]Capacity!$D$5:$I$5,2)),0)))),VLOOKUP(H3, [3]Capacity!$B$5:$I$35, MATCH(CONCATENATE(MIN(IF(VALUE(LEFT([3]Capacity!$D$5:$I$5,2))&gt;=H5,VALUE(LEFT([3]Capacity!$D$5:$I$5,2)),MAX(VALUE(LEFT([3]Capacity!$D$5:$I$5,2))))), " HR Capacity Credit (%)"), [3]Capacity!$B$5:$I$5, 0),0))/100)</f>
        <v>5148000</v>
      </c>
      <c r="I16" s="14">
        <f t="array" ref="I16">I4*1000*VLOOKUP(I3,[3]Capacity!$B$5:$I$35,2,0)*(IF(MIN(IF(VALUE(LEFT([3]Capacity!$D$5:$I$5,2))&gt;=I5,VALUE(LEFT([3]Capacity!$D$5:$I$5,2)),MAX(VALUE(LEFT([3]Capacity!$D$5:$I$5,2)))))&gt;MAX(IF(VALUE(LEFT([3]Capacity!$D$5:$I$5,2))&lt;I5,VALUE(LEFT([3]Capacity!$D$5:$I$5,2)),0)),IF(MAX(IF(VALUE(LEFT([3]Capacity!$D$5:$I$5,2))&lt;I5,VALUE(LEFT([3]Capacity!$D$5:$I$5,2)),0))&gt;0, VLOOKUP(I3, [3]Capacity!$B$5:$I$35, MATCH(CONCATENATE(MAX(IF(VALUE(LEFT([3]Capacity!$D$5:$I$5,2))&lt;I5,VALUE(LEFT([3]Capacity!$D$5:$I$5,2)),0)), " HR Capacity Credit (%)"), [3]Capacity!$B$5:$I$5, 0),0), 0)+(VLOOKUP(I3, [3]Capacity!$B$5:$I$35, MATCH(CONCATENATE(MIN(IF(VALUE(LEFT([3]Capacity!$D$5:$I$5,2))&gt;=I5,VALUE(LEFT([3]Capacity!$D$5:$I$5,2)),MAX(VALUE(LEFT([3]Capacity!$D$5:$I$5,2))))), " HR Capacity Credit (%)"), [3]Capacity!$B$5:$I$5, 0),0)-IF(MAX(IF(VALUE(LEFT([3]Capacity!$D$5:$I$5,2))&lt;I5,VALUE(LEFT([3]Capacity!$D$5:$I$5,2)),0))&gt;0, VLOOKUP(I3, [3]Capacity!$B$5:$I$35, MATCH(CONCATENATE(MAX(IF(VALUE(LEFT([3]Capacity!$D$5:$I$5,2))&lt;I5,VALUE(LEFT([3]Capacity!$D$5:$I$5,2)),0)), " HR Capacity Credit (%)"), [3]Capacity!$B$5:$I$5, 0),0), 0))*((I5-MAX(IF(VALUE(LEFT([3]Capacity!$D$5:$I$5,2))&lt;I5,VALUE(LEFT([3]Capacity!$D$5:$I$5,2)),0)))/(MIN(IF(VALUE(LEFT([3]Capacity!$D$5:$I$5,2))&gt;=I5,VALUE(LEFT([3]Capacity!$D$5:$I$5,2)),MAX(VALUE(LEFT([3]Capacity!$D$5:$I$5,2)))))-MAX(IF(VALUE(LEFT([3]Capacity!$D$5:$I$5,2))&lt;I5,VALUE(LEFT([3]Capacity!$D$5:$I$5,2)),0)))),VLOOKUP(I3, [3]Capacity!$B$5:$I$35, MATCH(CONCATENATE(MIN(IF(VALUE(LEFT([3]Capacity!$D$5:$I$5,2))&gt;=I5,VALUE(LEFT([3]Capacity!$D$5:$I$5,2)),MAX(VALUE(LEFT([3]Capacity!$D$5:$I$5,2))))), " HR Capacity Credit (%)"), [3]Capacity!$B$5:$I$5, 0),0))/100)</f>
        <v>5166000</v>
      </c>
      <c r="J16" s="14">
        <f t="array" ref="J16">J4*1000*VLOOKUP(J3,[3]Capacity!$B$5:$I$35,2,0)*(IF(MIN(IF(VALUE(LEFT([3]Capacity!$D$5:$I$5,2))&gt;=J5,VALUE(LEFT([3]Capacity!$D$5:$I$5,2)),MAX(VALUE(LEFT([3]Capacity!$D$5:$I$5,2)))))&gt;MAX(IF(VALUE(LEFT([3]Capacity!$D$5:$I$5,2))&lt;J5,VALUE(LEFT([3]Capacity!$D$5:$I$5,2)),0)),IF(MAX(IF(VALUE(LEFT([3]Capacity!$D$5:$I$5,2))&lt;J5,VALUE(LEFT([3]Capacity!$D$5:$I$5,2)),0))&gt;0, VLOOKUP(J3, [3]Capacity!$B$5:$I$35, MATCH(CONCATENATE(MAX(IF(VALUE(LEFT([3]Capacity!$D$5:$I$5,2))&lt;J5,VALUE(LEFT([3]Capacity!$D$5:$I$5,2)),0)), " HR Capacity Credit (%)"), [3]Capacity!$B$5:$I$5, 0),0), 0)+(VLOOKUP(J3, [3]Capacity!$B$5:$I$35, MATCH(CONCATENATE(MIN(IF(VALUE(LEFT([3]Capacity!$D$5:$I$5,2))&gt;=J5,VALUE(LEFT([3]Capacity!$D$5:$I$5,2)),MAX(VALUE(LEFT([3]Capacity!$D$5:$I$5,2))))), " HR Capacity Credit (%)"), [3]Capacity!$B$5:$I$5, 0),0)-IF(MAX(IF(VALUE(LEFT([3]Capacity!$D$5:$I$5,2))&lt;J5,VALUE(LEFT([3]Capacity!$D$5:$I$5,2)),0))&gt;0, VLOOKUP(J3, [3]Capacity!$B$5:$I$35, MATCH(CONCATENATE(MAX(IF(VALUE(LEFT([3]Capacity!$D$5:$I$5,2))&lt;J5,VALUE(LEFT([3]Capacity!$D$5:$I$5,2)),0)), " HR Capacity Credit (%)"), [3]Capacity!$B$5:$I$5, 0),0), 0))*((J5-MAX(IF(VALUE(LEFT([3]Capacity!$D$5:$I$5,2))&lt;J5,VALUE(LEFT([3]Capacity!$D$5:$I$5,2)),0)))/(MIN(IF(VALUE(LEFT([3]Capacity!$D$5:$I$5,2))&gt;=J5,VALUE(LEFT([3]Capacity!$D$5:$I$5,2)),MAX(VALUE(LEFT([3]Capacity!$D$5:$I$5,2)))))-MAX(IF(VALUE(LEFT([3]Capacity!$D$5:$I$5,2))&lt;J5,VALUE(LEFT([3]Capacity!$D$5:$I$5,2)),0)))),VLOOKUP(J3, [3]Capacity!$B$5:$I$35, MATCH(CONCATENATE(MIN(IF(VALUE(LEFT([3]Capacity!$D$5:$I$5,2))&gt;=J5,VALUE(LEFT([3]Capacity!$D$5:$I$5,2)),MAX(VALUE(LEFT([3]Capacity!$D$5:$I$5,2))))), " HR Capacity Credit (%)"), [3]Capacity!$B$5:$I$5, 0),0))/100)</f>
        <v>5182000</v>
      </c>
      <c r="K16" s="14">
        <f t="array" ref="K16">K4*1000*VLOOKUP(K3,[3]Capacity!$B$5:$I$35,2,0)*(IF(MIN(IF(VALUE(LEFT([3]Capacity!$D$5:$I$5,2))&gt;=K5,VALUE(LEFT([3]Capacity!$D$5:$I$5,2)),MAX(VALUE(LEFT([3]Capacity!$D$5:$I$5,2)))))&gt;MAX(IF(VALUE(LEFT([3]Capacity!$D$5:$I$5,2))&lt;K5,VALUE(LEFT([3]Capacity!$D$5:$I$5,2)),0)),IF(MAX(IF(VALUE(LEFT([3]Capacity!$D$5:$I$5,2))&lt;K5,VALUE(LEFT([3]Capacity!$D$5:$I$5,2)),0))&gt;0, VLOOKUP(K3, [3]Capacity!$B$5:$I$35, MATCH(CONCATENATE(MAX(IF(VALUE(LEFT([3]Capacity!$D$5:$I$5,2))&lt;K5,VALUE(LEFT([3]Capacity!$D$5:$I$5,2)),0)), " HR Capacity Credit (%)"), [3]Capacity!$B$5:$I$5, 0),0), 0)+(VLOOKUP(K3, [3]Capacity!$B$5:$I$35, MATCH(CONCATENATE(MIN(IF(VALUE(LEFT([3]Capacity!$D$5:$I$5,2))&gt;=K5,VALUE(LEFT([3]Capacity!$D$5:$I$5,2)),MAX(VALUE(LEFT([3]Capacity!$D$5:$I$5,2))))), " HR Capacity Credit (%)"), [3]Capacity!$B$5:$I$5, 0),0)-IF(MAX(IF(VALUE(LEFT([3]Capacity!$D$5:$I$5,2))&lt;K5,VALUE(LEFT([3]Capacity!$D$5:$I$5,2)),0))&gt;0, VLOOKUP(K3, [3]Capacity!$B$5:$I$35, MATCH(CONCATENATE(MAX(IF(VALUE(LEFT([3]Capacity!$D$5:$I$5,2))&lt;K5,VALUE(LEFT([3]Capacity!$D$5:$I$5,2)),0)), " HR Capacity Credit (%)"), [3]Capacity!$B$5:$I$5, 0),0), 0))*((K5-MAX(IF(VALUE(LEFT([3]Capacity!$D$5:$I$5,2))&lt;K5,VALUE(LEFT([3]Capacity!$D$5:$I$5,2)),0)))/(MIN(IF(VALUE(LEFT([3]Capacity!$D$5:$I$5,2))&gt;=K5,VALUE(LEFT([3]Capacity!$D$5:$I$5,2)),MAX(VALUE(LEFT([3]Capacity!$D$5:$I$5,2)))))-MAX(IF(VALUE(LEFT([3]Capacity!$D$5:$I$5,2))&lt;K5,VALUE(LEFT([3]Capacity!$D$5:$I$5,2)),0)))),VLOOKUP(K3, [3]Capacity!$B$5:$I$35, MATCH(CONCATENATE(MIN(IF(VALUE(LEFT([3]Capacity!$D$5:$I$5,2))&gt;=K5,VALUE(LEFT([3]Capacity!$D$5:$I$5,2)),MAX(VALUE(LEFT([3]Capacity!$D$5:$I$5,2))))), " HR Capacity Credit (%)"), [3]Capacity!$B$5:$I$5, 0),0))/100)</f>
        <v>5206000</v>
      </c>
      <c r="L16" s="14">
        <f t="array" ref="L16">L4*1000*VLOOKUP(L3,[3]Capacity!$B$5:$I$35,2,0)*(IF(MIN(IF(VALUE(LEFT([3]Capacity!$D$5:$I$5,2))&gt;=L5,VALUE(LEFT([3]Capacity!$D$5:$I$5,2)),MAX(VALUE(LEFT([3]Capacity!$D$5:$I$5,2)))))&gt;MAX(IF(VALUE(LEFT([3]Capacity!$D$5:$I$5,2))&lt;L5,VALUE(LEFT([3]Capacity!$D$5:$I$5,2)),0)),IF(MAX(IF(VALUE(LEFT([3]Capacity!$D$5:$I$5,2))&lt;L5,VALUE(LEFT([3]Capacity!$D$5:$I$5,2)),0))&gt;0, VLOOKUP(L3, [3]Capacity!$B$5:$I$35, MATCH(CONCATENATE(MAX(IF(VALUE(LEFT([3]Capacity!$D$5:$I$5,2))&lt;L5,VALUE(LEFT([3]Capacity!$D$5:$I$5,2)),0)), " HR Capacity Credit (%)"), [3]Capacity!$B$5:$I$5, 0),0), 0)+(VLOOKUP(L3, [3]Capacity!$B$5:$I$35, MATCH(CONCATENATE(MIN(IF(VALUE(LEFT([3]Capacity!$D$5:$I$5,2))&gt;=L5,VALUE(LEFT([3]Capacity!$D$5:$I$5,2)),MAX(VALUE(LEFT([3]Capacity!$D$5:$I$5,2))))), " HR Capacity Credit (%)"), [3]Capacity!$B$5:$I$5, 0),0)-IF(MAX(IF(VALUE(LEFT([3]Capacity!$D$5:$I$5,2))&lt;L5,VALUE(LEFT([3]Capacity!$D$5:$I$5,2)),0))&gt;0, VLOOKUP(L3, [3]Capacity!$B$5:$I$35, MATCH(CONCATENATE(MAX(IF(VALUE(LEFT([3]Capacity!$D$5:$I$5,2))&lt;L5,VALUE(LEFT([3]Capacity!$D$5:$I$5,2)),0)), " HR Capacity Credit (%)"), [3]Capacity!$B$5:$I$5, 0),0), 0))*((L5-MAX(IF(VALUE(LEFT([3]Capacity!$D$5:$I$5,2))&lt;L5,VALUE(LEFT([3]Capacity!$D$5:$I$5,2)),0)))/(MIN(IF(VALUE(LEFT([3]Capacity!$D$5:$I$5,2))&gt;=L5,VALUE(LEFT([3]Capacity!$D$5:$I$5,2)),MAX(VALUE(LEFT([3]Capacity!$D$5:$I$5,2)))))-MAX(IF(VALUE(LEFT([3]Capacity!$D$5:$I$5,2))&lt;L5,VALUE(LEFT([3]Capacity!$D$5:$I$5,2)),0)))),VLOOKUP(L3, [3]Capacity!$B$5:$I$35, MATCH(CONCATENATE(MIN(IF(VALUE(LEFT([3]Capacity!$D$5:$I$5,2))&gt;=L5,VALUE(LEFT([3]Capacity!$D$5:$I$5,2)),MAX(VALUE(LEFT([3]Capacity!$D$5:$I$5,2))))), " HR Capacity Credit (%)"), [3]Capacity!$B$5:$I$5, 0),0))/100)</f>
        <v>5228000</v>
      </c>
      <c r="M16" s="14">
        <f t="array" ref="M16">M4*1000*VLOOKUP(M3,[3]Capacity!$B$5:$I$35,2,0)*(IF(MIN(IF(VALUE(LEFT([3]Capacity!$D$5:$I$5,2))&gt;=M5,VALUE(LEFT([3]Capacity!$D$5:$I$5,2)),MAX(VALUE(LEFT([3]Capacity!$D$5:$I$5,2)))))&gt;MAX(IF(VALUE(LEFT([3]Capacity!$D$5:$I$5,2))&lt;M5,VALUE(LEFT([3]Capacity!$D$5:$I$5,2)),0)),IF(MAX(IF(VALUE(LEFT([3]Capacity!$D$5:$I$5,2))&lt;M5,VALUE(LEFT([3]Capacity!$D$5:$I$5,2)),0))&gt;0, VLOOKUP(M3, [3]Capacity!$B$5:$I$35, MATCH(CONCATENATE(MAX(IF(VALUE(LEFT([3]Capacity!$D$5:$I$5,2))&lt;M5,VALUE(LEFT([3]Capacity!$D$5:$I$5,2)),0)), " HR Capacity Credit (%)"), [3]Capacity!$B$5:$I$5, 0),0), 0)+(VLOOKUP(M3, [3]Capacity!$B$5:$I$35, MATCH(CONCATENATE(MIN(IF(VALUE(LEFT([3]Capacity!$D$5:$I$5,2))&gt;=M5,VALUE(LEFT([3]Capacity!$D$5:$I$5,2)),MAX(VALUE(LEFT([3]Capacity!$D$5:$I$5,2))))), " HR Capacity Credit (%)"), [3]Capacity!$B$5:$I$5, 0),0)-IF(MAX(IF(VALUE(LEFT([3]Capacity!$D$5:$I$5,2))&lt;M5,VALUE(LEFT([3]Capacity!$D$5:$I$5,2)),0))&gt;0, VLOOKUP(M3, [3]Capacity!$B$5:$I$35, MATCH(CONCATENATE(MAX(IF(VALUE(LEFT([3]Capacity!$D$5:$I$5,2))&lt;M5,VALUE(LEFT([3]Capacity!$D$5:$I$5,2)),0)), " HR Capacity Credit (%)"), [3]Capacity!$B$5:$I$5, 0),0), 0))*((M5-MAX(IF(VALUE(LEFT([3]Capacity!$D$5:$I$5,2))&lt;M5,VALUE(LEFT([3]Capacity!$D$5:$I$5,2)),0)))/(MIN(IF(VALUE(LEFT([3]Capacity!$D$5:$I$5,2))&gt;=M5,VALUE(LEFT([3]Capacity!$D$5:$I$5,2)),MAX(VALUE(LEFT([3]Capacity!$D$5:$I$5,2)))))-MAX(IF(VALUE(LEFT([3]Capacity!$D$5:$I$5,2))&lt;M5,VALUE(LEFT([3]Capacity!$D$5:$I$5,2)),0)))),VLOOKUP(M3, [3]Capacity!$B$5:$I$35, MATCH(CONCATENATE(MIN(IF(VALUE(LEFT([3]Capacity!$D$5:$I$5,2))&gt;=M5,VALUE(LEFT([3]Capacity!$D$5:$I$5,2)),MAX(VALUE(LEFT([3]Capacity!$D$5:$I$5,2))))), " HR Capacity Credit (%)"), [3]Capacity!$B$5:$I$5, 0),0))/100)</f>
        <v>5244000</v>
      </c>
      <c r="N16" s="14">
        <f t="array" ref="N16">N4*1000*VLOOKUP(N3,[3]Capacity!$B$5:$I$35,2,0)*(IF(MIN(IF(VALUE(LEFT([3]Capacity!$D$5:$I$5,2))&gt;=N5,VALUE(LEFT([3]Capacity!$D$5:$I$5,2)),MAX(VALUE(LEFT([3]Capacity!$D$5:$I$5,2)))))&gt;MAX(IF(VALUE(LEFT([3]Capacity!$D$5:$I$5,2))&lt;N5,VALUE(LEFT([3]Capacity!$D$5:$I$5,2)),0)),IF(MAX(IF(VALUE(LEFT([3]Capacity!$D$5:$I$5,2))&lt;N5,VALUE(LEFT([3]Capacity!$D$5:$I$5,2)),0))&gt;0, VLOOKUP(N3, [3]Capacity!$B$5:$I$35, MATCH(CONCATENATE(MAX(IF(VALUE(LEFT([3]Capacity!$D$5:$I$5,2))&lt;N5,VALUE(LEFT([3]Capacity!$D$5:$I$5,2)),0)), " HR Capacity Credit (%)"), [3]Capacity!$B$5:$I$5, 0),0), 0)+(VLOOKUP(N3, [3]Capacity!$B$5:$I$35, MATCH(CONCATENATE(MIN(IF(VALUE(LEFT([3]Capacity!$D$5:$I$5,2))&gt;=N5,VALUE(LEFT([3]Capacity!$D$5:$I$5,2)),MAX(VALUE(LEFT([3]Capacity!$D$5:$I$5,2))))), " HR Capacity Credit (%)"), [3]Capacity!$B$5:$I$5, 0),0)-IF(MAX(IF(VALUE(LEFT([3]Capacity!$D$5:$I$5,2))&lt;N5,VALUE(LEFT([3]Capacity!$D$5:$I$5,2)),0))&gt;0, VLOOKUP(N3, [3]Capacity!$B$5:$I$35, MATCH(CONCATENATE(MAX(IF(VALUE(LEFT([3]Capacity!$D$5:$I$5,2))&lt;N5,VALUE(LEFT([3]Capacity!$D$5:$I$5,2)),0)), " HR Capacity Credit (%)"), [3]Capacity!$B$5:$I$5, 0),0), 0))*((N5-MAX(IF(VALUE(LEFT([3]Capacity!$D$5:$I$5,2))&lt;N5,VALUE(LEFT([3]Capacity!$D$5:$I$5,2)),0)))/(MIN(IF(VALUE(LEFT([3]Capacity!$D$5:$I$5,2))&gt;=N5,VALUE(LEFT([3]Capacity!$D$5:$I$5,2)),MAX(VALUE(LEFT([3]Capacity!$D$5:$I$5,2)))))-MAX(IF(VALUE(LEFT([3]Capacity!$D$5:$I$5,2))&lt;N5,VALUE(LEFT([3]Capacity!$D$5:$I$5,2)),0)))),VLOOKUP(N3, [3]Capacity!$B$5:$I$35, MATCH(CONCATENATE(MIN(IF(VALUE(LEFT([3]Capacity!$D$5:$I$5,2))&gt;=N5,VALUE(LEFT([3]Capacity!$D$5:$I$5,2)),MAX(VALUE(LEFT([3]Capacity!$D$5:$I$5,2))))), " HR Capacity Credit (%)"), [3]Capacity!$B$5:$I$5, 0),0))/100)</f>
        <v>5268000</v>
      </c>
      <c r="O16" s="14">
        <f t="array" ref="O16">O4*1000*VLOOKUP(O3,[3]Capacity!$B$5:$I$35,2,0)*(IF(MIN(IF(VALUE(LEFT([3]Capacity!$D$5:$I$5,2))&gt;=O5,VALUE(LEFT([3]Capacity!$D$5:$I$5,2)),MAX(VALUE(LEFT([3]Capacity!$D$5:$I$5,2)))))&gt;MAX(IF(VALUE(LEFT([3]Capacity!$D$5:$I$5,2))&lt;O5,VALUE(LEFT([3]Capacity!$D$5:$I$5,2)),0)),IF(MAX(IF(VALUE(LEFT([3]Capacity!$D$5:$I$5,2))&lt;O5,VALUE(LEFT([3]Capacity!$D$5:$I$5,2)),0))&gt;0, VLOOKUP(O3, [3]Capacity!$B$5:$I$35, MATCH(CONCATENATE(MAX(IF(VALUE(LEFT([3]Capacity!$D$5:$I$5,2))&lt;O5,VALUE(LEFT([3]Capacity!$D$5:$I$5,2)),0)), " HR Capacity Credit (%)"), [3]Capacity!$B$5:$I$5, 0),0), 0)+(VLOOKUP(O3, [3]Capacity!$B$5:$I$35, MATCH(CONCATENATE(MIN(IF(VALUE(LEFT([3]Capacity!$D$5:$I$5,2))&gt;=O5,VALUE(LEFT([3]Capacity!$D$5:$I$5,2)),MAX(VALUE(LEFT([3]Capacity!$D$5:$I$5,2))))), " HR Capacity Credit (%)"), [3]Capacity!$B$5:$I$5, 0),0)-IF(MAX(IF(VALUE(LEFT([3]Capacity!$D$5:$I$5,2))&lt;O5,VALUE(LEFT([3]Capacity!$D$5:$I$5,2)),0))&gt;0, VLOOKUP(O3, [3]Capacity!$B$5:$I$35, MATCH(CONCATENATE(MAX(IF(VALUE(LEFT([3]Capacity!$D$5:$I$5,2))&lt;O5,VALUE(LEFT([3]Capacity!$D$5:$I$5,2)),0)), " HR Capacity Credit (%)"), [3]Capacity!$B$5:$I$5, 0),0), 0))*((O5-MAX(IF(VALUE(LEFT([3]Capacity!$D$5:$I$5,2))&lt;O5,VALUE(LEFT([3]Capacity!$D$5:$I$5,2)),0)))/(MIN(IF(VALUE(LEFT([3]Capacity!$D$5:$I$5,2))&gt;=O5,VALUE(LEFT([3]Capacity!$D$5:$I$5,2)),MAX(VALUE(LEFT([3]Capacity!$D$5:$I$5,2)))))-MAX(IF(VALUE(LEFT([3]Capacity!$D$5:$I$5,2))&lt;O5,VALUE(LEFT([3]Capacity!$D$5:$I$5,2)),0)))),VLOOKUP(O3, [3]Capacity!$B$5:$I$35, MATCH(CONCATENATE(MIN(IF(VALUE(LEFT([3]Capacity!$D$5:$I$5,2))&gt;=O5,VALUE(LEFT([3]Capacity!$D$5:$I$5,2)),MAX(VALUE(LEFT([3]Capacity!$D$5:$I$5,2))))), " HR Capacity Credit (%)"), [3]Capacity!$B$5:$I$5, 0),0))/100)</f>
        <v>5344000</v>
      </c>
      <c r="P16" s="14">
        <f t="array" ref="P16">P4*1000*VLOOKUP(P3,[3]Capacity!$B$5:$I$35,2,0)*(IF(MIN(IF(VALUE(LEFT([3]Capacity!$D$5:$I$5,2))&gt;=P5,VALUE(LEFT([3]Capacity!$D$5:$I$5,2)),MAX(VALUE(LEFT([3]Capacity!$D$5:$I$5,2)))))&gt;MAX(IF(VALUE(LEFT([3]Capacity!$D$5:$I$5,2))&lt;P5,VALUE(LEFT([3]Capacity!$D$5:$I$5,2)),0)),IF(MAX(IF(VALUE(LEFT([3]Capacity!$D$5:$I$5,2))&lt;P5,VALUE(LEFT([3]Capacity!$D$5:$I$5,2)),0))&gt;0, VLOOKUP(P3, [3]Capacity!$B$5:$I$35, MATCH(CONCATENATE(MAX(IF(VALUE(LEFT([3]Capacity!$D$5:$I$5,2))&lt;P5,VALUE(LEFT([3]Capacity!$D$5:$I$5,2)),0)), " HR Capacity Credit (%)"), [3]Capacity!$B$5:$I$5, 0),0), 0)+(VLOOKUP(P3, [3]Capacity!$B$5:$I$35, MATCH(CONCATENATE(MIN(IF(VALUE(LEFT([3]Capacity!$D$5:$I$5,2))&gt;=P5,VALUE(LEFT([3]Capacity!$D$5:$I$5,2)),MAX(VALUE(LEFT([3]Capacity!$D$5:$I$5,2))))), " HR Capacity Credit (%)"), [3]Capacity!$B$5:$I$5, 0),0)-IF(MAX(IF(VALUE(LEFT([3]Capacity!$D$5:$I$5,2))&lt;P5,VALUE(LEFT([3]Capacity!$D$5:$I$5,2)),0))&gt;0, VLOOKUP(P3, [3]Capacity!$B$5:$I$35, MATCH(CONCATENATE(MAX(IF(VALUE(LEFT([3]Capacity!$D$5:$I$5,2))&lt;P5,VALUE(LEFT([3]Capacity!$D$5:$I$5,2)),0)), " HR Capacity Credit (%)"), [3]Capacity!$B$5:$I$5, 0),0), 0))*((P5-MAX(IF(VALUE(LEFT([3]Capacity!$D$5:$I$5,2))&lt;P5,VALUE(LEFT([3]Capacity!$D$5:$I$5,2)),0)))/(MIN(IF(VALUE(LEFT([3]Capacity!$D$5:$I$5,2))&gt;=P5,VALUE(LEFT([3]Capacity!$D$5:$I$5,2)),MAX(VALUE(LEFT([3]Capacity!$D$5:$I$5,2)))))-MAX(IF(VALUE(LEFT([3]Capacity!$D$5:$I$5,2))&lt;P5,VALUE(LEFT([3]Capacity!$D$5:$I$5,2)),0)))),VLOOKUP(P3, [3]Capacity!$B$5:$I$35, MATCH(CONCATENATE(MIN(IF(VALUE(LEFT([3]Capacity!$D$5:$I$5,2))&gt;=P5,VALUE(LEFT([3]Capacity!$D$5:$I$5,2)),MAX(VALUE(LEFT([3]Capacity!$D$5:$I$5,2))))), " HR Capacity Credit (%)"), [3]Capacity!$B$5:$I$5, 0),0))/100)</f>
        <v>5428000</v>
      </c>
      <c r="Q16" s="14">
        <f t="array" ref="Q16">Q4*1000*VLOOKUP(Q3,[3]Capacity!$B$5:$I$35,2,0)*(IF(MIN(IF(VALUE(LEFT([3]Capacity!$D$5:$I$5,2))&gt;=Q5,VALUE(LEFT([3]Capacity!$D$5:$I$5,2)),MAX(VALUE(LEFT([3]Capacity!$D$5:$I$5,2)))))&gt;MAX(IF(VALUE(LEFT([3]Capacity!$D$5:$I$5,2))&lt;Q5,VALUE(LEFT([3]Capacity!$D$5:$I$5,2)),0)),IF(MAX(IF(VALUE(LEFT([3]Capacity!$D$5:$I$5,2))&lt;Q5,VALUE(LEFT([3]Capacity!$D$5:$I$5,2)),0))&gt;0, VLOOKUP(Q3, [3]Capacity!$B$5:$I$35, MATCH(CONCATENATE(MAX(IF(VALUE(LEFT([3]Capacity!$D$5:$I$5,2))&lt;Q5,VALUE(LEFT([3]Capacity!$D$5:$I$5,2)),0)), " HR Capacity Credit (%)"), [3]Capacity!$B$5:$I$5, 0),0), 0)+(VLOOKUP(Q3, [3]Capacity!$B$5:$I$35, MATCH(CONCATENATE(MIN(IF(VALUE(LEFT([3]Capacity!$D$5:$I$5,2))&gt;=Q5,VALUE(LEFT([3]Capacity!$D$5:$I$5,2)),MAX(VALUE(LEFT([3]Capacity!$D$5:$I$5,2))))), " HR Capacity Credit (%)"), [3]Capacity!$B$5:$I$5, 0),0)-IF(MAX(IF(VALUE(LEFT([3]Capacity!$D$5:$I$5,2))&lt;Q5,VALUE(LEFT([3]Capacity!$D$5:$I$5,2)),0))&gt;0, VLOOKUP(Q3, [3]Capacity!$B$5:$I$35, MATCH(CONCATENATE(MAX(IF(VALUE(LEFT([3]Capacity!$D$5:$I$5,2))&lt;Q5,VALUE(LEFT([3]Capacity!$D$5:$I$5,2)),0)), " HR Capacity Credit (%)"), [3]Capacity!$B$5:$I$5, 0),0), 0))*((Q5-MAX(IF(VALUE(LEFT([3]Capacity!$D$5:$I$5,2))&lt;Q5,VALUE(LEFT([3]Capacity!$D$5:$I$5,2)),0)))/(MIN(IF(VALUE(LEFT([3]Capacity!$D$5:$I$5,2))&gt;=Q5,VALUE(LEFT([3]Capacity!$D$5:$I$5,2)),MAX(VALUE(LEFT([3]Capacity!$D$5:$I$5,2)))))-MAX(IF(VALUE(LEFT([3]Capacity!$D$5:$I$5,2))&lt;Q5,VALUE(LEFT([3]Capacity!$D$5:$I$5,2)),0)))),VLOOKUP(Q3, [3]Capacity!$B$5:$I$35, MATCH(CONCATENATE(MIN(IF(VALUE(LEFT([3]Capacity!$D$5:$I$5,2))&gt;=Q5,VALUE(LEFT([3]Capacity!$D$5:$I$5,2)),MAX(VALUE(LEFT([3]Capacity!$D$5:$I$5,2))))), " HR Capacity Credit (%)"), [3]Capacity!$B$5:$I$5, 0),0))/100)</f>
        <v>5500000</v>
      </c>
      <c r="R16" s="14">
        <f t="array" ref="R16">R4*1000*VLOOKUP(R3,[3]Capacity!$B$5:$I$35,2,0)*(IF(MIN(IF(VALUE(LEFT([3]Capacity!$D$5:$I$5,2))&gt;=R5,VALUE(LEFT([3]Capacity!$D$5:$I$5,2)),MAX(VALUE(LEFT([3]Capacity!$D$5:$I$5,2)))))&gt;MAX(IF(VALUE(LEFT([3]Capacity!$D$5:$I$5,2))&lt;R5,VALUE(LEFT([3]Capacity!$D$5:$I$5,2)),0)),IF(MAX(IF(VALUE(LEFT([3]Capacity!$D$5:$I$5,2))&lt;R5,VALUE(LEFT([3]Capacity!$D$5:$I$5,2)),0))&gt;0, VLOOKUP(R3, [3]Capacity!$B$5:$I$35, MATCH(CONCATENATE(MAX(IF(VALUE(LEFT([3]Capacity!$D$5:$I$5,2))&lt;R5,VALUE(LEFT([3]Capacity!$D$5:$I$5,2)),0)), " HR Capacity Credit (%)"), [3]Capacity!$B$5:$I$5, 0),0), 0)+(VLOOKUP(R3, [3]Capacity!$B$5:$I$35, MATCH(CONCATENATE(MIN(IF(VALUE(LEFT([3]Capacity!$D$5:$I$5,2))&gt;=R5,VALUE(LEFT([3]Capacity!$D$5:$I$5,2)),MAX(VALUE(LEFT([3]Capacity!$D$5:$I$5,2))))), " HR Capacity Credit (%)"), [3]Capacity!$B$5:$I$5, 0),0)-IF(MAX(IF(VALUE(LEFT([3]Capacity!$D$5:$I$5,2))&lt;R5,VALUE(LEFT([3]Capacity!$D$5:$I$5,2)),0))&gt;0, VLOOKUP(R3, [3]Capacity!$B$5:$I$35, MATCH(CONCATENATE(MAX(IF(VALUE(LEFT([3]Capacity!$D$5:$I$5,2))&lt;R5,VALUE(LEFT([3]Capacity!$D$5:$I$5,2)),0)), " HR Capacity Credit (%)"), [3]Capacity!$B$5:$I$5, 0),0), 0))*((R5-MAX(IF(VALUE(LEFT([3]Capacity!$D$5:$I$5,2))&lt;R5,VALUE(LEFT([3]Capacity!$D$5:$I$5,2)),0)))/(MIN(IF(VALUE(LEFT([3]Capacity!$D$5:$I$5,2))&gt;=R5,VALUE(LEFT([3]Capacity!$D$5:$I$5,2)),MAX(VALUE(LEFT([3]Capacity!$D$5:$I$5,2)))))-MAX(IF(VALUE(LEFT([3]Capacity!$D$5:$I$5,2))&lt;R5,VALUE(LEFT([3]Capacity!$D$5:$I$5,2)),0)))),VLOOKUP(R3, [3]Capacity!$B$5:$I$35, MATCH(CONCATENATE(MIN(IF(VALUE(LEFT([3]Capacity!$D$5:$I$5,2))&gt;=R5,VALUE(LEFT([3]Capacity!$D$5:$I$5,2)),MAX(VALUE(LEFT([3]Capacity!$D$5:$I$5,2))))), " HR Capacity Credit (%)"), [3]Capacity!$B$5:$I$5, 0),0))/100)</f>
        <v>5578000</v>
      </c>
      <c r="S16" s="14">
        <f t="array" ref="S16">S4*1000*VLOOKUP(S3,[3]Capacity!$B$5:$I$35,2,0)*(IF(MIN(IF(VALUE(LEFT([3]Capacity!$D$5:$I$5,2))&gt;=S5,VALUE(LEFT([3]Capacity!$D$5:$I$5,2)),MAX(VALUE(LEFT([3]Capacity!$D$5:$I$5,2)))))&gt;MAX(IF(VALUE(LEFT([3]Capacity!$D$5:$I$5,2))&lt;S5,VALUE(LEFT([3]Capacity!$D$5:$I$5,2)),0)),IF(MAX(IF(VALUE(LEFT([3]Capacity!$D$5:$I$5,2))&lt;S5,VALUE(LEFT([3]Capacity!$D$5:$I$5,2)),0))&gt;0, VLOOKUP(S3, [3]Capacity!$B$5:$I$35, MATCH(CONCATENATE(MAX(IF(VALUE(LEFT([3]Capacity!$D$5:$I$5,2))&lt;S5,VALUE(LEFT([3]Capacity!$D$5:$I$5,2)),0)), " HR Capacity Credit (%)"), [3]Capacity!$B$5:$I$5, 0),0), 0)+(VLOOKUP(S3, [3]Capacity!$B$5:$I$35, MATCH(CONCATENATE(MIN(IF(VALUE(LEFT([3]Capacity!$D$5:$I$5,2))&gt;=S5,VALUE(LEFT([3]Capacity!$D$5:$I$5,2)),MAX(VALUE(LEFT([3]Capacity!$D$5:$I$5,2))))), " HR Capacity Credit (%)"), [3]Capacity!$B$5:$I$5, 0),0)-IF(MAX(IF(VALUE(LEFT([3]Capacity!$D$5:$I$5,2))&lt;S5,VALUE(LEFT([3]Capacity!$D$5:$I$5,2)),0))&gt;0, VLOOKUP(S3, [3]Capacity!$B$5:$I$35, MATCH(CONCATENATE(MAX(IF(VALUE(LEFT([3]Capacity!$D$5:$I$5,2))&lt;S5,VALUE(LEFT([3]Capacity!$D$5:$I$5,2)),0)), " HR Capacity Credit (%)"), [3]Capacity!$B$5:$I$5, 0),0), 0))*((S5-MAX(IF(VALUE(LEFT([3]Capacity!$D$5:$I$5,2))&lt;S5,VALUE(LEFT([3]Capacity!$D$5:$I$5,2)),0)))/(MIN(IF(VALUE(LEFT([3]Capacity!$D$5:$I$5,2))&gt;=S5,VALUE(LEFT([3]Capacity!$D$5:$I$5,2)),MAX(VALUE(LEFT([3]Capacity!$D$5:$I$5,2)))))-MAX(IF(VALUE(LEFT([3]Capacity!$D$5:$I$5,2))&lt;S5,VALUE(LEFT([3]Capacity!$D$5:$I$5,2)),0)))),VLOOKUP(S3, [3]Capacity!$B$5:$I$35, MATCH(CONCATENATE(MIN(IF(VALUE(LEFT([3]Capacity!$D$5:$I$5,2))&gt;=S5,VALUE(LEFT([3]Capacity!$D$5:$I$5,2)),MAX(VALUE(LEFT([3]Capacity!$D$5:$I$5,2))))), " HR Capacity Credit (%)"), [3]Capacity!$B$5:$I$5, 0),0))/100)</f>
        <v>5658000</v>
      </c>
      <c r="T16" s="14">
        <f t="array" ref="T16">T4*1000*VLOOKUP(T3,[3]Capacity!$B$5:$I$35,2,0)*(IF(MIN(IF(VALUE(LEFT([3]Capacity!$D$5:$I$5,2))&gt;=T5,VALUE(LEFT([3]Capacity!$D$5:$I$5,2)),MAX(VALUE(LEFT([3]Capacity!$D$5:$I$5,2)))))&gt;MAX(IF(VALUE(LEFT([3]Capacity!$D$5:$I$5,2))&lt;T5,VALUE(LEFT([3]Capacity!$D$5:$I$5,2)),0)),IF(MAX(IF(VALUE(LEFT([3]Capacity!$D$5:$I$5,2))&lt;T5,VALUE(LEFT([3]Capacity!$D$5:$I$5,2)),0))&gt;0, VLOOKUP(T3, [3]Capacity!$B$5:$I$35, MATCH(CONCATENATE(MAX(IF(VALUE(LEFT([3]Capacity!$D$5:$I$5,2))&lt;T5,VALUE(LEFT([3]Capacity!$D$5:$I$5,2)),0)), " HR Capacity Credit (%)"), [3]Capacity!$B$5:$I$5, 0),0), 0)+(VLOOKUP(T3, [3]Capacity!$B$5:$I$35, MATCH(CONCATENATE(MIN(IF(VALUE(LEFT([3]Capacity!$D$5:$I$5,2))&gt;=T5,VALUE(LEFT([3]Capacity!$D$5:$I$5,2)),MAX(VALUE(LEFT([3]Capacity!$D$5:$I$5,2))))), " HR Capacity Credit (%)"), [3]Capacity!$B$5:$I$5, 0),0)-IF(MAX(IF(VALUE(LEFT([3]Capacity!$D$5:$I$5,2))&lt;T5,VALUE(LEFT([3]Capacity!$D$5:$I$5,2)),0))&gt;0, VLOOKUP(T3, [3]Capacity!$B$5:$I$35, MATCH(CONCATENATE(MAX(IF(VALUE(LEFT([3]Capacity!$D$5:$I$5,2))&lt;T5,VALUE(LEFT([3]Capacity!$D$5:$I$5,2)),0)), " HR Capacity Credit (%)"), [3]Capacity!$B$5:$I$5, 0),0), 0))*((T5-MAX(IF(VALUE(LEFT([3]Capacity!$D$5:$I$5,2))&lt;T5,VALUE(LEFT([3]Capacity!$D$5:$I$5,2)),0)))/(MIN(IF(VALUE(LEFT([3]Capacity!$D$5:$I$5,2))&gt;=T5,VALUE(LEFT([3]Capacity!$D$5:$I$5,2)),MAX(VALUE(LEFT([3]Capacity!$D$5:$I$5,2)))))-MAX(IF(VALUE(LEFT([3]Capacity!$D$5:$I$5,2))&lt;T5,VALUE(LEFT([3]Capacity!$D$5:$I$5,2)),0)))),VLOOKUP(T3, [3]Capacity!$B$5:$I$35, MATCH(CONCATENATE(MIN(IF(VALUE(LEFT([3]Capacity!$D$5:$I$5,2))&gt;=T5,VALUE(LEFT([3]Capacity!$D$5:$I$5,2)),MAX(VALUE(LEFT([3]Capacity!$D$5:$I$5,2))))), " HR Capacity Credit (%)"), [3]Capacity!$B$5:$I$5, 0),0))/100)</f>
        <v>5740000</v>
      </c>
      <c r="U16" s="14">
        <f t="array" ref="U16">U4*1000*VLOOKUP(U3,[3]Capacity!$B$5:$I$35,2,0)*(IF(MIN(IF(VALUE(LEFT([3]Capacity!$D$5:$I$5,2))&gt;=U5,VALUE(LEFT([3]Capacity!$D$5:$I$5,2)),MAX(VALUE(LEFT([3]Capacity!$D$5:$I$5,2)))))&gt;MAX(IF(VALUE(LEFT([3]Capacity!$D$5:$I$5,2))&lt;U5,VALUE(LEFT([3]Capacity!$D$5:$I$5,2)),0)),IF(MAX(IF(VALUE(LEFT([3]Capacity!$D$5:$I$5,2))&lt;U5,VALUE(LEFT([3]Capacity!$D$5:$I$5,2)),0))&gt;0, VLOOKUP(U3, [3]Capacity!$B$5:$I$35, MATCH(CONCATENATE(MAX(IF(VALUE(LEFT([3]Capacity!$D$5:$I$5,2))&lt;U5,VALUE(LEFT([3]Capacity!$D$5:$I$5,2)),0)), " HR Capacity Credit (%)"), [3]Capacity!$B$5:$I$5, 0),0), 0)+(VLOOKUP(U3, [3]Capacity!$B$5:$I$35, MATCH(CONCATENATE(MIN(IF(VALUE(LEFT([3]Capacity!$D$5:$I$5,2))&gt;=U5,VALUE(LEFT([3]Capacity!$D$5:$I$5,2)),MAX(VALUE(LEFT([3]Capacity!$D$5:$I$5,2))))), " HR Capacity Credit (%)"), [3]Capacity!$B$5:$I$5, 0),0)-IF(MAX(IF(VALUE(LEFT([3]Capacity!$D$5:$I$5,2))&lt;U5,VALUE(LEFT([3]Capacity!$D$5:$I$5,2)),0))&gt;0, VLOOKUP(U3, [3]Capacity!$B$5:$I$35, MATCH(CONCATENATE(MAX(IF(VALUE(LEFT([3]Capacity!$D$5:$I$5,2))&lt;U5,VALUE(LEFT([3]Capacity!$D$5:$I$5,2)),0)), " HR Capacity Credit (%)"), [3]Capacity!$B$5:$I$5, 0),0), 0))*((U5-MAX(IF(VALUE(LEFT([3]Capacity!$D$5:$I$5,2))&lt;U5,VALUE(LEFT([3]Capacity!$D$5:$I$5,2)),0)))/(MIN(IF(VALUE(LEFT([3]Capacity!$D$5:$I$5,2))&gt;=U5,VALUE(LEFT([3]Capacity!$D$5:$I$5,2)),MAX(VALUE(LEFT([3]Capacity!$D$5:$I$5,2)))))-MAX(IF(VALUE(LEFT([3]Capacity!$D$5:$I$5,2))&lt;U5,VALUE(LEFT([3]Capacity!$D$5:$I$5,2)),0)))),VLOOKUP(U3, [3]Capacity!$B$5:$I$35, MATCH(CONCATENATE(MIN(IF(VALUE(LEFT([3]Capacity!$D$5:$I$5,2))&gt;=U5,VALUE(LEFT([3]Capacity!$D$5:$I$5,2)),MAX(VALUE(LEFT([3]Capacity!$D$5:$I$5,2))))), " HR Capacity Credit (%)"), [3]Capacity!$B$5:$I$5, 0),0))/100)</f>
        <v>5822000</v>
      </c>
      <c r="V16" s="14"/>
      <c r="W16" s="14"/>
      <c r="X16" s="14"/>
      <c r="Y16" s="14"/>
      <c r="Z16" s="14"/>
    </row>
    <row r="17" spans="1:26">
      <c r="A17" s="13" t="s">
        <v>70</v>
      </c>
      <c r="B17" s="14"/>
      <c r="C17" s="14"/>
      <c r="D17" s="14"/>
      <c r="E17" s="14"/>
      <c r="F17" s="14"/>
      <c r="G17" s="14"/>
      <c r="H17" s="14">
        <v>4498947.1758675622</v>
      </c>
      <c r="I17" s="14">
        <v>4709733.8929210873</v>
      </c>
      <c r="J17" s="14">
        <v>4895159.021425142</v>
      </c>
      <c r="K17" s="14">
        <v>5245036.4157124292</v>
      </c>
      <c r="L17" s="14">
        <v>5248663.3257176094</v>
      </c>
      <c r="M17" s="14">
        <v>5196764.8937711352</v>
      </c>
      <c r="N17" s="14">
        <v>5370477.2028044295</v>
      </c>
      <c r="O17" s="14">
        <v>5511345.1034191828</v>
      </c>
      <c r="P17" s="14">
        <v>5487952.6608705306</v>
      </c>
      <c r="Q17" s="14">
        <v>5580512.438334371</v>
      </c>
      <c r="R17" s="14">
        <v>5742355.7667455953</v>
      </c>
      <c r="S17" s="14">
        <v>5583165.5123091461</v>
      </c>
      <c r="T17" s="14">
        <v>5776285.7480319636</v>
      </c>
      <c r="U17" s="14">
        <v>5148966.0475354837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>SUM(B6:B17)</f>
        <v>28302289.133254997</v>
      </c>
      <c r="C18" s="14">
        <f>SUM(C6:C17)</f>
        <v>28332508.886886999</v>
      </c>
      <c r="D18" s="14">
        <f>SUM(D6:D17)</f>
        <v>27736305.249626998</v>
      </c>
      <c r="E18" s="14">
        <f>SUM(E6:E17)</f>
        <v>30295507.598933998</v>
      </c>
      <c r="F18" s="14">
        <f>SUM(F6:F17)</f>
        <v>30961732.725343999</v>
      </c>
      <c r="G18" s="14">
        <f>SUM(G6:G17)</f>
        <v>33079316.250048999</v>
      </c>
      <c r="H18" s="14">
        <f>SUM(H6:H17)</f>
        <v>36105708.112258561</v>
      </c>
      <c r="I18" s="14">
        <f>SUM(I6:I17)</f>
        <v>37424318.492158093</v>
      </c>
      <c r="J18" s="14">
        <f>SUM(J6:J17)</f>
        <v>39383377.907910146</v>
      </c>
      <c r="K18" s="14">
        <f>SUM(K6:K17)</f>
        <v>40462303.258608431</v>
      </c>
      <c r="L18" s="14">
        <f>SUM(L6:L17)</f>
        <v>40166795.904560611</v>
      </c>
      <c r="M18" s="14">
        <f>SUM(M6:M17)</f>
        <v>41744349.534402132</v>
      </c>
      <c r="N18" s="14">
        <f>SUM(N6:N17)</f>
        <v>43492763.322451428</v>
      </c>
      <c r="O18" s="14">
        <f>SUM(O6:O17)</f>
        <v>43224614.217972182</v>
      </c>
      <c r="P18" s="14">
        <f>SUM(P6:P17)</f>
        <v>43773666.127741538</v>
      </c>
      <c r="Q18" s="14">
        <f>SUM(Q6:Q17)</f>
        <v>45394047.269331381</v>
      </c>
      <c r="R18" s="14">
        <f>SUM(R6:R17)</f>
        <v>46977909.863962598</v>
      </c>
      <c r="S18" s="14">
        <f>SUM(S6:S17)</f>
        <v>46368974.525666155</v>
      </c>
      <c r="T18" s="14">
        <f>SUM(T6:T17)</f>
        <v>48713623.632370971</v>
      </c>
      <c r="U18" s="14">
        <f>SUM(U6:U17)</f>
        <v>45203117.596371487</v>
      </c>
      <c r="V18" s="14">
        <f>SUM(V6:V17)</f>
        <v>22224992.274713997</v>
      </c>
      <c r="W18" s="14">
        <f>(V18+X18)/2</f>
        <v>22222752.833857998</v>
      </c>
      <c r="X18" s="14">
        <f>SUM(X6:X17)</f>
        <v>22220513.393002</v>
      </c>
      <c r="Y18" s="14">
        <f t="shared" si="1"/>
        <v>21258197.215163</v>
      </c>
      <c r="Z18" s="14">
        <f>SUM(Z6:Z17)</f>
        <v>20295881.037324004</v>
      </c>
    </row>
    <row r="19" spans="1:26">
      <c r="A19" s="13" t="s">
        <v>9</v>
      </c>
      <c r="B19" s="14">
        <f>B18/B4/1000</f>
        <v>141.51144566627499</v>
      </c>
      <c r="C19" s="14">
        <f>C18/C4/1000</f>
        <v>141.66254443443501</v>
      </c>
      <c r="D19" s="14">
        <f>D18/D4/1000</f>
        <v>138.68152624813499</v>
      </c>
      <c r="E19" s="14">
        <f>E18/E4/1000</f>
        <v>151.47753799466997</v>
      </c>
      <c r="F19" s="14">
        <f>F18/F4/1000</f>
        <v>154.80866362672</v>
      </c>
      <c r="G19" s="14">
        <f>G18/G4/1000</f>
        <v>165.39658125024499</v>
      </c>
      <c r="H19" s="14">
        <f>H18/H4/1000</f>
        <v>180.52854056129283</v>
      </c>
      <c r="I19" s="14">
        <f>I18/I4/1000</f>
        <v>187.12159246079048</v>
      </c>
      <c r="J19" s="14">
        <f>J18/J4/1000</f>
        <v>196.91688953955074</v>
      </c>
      <c r="K19" s="14">
        <f>K18/K4/1000</f>
        <v>202.31151629304216</v>
      </c>
      <c r="L19" s="14">
        <f>L18/L4/1000</f>
        <v>200.83397952280305</v>
      </c>
      <c r="M19" s="14">
        <f>M18/M4/1000</f>
        <v>208.72174767201065</v>
      </c>
      <c r="N19" s="14">
        <f>N18/N4/1000</f>
        <v>217.46381661225712</v>
      </c>
      <c r="O19" s="14">
        <f>O18/O4/1000</f>
        <v>216.1230710898609</v>
      </c>
      <c r="P19" s="14">
        <f>P18/P4/1000</f>
        <v>218.8683306387077</v>
      </c>
      <c r="Q19" s="14">
        <f>Q18/Q4/1000</f>
        <v>226.97023634665689</v>
      </c>
      <c r="R19" s="14">
        <f>R18/R4/1000</f>
        <v>234.889549319813</v>
      </c>
      <c r="S19" s="14">
        <f>S18/S4/1000</f>
        <v>231.84487262833079</v>
      </c>
      <c r="T19" s="14">
        <f>T18/T4/1000</f>
        <v>243.56811816185487</v>
      </c>
      <c r="U19" s="14">
        <f>U18/U4/1000</f>
        <v>226.01558798185744</v>
      </c>
      <c r="V19" s="14">
        <f>V18/V4/1000</f>
        <v>111.12496137356999</v>
      </c>
      <c r="W19" s="14">
        <f t="shared" si="0"/>
        <v>111.11376416928999</v>
      </c>
      <c r="X19" s="14">
        <f>X18/X4/1000</f>
        <v>111.10256696501</v>
      </c>
      <c r="Y19" s="14">
        <f t="shared" si="1"/>
        <v>106.290986075815</v>
      </c>
      <c r="Z19" s="14">
        <f>Z18/Z4/1000</f>
        <v>101.47940518662001</v>
      </c>
    </row>
    <row r="20" spans="1:26">
      <c r="A20" s="13" t="s">
        <v>10</v>
      </c>
      <c r="B20" s="14">
        <f>B19/B5</f>
        <v>17.688930708284374</v>
      </c>
      <c r="C20" s="14">
        <f>C19/B5</f>
        <v>17.707818054304376</v>
      </c>
      <c r="D20" s="14">
        <f>D19/B5</f>
        <v>17.335190781016873</v>
      </c>
      <c r="E20" s="14">
        <f>E19/B5</f>
        <v>18.934692249333747</v>
      </c>
      <c r="F20" s="14">
        <f>F19/B5</f>
        <v>19.351082953340001</v>
      </c>
      <c r="G20" s="14">
        <f>G19/B5</f>
        <v>20.674572656280624</v>
      </c>
      <c r="H20" s="14">
        <f>H19/B5</f>
        <v>22.566067570161604</v>
      </c>
      <c r="I20" s="14">
        <f>I19/B5</f>
        <v>23.39019905759881</v>
      </c>
      <c r="J20" s="14">
        <f>J19/B5</f>
        <v>24.614611192443842</v>
      </c>
      <c r="K20" s="14">
        <f>K19/B5</f>
        <v>25.28893953663027</v>
      </c>
      <c r="L20" s="14">
        <f>L19/B5</f>
        <v>25.104247440350381</v>
      </c>
      <c r="M20" s="14">
        <f>M19/B5</f>
        <v>26.090218459001331</v>
      </c>
      <c r="N20" s="14">
        <f>N19/B5</f>
        <v>27.18297707653214</v>
      </c>
      <c r="O20" s="14">
        <f>O19/B5</f>
        <v>27.015383886232613</v>
      </c>
      <c r="P20" s="14">
        <f>P19/B5</f>
        <v>27.358541329838463</v>
      </c>
      <c r="Q20" s="14">
        <f>Q19/B5</f>
        <v>28.371279543332111</v>
      </c>
      <c r="R20" s="14">
        <f>R19/B5</f>
        <v>29.361193664976625</v>
      </c>
      <c r="S20" s="14">
        <f>S19/B5</f>
        <v>28.980609078541349</v>
      </c>
      <c r="T20" s="14">
        <f>T19/B5</f>
        <v>30.446014770231859</v>
      </c>
      <c r="U20" s="14">
        <f>U19/B5</f>
        <v>28.25194849773218</v>
      </c>
      <c r="V20" s="14">
        <f>V19/V5</f>
        <v>61.057671084379109</v>
      </c>
      <c r="W20" s="14">
        <f t="shared" si="0"/>
        <v>61.91374146450876</v>
      </c>
      <c r="X20" s="14">
        <f>X19/X5</f>
        <v>62.769811844638419</v>
      </c>
      <c r="Y20" s="14">
        <f t="shared" si="1"/>
        <v>69.824074553614665</v>
      </c>
      <c r="Z20" s="14">
        <f>Z19/Z5</f>
        <v>76.878337262590918</v>
      </c>
    </row>
    <row r="21" spans="1:26">
      <c r="A21" s="13" t="s">
        <v>11</v>
      </c>
      <c r="B21" s="15">
        <v>188.89791883684899</v>
      </c>
      <c r="C21" s="15">
        <v>189.51483925732811</v>
      </c>
      <c r="D21" s="15">
        <v>188.06630969208851</v>
      </c>
      <c r="E21" s="15">
        <v>183.54064618266671</v>
      </c>
      <c r="F21" s="15">
        <v>176.17506333182291</v>
      </c>
      <c r="G21" s="15">
        <v>172.3156284732552</v>
      </c>
      <c r="H21" s="15">
        <v>174.580602876526</v>
      </c>
      <c r="I21" s="15">
        <v>178.43557352256769</v>
      </c>
      <c r="J21" s="15">
        <v>174.86763143805209</v>
      </c>
      <c r="K21" s="15">
        <v>180.8778852946875</v>
      </c>
      <c r="L21" s="15">
        <v>185.3064177667969</v>
      </c>
      <c r="M21" s="15">
        <v>180.32623725570321</v>
      </c>
      <c r="N21" s="15">
        <v>180.64563136210941</v>
      </c>
      <c r="O21" s="15">
        <v>185.0193422820833</v>
      </c>
      <c r="P21" s="15">
        <v>201.44136222158861</v>
      </c>
      <c r="Q21" s="15">
        <v>202.73824705073429</v>
      </c>
      <c r="R21" s="15">
        <v>195.26617134709369</v>
      </c>
      <c r="S21" s="15">
        <v>204.01942187664591</v>
      </c>
      <c r="T21" s="15">
        <v>196.76119163325001</v>
      </c>
      <c r="U21" s="15">
        <v>213.9876625327343</v>
      </c>
      <c r="V21" s="15">
        <v>377.35361831822343</v>
      </c>
      <c r="W21" s="15">
        <f t="shared" si="0"/>
        <v>382.49384385142577</v>
      </c>
      <c r="X21" s="15">
        <v>387.63406938462811</v>
      </c>
      <c r="Y21" s="15">
        <f t="shared" si="1"/>
        <v>418.41264463740555</v>
      </c>
      <c r="Z21" s="15">
        <v>449.19121989018299</v>
      </c>
    </row>
    <row r="22" spans="1:26">
      <c r="A22" s="13" t="s">
        <v>71</v>
      </c>
      <c r="B22" s="16">
        <v>4.6075062451293132</v>
      </c>
      <c r="C22" s="16">
        <v>3.1494788654422838</v>
      </c>
      <c r="D22" s="16">
        <v>2.661521921247247</v>
      </c>
      <c r="E22" s="16">
        <v>1.267802957873676</v>
      </c>
      <c r="F22" s="16">
        <v>-0.88570916998017801</v>
      </c>
      <c r="G22" s="16">
        <v>-2.212602672410652</v>
      </c>
      <c r="H22" s="16">
        <v>-2.6244397271855102</v>
      </c>
      <c r="I22" s="16">
        <v>-3.4464775139735639</v>
      </c>
      <c r="J22" s="16">
        <v>-3.2278311449861481</v>
      </c>
      <c r="K22" s="16">
        <v>-5.6358266943058153</v>
      </c>
      <c r="L22" s="16">
        <v>-4.561592643011152</v>
      </c>
      <c r="M22" s="16">
        <v>-5.163168664177233</v>
      </c>
      <c r="N22" s="16">
        <v>-6.6904265202143991</v>
      </c>
      <c r="O22" s="16">
        <v>-5.1487289857572582</v>
      </c>
      <c r="P22" s="16">
        <v>-3.0425395786073701</v>
      </c>
      <c r="Q22" s="16">
        <v>-3.7296130488866179</v>
      </c>
      <c r="R22" s="16">
        <v>-2.3133035789745922</v>
      </c>
      <c r="S22" s="16">
        <v>-0.32054436142181753</v>
      </c>
      <c r="T22" s="16">
        <v>0.47500488403129648</v>
      </c>
      <c r="U22" s="16">
        <v>1.3011219153582869</v>
      </c>
      <c r="V22" s="16">
        <v>1.518386592975806</v>
      </c>
      <c r="W22" s="16">
        <v>1.518386592975806</v>
      </c>
      <c r="X22" s="16">
        <v>1.518386592975806</v>
      </c>
      <c r="Y22" s="16">
        <v>1.479933279168274</v>
      </c>
      <c r="Z22" s="16">
        <v>1.518386592975806</v>
      </c>
    </row>
    <row r="23" spans="1:26">
      <c r="A23" s="13" t="s">
        <v>72</v>
      </c>
      <c r="B23" s="16">
        <v>123.85902461505999</v>
      </c>
      <c r="C23" s="16">
        <v>123.94637302973911</v>
      </c>
      <c r="D23" s="16">
        <v>122.8814279810544</v>
      </c>
      <c r="E23" s="16">
        <v>144.67951948300399</v>
      </c>
      <c r="F23" s="16">
        <v>166.79049109377951</v>
      </c>
      <c r="G23" s="16">
        <v>183.59670903678571</v>
      </c>
      <c r="H23" s="16">
        <v>173.79941839008191</v>
      </c>
      <c r="I23" s="16">
        <v>169.95926428228361</v>
      </c>
      <c r="J23" s="16">
        <v>185.68927398591509</v>
      </c>
      <c r="K23" s="16">
        <v>176.67986810152229</v>
      </c>
      <c r="L23" s="16">
        <v>166.81596002949189</v>
      </c>
      <c r="M23" s="16">
        <v>179.94373223890011</v>
      </c>
      <c r="N23" s="16">
        <v>184.47822035565619</v>
      </c>
      <c r="O23" s="16">
        <v>179.44960344626881</v>
      </c>
      <c r="P23" s="16">
        <v>155.4306725073784</v>
      </c>
      <c r="Q23" s="16">
        <v>157.61191834288911</v>
      </c>
      <c r="R23" s="16">
        <v>172.80821190883449</v>
      </c>
      <c r="S23" s="16">
        <v>160.42686129396751</v>
      </c>
      <c r="T23" s="16">
        <v>175.64315281351779</v>
      </c>
      <c r="U23" s="16">
        <v>147.80739729691399</v>
      </c>
      <c r="V23" s="16">
        <v>145.0494252149108</v>
      </c>
      <c r="W23" s="16">
        <v>145.0494252149108</v>
      </c>
      <c r="X23" s="16">
        <v>145.0494252149108</v>
      </c>
      <c r="Y23" s="16">
        <v>145.2214326517697</v>
      </c>
      <c r="Z23" s="16">
        <v>145.0494252149108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3" t="s">
        <v>75</v>
      </c>
      <c r="B26" s="16">
        <v>1.819187236762813</v>
      </c>
      <c r="C26" s="16">
        <v>1.1201619658286539</v>
      </c>
      <c r="D26" s="16">
        <v>0.58398636850226715</v>
      </c>
      <c r="E26" s="16">
        <v>1.930802642915334</v>
      </c>
      <c r="F26" s="16">
        <v>1.121238954610134</v>
      </c>
      <c r="G26" s="16">
        <v>2.3918161110375622</v>
      </c>
      <c r="H26" s="16">
        <v>1.279111269636839</v>
      </c>
      <c r="I26" s="16">
        <v>1.3107416481393681</v>
      </c>
      <c r="J26" s="16">
        <v>2.3432684420642191</v>
      </c>
      <c r="K26" s="16">
        <v>1.4249996187473799</v>
      </c>
      <c r="L26" s="16">
        <v>0.58797811020980129</v>
      </c>
      <c r="M26" s="16">
        <v>2.7936823015070269</v>
      </c>
      <c r="N26" s="16">
        <v>3.280269423622622</v>
      </c>
      <c r="O26" s="16">
        <v>2.263990386008345</v>
      </c>
      <c r="P26" s="16">
        <v>1.2877649421007999</v>
      </c>
      <c r="Q26" s="16">
        <v>1.7963199574986879</v>
      </c>
      <c r="R26" s="16">
        <v>3.2152729029834139</v>
      </c>
      <c r="S26" s="16">
        <v>2.431836193052372</v>
      </c>
      <c r="T26" s="16">
        <v>4.0147328399457436</v>
      </c>
      <c r="U26" s="16">
        <v>1.6329215492551441</v>
      </c>
      <c r="V26" s="16">
        <v>1.4144794492872881</v>
      </c>
      <c r="W26" s="16">
        <v>1.4144794492872881</v>
      </c>
      <c r="X26" s="16">
        <v>1.4144794492872881</v>
      </c>
      <c r="Y26" s="16">
        <v>1.416877067238868</v>
      </c>
      <c r="Z26" s="16">
        <v>1.4144794492872881</v>
      </c>
    </row>
    <row r="27" spans="1:26">
      <c r="A27" s="13" t="s">
        <v>76</v>
      </c>
      <c r="B27" s="16">
        <v>0.2354929996445575</v>
      </c>
      <c r="C27" s="16">
        <v>0.20778129918838689</v>
      </c>
      <c r="D27" s="16">
        <v>0.13309844972177409</v>
      </c>
      <c r="E27" s="16">
        <v>0.30051493431088072</v>
      </c>
      <c r="F27" s="16">
        <v>0.16850678556916021</v>
      </c>
      <c r="G27" s="16">
        <v>0.36681818999999999</v>
      </c>
      <c r="H27" s="16">
        <v>0.1635265262240666</v>
      </c>
      <c r="I27" s="16">
        <v>0.1744253655769939</v>
      </c>
      <c r="J27" s="16">
        <v>0.23456699798880251</v>
      </c>
      <c r="K27" s="16">
        <v>0.1838603601851794</v>
      </c>
      <c r="L27" s="16">
        <v>9.7057595414129158E-2</v>
      </c>
      <c r="M27" s="16">
        <v>0.40974359076923078</v>
      </c>
      <c r="N27" s="16">
        <v>0.52999999199999992</v>
      </c>
      <c r="O27" s="16">
        <v>0.3483280517212311</v>
      </c>
      <c r="P27" s="16">
        <v>0.19145839199928391</v>
      </c>
      <c r="Q27" s="16">
        <v>0.19096254949147831</v>
      </c>
      <c r="R27" s="16">
        <v>0.26749208311216932</v>
      </c>
      <c r="S27" s="16">
        <v>0.16623160785844279</v>
      </c>
      <c r="T27" s="16">
        <v>0.16636365565961889</v>
      </c>
      <c r="U27" s="16">
        <v>0.1369548277937124</v>
      </c>
      <c r="V27" s="16">
        <v>0.10198154886034889</v>
      </c>
      <c r="W27" s="16">
        <v>0.10198154886034889</v>
      </c>
      <c r="X27" s="16">
        <v>0.10198154886034889</v>
      </c>
      <c r="Y27" s="16">
        <v>0.1011521657618089</v>
      </c>
      <c r="Z27" s="16">
        <v>0.10198154886034889</v>
      </c>
    </row>
    <row r="28" spans="1:26">
      <c r="A28" s="13" t="s">
        <v>77</v>
      </c>
      <c r="B28" s="15">
        <v>302236.67013895832</v>
      </c>
      <c r="C28" s="15">
        <v>303223.74281172501</v>
      </c>
      <c r="D28" s="15">
        <v>300906.09550734173</v>
      </c>
      <c r="E28" s="15">
        <v>293665.03389226669</v>
      </c>
      <c r="F28" s="15">
        <v>281880.10133091657</v>
      </c>
      <c r="G28" s="15">
        <v>275705.00555720832</v>
      </c>
      <c r="H28" s="15">
        <v>279328.96460244159</v>
      </c>
      <c r="I28" s="15">
        <v>285496.91763610841</v>
      </c>
      <c r="J28" s="15">
        <v>279788.21030088339</v>
      </c>
      <c r="K28" s="15">
        <v>289404.61647150002</v>
      </c>
      <c r="L28" s="15">
        <v>296490.268426875</v>
      </c>
      <c r="M28" s="15">
        <v>288521.97960912512</v>
      </c>
      <c r="N28" s="15">
        <v>289033.01017937501</v>
      </c>
      <c r="O28" s="15">
        <v>296030.94765133329</v>
      </c>
      <c r="P28" s="15">
        <v>322306.17955454171</v>
      </c>
      <c r="Q28" s="15">
        <v>324381.19528117502</v>
      </c>
      <c r="R28" s="15">
        <v>312425.87415534997</v>
      </c>
      <c r="S28" s="15">
        <v>326431.07500263338</v>
      </c>
      <c r="T28" s="15">
        <v>314817.90661319997</v>
      </c>
      <c r="U28" s="15">
        <v>342380.26005237497</v>
      </c>
      <c r="V28" s="15">
        <v>333210.01584958337</v>
      </c>
      <c r="W28" s="15">
        <v>333210.01584958337</v>
      </c>
      <c r="X28" s="15">
        <v>333210.01584958337</v>
      </c>
      <c r="Y28" s="15">
        <v>333461.53562355012</v>
      </c>
      <c r="Z28" s="15">
        <v>333210.01584958337</v>
      </c>
    </row>
    <row r="29" spans="1:26">
      <c r="A29" s="13" t="s">
        <v>78</v>
      </c>
      <c r="B29" s="15">
        <v>127831.7280672084</v>
      </c>
      <c r="C29" s="15">
        <v>123800.9442361417</v>
      </c>
      <c r="D29" s="15">
        <v>119697.2655188417</v>
      </c>
      <c r="E29" s="15">
        <v>136081.87993526671</v>
      </c>
      <c r="F29" s="15">
        <v>136893.99649191671</v>
      </c>
      <c r="G29" s="15">
        <v>142603.21262379171</v>
      </c>
      <c r="H29" s="15">
        <v>138893.6237379417</v>
      </c>
      <c r="I29" s="15">
        <v>136602.11425002501</v>
      </c>
      <c r="J29" s="15">
        <v>140690.0465108834</v>
      </c>
      <c r="K29" s="15">
        <v>135157.75955933341</v>
      </c>
      <c r="L29" s="15">
        <v>127995.0385112917</v>
      </c>
      <c r="M29" s="15">
        <v>139187.70440870829</v>
      </c>
      <c r="N29" s="15">
        <v>140039.66324854171</v>
      </c>
      <c r="O29" s="15">
        <v>136499.00879241669</v>
      </c>
      <c r="P29" s="15">
        <v>124689.8424917917</v>
      </c>
      <c r="Q29" s="15">
        <v>125051.4324905083</v>
      </c>
      <c r="R29" s="15">
        <v>130990.5282416</v>
      </c>
      <c r="S29" s="15">
        <v>125215.0449779667</v>
      </c>
      <c r="T29" s="15">
        <v>129649.59199545</v>
      </c>
      <c r="U29" s="15">
        <v>120800.3139740417</v>
      </c>
      <c r="V29" s="15">
        <v>104779.47289624999</v>
      </c>
      <c r="W29" s="15">
        <v>104779.47289624999</v>
      </c>
      <c r="X29" s="15">
        <v>104779.47289624999</v>
      </c>
      <c r="Y29" s="15">
        <v>104690.7346848834</v>
      </c>
      <c r="Z29" s="15">
        <v>104779.47289624999</v>
      </c>
    </row>
    <row r="30" spans="1:26">
      <c r="A30" s="13" t="s">
        <v>79</v>
      </c>
      <c r="B30" s="15">
        <v>174404.94207175</v>
      </c>
      <c r="C30" s="15">
        <v>179422.79857558341</v>
      </c>
      <c r="D30" s="15">
        <v>181208.82998849999</v>
      </c>
      <c r="E30" s="15">
        <v>157583.153957</v>
      </c>
      <c r="F30" s="15">
        <v>144986.10483900001</v>
      </c>
      <c r="G30" s="15">
        <v>133101.7929334167</v>
      </c>
      <c r="H30" s="15">
        <v>140435.3408645</v>
      </c>
      <c r="I30" s="15">
        <v>148894.80338608331</v>
      </c>
      <c r="J30" s="15">
        <v>139098.16378999999</v>
      </c>
      <c r="K30" s="15">
        <v>154246.8569121667</v>
      </c>
      <c r="L30" s="15">
        <v>168495.2299155833</v>
      </c>
      <c r="M30" s="15">
        <v>149334.27520041671</v>
      </c>
      <c r="N30" s="15">
        <v>148993.3469308333</v>
      </c>
      <c r="O30" s="15">
        <v>159531.93885891669</v>
      </c>
      <c r="P30" s="15">
        <v>197616.33706275001</v>
      </c>
      <c r="Q30" s="15">
        <v>199329.76279066669</v>
      </c>
      <c r="R30" s="15">
        <v>181435.34591375</v>
      </c>
      <c r="S30" s="15">
        <v>201216.03002466669</v>
      </c>
      <c r="T30" s="15">
        <v>185168.31461775</v>
      </c>
      <c r="U30" s="15">
        <v>221579.94607833331</v>
      </c>
      <c r="V30" s="15">
        <v>228430.54295333341</v>
      </c>
      <c r="W30" s="15">
        <v>228430.54295333341</v>
      </c>
      <c r="X30" s="15">
        <v>228430.54295333341</v>
      </c>
      <c r="Y30" s="15">
        <v>228770.80093866671</v>
      </c>
      <c r="Z30" s="15">
        <v>228430.54295333341</v>
      </c>
    </row>
    <row r="31" spans="1:26">
      <c r="A31" s="13" t="s">
        <v>80</v>
      </c>
      <c r="B31" s="15">
        <v>210018.64822450001</v>
      </c>
      <c r="C31" s="15">
        <v>214281.25538166671</v>
      </c>
      <c r="D31" s="15">
        <v>214575.86059008329</v>
      </c>
      <c r="E31" s="15">
        <v>191932.78034633331</v>
      </c>
      <c r="F31" s="15">
        <v>176104.51497808329</v>
      </c>
      <c r="G31" s="15">
        <v>165309.08304991669</v>
      </c>
      <c r="H31" s="15">
        <v>171301.5667641667</v>
      </c>
      <c r="I31" s="15">
        <v>181182.56496908329</v>
      </c>
      <c r="J31" s="15">
        <v>171143.63867424999</v>
      </c>
      <c r="K31" s="15">
        <v>187224.3643806667</v>
      </c>
      <c r="L31" s="15">
        <v>201211.0383785</v>
      </c>
      <c r="M31" s="15">
        <v>183667.74499533331</v>
      </c>
      <c r="N31" s="15">
        <v>184030.50100616671</v>
      </c>
      <c r="O31" s="15">
        <v>194200.53386941669</v>
      </c>
      <c r="P31" s="15">
        <v>235191.7387239167</v>
      </c>
      <c r="Q31" s="15">
        <v>238008.6581890833</v>
      </c>
      <c r="R31" s="15">
        <v>219490.43600799999</v>
      </c>
      <c r="S31" s="15">
        <v>240651.48636474999</v>
      </c>
      <c r="T31" s="15">
        <v>224271.08070741661</v>
      </c>
      <c r="U31" s="15">
        <v>262986.08856325003</v>
      </c>
      <c r="V31" s="15">
        <v>267048.82524108328</v>
      </c>
      <c r="W31" s="15">
        <v>267048.82524108328</v>
      </c>
      <c r="X31" s="15">
        <v>267048.82524108328</v>
      </c>
      <c r="Y31" s="15">
        <v>267443.65902525</v>
      </c>
      <c r="Z31" s="15">
        <v>267048.82524108328</v>
      </c>
    </row>
    <row r="32" spans="1:26">
      <c r="A32" s="13" t="s">
        <v>81</v>
      </c>
      <c r="B32" s="14">
        <v>20633963.779764999</v>
      </c>
      <c r="C32" s="14">
        <v>21563930.837204002</v>
      </c>
      <c r="D32" s="14">
        <v>21696101.435031999</v>
      </c>
      <c r="E32" s="14">
        <v>22555722.04647899</v>
      </c>
      <c r="F32" s="14">
        <v>24338281.011661999</v>
      </c>
      <c r="G32" s="14">
        <v>24802814.468401</v>
      </c>
      <c r="H32" s="14">
        <v>24857151.200808</v>
      </c>
      <c r="I32" s="14">
        <v>25930492.875043999</v>
      </c>
      <c r="J32" s="14">
        <v>26381459.814118002</v>
      </c>
      <c r="K32" s="14">
        <v>28307478.404917002</v>
      </c>
      <c r="L32" s="14">
        <v>29025536.331117999</v>
      </c>
      <c r="M32" s="14">
        <v>27820074.376334</v>
      </c>
      <c r="N32" s="14">
        <v>28717270.031093001</v>
      </c>
      <c r="O32" s="14">
        <v>29627829.08303</v>
      </c>
      <c r="P32" s="14">
        <v>31431220.341736998</v>
      </c>
      <c r="Q32" s="14">
        <v>32304426.4936</v>
      </c>
      <c r="R32" s="14">
        <v>31861265.715583991</v>
      </c>
      <c r="S32" s="14">
        <v>32357595.61591199</v>
      </c>
      <c r="T32" s="14">
        <v>32417016.721944001</v>
      </c>
      <c r="U32" s="14">
        <v>32408978.159765009</v>
      </c>
      <c r="V32" s="14">
        <v>32728235.600995</v>
      </c>
      <c r="W32" s="14">
        <v>32728235.600995</v>
      </c>
      <c r="X32" s="14">
        <v>32728235.600995</v>
      </c>
      <c r="Y32" s="14">
        <v>32826624.689911999</v>
      </c>
      <c r="Z32" s="14">
        <v>32728235.600995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3" t="s">
        <v>83</v>
      </c>
      <c r="B34" s="15">
        <v>1941.75</v>
      </c>
      <c r="C34" s="15">
        <v>1989.75</v>
      </c>
      <c r="D34" s="15">
        <v>1998.083333333333</v>
      </c>
      <c r="E34" s="15">
        <v>1767.333333333333</v>
      </c>
      <c r="F34" s="15">
        <v>1623.5</v>
      </c>
      <c r="G34" s="15">
        <v>1514.583333333333</v>
      </c>
      <c r="H34" s="15">
        <v>1577.416666666667</v>
      </c>
      <c r="I34" s="15">
        <v>1668.666666666667</v>
      </c>
      <c r="J34" s="15">
        <v>1567.666666666667</v>
      </c>
      <c r="K34" s="15">
        <v>1726.333333333333</v>
      </c>
      <c r="L34" s="15">
        <v>1863.666666666667</v>
      </c>
      <c r="M34" s="15">
        <v>1687.083333333333</v>
      </c>
      <c r="N34" s="15">
        <v>1686.5</v>
      </c>
      <c r="O34" s="15">
        <v>1788.416666666667</v>
      </c>
      <c r="P34" s="15">
        <v>2187.583333333333</v>
      </c>
      <c r="Q34" s="15">
        <v>2213.583333333333</v>
      </c>
      <c r="R34" s="15">
        <v>2033.5</v>
      </c>
      <c r="S34" s="15">
        <v>2241.916666666667</v>
      </c>
      <c r="T34" s="15">
        <v>2080</v>
      </c>
      <c r="U34" s="15">
        <v>2453.583333333333</v>
      </c>
      <c r="V34" s="15">
        <v>2500</v>
      </c>
      <c r="W34" s="15">
        <v>2500</v>
      </c>
      <c r="X34" s="15">
        <v>2500</v>
      </c>
      <c r="Y34" s="15">
        <v>2507.666666666667</v>
      </c>
      <c r="Z34" s="15">
        <v>2500</v>
      </c>
    </row>
    <row r="35" spans="1:26">
      <c r="A35" s="13" t="s">
        <v>84</v>
      </c>
      <c r="B35" s="15">
        <v>6775.75</v>
      </c>
      <c r="C35" s="15">
        <v>6680.083333333333</v>
      </c>
      <c r="D35" s="15">
        <v>6670.083333333333</v>
      </c>
      <c r="E35" s="15">
        <v>6985.583333333333</v>
      </c>
      <c r="F35" s="15">
        <v>7095.333333333333</v>
      </c>
      <c r="G35" s="15">
        <v>7222.916666666667</v>
      </c>
      <c r="H35" s="15">
        <v>7148.666666666667</v>
      </c>
      <c r="I35" s="15">
        <v>7077.083333333333</v>
      </c>
      <c r="J35" s="15">
        <v>7173.166666666667</v>
      </c>
      <c r="K35" s="15">
        <v>7002.583333333333</v>
      </c>
      <c r="L35" s="15">
        <v>6830.333333333333</v>
      </c>
      <c r="M35" s="15">
        <v>7068</v>
      </c>
      <c r="N35" s="15">
        <v>7057.25</v>
      </c>
      <c r="O35" s="15">
        <v>6943.5</v>
      </c>
      <c r="P35" s="15">
        <v>6527.25</v>
      </c>
      <c r="Q35" s="15">
        <v>6528</v>
      </c>
      <c r="R35" s="15">
        <v>6703.916666666667</v>
      </c>
      <c r="S35" s="15">
        <v>6476.083333333333</v>
      </c>
      <c r="T35" s="15">
        <v>6655.5</v>
      </c>
      <c r="U35" s="15">
        <v>6278.666666666667</v>
      </c>
      <c r="V35" s="15">
        <v>5527.833333333333</v>
      </c>
      <c r="W35" s="15">
        <v>5527.833333333333</v>
      </c>
      <c r="X35" s="15">
        <v>5527.833333333333</v>
      </c>
      <c r="Y35" s="15">
        <v>5530.833333333333</v>
      </c>
      <c r="Z35" s="15">
        <v>5527.833333333333</v>
      </c>
    </row>
    <row r="36" spans="1:26">
      <c r="A36" s="13" t="s">
        <v>85</v>
      </c>
      <c r="B36" s="15">
        <v>42.5</v>
      </c>
      <c r="C36" s="15">
        <v>90.166666666666671</v>
      </c>
      <c r="D36" s="15">
        <v>91.833333333333329</v>
      </c>
      <c r="E36" s="15">
        <v>31.083333333333329</v>
      </c>
      <c r="F36" s="15">
        <v>41.166666666666657</v>
      </c>
      <c r="G36" s="15">
        <v>22.5</v>
      </c>
      <c r="H36" s="15">
        <v>33.916666666666657</v>
      </c>
      <c r="I36" s="15">
        <v>38.25</v>
      </c>
      <c r="J36" s="15">
        <v>19.166666666666671</v>
      </c>
      <c r="K36" s="15">
        <v>31.083333333333329</v>
      </c>
      <c r="L36" s="15">
        <v>66</v>
      </c>
      <c r="M36" s="15">
        <v>28.916666666666671</v>
      </c>
      <c r="N36" s="15">
        <v>16.25</v>
      </c>
      <c r="O36" s="15">
        <v>28.083333333333329</v>
      </c>
      <c r="P36" s="15">
        <v>45.166666666666657</v>
      </c>
      <c r="Q36" s="15">
        <v>42.416666666666657</v>
      </c>
      <c r="R36" s="15">
        <v>22.583333333333329</v>
      </c>
      <c r="S36" s="15">
        <v>42</v>
      </c>
      <c r="T36" s="15">
        <v>24.5</v>
      </c>
      <c r="U36" s="15">
        <v>51.75</v>
      </c>
      <c r="V36" s="15">
        <v>732.16666666666663</v>
      </c>
      <c r="W36" s="15">
        <v>732.16666666666663</v>
      </c>
      <c r="X36" s="15">
        <v>732.16666666666663</v>
      </c>
      <c r="Y36" s="15">
        <v>745.5</v>
      </c>
      <c r="Z36" s="15">
        <v>732.16666666666663</v>
      </c>
    </row>
    <row r="37" spans="1:26">
      <c r="A37" s="13" t="s">
        <v>86</v>
      </c>
      <c r="B37" s="15">
        <v>410.4881421474409</v>
      </c>
      <c r="C37" s="15">
        <v>390.48185491823631</v>
      </c>
      <c r="D37" s="15">
        <v>386.1009394731355</v>
      </c>
      <c r="E37" s="15">
        <v>351.40770966855462</v>
      </c>
      <c r="F37" s="15">
        <v>331.17035667859591</v>
      </c>
      <c r="G37" s="15">
        <v>401.82429764809751</v>
      </c>
      <c r="H37" s="15">
        <v>406.55445813824213</v>
      </c>
      <c r="I37" s="15">
        <v>447.91419226537829</v>
      </c>
      <c r="J37" s="15">
        <v>390.43481647597031</v>
      </c>
      <c r="K37" s="15">
        <v>552.20926707448632</v>
      </c>
      <c r="L37" s="15">
        <v>509.19334831208153</v>
      </c>
      <c r="M37" s="15">
        <v>398.98781596555278</v>
      </c>
      <c r="N37" s="15">
        <v>438.45670088714797</v>
      </c>
      <c r="O37" s="15">
        <v>443.63270635325352</v>
      </c>
      <c r="P37" s="15">
        <v>389.86737717725458</v>
      </c>
      <c r="Q37" s="15">
        <v>409.59623467834513</v>
      </c>
      <c r="R37" s="15">
        <v>380.76456609917233</v>
      </c>
      <c r="S37" s="15">
        <v>406.65555788599693</v>
      </c>
      <c r="T37" s="15">
        <v>392.00618417744482</v>
      </c>
      <c r="U37" s="15">
        <v>436.13208567298489</v>
      </c>
      <c r="V37" s="15">
        <v>431.02903567016739</v>
      </c>
      <c r="W37" s="15">
        <v>431.02903567016739</v>
      </c>
      <c r="X37" s="15">
        <v>431.02903567016739</v>
      </c>
      <c r="Y37" s="15">
        <v>420.6758797739451</v>
      </c>
      <c r="Z37" s="15">
        <v>431.02903567016739</v>
      </c>
    </row>
    <row r="38" spans="1:26">
      <c r="A38" s="13" t="s">
        <v>87</v>
      </c>
      <c r="B38" s="17">
        <v>0.36066864183407221</v>
      </c>
      <c r="C38" s="17">
        <v>0.36169291326787578</v>
      </c>
      <c r="D38" s="17">
        <v>0.35167023511945328</v>
      </c>
      <c r="E38" s="17">
        <v>0.30592759416309978</v>
      </c>
      <c r="F38" s="17">
        <v>0.26763057171550297</v>
      </c>
      <c r="G38" s="17">
        <v>0.25359682803328731</v>
      </c>
      <c r="H38" s="17">
        <v>0.24411485128418819</v>
      </c>
      <c r="I38" s="17">
        <v>0.25798823411901678</v>
      </c>
      <c r="J38" s="17">
        <v>0.2441357684326903</v>
      </c>
      <c r="K38" s="17">
        <v>0.26424013716531569</v>
      </c>
      <c r="L38" s="17">
        <v>0.27735401338564608</v>
      </c>
      <c r="M38" s="17">
        <v>0.2665177617134174</v>
      </c>
      <c r="N38" s="17">
        <v>0.26570006453268391</v>
      </c>
      <c r="O38" s="17">
        <v>0.2732929850723016</v>
      </c>
      <c r="P38" s="17">
        <v>0.31728625254360943</v>
      </c>
      <c r="Q38" s="17">
        <v>0.33710415273389432</v>
      </c>
      <c r="R38" s="17">
        <v>0.31080988176379748</v>
      </c>
      <c r="S38" s="17">
        <v>0.34364011560404722</v>
      </c>
      <c r="T38" s="17">
        <v>0.3449493204732399</v>
      </c>
      <c r="U38" s="17">
        <v>0.39467587378374458</v>
      </c>
      <c r="V38" s="17">
        <v>0.38615690455858082</v>
      </c>
      <c r="W38" s="17">
        <v>0.38615690455858082</v>
      </c>
      <c r="X38" s="17">
        <v>0.38615690455858082</v>
      </c>
      <c r="Y38" s="17">
        <v>0.39028600464490759</v>
      </c>
      <c r="Z38" s="17">
        <v>0.38615690455858082</v>
      </c>
    </row>
    <row r="39" spans="1:26">
      <c r="A39" s="13" t="s">
        <v>88</v>
      </c>
      <c r="B39" s="17">
        <v>1.6362252663622529E-2</v>
      </c>
      <c r="C39" s="17">
        <v>1.2062404870624051E-2</v>
      </c>
      <c r="D39" s="17">
        <v>1.2062404870624051E-2</v>
      </c>
      <c r="E39" s="17">
        <v>7.7603217972070431E-3</v>
      </c>
      <c r="F39" s="17">
        <v>3.6054033485540329E-3</v>
      </c>
      <c r="G39" s="17">
        <v>4.1571537290715367E-2</v>
      </c>
      <c r="H39" s="17">
        <v>4.0249238964992391E-2</v>
      </c>
      <c r="I39" s="17">
        <v>4.2767152398299937E-2</v>
      </c>
      <c r="J39" s="17">
        <v>1.458333333333333E-2</v>
      </c>
      <c r="K39" s="17">
        <v>9.3911719939117205E-2</v>
      </c>
      <c r="L39" s="17">
        <v>6.6200532724505323E-2</v>
      </c>
      <c r="M39" s="17">
        <v>1.469527929568913E-2</v>
      </c>
      <c r="N39" s="17">
        <v>2.9157153729071541E-2</v>
      </c>
      <c r="O39" s="17">
        <v>4.724124809741248E-2</v>
      </c>
      <c r="P39" s="17">
        <v>8.0289193302891925E-3</v>
      </c>
      <c r="Q39" s="17">
        <v>9.3920765027322405E-3</v>
      </c>
      <c r="R39" s="17">
        <v>5.8789954337899542E-3</v>
      </c>
      <c r="S39" s="17">
        <v>1.170091324200913E-2</v>
      </c>
      <c r="T39" s="17">
        <v>8.428462709284627E-3</v>
      </c>
      <c r="U39" s="17">
        <v>1.5027322404371581E-2</v>
      </c>
      <c r="V39" s="17">
        <v>1.1035007610350081E-2</v>
      </c>
      <c r="W39" s="17">
        <v>1.1035007610350081E-2</v>
      </c>
      <c r="X39" s="17">
        <v>1.1035007610350081E-2</v>
      </c>
      <c r="Y39" s="17">
        <v>1.129895264116576E-2</v>
      </c>
      <c r="Z39" s="17">
        <v>1.1035007610350081E-2</v>
      </c>
    </row>
    <row r="40" spans="1:26">
      <c r="A40" s="13" t="s">
        <v>89</v>
      </c>
      <c r="B40" s="15">
        <v>882</v>
      </c>
      <c r="C40" s="15">
        <v>906</v>
      </c>
      <c r="D40" s="15">
        <v>915.75</v>
      </c>
      <c r="E40" s="15">
        <v>800.75</v>
      </c>
      <c r="F40" s="15">
        <v>735.5</v>
      </c>
      <c r="G40" s="15">
        <v>678.33333333333337</v>
      </c>
      <c r="H40" s="15">
        <v>713.58333333333337</v>
      </c>
      <c r="I40" s="15">
        <v>755.58333333333337</v>
      </c>
      <c r="J40" s="15">
        <v>705</v>
      </c>
      <c r="K40" s="15">
        <v>781.83333333333337</v>
      </c>
      <c r="L40" s="15">
        <v>850.58333333333337</v>
      </c>
      <c r="M40" s="15">
        <v>760.33333333333337</v>
      </c>
      <c r="N40" s="15">
        <v>757.91666666666663</v>
      </c>
      <c r="O40" s="15">
        <v>807.91666666666663</v>
      </c>
      <c r="P40" s="15">
        <v>1001.583333333333</v>
      </c>
      <c r="Q40" s="15">
        <v>1009.916666666667</v>
      </c>
      <c r="R40" s="15">
        <v>927.25</v>
      </c>
      <c r="S40" s="15">
        <v>1027.583333333333</v>
      </c>
      <c r="T40" s="15">
        <v>950.91666666666663</v>
      </c>
      <c r="U40" s="15">
        <v>1127.5</v>
      </c>
      <c r="V40" s="15">
        <v>1150.666666666667</v>
      </c>
      <c r="W40" s="15">
        <v>1150.666666666667</v>
      </c>
      <c r="X40" s="15">
        <v>1150.666666666667</v>
      </c>
      <c r="Y40" s="15">
        <v>1153.416666666667</v>
      </c>
      <c r="Z40" s="15">
        <v>1150.666666666667</v>
      </c>
    </row>
    <row r="41" spans="1:26">
      <c r="A41" s="13" t="s">
        <v>90</v>
      </c>
      <c r="B41" s="15">
        <v>1059.75</v>
      </c>
      <c r="C41" s="15">
        <v>1083.75</v>
      </c>
      <c r="D41" s="15">
        <v>1082.333333333333</v>
      </c>
      <c r="E41" s="15">
        <v>966.58333333333337</v>
      </c>
      <c r="F41" s="15">
        <v>888</v>
      </c>
      <c r="G41" s="15">
        <v>836.25</v>
      </c>
      <c r="H41" s="15">
        <v>863.83333333333337</v>
      </c>
      <c r="I41" s="15">
        <v>913.08333333333337</v>
      </c>
      <c r="J41" s="15">
        <v>862.66666666666663</v>
      </c>
      <c r="K41" s="15">
        <v>944.5</v>
      </c>
      <c r="L41" s="15">
        <v>1013.083333333333</v>
      </c>
      <c r="M41" s="15">
        <v>926.75</v>
      </c>
      <c r="N41" s="15">
        <v>928.58333333333337</v>
      </c>
      <c r="O41" s="15">
        <v>980.5</v>
      </c>
      <c r="P41" s="15">
        <v>1186</v>
      </c>
      <c r="Q41" s="15">
        <v>1203.666666666667</v>
      </c>
      <c r="R41" s="15">
        <v>1106.25</v>
      </c>
      <c r="S41" s="15">
        <v>1214.333333333333</v>
      </c>
      <c r="T41" s="15">
        <v>1129.083333333333</v>
      </c>
      <c r="U41" s="15">
        <v>1326.083333333333</v>
      </c>
      <c r="V41" s="15">
        <v>1349.333333333333</v>
      </c>
      <c r="W41" s="15">
        <v>1349.333333333333</v>
      </c>
      <c r="X41" s="15">
        <v>1349.333333333333</v>
      </c>
      <c r="Y41" s="15">
        <v>1354.25</v>
      </c>
      <c r="Z41" s="15">
        <v>1349.333333333333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3" t="s">
        <v>93</v>
      </c>
      <c r="B44" s="15">
        <v>6479.75</v>
      </c>
      <c r="C44" s="15">
        <v>6315.083333333333</v>
      </c>
      <c r="D44" s="15">
        <v>6139.083333333333</v>
      </c>
      <c r="E44" s="15">
        <v>6907.583333333333</v>
      </c>
      <c r="F44" s="15">
        <v>6952.333333333333</v>
      </c>
      <c r="G44" s="15">
        <v>7200.916666666667</v>
      </c>
      <c r="H44" s="15">
        <v>7034.666666666667</v>
      </c>
      <c r="I44" s="15">
        <v>6938.083333333333</v>
      </c>
      <c r="J44" s="15">
        <v>7105.166666666667</v>
      </c>
      <c r="K44" s="15">
        <v>6877.583333333333</v>
      </c>
      <c r="L44" s="15">
        <v>6542.333333333333</v>
      </c>
      <c r="M44" s="15">
        <v>7029</v>
      </c>
      <c r="N44" s="15">
        <v>7052.25</v>
      </c>
      <c r="O44" s="15">
        <v>6886.5</v>
      </c>
      <c r="P44" s="15">
        <v>6328.25</v>
      </c>
      <c r="Q44" s="15">
        <v>6337</v>
      </c>
      <c r="R44" s="15">
        <v>6595.916666666667</v>
      </c>
      <c r="S44" s="15">
        <v>6328.083333333333</v>
      </c>
      <c r="T44" s="15">
        <v>6538.5</v>
      </c>
      <c r="U44" s="15">
        <v>6113.666666666667</v>
      </c>
      <c r="V44" s="15">
        <v>5374.833333333333</v>
      </c>
      <c r="W44" s="15">
        <v>5374.833333333333</v>
      </c>
      <c r="X44" s="15">
        <v>5374.833333333333</v>
      </c>
      <c r="Y44" s="15">
        <v>5375.833333333333</v>
      </c>
      <c r="Z44" s="15">
        <v>5374.833333333333</v>
      </c>
    </row>
    <row r="45" spans="1:26">
      <c r="A45" s="13" t="s">
        <v>94</v>
      </c>
      <c r="B45" s="15">
        <v>296</v>
      </c>
      <c r="C45" s="15">
        <v>365</v>
      </c>
      <c r="D45" s="15">
        <v>531</v>
      </c>
      <c r="E45" s="15">
        <v>78</v>
      </c>
      <c r="F45" s="15">
        <v>143</v>
      </c>
      <c r="G45" s="15">
        <v>22</v>
      </c>
      <c r="H45" s="15">
        <v>114</v>
      </c>
      <c r="I45" s="15">
        <v>139</v>
      </c>
      <c r="J45" s="15">
        <v>68</v>
      </c>
      <c r="K45" s="15">
        <v>125</v>
      </c>
      <c r="L45" s="15">
        <v>288</v>
      </c>
      <c r="M45" s="15">
        <v>39</v>
      </c>
      <c r="N45" s="15">
        <v>5</v>
      </c>
      <c r="O45" s="15">
        <v>57</v>
      </c>
      <c r="P45" s="15">
        <v>199</v>
      </c>
      <c r="Q45" s="15">
        <v>191</v>
      </c>
      <c r="R45" s="15">
        <v>108</v>
      </c>
      <c r="S45" s="15">
        <v>148</v>
      </c>
      <c r="T45" s="15">
        <v>117</v>
      </c>
      <c r="U45" s="15">
        <v>165</v>
      </c>
      <c r="V45" s="15">
        <v>153</v>
      </c>
      <c r="W45" s="15">
        <v>153</v>
      </c>
      <c r="X45" s="15">
        <v>153</v>
      </c>
      <c r="Y45" s="15">
        <v>155</v>
      </c>
      <c r="Z45" s="15">
        <v>153</v>
      </c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v>1.389076484018265</v>
      </c>
      <c r="X49" s="16">
        <v>1.389076484018265</v>
      </c>
      <c r="Y49" s="16">
        <v>1.389591302367942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v>0.59881849315068492</v>
      </c>
      <c r="X50" s="16">
        <v>0.59881849315068492</v>
      </c>
      <c r="Y50" s="16">
        <v>0.5988923041894354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3" t="s">
        <v>101</v>
      </c>
      <c r="B52" s="16">
        <v>32.140202980913102</v>
      </c>
      <c r="C52" s="16">
        <v>30.434902133098959</v>
      </c>
      <c r="D52" s="16">
        <v>29.435367225280341</v>
      </c>
      <c r="E52" s="16">
        <v>28.31145400015231</v>
      </c>
      <c r="F52" s="16">
        <v>26.997131659746021</v>
      </c>
      <c r="G52" s="16">
        <v>26.313049340017368</v>
      </c>
      <c r="H52" s="16">
        <v>26.452509439562931</v>
      </c>
      <c r="I52" s="16">
        <v>26.516352996711969</v>
      </c>
      <c r="J52" s="16">
        <v>26.46773226374545</v>
      </c>
      <c r="K52" s="16">
        <v>26.562584751121062</v>
      </c>
      <c r="L52" s="16">
        <v>27.544807385350001</v>
      </c>
      <c r="M52" s="16">
        <v>27.61786759508006</v>
      </c>
      <c r="N52" s="16">
        <v>27.603603944330661</v>
      </c>
      <c r="O52" s="16">
        <v>28.534863107823881</v>
      </c>
      <c r="P52" s="16">
        <v>30.679661947281581</v>
      </c>
      <c r="Q52" s="16">
        <v>31.839719328964289</v>
      </c>
      <c r="R52" s="16">
        <v>31.813472887866499</v>
      </c>
      <c r="S52" s="16">
        <v>33.084228212625867</v>
      </c>
      <c r="T52" s="16">
        <v>34.377799369613783</v>
      </c>
      <c r="U52" s="16">
        <v>35.711317714183792</v>
      </c>
      <c r="V52" s="16">
        <v>35.65742708887425</v>
      </c>
      <c r="W52" s="16">
        <v>35.65742708887425</v>
      </c>
      <c r="X52" s="16">
        <v>35.65742708887425</v>
      </c>
      <c r="Y52" s="16">
        <v>35.696558158993128</v>
      </c>
      <c r="Z52" s="16">
        <v>35.65742708887425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v>1.4186685692541861</v>
      </c>
      <c r="X53" s="16">
        <v>1.4186685692541861</v>
      </c>
      <c r="Y53" s="16">
        <v>1.419288858530662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3" t="s">
        <v>105</v>
      </c>
      <c r="B56" s="16">
        <v>73.125587089197495</v>
      </c>
      <c r="C56" s="16">
        <v>75.19404585054086</v>
      </c>
      <c r="D56" s="16">
        <v>76.390401550922448</v>
      </c>
      <c r="E56" s="16">
        <v>84.154666079313728</v>
      </c>
      <c r="F56" s="16">
        <v>93.288441178676123</v>
      </c>
      <c r="G56" s="16">
        <v>95.529450068992887</v>
      </c>
      <c r="H56" s="16">
        <v>95.632852497646226</v>
      </c>
      <c r="I56" s="16">
        <v>97.42237925570214</v>
      </c>
      <c r="J56" s="16">
        <v>98.734760093383315</v>
      </c>
      <c r="K56" s="16">
        <v>101.39679739911919</v>
      </c>
      <c r="L56" s="16">
        <v>103.63605842878999</v>
      </c>
      <c r="M56" s="16">
        <v>102.85262968595229</v>
      </c>
      <c r="N56" s="16">
        <v>105.47307586838591</v>
      </c>
      <c r="O56" s="16">
        <v>105.9220032555635</v>
      </c>
      <c r="P56" s="16">
        <v>105.1929320345607</v>
      </c>
      <c r="Q56" s="16">
        <v>107.9557464384753</v>
      </c>
      <c r="R56" s="16">
        <v>108.5310835938333</v>
      </c>
      <c r="S56" s="16">
        <v>107.92479703336291</v>
      </c>
      <c r="T56" s="16">
        <v>110.5249953674397</v>
      </c>
      <c r="U56" s="16">
        <v>101.4101813687448</v>
      </c>
      <c r="V56" s="16">
        <v>104.30401703241699</v>
      </c>
      <c r="W56" s="16">
        <v>104.30401703241699</v>
      </c>
      <c r="X56" s="16">
        <v>104.30401703241699</v>
      </c>
      <c r="Y56" s="16">
        <v>104.3691311649376</v>
      </c>
      <c r="Z56" s="16">
        <v>104.30401703241699</v>
      </c>
    </row>
    <row r="57" spans="1:26">
      <c r="A57" s="13" t="s">
        <v>106</v>
      </c>
      <c r="B57" s="14">
        <v>72070.432665786881</v>
      </c>
      <c r="C57" s="14">
        <v>76722.87030692905</v>
      </c>
      <c r="D57" s="14">
        <v>78481.238403418683</v>
      </c>
      <c r="E57" s="14">
        <v>89340.001498523634</v>
      </c>
      <c r="F57" s="14">
        <v>103127.0398744666</v>
      </c>
      <c r="G57" s="14">
        <v>110491.088270145</v>
      </c>
      <c r="H57" s="14">
        <v>108208.4277973319</v>
      </c>
      <c r="I57" s="14">
        <v>113841.7760274894</v>
      </c>
      <c r="J57" s="14">
        <v>118413.73269703081</v>
      </c>
      <c r="K57" s="14">
        <v>127899.52769202281</v>
      </c>
      <c r="L57" s="14">
        <v>127421.0697635613</v>
      </c>
      <c r="M57" s="14">
        <v>125888.5475591221</v>
      </c>
      <c r="N57" s="14">
        <v>131621.86327851351</v>
      </c>
      <c r="O57" s="14">
        <v>132734.59788180591</v>
      </c>
      <c r="P57" s="14">
        <v>132921.6773855098</v>
      </c>
      <c r="Q57" s="14">
        <v>136539.807280526</v>
      </c>
      <c r="R57" s="14">
        <v>138173.48527325719</v>
      </c>
      <c r="S57" s="14">
        <v>133991.51163661981</v>
      </c>
      <c r="T57" s="14">
        <v>137894.21687442</v>
      </c>
      <c r="U57" s="14">
        <v>127141.5868646419</v>
      </c>
      <c r="V57" s="14">
        <v>129167.71001521579</v>
      </c>
      <c r="W57" s="14">
        <v>129167.71001521579</v>
      </c>
      <c r="X57" s="14">
        <v>129167.71001521579</v>
      </c>
      <c r="Y57" s="14">
        <v>129589.1925406033</v>
      </c>
      <c r="Z57" s="14">
        <v>129167.71001521579</v>
      </c>
    </row>
    <row r="58" spans="1:26">
      <c r="A58" s="13" t="s">
        <v>107</v>
      </c>
      <c r="B58" s="15">
        <v>2250</v>
      </c>
      <c r="C58" s="15">
        <v>2676</v>
      </c>
      <c r="D58" s="15">
        <v>2899</v>
      </c>
      <c r="E58" s="15">
        <v>3204</v>
      </c>
      <c r="F58" s="15">
        <v>4261</v>
      </c>
      <c r="G58" s="15">
        <v>7803</v>
      </c>
      <c r="H58" s="15">
        <v>8502</v>
      </c>
      <c r="I58" s="15">
        <v>10226</v>
      </c>
      <c r="J58" s="15">
        <v>10023</v>
      </c>
      <c r="K58" s="15">
        <v>11731</v>
      </c>
      <c r="L58" s="15">
        <v>11816</v>
      </c>
      <c r="M58" s="15">
        <v>12856</v>
      </c>
      <c r="N58" s="15">
        <v>12698</v>
      </c>
      <c r="O58" s="15">
        <v>10237</v>
      </c>
      <c r="P58" s="15">
        <v>11599</v>
      </c>
      <c r="Q58" s="15">
        <v>11509</v>
      </c>
      <c r="R58" s="15">
        <v>12432</v>
      </c>
      <c r="S58" s="15">
        <v>10865</v>
      </c>
      <c r="T58" s="15">
        <v>10834</v>
      </c>
      <c r="U58" s="15">
        <v>8290</v>
      </c>
      <c r="V58" s="15">
        <v>7243</v>
      </c>
      <c r="W58" s="15">
        <v>7243</v>
      </c>
      <c r="X58" s="15">
        <v>7243</v>
      </c>
      <c r="Y58" s="15">
        <v>7260</v>
      </c>
      <c r="Z58" s="15">
        <v>7243</v>
      </c>
    </row>
    <row r="59" spans="1:26">
      <c r="A59" s="13" t="s">
        <v>108</v>
      </c>
      <c r="B59" s="15">
        <v>2888</v>
      </c>
      <c r="C59" s="15">
        <v>3058</v>
      </c>
      <c r="D59" s="15">
        <v>3109</v>
      </c>
      <c r="E59" s="15">
        <v>3339</v>
      </c>
      <c r="F59" s="15">
        <v>3527</v>
      </c>
      <c r="G59" s="15">
        <v>3631</v>
      </c>
      <c r="H59" s="15">
        <v>3539</v>
      </c>
      <c r="I59" s="15">
        <v>3657</v>
      </c>
      <c r="J59" s="15">
        <v>3914</v>
      </c>
      <c r="K59" s="15">
        <v>3978</v>
      </c>
      <c r="L59" s="15">
        <v>3900</v>
      </c>
      <c r="M59" s="15">
        <v>3719</v>
      </c>
      <c r="N59" s="15">
        <v>3810</v>
      </c>
      <c r="O59" s="15">
        <v>3910</v>
      </c>
      <c r="P59" s="15">
        <v>4144</v>
      </c>
      <c r="Q59" s="15">
        <v>4050</v>
      </c>
      <c r="R59" s="15">
        <v>4277</v>
      </c>
      <c r="S59" s="15">
        <v>4323</v>
      </c>
      <c r="T59" s="15">
        <v>4362</v>
      </c>
      <c r="U59" s="15">
        <v>4494</v>
      </c>
      <c r="V59" s="15">
        <v>4494</v>
      </c>
      <c r="W59" s="15">
        <v>4494</v>
      </c>
      <c r="X59" s="15">
        <v>4494</v>
      </c>
      <c r="Y59" s="15">
        <v>4503</v>
      </c>
      <c r="Z59" s="15">
        <v>4494</v>
      </c>
    </row>
    <row r="60" spans="1:26">
      <c r="A60" s="13" t="s">
        <v>109</v>
      </c>
      <c r="B60" s="15">
        <v>1054</v>
      </c>
      <c r="C60" s="15">
        <v>1141</v>
      </c>
      <c r="D60" s="15">
        <v>1146</v>
      </c>
      <c r="E60" s="15">
        <v>1292</v>
      </c>
      <c r="F60" s="15">
        <v>1486</v>
      </c>
      <c r="G60" s="15">
        <v>1573</v>
      </c>
      <c r="H60" s="15">
        <v>1495</v>
      </c>
      <c r="I60" s="15">
        <v>1595</v>
      </c>
      <c r="J60" s="15">
        <v>1641</v>
      </c>
      <c r="K60" s="15">
        <v>1742</v>
      </c>
      <c r="L60" s="15">
        <v>1670</v>
      </c>
      <c r="M60" s="15">
        <v>1665</v>
      </c>
      <c r="N60" s="15">
        <v>1695</v>
      </c>
      <c r="O60" s="15">
        <v>1741</v>
      </c>
      <c r="P60" s="15">
        <v>1829</v>
      </c>
      <c r="Q60" s="15">
        <v>1746</v>
      </c>
      <c r="R60" s="15">
        <v>1886</v>
      </c>
      <c r="S60" s="15">
        <v>1802</v>
      </c>
      <c r="T60" s="15">
        <v>1827</v>
      </c>
      <c r="U60" s="15">
        <v>1770</v>
      </c>
      <c r="V60" s="15">
        <v>1728</v>
      </c>
      <c r="W60" s="15">
        <v>1728</v>
      </c>
      <c r="X60" s="15">
        <v>1728</v>
      </c>
      <c r="Y60" s="15">
        <v>1732</v>
      </c>
      <c r="Z60" s="15">
        <v>1728</v>
      </c>
    </row>
    <row r="61" spans="1:26">
      <c r="A61" s="13" t="s">
        <v>110</v>
      </c>
      <c r="B61" s="15">
        <v>362</v>
      </c>
      <c r="C61" s="15">
        <v>382</v>
      </c>
      <c r="D61" s="15">
        <v>394</v>
      </c>
      <c r="E61" s="15">
        <v>470</v>
      </c>
      <c r="F61" s="15">
        <v>575</v>
      </c>
      <c r="G61" s="15">
        <v>633</v>
      </c>
      <c r="H61" s="15">
        <v>614</v>
      </c>
      <c r="I61" s="15">
        <v>629</v>
      </c>
      <c r="J61" s="15">
        <v>662</v>
      </c>
      <c r="K61" s="15">
        <v>711</v>
      </c>
      <c r="L61" s="15">
        <v>734</v>
      </c>
      <c r="M61" s="15">
        <v>726</v>
      </c>
      <c r="N61" s="15">
        <v>772</v>
      </c>
      <c r="O61" s="15">
        <v>791</v>
      </c>
      <c r="P61" s="15">
        <v>761</v>
      </c>
      <c r="Q61" s="15">
        <v>789</v>
      </c>
      <c r="R61" s="15">
        <v>800</v>
      </c>
      <c r="S61" s="15">
        <v>805</v>
      </c>
      <c r="T61" s="15">
        <v>820</v>
      </c>
      <c r="U61" s="15">
        <v>709</v>
      </c>
      <c r="V61" s="15">
        <v>699</v>
      </c>
      <c r="W61" s="15">
        <v>699</v>
      </c>
      <c r="X61" s="15">
        <v>699</v>
      </c>
      <c r="Y61" s="15">
        <v>703</v>
      </c>
      <c r="Z61" s="15">
        <v>699</v>
      </c>
    </row>
  </sheetData>
  <conditionalFormatting sqref="A1">
    <cfRule type="expression" dxfId="40" priority="15">
      <formula>TRUE</formula>
    </cfRule>
  </conditionalFormatting>
  <conditionalFormatting sqref="A15:U15">
    <cfRule type="expression" dxfId="39" priority="23">
      <formula>TRUE</formula>
    </cfRule>
  </conditionalFormatting>
  <conditionalFormatting sqref="A17:U17">
    <cfRule type="expression" dxfId="38" priority="26">
      <formula>TRUE</formula>
    </cfRule>
  </conditionalFormatting>
  <conditionalFormatting sqref="A18:U21">
    <cfRule type="notContainsBlanks" dxfId="37" priority="14">
      <formula>LEN(TRIM(A18))&gt;0</formula>
    </cfRule>
  </conditionalFormatting>
  <conditionalFormatting sqref="A1:U1">
    <cfRule type="expression" dxfId="36" priority="20">
      <formula>TRUE</formula>
    </cfRule>
  </conditionalFormatting>
  <conditionalFormatting sqref="A21:U21">
    <cfRule type="expression" dxfId="35" priority="29">
      <formula>TRUE</formula>
    </cfRule>
  </conditionalFormatting>
  <conditionalFormatting sqref="A27:U27">
    <cfRule type="expression" dxfId="34" priority="32">
      <formula>TRUE</formula>
    </cfRule>
  </conditionalFormatting>
  <conditionalFormatting sqref="A31:U31">
    <cfRule type="expression" dxfId="33" priority="35">
      <formula>TRUE</formula>
    </cfRule>
  </conditionalFormatting>
  <conditionalFormatting sqref="A33:U33">
    <cfRule type="expression" dxfId="32" priority="38">
      <formula>TRUE</formula>
    </cfRule>
  </conditionalFormatting>
  <conditionalFormatting sqref="A36:U36">
    <cfRule type="expression" dxfId="31" priority="41">
      <formula>TRUE</formula>
    </cfRule>
  </conditionalFormatting>
  <conditionalFormatting sqref="A39:U39">
    <cfRule type="expression" dxfId="30" priority="44">
      <formula>TRUE</formula>
    </cfRule>
  </conditionalFormatting>
  <conditionalFormatting sqref="A46:U46">
    <cfRule type="expression" dxfId="29" priority="47">
      <formula>TRUE</formula>
    </cfRule>
  </conditionalFormatting>
  <conditionalFormatting sqref="A56:U56">
    <cfRule type="expression" dxfId="28" priority="50">
      <formula>TRUE</formula>
    </cfRule>
  </conditionalFormatting>
  <conditionalFormatting sqref="A61:U61">
    <cfRule type="expression" dxfId="27" priority="53">
      <formula>TRUE</formula>
    </cfRule>
  </conditionalFormatting>
  <conditionalFormatting sqref="B1">
    <cfRule type="expression" dxfId="26" priority="18">
      <formula>TRUE</formula>
    </cfRule>
  </conditionalFormatting>
  <conditionalFormatting sqref="B15">
    <cfRule type="expression" dxfId="25" priority="21">
      <formula>TRUE</formula>
    </cfRule>
  </conditionalFormatting>
  <conditionalFormatting sqref="B17">
    <cfRule type="expression" dxfId="24" priority="24">
      <formula>TRUE</formula>
    </cfRule>
  </conditionalFormatting>
  <conditionalFormatting sqref="B2">
    <cfRule type="expression" dxfId="23" priority="16">
      <formula>TRUE</formula>
    </cfRule>
  </conditionalFormatting>
  <conditionalFormatting sqref="B21">
    <cfRule type="expression" dxfId="22" priority="27">
      <formula>TRUE</formula>
    </cfRule>
  </conditionalFormatting>
  <conditionalFormatting sqref="B27">
    <cfRule type="expression" dxfId="21" priority="30">
      <formula>TRUE</formula>
    </cfRule>
  </conditionalFormatting>
  <conditionalFormatting sqref="B2:B61">
    <cfRule type="expression" dxfId="20" priority="55">
      <formula>TRUE</formula>
    </cfRule>
  </conditionalFormatting>
  <conditionalFormatting sqref="B31">
    <cfRule type="expression" dxfId="19" priority="33">
      <formula>TRUE</formula>
    </cfRule>
  </conditionalFormatting>
  <conditionalFormatting sqref="B33">
    <cfRule type="expression" dxfId="18" priority="36">
      <formula>TRUE</formula>
    </cfRule>
  </conditionalFormatting>
  <conditionalFormatting sqref="B36">
    <cfRule type="expression" dxfId="17" priority="39">
      <formula>TRUE</formula>
    </cfRule>
  </conditionalFormatting>
  <conditionalFormatting sqref="B39">
    <cfRule type="expression" dxfId="16" priority="42">
      <formula>TRUE</formula>
    </cfRule>
  </conditionalFormatting>
  <conditionalFormatting sqref="B46">
    <cfRule type="expression" dxfId="15" priority="45">
      <formula>TRUE</formula>
    </cfRule>
  </conditionalFormatting>
  <conditionalFormatting sqref="B56">
    <cfRule type="expression" dxfId="14" priority="48">
      <formula>TRUE</formula>
    </cfRule>
  </conditionalFormatting>
  <conditionalFormatting sqref="B61">
    <cfRule type="expression" dxfId="13" priority="51">
      <formula>TRUE</formula>
    </cfRule>
  </conditionalFormatting>
  <conditionalFormatting sqref="V15:Z15">
    <cfRule type="expression" dxfId="12" priority="3">
      <formula>TRUE</formula>
    </cfRule>
  </conditionalFormatting>
  <conditionalFormatting sqref="V17:Z17">
    <cfRule type="expression" dxfId="11" priority="4">
      <formula>TRUE</formula>
    </cfRule>
  </conditionalFormatting>
  <conditionalFormatting sqref="V18:Z21">
    <cfRule type="notContainsBlanks" dxfId="10" priority="1">
      <formula>LEN(TRIM(V18))&gt;0</formula>
    </cfRule>
  </conditionalFormatting>
  <conditionalFormatting sqref="V1:Z1">
    <cfRule type="expression" dxfId="9" priority="2">
      <formula>TRUE</formula>
    </cfRule>
  </conditionalFormatting>
  <conditionalFormatting sqref="V21:Z21">
    <cfRule type="expression" dxfId="8" priority="5">
      <formula>TRUE</formula>
    </cfRule>
  </conditionalFormatting>
  <conditionalFormatting sqref="V27:Z27">
    <cfRule type="expression" dxfId="7" priority="6">
      <formula>TRUE</formula>
    </cfRule>
  </conditionalFormatting>
  <conditionalFormatting sqref="V31:Z31">
    <cfRule type="expression" dxfId="6" priority="7">
      <formula>TRUE</formula>
    </cfRule>
  </conditionalFormatting>
  <conditionalFormatting sqref="V33:Z33">
    <cfRule type="expression" dxfId="5" priority="8">
      <formula>TRUE</formula>
    </cfRule>
  </conditionalFormatting>
  <conditionalFormatting sqref="V36:Z36">
    <cfRule type="expression" dxfId="4" priority="9">
      <formula>TRUE</formula>
    </cfRule>
  </conditionalFormatting>
  <conditionalFormatting sqref="V39:Z39">
    <cfRule type="expression" dxfId="3" priority="10">
      <formula>TRUE</formula>
    </cfRule>
  </conditionalFormatting>
  <conditionalFormatting sqref="V46:Z46">
    <cfRule type="expression" dxfId="2" priority="11">
      <formula>TRUE</formula>
    </cfRule>
  </conditionalFormatting>
  <conditionalFormatting sqref="V56:Z56">
    <cfRule type="expression" dxfId="1" priority="12">
      <formula>TRUE</formula>
    </cfRule>
  </conditionalFormatting>
  <conditionalFormatting sqref="V61:Z61">
    <cfRule type="expression" dxfId="0" priority="13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Clement</cp:lastModifiedBy>
  <cp:revision/>
  <dcterms:created xsi:type="dcterms:W3CDTF">2022-06-09T09:16:42Z</dcterms:created>
  <dcterms:modified xsi:type="dcterms:W3CDTF">2022-09-09T17:35:59Z</dcterms:modified>
  <cp:category/>
  <cp:contentStatus/>
</cp:coreProperties>
</file>