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vin Sung\Box\Project Finance Team DATABASE\6. Project Sales\Project Bolt\03_Model\Revenues\202206_Ascend Update\"/>
    </mc:Choice>
  </mc:AlternateContent>
  <xr:revisionPtr revIDLastSave="0" documentId="13_ncr:1_{E6F33FAE-007E-43AF-BF47-651F04860F4A}" xr6:coauthVersionLast="47" xr6:coauthVersionMax="47" xr10:uidLastSave="{00000000-0000-0000-0000-000000000000}"/>
  <bookViews>
    <workbookView xWindow="-28920" yWindow="-4635" windowWidth="29040" windowHeight="15840" firstSheet="2" activeTab="3" xr2:uid="{00000000-000D-0000-FFFF-FFFF00000000}"/>
  </bookViews>
  <sheets>
    <sheet name="Summary" sheetId="1" r:id="rId1"/>
    <sheet name="Assumptions &amp; Inputs" sheetId="2" r:id="rId2"/>
    <sheet name="Scarcity" sheetId="3" r:id="rId3"/>
    <sheet name="Cunningham_Base_2HR" sheetId="8" r:id="rId4"/>
    <sheet name="Cunningham_High_2HR" sheetId="10" r:id="rId5"/>
    <sheet name="Cunningham_Base_2HR_LIMIT" sheetId="4" r:id="rId6"/>
    <sheet name="Cunningham_Base_2HR_Reg_LIMIT" sheetId="5" r:id="rId7"/>
    <sheet name="Cunningham_High_2HR_LIMIT" sheetId="11" r:id="rId8"/>
    <sheet name="Cunningham_High_2HR_Reg_LIMIT" sheetId="12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8" l="1"/>
  <c r="B30" i="8"/>
  <c r="Z17" i="12"/>
  <c r="Z18" i="12" s="1"/>
  <c r="Z19" i="12" s="1"/>
  <c r="Y17" i="12"/>
  <c r="Y18" i="12" s="1"/>
  <c r="Y19" i="12" s="1"/>
  <c r="X17" i="12"/>
  <c r="X18" i="12" s="1"/>
  <c r="X19" i="12" s="1"/>
  <c r="W17" i="12"/>
  <c r="W18" i="12" s="1"/>
  <c r="W19" i="12" s="1"/>
  <c r="V17" i="12"/>
  <c r="V18" i="12" s="1"/>
  <c r="V19" i="12" s="1"/>
  <c r="U17" i="12"/>
  <c r="U18" i="12" s="1"/>
  <c r="U19" i="12" s="1"/>
  <c r="T17" i="12"/>
  <c r="T18" i="12" s="1"/>
  <c r="T19" i="12" s="1"/>
  <c r="S17" i="12"/>
  <c r="S18" i="12" s="1"/>
  <c r="S19" i="12" s="1"/>
  <c r="R17" i="12"/>
  <c r="R18" i="12" s="1"/>
  <c r="R19" i="12" s="1"/>
  <c r="Q17" i="12"/>
  <c r="Q18" i="12" s="1"/>
  <c r="Q19" i="12" s="1"/>
  <c r="P17" i="12"/>
  <c r="P18" i="12" s="1"/>
  <c r="P19" i="12" s="1"/>
  <c r="O17" i="12"/>
  <c r="O18" i="12" s="1"/>
  <c r="O19" i="12" s="1"/>
  <c r="B17" i="12"/>
  <c r="B18" i="12" s="1"/>
  <c r="B19" i="12" s="1"/>
  <c r="N15" i="12" a="1"/>
  <c r="N15" i="12" s="1"/>
  <c r="N17" i="12" s="1"/>
  <c r="N18" i="12" s="1"/>
  <c r="N19" i="12" s="1"/>
  <c r="M15" i="12" a="1"/>
  <c r="M15" i="12" s="1"/>
  <c r="L15" i="12"/>
  <c r="L17" i="12" s="1"/>
  <c r="L18" i="12" s="1"/>
  <c r="L19" i="12" s="1"/>
  <c r="L15" i="12" a="1"/>
  <c r="K15" i="12" a="1"/>
  <c r="K15" i="12" s="1"/>
  <c r="J15" i="12" a="1"/>
  <c r="J15" i="12" s="1"/>
  <c r="J17" i="12" s="1"/>
  <c r="J18" i="12" s="1"/>
  <c r="J19" i="12" s="1"/>
  <c r="I15" i="12" a="1"/>
  <c r="I15" i="12" s="1"/>
  <c r="H15" i="12" a="1"/>
  <c r="H15" i="12" s="1"/>
  <c r="G15" i="12" a="1"/>
  <c r="G15" i="12" s="1"/>
  <c r="G17" i="12" s="1"/>
  <c r="G18" i="12" s="1"/>
  <c r="G19" i="12" s="1"/>
  <c r="F15" i="12" a="1"/>
  <c r="F15" i="12" s="1"/>
  <c r="F17" i="12" s="1"/>
  <c r="F18" i="12" s="1"/>
  <c r="F19" i="12" s="1"/>
  <c r="E15" i="12" a="1"/>
  <c r="E15" i="12" s="1"/>
  <c r="E17" i="12" s="1"/>
  <c r="E18" i="12" s="1"/>
  <c r="E19" i="12" s="1"/>
  <c r="D15" i="12" a="1"/>
  <c r="D15" i="12" s="1"/>
  <c r="D17" i="12" s="1"/>
  <c r="D18" i="12" s="1"/>
  <c r="D19" i="12" s="1"/>
  <c r="C15" i="12" a="1"/>
  <c r="C15" i="12" s="1"/>
  <c r="Z18" i="11"/>
  <c r="Z19" i="11" s="1"/>
  <c r="T18" i="11"/>
  <c r="T19" i="11" s="1"/>
  <c r="R18" i="11"/>
  <c r="R19" i="11" s="1"/>
  <c r="Z17" i="11"/>
  <c r="Y17" i="11"/>
  <c r="Y18" i="11" s="1"/>
  <c r="Y19" i="11" s="1"/>
  <c r="X17" i="11"/>
  <c r="X18" i="11" s="1"/>
  <c r="X19" i="11" s="1"/>
  <c r="W17" i="11"/>
  <c r="W18" i="11" s="1"/>
  <c r="W19" i="11" s="1"/>
  <c r="V17" i="11"/>
  <c r="V18" i="11" s="1"/>
  <c r="V19" i="11" s="1"/>
  <c r="U17" i="11"/>
  <c r="U18" i="11" s="1"/>
  <c r="U19" i="11" s="1"/>
  <c r="T17" i="11"/>
  <c r="S17" i="11"/>
  <c r="S18" i="11" s="1"/>
  <c r="S19" i="11" s="1"/>
  <c r="R17" i="11"/>
  <c r="Q17" i="11"/>
  <c r="Q18" i="11" s="1"/>
  <c r="Q19" i="11" s="1"/>
  <c r="P17" i="11"/>
  <c r="P18" i="11" s="1"/>
  <c r="P19" i="11" s="1"/>
  <c r="O17" i="11"/>
  <c r="O18" i="11" s="1"/>
  <c r="O19" i="11" s="1"/>
  <c r="I17" i="11"/>
  <c r="I18" i="11" s="1"/>
  <c r="I19" i="11" s="1"/>
  <c r="B17" i="11"/>
  <c r="B18" i="11" s="1"/>
  <c r="B19" i="11" s="1"/>
  <c r="N15" i="11"/>
  <c r="N17" i="11" s="1"/>
  <c r="N18" i="11" s="1"/>
  <c r="N19" i="11" s="1"/>
  <c r="N15" i="11" a="1"/>
  <c r="M15" i="11"/>
  <c r="M17" i="11" s="1"/>
  <c r="M18" i="11" s="1"/>
  <c r="M19" i="11" s="1"/>
  <c r="M15" i="11" a="1"/>
  <c r="L15" i="11"/>
  <c r="L17" i="11" s="1"/>
  <c r="L18" i="11" s="1"/>
  <c r="L19" i="11" s="1"/>
  <c r="L15" i="11" a="1"/>
  <c r="K15" i="11"/>
  <c r="K17" i="11" s="1"/>
  <c r="K18" i="11" s="1"/>
  <c r="K19" i="11" s="1"/>
  <c r="K15" i="11" a="1"/>
  <c r="J15" i="11" a="1"/>
  <c r="J15" i="11" s="1"/>
  <c r="I15" i="11"/>
  <c r="I15" i="11" a="1"/>
  <c r="H15" i="11"/>
  <c r="H17" i="11" s="1"/>
  <c r="H18" i="11" s="1"/>
  <c r="H19" i="11" s="1"/>
  <c r="H15" i="11" a="1"/>
  <c r="G15" i="11"/>
  <c r="G17" i="11" s="1"/>
  <c r="G18" i="11" s="1"/>
  <c r="G19" i="11" s="1"/>
  <c r="G15" i="11" a="1"/>
  <c r="F15" i="11" a="1"/>
  <c r="F15" i="11" s="1"/>
  <c r="E15" i="11" a="1"/>
  <c r="E15" i="11" s="1"/>
  <c r="D15" i="11" a="1"/>
  <c r="D15" i="11" s="1"/>
  <c r="C15" i="11"/>
  <c r="C17" i="11" s="1"/>
  <c r="C18" i="11" s="1"/>
  <c r="C19" i="11" s="1"/>
  <c r="C15" i="11" a="1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L15" i="10"/>
  <c r="B15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Z9" i="10"/>
  <c r="Y9" i="10"/>
  <c r="X9" i="10"/>
  <c r="X17" i="10" s="1"/>
  <c r="X18" i="10" s="1"/>
  <c r="X19" i="10" s="1"/>
  <c r="W9" i="10"/>
  <c r="V9" i="10"/>
  <c r="U9" i="10"/>
  <c r="T9" i="10"/>
  <c r="S9" i="10"/>
  <c r="R9" i="10"/>
  <c r="Q9" i="10"/>
  <c r="P9" i="10"/>
  <c r="P17" i="10" s="1"/>
  <c r="P18" i="10" s="1"/>
  <c r="P19" i="10" s="1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Z8" i="10"/>
  <c r="Y8" i="10"/>
  <c r="Y17" i="10" s="1"/>
  <c r="Y18" i="10" s="1"/>
  <c r="Y19" i="10" s="1"/>
  <c r="X8" i="10"/>
  <c r="W8" i="10"/>
  <c r="V8" i="10"/>
  <c r="U8" i="10"/>
  <c r="T8" i="10"/>
  <c r="S8" i="10"/>
  <c r="R8" i="10"/>
  <c r="Q8" i="10"/>
  <c r="Q17" i="10" s="1"/>
  <c r="Q18" i="10" s="1"/>
  <c r="Q19" i="10" s="1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Z6" i="10"/>
  <c r="Y6" i="10"/>
  <c r="X6" i="10"/>
  <c r="W6" i="10"/>
  <c r="V6" i="10"/>
  <c r="V17" i="10" s="1"/>
  <c r="V18" i="10" s="1"/>
  <c r="V19" i="10" s="1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Z5" i="10"/>
  <c r="Z17" i="10" s="1"/>
  <c r="Z18" i="10" s="1"/>
  <c r="Z19" i="10" s="1"/>
  <c r="Y5" i="10"/>
  <c r="X5" i="10"/>
  <c r="W5" i="10"/>
  <c r="W17" i="10" s="1"/>
  <c r="W18" i="10" s="1"/>
  <c r="W19" i="10" s="1"/>
  <c r="V5" i="10"/>
  <c r="U5" i="10"/>
  <c r="U17" i="10" s="1"/>
  <c r="U18" i="10" s="1"/>
  <c r="U19" i="10" s="1"/>
  <c r="T5" i="10"/>
  <c r="T17" i="10" s="1"/>
  <c r="T18" i="10" s="1"/>
  <c r="T19" i="10" s="1"/>
  <c r="S5" i="10"/>
  <c r="S17" i="10" s="1"/>
  <c r="S18" i="10" s="1"/>
  <c r="S19" i="10" s="1"/>
  <c r="R5" i="10"/>
  <c r="R17" i="10" s="1"/>
  <c r="R18" i="10" s="1"/>
  <c r="R19" i="10" s="1"/>
  <c r="Q5" i="10"/>
  <c r="P5" i="10"/>
  <c r="O5" i="10"/>
  <c r="O17" i="10" s="1"/>
  <c r="O18" i="10" s="1"/>
  <c r="O19" i="10" s="1"/>
  <c r="N5" i="10"/>
  <c r="M5" i="10"/>
  <c r="L5" i="10"/>
  <c r="L17" i="10" s="1"/>
  <c r="L18" i="10" s="1"/>
  <c r="L19" i="10" s="1"/>
  <c r="K5" i="10"/>
  <c r="J5" i="10"/>
  <c r="I5" i="10"/>
  <c r="H5" i="10"/>
  <c r="G5" i="10"/>
  <c r="F5" i="10"/>
  <c r="E5" i="10"/>
  <c r="D5" i="10"/>
  <c r="C5" i="10"/>
  <c r="B5" i="10"/>
  <c r="B17" i="10" s="1"/>
  <c r="B18" i="10" s="1"/>
  <c r="B19" i="10" s="1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A8" i="8"/>
  <c r="Z8" i="8"/>
  <c r="Y8" i="8"/>
  <c r="X8" i="8"/>
  <c r="W8" i="8"/>
  <c r="V8" i="8"/>
  <c r="V17" i="8" s="1"/>
  <c r="V18" i="8" s="1"/>
  <c r="V19" i="8" s="1"/>
  <c r="U8" i="8"/>
  <c r="T8" i="8"/>
  <c r="S8" i="8"/>
  <c r="R8" i="8"/>
  <c r="Q8" i="8"/>
  <c r="P8" i="8"/>
  <c r="O8" i="8"/>
  <c r="N8" i="8"/>
  <c r="N17" i="8" s="1"/>
  <c r="N18" i="8" s="1"/>
  <c r="N19" i="8" s="1"/>
  <c r="M8" i="8"/>
  <c r="L8" i="8"/>
  <c r="K8" i="8"/>
  <c r="K17" i="8" s="1"/>
  <c r="K18" i="8" s="1"/>
  <c r="K19" i="8" s="1"/>
  <c r="J8" i="8"/>
  <c r="I8" i="8"/>
  <c r="H8" i="8"/>
  <c r="G8" i="8"/>
  <c r="F8" i="8"/>
  <c r="E8" i="8"/>
  <c r="D8" i="8"/>
  <c r="C8" i="8"/>
  <c r="C17" i="8" s="1"/>
  <c r="C18" i="8" s="1"/>
  <c r="C19" i="8" s="1"/>
  <c r="B8" i="8"/>
  <c r="AA7" i="8"/>
  <c r="Z7" i="8"/>
  <c r="Y7" i="8"/>
  <c r="X7" i="8"/>
  <c r="W7" i="8"/>
  <c r="V7" i="8"/>
  <c r="U7" i="8"/>
  <c r="U17" i="8" s="1"/>
  <c r="U18" i="8" s="1"/>
  <c r="U19" i="8" s="1"/>
  <c r="T7" i="8"/>
  <c r="S7" i="8"/>
  <c r="R7" i="8"/>
  <c r="Q7" i="8"/>
  <c r="P7" i="8"/>
  <c r="O7" i="8"/>
  <c r="N7" i="8"/>
  <c r="M7" i="8"/>
  <c r="M17" i="8" s="1"/>
  <c r="M18" i="8" s="1"/>
  <c r="M19" i="8" s="1"/>
  <c r="L7" i="8"/>
  <c r="K7" i="8"/>
  <c r="J7" i="8"/>
  <c r="I7" i="8"/>
  <c r="H7" i="8"/>
  <c r="G7" i="8"/>
  <c r="F7" i="8"/>
  <c r="E7" i="8"/>
  <c r="E17" i="8" s="1"/>
  <c r="E18" i="8" s="1"/>
  <c r="E19" i="8" s="1"/>
  <c r="D7" i="8"/>
  <c r="C7" i="8"/>
  <c r="B7" i="8"/>
  <c r="AA6" i="8"/>
  <c r="Z6" i="8"/>
  <c r="Y6" i="8"/>
  <c r="X6" i="8"/>
  <c r="W6" i="8"/>
  <c r="W17" i="8" s="1"/>
  <c r="W18" i="8" s="1"/>
  <c r="W19" i="8" s="1"/>
  <c r="V6" i="8"/>
  <c r="U6" i="8"/>
  <c r="T6" i="8"/>
  <c r="S6" i="8"/>
  <c r="R6" i="8"/>
  <c r="Q6" i="8"/>
  <c r="P6" i="8"/>
  <c r="O6" i="8"/>
  <c r="O17" i="8" s="1"/>
  <c r="O18" i="8" s="1"/>
  <c r="O19" i="8" s="1"/>
  <c r="N6" i="8"/>
  <c r="M6" i="8"/>
  <c r="L6" i="8"/>
  <c r="K6" i="8"/>
  <c r="J6" i="8"/>
  <c r="I6" i="8"/>
  <c r="H6" i="8"/>
  <c r="G6" i="8"/>
  <c r="G17" i="8" s="1"/>
  <c r="G18" i="8" s="1"/>
  <c r="G19" i="8" s="1"/>
  <c r="F6" i="8"/>
  <c r="E6" i="8"/>
  <c r="D6" i="8"/>
  <c r="C6" i="8"/>
  <c r="B6" i="8"/>
  <c r="AA5" i="8"/>
  <c r="Z5" i="8"/>
  <c r="Y5" i="8"/>
  <c r="Y17" i="8" s="1"/>
  <c r="Y18" i="8" s="1"/>
  <c r="Y19" i="8" s="1"/>
  <c r="X5" i="8"/>
  <c r="W5" i="8"/>
  <c r="V5" i="8"/>
  <c r="U5" i="8"/>
  <c r="T5" i="8"/>
  <c r="T17" i="8" s="1"/>
  <c r="T18" i="8" s="1"/>
  <c r="T19" i="8" s="1"/>
  <c r="S5" i="8"/>
  <c r="R5" i="8"/>
  <c r="Q5" i="8"/>
  <c r="Q17" i="8" s="1"/>
  <c r="Q18" i="8" s="1"/>
  <c r="Q19" i="8" s="1"/>
  <c r="P5" i="8"/>
  <c r="O5" i="8"/>
  <c r="N5" i="8"/>
  <c r="M5" i="8"/>
  <c r="L5" i="8"/>
  <c r="L17" i="8" s="1"/>
  <c r="L18" i="8" s="1"/>
  <c r="L19" i="8" s="1"/>
  <c r="K5" i="8"/>
  <c r="J5" i="8"/>
  <c r="I5" i="8"/>
  <c r="H5" i="8"/>
  <c r="G5" i="8"/>
  <c r="F5" i="8"/>
  <c r="E5" i="8"/>
  <c r="D5" i="8"/>
  <c r="D17" i="8" s="1"/>
  <c r="D18" i="8" s="1"/>
  <c r="D19" i="8" s="1"/>
  <c r="C5" i="8"/>
  <c r="B5" i="8"/>
  <c r="AA17" i="8"/>
  <c r="AA18" i="8" s="1"/>
  <c r="AA19" i="8" s="1"/>
  <c r="S17" i="8"/>
  <c r="S18" i="8" s="1"/>
  <c r="S19" i="8" s="1"/>
  <c r="I17" i="8"/>
  <c r="I18" i="8" s="1"/>
  <c r="I19" i="8" s="1"/>
  <c r="F17" i="8"/>
  <c r="F18" i="8" s="1"/>
  <c r="F19" i="8" s="1"/>
  <c r="B17" i="5"/>
  <c r="B18" i="5" s="1"/>
  <c r="B19" i="5" s="1"/>
  <c r="C15" i="5" a="1"/>
  <c r="C15" i="5" s="1"/>
  <c r="C17" i="5" s="1"/>
  <c r="C18" i="5" s="1"/>
  <c r="C19" i="5" s="1"/>
  <c r="AA17" i="5"/>
  <c r="AA18" i="5" s="1"/>
  <c r="AA19" i="5" s="1"/>
  <c r="Z17" i="5"/>
  <c r="Z18" i="5" s="1"/>
  <c r="Z19" i="5" s="1"/>
  <c r="Y17" i="5"/>
  <c r="Y18" i="5" s="1"/>
  <c r="Y19" i="5" s="1"/>
  <c r="X17" i="5"/>
  <c r="X18" i="5" s="1"/>
  <c r="X19" i="5" s="1"/>
  <c r="W17" i="5"/>
  <c r="W18" i="5" s="1"/>
  <c r="W19" i="5" s="1"/>
  <c r="V17" i="5"/>
  <c r="V18" i="5" s="1"/>
  <c r="V19" i="5" s="1"/>
  <c r="U17" i="5"/>
  <c r="U18" i="5" s="1"/>
  <c r="U19" i="5" s="1"/>
  <c r="T17" i="5"/>
  <c r="T18" i="5" s="1"/>
  <c r="T19" i="5" s="1"/>
  <c r="S17" i="5"/>
  <c r="S18" i="5" s="1"/>
  <c r="S19" i="5" s="1"/>
  <c r="R17" i="5"/>
  <c r="R18" i="5" s="1"/>
  <c r="R19" i="5" s="1"/>
  <c r="Q17" i="5"/>
  <c r="Q18" i="5" s="1"/>
  <c r="Q19" i="5" s="1"/>
  <c r="P17" i="5"/>
  <c r="P18" i="5" s="1"/>
  <c r="P19" i="5" s="1"/>
  <c r="O17" i="5"/>
  <c r="O18" i="5" s="1"/>
  <c r="O19" i="5" s="1"/>
  <c r="N15" i="5" a="1"/>
  <c r="N15" i="5" s="1"/>
  <c r="N17" i="5" s="1"/>
  <c r="N18" i="5" s="1"/>
  <c r="N19" i="5" s="1"/>
  <c r="M15" i="5" a="1"/>
  <c r="M15" i="5" s="1"/>
  <c r="M17" i="5" s="1"/>
  <c r="M18" i="5" s="1"/>
  <c r="M19" i="5" s="1"/>
  <c r="L15" i="5" a="1"/>
  <c r="L15" i="5" s="1"/>
  <c r="L17" i="5" s="1"/>
  <c r="L18" i="5" s="1"/>
  <c r="L19" i="5" s="1"/>
  <c r="K15" i="5" a="1"/>
  <c r="K15" i="5" s="1"/>
  <c r="K17" i="5" s="1"/>
  <c r="K18" i="5" s="1"/>
  <c r="K19" i="5" s="1"/>
  <c r="J15" i="5" a="1"/>
  <c r="J15" i="5" s="1"/>
  <c r="J17" i="5" s="1"/>
  <c r="J18" i="5" s="1"/>
  <c r="J19" i="5" s="1"/>
  <c r="I15" i="5" a="1"/>
  <c r="I15" i="5" s="1"/>
  <c r="I17" i="5" s="1"/>
  <c r="I18" i="5" s="1"/>
  <c r="I19" i="5" s="1"/>
  <c r="H15" i="5" a="1"/>
  <c r="H15" i="5" s="1"/>
  <c r="H17" i="5" s="1"/>
  <c r="H18" i="5" s="1"/>
  <c r="H19" i="5" s="1"/>
  <c r="G15" i="5" a="1"/>
  <c r="G15" i="5" s="1"/>
  <c r="G17" i="5" s="1"/>
  <c r="G18" i="5" s="1"/>
  <c r="G19" i="5" s="1"/>
  <c r="F15" i="5" a="1"/>
  <c r="F15" i="5" s="1"/>
  <c r="F17" i="5" s="1"/>
  <c r="F18" i="5" s="1"/>
  <c r="F19" i="5" s="1"/>
  <c r="E15" i="5" a="1"/>
  <c r="E15" i="5" s="1"/>
  <c r="E17" i="5" s="1"/>
  <c r="E18" i="5" s="1"/>
  <c r="E19" i="5" s="1"/>
  <c r="D15" i="5" a="1"/>
  <c r="D15" i="5" s="1"/>
  <c r="D17" i="5" s="1"/>
  <c r="D18" i="5" s="1"/>
  <c r="D19" i="5" s="1"/>
  <c r="Z19" i="4"/>
  <c r="Y18" i="4"/>
  <c r="Y19" i="4" s="1"/>
  <c r="Z17" i="4"/>
  <c r="Z18" i="4" s="1"/>
  <c r="Y17" i="4"/>
  <c r="X17" i="4"/>
  <c r="X18" i="4" s="1"/>
  <c r="X19" i="4" s="1"/>
  <c r="W17" i="4"/>
  <c r="W18" i="4" s="1"/>
  <c r="W19" i="4" s="1"/>
  <c r="V17" i="4"/>
  <c r="V18" i="4" s="1"/>
  <c r="V19" i="4" s="1"/>
  <c r="U17" i="4"/>
  <c r="U18" i="4" s="1"/>
  <c r="U19" i="4" s="1"/>
  <c r="T17" i="4"/>
  <c r="T18" i="4" s="1"/>
  <c r="T19" i="4" s="1"/>
  <c r="S17" i="4"/>
  <c r="S18" i="4" s="1"/>
  <c r="S19" i="4" s="1"/>
  <c r="R17" i="4"/>
  <c r="R18" i="4" s="1"/>
  <c r="R19" i="4" s="1"/>
  <c r="Q17" i="4"/>
  <c r="Q18" i="4" s="1"/>
  <c r="Q19" i="4" s="1"/>
  <c r="P17" i="4"/>
  <c r="P18" i="4" s="1"/>
  <c r="P19" i="4" s="1"/>
  <c r="O17" i="4"/>
  <c r="O18" i="4" s="1"/>
  <c r="O19" i="4" s="1"/>
  <c r="N17" i="4"/>
  <c r="N18" i="4" s="1"/>
  <c r="N19" i="4" s="1"/>
  <c r="B17" i="4"/>
  <c r="B18" i="4" s="1"/>
  <c r="B19" i="4" s="1"/>
  <c r="N15" i="4" a="1"/>
  <c r="N15" i="4"/>
  <c r="M15" i="4" a="1"/>
  <c r="M15" i="4"/>
  <c r="M17" i="4" s="1"/>
  <c r="M18" i="4" s="1"/>
  <c r="M19" i="4" s="1"/>
  <c r="L15" i="4" a="1"/>
  <c r="L15" i="4"/>
  <c r="L17" i="4" s="1"/>
  <c r="L18" i="4" s="1"/>
  <c r="L19" i="4" s="1"/>
  <c r="K15" i="4" a="1"/>
  <c r="K15" i="4"/>
  <c r="K17" i="4" s="1"/>
  <c r="K18" i="4" s="1"/>
  <c r="K19" i="4" s="1"/>
  <c r="J15" i="4" a="1"/>
  <c r="J15" i="4"/>
  <c r="J17" i="4" s="1"/>
  <c r="J18" i="4" s="1"/>
  <c r="J19" i="4" s="1"/>
  <c r="I15" i="4" a="1"/>
  <c r="I15" i="4"/>
  <c r="I17" i="4" s="1"/>
  <c r="I18" i="4" s="1"/>
  <c r="I19" i="4" s="1"/>
  <c r="H15" i="4" a="1"/>
  <c r="H15" i="4"/>
  <c r="H17" i="4" s="1"/>
  <c r="H18" i="4" s="1"/>
  <c r="H19" i="4" s="1"/>
  <c r="G15" i="4" a="1"/>
  <c r="G15" i="4" s="1"/>
  <c r="G17" i="4" s="1"/>
  <c r="G18" i="4" s="1"/>
  <c r="G19" i="4" s="1"/>
  <c r="F15" i="4" a="1"/>
  <c r="F15" i="4"/>
  <c r="F17" i="4" s="1"/>
  <c r="F18" i="4" s="1"/>
  <c r="F19" i="4" s="1"/>
  <c r="E15" i="4" a="1"/>
  <c r="E15" i="4"/>
  <c r="E17" i="4" s="1"/>
  <c r="E18" i="4" s="1"/>
  <c r="E19" i="4" s="1"/>
  <c r="D15" i="4" a="1"/>
  <c r="D15" i="4"/>
  <c r="D17" i="4" s="1"/>
  <c r="D18" i="4" s="1"/>
  <c r="D19" i="4" s="1"/>
  <c r="C15" i="4" a="1"/>
  <c r="C15" i="4" s="1"/>
  <c r="C17" i="4" s="1"/>
  <c r="C18" i="4" s="1"/>
  <c r="C19" i="4" s="1"/>
  <c r="AC23" i="1"/>
  <c r="AC17" i="1"/>
  <c r="AC11" i="1"/>
  <c r="AC5" i="1"/>
  <c r="Q11" i="1"/>
  <c r="G6" i="1"/>
  <c r="K24" i="1"/>
  <c r="K18" i="1"/>
  <c r="R12" i="1"/>
  <c r="H17" i="1"/>
  <c r="C24" i="1"/>
  <c r="G23" i="1"/>
  <c r="M23" i="1"/>
  <c r="I12" i="1"/>
  <c r="M17" i="1"/>
  <c r="S6" i="1"/>
  <c r="D23" i="1"/>
  <c r="G24" i="1"/>
  <c r="Z6" i="1"/>
  <c r="G5" i="1"/>
  <c r="R11" i="1"/>
  <c r="C5" i="1"/>
  <c r="N17" i="1"/>
  <c r="V5" i="1"/>
  <c r="R5" i="1"/>
  <c r="P12" i="1"/>
  <c r="J18" i="1"/>
  <c r="N24" i="1"/>
  <c r="J24" i="1"/>
  <c r="H24" i="1"/>
  <c r="T12" i="1"/>
  <c r="P24" i="1"/>
  <c r="M6" i="1"/>
  <c r="O11" i="1"/>
  <c r="T18" i="1"/>
  <c r="E6" i="1"/>
  <c r="C12" i="1"/>
  <c r="F17" i="1"/>
  <c r="Y5" i="1"/>
  <c r="K5" i="1"/>
  <c r="AA24" i="1"/>
  <c r="R17" i="1"/>
  <c r="G18" i="1"/>
  <c r="M11" i="1"/>
  <c r="E17" i="1"/>
  <c r="V11" i="1"/>
  <c r="E11" i="1"/>
  <c r="R24" i="1"/>
  <c r="AA23" i="1"/>
  <c r="Z18" i="1"/>
  <c r="AA11" i="1"/>
  <c r="J5" i="1"/>
  <c r="D6" i="1"/>
  <c r="T23" i="1"/>
  <c r="I18" i="1"/>
  <c r="W5" i="1"/>
  <c r="U18" i="1"/>
  <c r="F23" i="1"/>
  <c r="G11" i="1"/>
  <c r="V12" i="1"/>
  <c r="V17" i="1"/>
  <c r="E24" i="1"/>
  <c r="K11" i="1"/>
  <c r="X18" i="1"/>
  <c r="H5" i="1"/>
  <c r="O18" i="1"/>
  <c r="E5" i="1"/>
  <c r="V18" i="1"/>
  <c r="G12" i="1"/>
  <c r="X24" i="1"/>
  <c r="Q5" i="1"/>
  <c r="S17" i="1"/>
  <c r="I23" i="1"/>
  <c r="M18" i="1"/>
  <c r="O5" i="1"/>
  <c r="J6" i="1"/>
  <c r="E12" i="1"/>
  <c r="M5" i="1"/>
  <c r="N11" i="1"/>
  <c r="E18" i="1"/>
  <c r="F12" i="1"/>
  <c r="S12" i="1"/>
  <c r="D24" i="1"/>
  <c r="I11" i="1"/>
  <c r="P17" i="1"/>
  <c r="C6" i="1"/>
  <c r="O6" i="1"/>
  <c r="F6" i="1"/>
  <c r="X17" i="1"/>
  <c r="AA12" i="1"/>
  <c r="L24" i="1"/>
  <c r="H12" i="1"/>
  <c r="J12" i="1"/>
  <c r="T6" i="1"/>
  <c r="Z12" i="1"/>
  <c r="V23" i="1"/>
  <c r="E23" i="1"/>
  <c r="K23" i="1"/>
  <c r="W17" i="1"/>
  <c r="U6" i="1"/>
  <c r="X23" i="1"/>
  <c r="H18" i="1"/>
  <c r="U5" i="1"/>
  <c r="C23" i="1"/>
  <c r="K17" i="1"/>
  <c r="U24" i="1"/>
  <c r="P11" i="1"/>
  <c r="H6" i="1"/>
  <c r="Z23" i="1"/>
  <c r="I6" i="1"/>
  <c r="I24" i="1"/>
  <c r="R6" i="1"/>
  <c r="H11" i="1"/>
  <c r="T11" i="1"/>
  <c r="W12" i="1"/>
  <c r="R18" i="1"/>
  <c r="W11" i="1"/>
  <c r="W6" i="1"/>
  <c r="D5" i="1"/>
  <c r="W18" i="1"/>
  <c r="X12" i="1"/>
  <c r="AA6" i="1"/>
  <c r="P18" i="1"/>
  <c r="N18" i="1"/>
  <c r="U23" i="1"/>
  <c r="AA5" i="1"/>
  <c r="S18" i="1"/>
  <c r="W23" i="1"/>
  <c r="J11" i="1"/>
  <c r="K12" i="1"/>
  <c r="Q24" i="1"/>
  <c r="S24" i="1"/>
  <c r="X5" i="1"/>
  <c r="Y23" i="1"/>
  <c r="N5" i="1"/>
  <c r="J17" i="1"/>
  <c r="AA17" i="1"/>
  <c r="T24" i="1"/>
  <c r="S5" i="1"/>
  <c r="L23" i="1"/>
  <c r="T17" i="1"/>
  <c r="Z24" i="1"/>
  <c r="X11" i="1"/>
  <c r="P23" i="1"/>
  <c r="I17" i="1"/>
  <c r="Z11" i="1"/>
  <c r="S11" i="1"/>
  <c r="C11" i="1"/>
  <c r="Y17" i="1"/>
  <c r="X6" i="1"/>
  <c r="S23" i="1"/>
  <c r="P5" i="1"/>
  <c r="Q23" i="1"/>
  <c r="L12" i="1"/>
  <c r="N6" i="1"/>
  <c r="Q12" i="1"/>
  <c r="D12" i="1"/>
  <c r="N12" i="1"/>
  <c r="U12" i="1"/>
  <c r="Z5" i="1"/>
  <c r="Q18" i="1"/>
  <c r="F11" i="1"/>
  <c r="Y24" i="1"/>
  <c r="V6" i="1"/>
  <c r="R23" i="1"/>
  <c r="O12" i="1"/>
  <c r="V24" i="1"/>
  <c r="Q17" i="1"/>
  <c r="O23" i="1"/>
  <c r="C18" i="1"/>
  <c r="Q6" i="1"/>
  <c r="U11" i="1"/>
  <c r="Y11" i="1"/>
  <c r="W24" i="1"/>
  <c r="Z17" i="1"/>
  <c r="M24" i="1"/>
  <c r="J23" i="1"/>
  <c r="U17" i="1"/>
  <c r="K6" i="1"/>
  <c r="F5" i="1"/>
  <c r="D11" i="1"/>
  <c r="T5" i="1"/>
  <c r="O17" i="1"/>
  <c r="F24" i="1"/>
  <c r="AA18" i="1"/>
  <c r="H23" i="1"/>
  <c r="Y6" i="1"/>
  <c r="L5" i="1"/>
  <c r="L6" i="1"/>
  <c r="D18" i="1"/>
  <c r="L17" i="1"/>
  <c r="G17" i="1"/>
  <c r="M12" i="1"/>
  <c r="D17" i="1"/>
  <c r="O24" i="1"/>
  <c r="L11" i="1"/>
  <c r="I5" i="1"/>
  <c r="C17" i="1"/>
  <c r="N23" i="1"/>
  <c r="Y12" i="1"/>
  <c r="F18" i="1"/>
  <c r="L18" i="1"/>
  <c r="P6" i="1"/>
  <c r="Y18" i="1"/>
  <c r="F17" i="11" l="1"/>
  <c r="F15" i="10"/>
  <c r="F17" i="10" s="1"/>
  <c r="F18" i="10" s="1"/>
  <c r="F19" i="10" s="1"/>
  <c r="M15" i="10"/>
  <c r="M17" i="12"/>
  <c r="M17" i="10"/>
  <c r="M18" i="10" s="1"/>
  <c r="M19" i="10" s="1"/>
  <c r="G17" i="10"/>
  <c r="G18" i="10" s="1"/>
  <c r="G19" i="10" s="1"/>
  <c r="I15" i="10"/>
  <c r="I17" i="10" s="1"/>
  <c r="I18" i="10" s="1"/>
  <c r="I19" i="10" s="1"/>
  <c r="I17" i="12"/>
  <c r="H15" i="10"/>
  <c r="H17" i="10" s="1"/>
  <c r="H18" i="10" s="1"/>
  <c r="H19" i="10" s="1"/>
  <c r="H17" i="12"/>
  <c r="C17" i="12"/>
  <c r="C15" i="10"/>
  <c r="K17" i="12"/>
  <c r="K15" i="10"/>
  <c r="K17" i="10" s="1"/>
  <c r="K18" i="10" s="1"/>
  <c r="K19" i="10" s="1"/>
  <c r="D17" i="11"/>
  <c r="D15" i="10"/>
  <c r="D17" i="10" s="1"/>
  <c r="D18" i="10" s="1"/>
  <c r="D19" i="10" s="1"/>
  <c r="C17" i="10"/>
  <c r="C18" i="10" s="1"/>
  <c r="C19" i="10" s="1"/>
  <c r="E17" i="11"/>
  <c r="E15" i="10"/>
  <c r="E17" i="10" s="1"/>
  <c r="E18" i="10" s="1"/>
  <c r="E19" i="10" s="1"/>
  <c r="J15" i="10"/>
  <c r="J17" i="10" s="1"/>
  <c r="J18" i="10" s="1"/>
  <c r="J19" i="10" s="1"/>
  <c r="J17" i="11"/>
  <c r="N15" i="10"/>
  <c r="N17" i="10" s="1"/>
  <c r="N18" i="10" s="1"/>
  <c r="N19" i="10" s="1"/>
  <c r="G15" i="10"/>
  <c r="B17" i="8"/>
  <c r="B18" i="8" s="1"/>
  <c r="B19" i="8" s="1"/>
  <c r="J17" i="8"/>
  <c r="J18" i="8" s="1"/>
  <c r="J19" i="8" s="1"/>
  <c r="R17" i="8"/>
  <c r="R18" i="8" s="1"/>
  <c r="R19" i="8" s="1"/>
  <c r="Z17" i="8"/>
  <c r="Z18" i="8" s="1"/>
  <c r="Z19" i="8" s="1"/>
  <c r="H17" i="8"/>
  <c r="H18" i="8" s="1"/>
  <c r="H19" i="8" s="1"/>
  <c r="P17" i="8"/>
  <c r="P18" i="8" s="1"/>
  <c r="P19" i="8" s="1"/>
  <c r="X17" i="8"/>
  <c r="X18" i="8" s="1"/>
  <c r="X19" i="8" s="1"/>
  <c r="H18" i="12" l="1"/>
  <c r="D18" i="11"/>
  <c r="C18" i="12"/>
  <c r="J18" i="11"/>
  <c r="M18" i="12"/>
  <c r="I18" i="12"/>
  <c r="E18" i="11"/>
  <c r="K18" i="12"/>
  <c r="F18" i="11"/>
  <c r="K19" i="12" l="1"/>
  <c r="E19" i="11"/>
  <c r="I19" i="12"/>
  <c r="M19" i="12"/>
  <c r="J19" i="11"/>
  <c r="C19" i="12"/>
  <c r="D19" i="11"/>
  <c r="F19" i="11"/>
  <c r="H19" i="12"/>
</calcChain>
</file>

<file path=xl/sharedStrings.xml><?xml version="1.0" encoding="utf-8"?>
<sst xmlns="http://schemas.openxmlformats.org/spreadsheetml/2006/main" count="514" uniqueCount="120">
  <si>
    <t>Cunningham_Base_2HR_LIMIT</t>
  </si>
  <si>
    <t>Cunningham_Base_2HR_Reg_LIMIT</t>
  </si>
  <si>
    <t>Cunningham_High_2HR_LIMIT</t>
  </si>
  <si>
    <t>Cunningham_High_2HR_Reg_LIMIT</t>
  </si>
  <si>
    <t>Total Gross Margin ($)</t>
  </si>
  <si>
    <t>Case</t>
  </si>
  <si>
    <t>Row Number</t>
  </si>
  <si>
    <t>Value Added per Installed kW ($)</t>
  </si>
  <si>
    <t>Value Added per Installed kWh ($)</t>
  </si>
  <si>
    <t>Cycles</t>
  </si>
  <si>
    <t>Assumptions/Inputs</t>
  </si>
  <si>
    <t>Parameter</t>
  </si>
  <si>
    <t>Value</t>
  </si>
  <si>
    <t>ISO</t>
  </si>
  <si>
    <t>ERCOT</t>
  </si>
  <si>
    <t>Node Name</t>
  </si>
  <si>
    <t>STEAM_ENG123</t>
  </si>
  <si>
    <t>Start Year</t>
  </si>
  <si>
    <t>2023</t>
  </si>
  <si>
    <t>Power (MW)</t>
  </si>
  <si>
    <t>BESS Duration (Hr)</t>
  </si>
  <si>
    <t>Storage Degradation Rate (%)</t>
  </si>
  <si>
    <t>Costless Adder ($/MWh)</t>
  </si>
  <si>
    <t>VOM ($/MWh)</t>
  </si>
  <si>
    <t>$5</t>
  </si>
  <si>
    <t>Charge Loss (%)</t>
  </si>
  <si>
    <t>11%</t>
  </si>
  <si>
    <t>Discharge Loss (%)</t>
  </si>
  <si>
    <t>4%</t>
  </si>
  <si>
    <t>Regulation Throughput (%)</t>
  </si>
  <si>
    <t>30%</t>
  </si>
  <si>
    <t>Annual Cycle Constraint</t>
  </si>
  <si>
    <t>365</t>
  </si>
  <si>
    <t>Strategy</t>
  </si>
  <si>
    <t>Product Description</t>
  </si>
  <si>
    <t>Foresight Management</t>
  </si>
  <si>
    <t>Base</t>
  </si>
  <si>
    <t xml:space="preserve">In 2022-2025, the battery bases AS/Energy decisions on a Month-Hour Expected Value comparison. Starting in 2026, once RT Co-Optimization is implemented, AS/Energy decisions are based on perfect foresight. BESS is restricted to only make arbitrages of at least the Costless Adder. </t>
  </si>
  <si>
    <t>High</t>
  </si>
  <si>
    <t xml:space="preserve">Aggressive valuation that bases AS/Energy decisions on perfect foresight of prices with unique decisions for each market hour of each day. Starting in 2026, RT Co-Optimization is implemented. AS/Energy decisions continue to be based on perfect foresight. In addition, the BESS is restricted to only make arbitrages of at least the Costless Adder. </t>
  </si>
  <si>
    <t>Zone</t>
  </si>
  <si>
    <t>System</t>
  </si>
  <si>
    <t>Forecast Iteration</t>
  </si>
  <si>
    <t>Scarcity Adder Forecast v3.2</t>
  </si>
  <si>
    <t>Year</t>
  </si>
  <si>
    <t>Full Capacity Price ($/KW-YR)</t>
  </si>
  <si>
    <t>1 HR Capacity Credit (%)</t>
  </si>
  <si>
    <t>2 HR Capacity Credit (%)</t>
  </si>
  <si>
    <t>4 HR Capacity Credit (%)</t>
  </si>
  <si>
    <t>6 HR Capacity Credit (%)</t>
  </si>
  <si>
    <t>8 HR Capacity Credit (%)</t>
  </si>
  <si>
    <t>10 HR Capacity Credit (%)</t>
  </si>
  <si>
    <t>Name</t>
  </si>
  <si>
    <t>Maximum Discharge Power (MW)</t>
  </si>
  <si>
    <t>Duration (hours)</t>
  </si>
  <si>
    <t>Energy Purchases ($)</t>
  </si>
  <si>
    <t>Energy Sales ($)</t>
  </si>
  <si>
    <t>Regulation Up Revenue ($)</t>
  </si>
  <si>
    <t>Regulation Down Revenue ($)</t>
  </si>
  <si>
    <t>Balanced Regulation Revenue ($)</t>
  </si>
  <si>
    <t>Spin Revenue ($)</t>
  </si>
  <si>
    <t>Nonspin Revenue ($)</t>
  </si>
  <si>
    <t>Ancillary Energy Settlement ($)</t>
  </si>
  <si>
    <t>Energy VOM Cost ($)</t>
  </si>
  <si>
    <t>Ancillary VOM Cost ($)</t>
  </si>
  <si>
    <t>Estimated DA-RT Virtual Trading Revenue ($)</t>
  </si>
  <si>
    <t>Avg Energy Purchase Price ($)</t>
  </si>
  <si>
    <t>Avg Energy Sale Price ($)</t>
  </si>
  <si>
    <t>Avg Reg Up Price ($)</t>
  </si>
  <si>
    <t>Avg Reg Down Price ($)</t>
  </si>
  <si>
    <t>Avg Reg Price ($)</t>
  </si>
  <si>
    <t>Avg Spin Price ($)</t>
  </si>
  <si>
    <t>Total Throughput (MWh)</t>
  </si>
  <si>
    <t>Regulation Throughput (MWh)</t>
  </si>
  <si>
    <t>Energy Sales (MWh)</t>
  </si>
  <si>
    <t>Energy Purchases (MWh)</t>
  </si>
  <si>
    <t>RT Energy Gross Margin ($)</t>
  </si>
  <si>
    <t>DA Energy Gross Margin ($)</t>
  </si>
  <si>
    <t>Total Energy Hours</t>
  </si>
  <si>
    <t>Total Ancillary Services Hours</t>
  </si>
  <si>
    <t>Idle (hours)</t>
  </si>
  <si>
    <t>Mean State of Charge (MWh)</t>
  </si>
  <si>
    <t>Weighted Average Depth of Discharge (%)</t>
  </si>
  <si>
    <t>Percent of Time with &gt;80% SoC (%)</t>
  </si>
  <si>
    <t>Energy Sale (hours)</t>
  </si>
  <si>
    <t>Energy Purchase (hours)</t>
  </si>
  <si>
    <t>Regulation Up (hours)</t>
  </si>
  <si>
    <t>Regulation Down (hours)</t>
  </si>
  <si>
    <t>Balanced Regulation (hours)</t>
  </si>
  <si>
    <t>Spin (hours)</t>
  </si>
  <si>
    <t>Nonspin (hours)</t>
  </si>
  <si>
    <t>Avg Market DA Reg Up Price ($)</t>
  </si>
  <si>
    <t>Avg Market DA Reg Down Price ($)</t>
  </si>
  <si>
    <t>Avg Market DA Reg Price ($)</t>
  </si>
  <si>
    <t>Avg Market DA Spin Price ($)</t>
  </si>
  <si>
    <t>Avg Market DA Energy Price ($)</t>
  </si>
  <si>
    <t>Avg Market RT Energy Price ($)</t>
  </si>
  <si>
    <t>Avg Market RT Reg Price ($)</t>
  </si>
  <si>
    <t>Avg Market RT Spin Price ($)</t>
  </si>
  <si>
    <t>Std Market DA Energy Price ($)</t>
  </si>
  <si>
    <t>Std Market RT Energy Price ($)</t>
  </si>
  <si>
    <t>Congestion Persistence ($)</t>
  </si>
  <si>
    <t>Spike Count below $0</t>
  </si>
  <si>
    <t>Spike Count above $100</t>
  </si>
  <si>
    <t>Spike Count above $200</t>
  </si>
  <si>
    <t>Spike Count above $500</t>
  </si>
  <si>
    <t>Scarcity Revenue ($)</t>
  </si>
  <si>
    <t>Capacity Revenue ($)</t>
  </si>
  <si>
    <t>2 Hr</t>
  </si>
  <si>
    <t>Sungrow Custom</t>
  </si>
  <si>
    <t>$150 (Low and Base), $25 (High)</t>
  </si>
  <si>
    <t>Cunningham_Base_2HR</t>
  </si>
  <si>
    <t>Cunningham_High_2HR</t>
  </si>
  <si>
    <t xml:space="preserve">RT Energy Arbitrage, RT Co-Optimization, DA RRS, 1/2 of Battery Rated Power Bids into DA Reg Up &amp; Down up to 100 MW, Scarcity Pricing, and DA-RT Virtual Bidding </t>
  </si>
  <si>
    <t>190 MW</t>
  </si>
  <si>
    <t xml:space="preserve">RT Energy Arbitrage, RT Co-Optimization, DA RRS, DA Reg Up &amp; Down in 2+ Hr cases up to 100 MW, Scarcity Pricing, and DA-RT Virtual Bidding </t>
  </si>
  <si>
    <t>Cycles Base</t>
  </si>
  <si>
    <t>Cycles High</t>
  </si>
  <si>
    <t>Cycles Average High</t>
  </si>
  <si>
    <t>Cycles Average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</si>
</sst>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/>
    <xf numFmtId="6" fontId="2" fillId="0" borderId="0" xfId="0" applyNumberFormat="1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2" fillId="0" borderId="0" xfId="0" applyNumberFormat="1" applyFont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4" xfId="0" applyBorder="1"/>
    <xf numFmtId="0" fontId="1" fillId="2" borderId="7" xfId="0" applyFont="1" applyFill="1" applyBorder="1" applyAlignment="1">
      <alignment horizontal="center" wrapText="1"/>
    </xf>
    <xf numFmtId="1" fontId="2" fillId="0" borderId="7" xfId="0" applyNumberFormat="1" applyFont="1" applyBorder="1" applyAlignment="1">
      <alignment horizontal="center" wrapText="1"/>
    </xf>
    <xf numFmtId="0" fontId="2" fillId="0" borderId="0" xfId="0" applyFont="1"/>
    <xf numFmtId="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" fontId="2" fillId="3" borderId="0" xfId="0" applyNumberFormat="1" applyFont="1" applyFill="1" applyAlignment="1">
      <alignment horizontal="right" wrapText="1"/>
    </xf>
    <xf numFmtId="0" fontId="2" fillId="3" borderId="0" xfId="0" applyFont="1" applyFill="1"/>
    <xf numFmtId="0" fontId="0" fillId="3" borderId="0" xfId="0" applyFill="1"/>
    <xf numFmtId="1" fontId="2" fillId="3" borderId="8" xfId="0" applyNumberFormat="1" applyFont="1" applyFill="1" applyBorder="1" applyAlignment="1">
      <alignment horizontal="right" wrapText="1"/>
    </xf>
    <xf numFmtId="1" fontId="2" fillId="3" borderId="5" xfId="0" applyNumberFormat="1" applyFont="1" applyFill="1" applyBorder="1" applyAlignment="1">
      <alignment horizontal="right" wrapText="1"/>
    </xf>
    <xf numFmtId="1" fontId="2" fillId="3" borderId="9" xfId="0" applyNumberFormat="1" applyFont="1" applyFill="1" applyBorder="1" applyAlignment="1">
      <alignment horizontal="right" wrapText="1"/>
    </xf>
    <xf numFmtId="3" fontId="2" fillId="3" borderId="10" xfId="0" applyNumberFormat="1" applyFont="1" applyFill="1" applyBorder="1" applyAlignment="1">
      <alignment horizontal="right" wrapText="1"/>
    </xf>
    <xf numFmtId="3" fontId="2" fillId="3" borderId="11" xfId="0" applyNumberFormat="1" applyFont="1" applyFill="1" applyBorder="1" applyAlignment="1">
      <alignment horizontal="right" wrapText="1"/>
    </xf>
    <xf numFmtId="0" fontId="0" fillId="3" borderId="12" xfId="0" applyFill="1" applyBorder="1"/>
    <xf numFmtId="1" fontId="0" fillId="0" borderId="0" xfId="0" applyNumberFormat="1"/>
  </cellXfs>
  <cellStyles count="1">
    <cellStyle name="Normal" xfId="0" builtinId="0"/>
  </cellStyles>
  <dxfs count="240"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Gross Margin ($MM)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Cunningham_Base_2HR</c:v>
                </c:pt>
              </c:strCache>
            </c:strRef>
          </c:tx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</c:numCache>
            </c:numRef>
          </c:cat>
          <c:val>
            <c:numRef>
              <c:f>Summary!$C$5:$AA$5</c:f>
              <c:numCache>
                <c:formatCode>"$"#,##0_);[Red]\("$"#,##0\)</c:formatCode>
                <c:ptCount val="25"/>
                <c:pt idx="0">
                  <c:v>45154514.378468238</c:v>
                </c:pt>
                <c:pt idx="1">
                  <c:v>35792432.241250396</c:v>
                </c:pt>
                <c:pt idx="2">
                  <c:v>33553006.200886451</c:v>
                </c:pt>
                <c:pt idx="3">
                  <c:v>33172781.010767944</c:v>
                </c:pt>
                <c:pt idx="4">
                  <c:v>30886807.632321671</c:v>
                </c:pt>
                <c:pt idx="5">
                  <c:v>29626832.214684919</c:v>
                </c:pt>
                <c:pt idx="6">
                  <c:v>27716465.983569097</c:v>
                </c:pt>
                <c:pt idx="7">
                  <c:v>24803410.727719888</c:v>
                </c:pt>
                <c:pt idx="8">
                  <c:v>24671056.871533733</c:v>
                </c:pt>
                <c:pt idx="9">
                  <c:v>24508171.99733419</c:v>
                </c:pt>
                <c:pt idx="10">
                  <c:v>25081395.348753814</c:v>
                </c:pt>
                <c:pt idx="11">
                  <c:v>25339546.738779247</c:v>
                </c:pt>
                <c:pt idx="12">
                  <c:v>25941240.975559402</c:v>
                </c:pt>
                <c:pt idx="13">
                  <c:v>26293920.661810461</c:v>
                </c:pt>
                <c:pt idx="14">
                  <c:v>26741689.380610548</c:v>
                </c:pt>
                <c:pt idx="15">
                  <c:v>27206057.26499553</c:v>
                </c:pt>
                <c:pt idx="16">
                  <c:v>27484429.647727083</c:v>
                </c:pt>
                <c:pt idx="17">
                  <c:v>27247366.158022109</c:v>
                </c:pt>
                <c:pt idx="18">
                  <c:v>27291453.888439752</c:v>
                </c:pt>
                <c:pt idx="19">
                  <c:v>27607974.363948256</c:v>
                </c:pt>
                <c:pt idx="20">
                  <c:v>27625833.732496332</c:v>
                </c:pt>
                <c:pt idx="21">
                  <c:v>27340180.560091455</c:v>
                </c:pt>
                <c:pt idx="22">
                  <c:v>27648484.600641139</c:v>
                </c:pt>
                <c:pt idx="23">
                  <c:v>27032358.57397373</c:v>
                </c:pt>
                <c:pt idx="24">
                  <c:v>28389623.174227066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8-4A46-B220-A4DD3969372E}"/>
            </c:ext>
          </c:extLst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Cunningham_High_2HR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</c:numCache>
            </c:numRef>
          </c:cat>
          <c:val>
            <c:numRef>
              <c:f>Summary!$C$6:$AA$6</c:f>
              <c:numCache>
                <c:formatCode>"$"#,##0_);[Red]\("$"#,##0\)</c:formatCode>
                <c:ptCount val="25"/>
                <c:pt idx="0">
                  <c:v>54351047.09767624</c:v>
                </c:pt>
                <c:pt idx="1">
                  <c:v>44594647.562749401</c:v>
                </c:pt>
                <c:pt idx="2">
                  <c:v>37578852.262263447</c:v>
                </c:pt>
                <c:pt idx="3">
                  <c:v>37703323.049519941</c:v>
                </c:pt>
                <c:pt idx="4">
                  <c:v>35459210.269627675</c:v>
                </c:pt>
                <c:pt idx="5">
                  <c:v>34046685.974388927</c:v>
                </c:pt>
                <c:pt idx="6">
                  <c:v>32046493.220676091</c:v>
                </c:pt>
                <c:pt idx="7">
                  <c:v>28959232.495746888</c:v>
                </c:pt>
                <c:pt idx="8">
                  <c:v>28759150.479760733</c:v>
                </c:pt>
                <c:pt idx="9">
                  <c:v>28666698.372204188</c:v>
                </c:pt>
                <c:pt idx="10">
                  <c:v>29220411.284688812</c:v>
                </c:pt>
                <c:pt idx="11">
                  <c:v>29540174.480684243</c:v>
                </c:pt>
                <c:pt idx="12">
                  <c:v>30121457.064455397</c:v>
                </c:pt>
                <c:pt idx="13">
                  <c:v>30711933.683196459</c:v>
                </c:pt>
                <c:pt idx="14">
                  <c:v>30891816.715795539</c:v>
                </c:pt>
                <c:pt idx="15">
                  <c:v>31518627.930607531</c:v>
                </c:pt>
                <c:pt idx="16">
                  <c:v>31758104.065079086</c:v>
                </c:pt>
                <c:pt idx="17">
                  <c:v>31359678.974820107</c:v>
                </c:pt>
                <c:pt idx="18">
                  <c:v>31386940.37052675</c:v>
                </c:pt>
                <c:pt idx="19">
                  <c:v>31651713.217203259</c:v>
                </c:pt>
                <c:pt idx="20">
                  <c:v>31723975.783932328</c:v>
                </c:pt>
                <c:pt idx="21">
                  <c:v>31260878.783095453</c:v>
                </c:pt>
                <c:pt idx="22">
                  <c:v>31377533.694868132</c:v>
                </c:pt>
                <c:pt idx="23">
                  <c:v>30902884.273803733</c:v>
                </c:pt>
                <c:pt idx="24">
                  <c:v>32115307.281200062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8-4A46-B220-A4DD39693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  <c:dispUnits>
          <c:builtInUnit val="million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Summary!$B$11</c:f>
              <c:strCache>
                <c:ptCount val="1"/>
                <c:pt idx="0">
                  <c:v>Cunningham_Base_2HR</c:v>
                </c:pt>
              </c:strCache>
            </c:strRef>
          </c:tx>
          <c:marker>
            <c:symbol val="none"/>
          </c:marker>
          <c:cat>
            <c:numRef>
              <c:f>Summary!$C$10:$AA$10</c:f>
              <c:numCache>
                <c:formatCode>General</c:formatCode>
                <c:ptCount val="2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</c:numCache>
            </c:numRef>
          </c:cat>
          <c:val>
            <c:numRef>
              <c:f>Summary!$C$11:$AA$11</c:f>
              <c:numCache>
                <c:formatCode>"$"#,##0_);[Red]\("$"#,##0\)</c:formatCode>
                <c:ptCount val="25"/>
                <c:pt idx="0">
                  <c:v>237.65533883404336</c:v>
                </c:pt>
                <c:pt idx="1">
                  <c:v>188.38122232237052</c:v>
                </c:pt>
                <c:pt idx="2">
                  <c:v>176.59476947834975</c:v>
                </c:pt>
                <c:pt idx="3">
                  <c:v>174.5935842671997</c:v>
                </c:pt>
                <c:pt idx="4">
                  <c:v>162.56214543327195</c:v>
                </c:pt>
                <c:pt idx="5">
                  <c:v>155.93069586676273</c:v>
                </c:pt>
                <c:pt idx="6">
                  <c:v>145.87613675562682</c:v>
                </c:pt>
                <c:pt idx="7">
                  <c:v>130.54426698799941</c:v>
                </c:pt>
                <c:pt idx="8">
                  <c:v>129.84766774491439</c:v>
                </c:pt>
                <c:pt idx="9">
                  <c:v>128.99037893333784</c:v>
                </c:pt>
                <c:pt idx="10">
                  <c:v>132.00734394080953</c:v>
                </c:pt>
                <c:pt idx="11">
                  <c:v>133.3660354672592</c:v>
                </c:pt>
                <c:pt idx="12">
                  <c:v>136.53284723978632</c:v>
                </c:pt>
                <c:pt idx="13">
                  <c:v>138.38905611479188</c:v>
                </c:pt>
                <c:pt idx="14">
                  <c:v>140.7457335821608</c:v>
                </c:pt>
                <c:pt idx="15">
                  <c:v>143.18977507892384</c:v>
                </c:pt>
                <c:pt idx="16">
                  <c:v>144.65489288277411</c:v>
                </c:pt>
                <c:pt idx="17">
                  <c:v>143.40719030537952</c:v>
                </c:pt>
                <c:pt idx="18">
                  <c:v>143.63923099178817</c:v>
                </c:pt>
                <c:pt idx="19">
                  <c:v>145.30512823130661</c:v>
                </c:pt>
                <c:pt idx="20">
                  <c:v>145.39912490787543</c:v>
                </c:pt>
                <c:pt idx="21">
                  <c:v>143.89568715837606</c:v>
                </c:pt>
                <c:pt idx="22">
                  <c:v>145.51834000337442</c:v>
                </c:pt>
                <c:pt idx="23">
                  <c:v>142.275571441967</c:v>
                </c:pt>
                <c:pt idx="24">
                  <c:v>149.41906933803719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8-4A46-B220-A4DD3969372E}"/>
            </c:ext>
          </c:extLst>
        </c:ser>
        <c:ser>
          <c:idx val="1"/>
          <c:order val="1"/>
          <c:tx>
            <c:strRef>
              <c:f>Summary!$B$12</c:f>
              <c:strCache>
                <c:ptCount val="1"/>
                <c:pt idx="0">
                  <c:v>Cunningham_High_2HR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Summary!$C$10:$AA$10</c:f>
              <c:numCache>
                <c:formatCode>General</c:formatCode>
                <c:ptCount val="2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</c:numCache>
            </c:numRef>
          </c:cat>
          <c:val>
            <c:numRef>
              <c:f>Summary!$C$12:$AA$12</c:f>
              <c:numCache>
                <c:formatCode>"$"#,##0_);[Red]\("$"#,##0\)</c:formatCode>
                <c:ptCount val="25"/>
                <c:pt idx="0">
                  <c:v>286.05814261934864</c:v>
                </c:pt>
                <c:pt idx="1">
                  <c:v>234.70867138289159</c:v>
                </c:pt>
                <c:pt idx="2">
                  <c:v>197.7834329592813</c:v>
                </c:pt>
                <c:pt idx="3">
                  <c:v>198.43854236589442</c:v>
                </c:pt>
                <c:pt idx="4">
                  <c:v>186.6274224717246</c:v>
                </c:pt>
                <c:pt idx="5">
                  <c:v>179.19308407573121</c:v>
                </c:pt>
                <c:pt idx="6">
                  <c:v>168.66575379303205</c:v>
                </c:pt>
                <c:pt idx="7">
                  <c:v>152.41701313550993</c:v>
                </c:pt>
                <c:pt idx="8">
                  <c:v>151.36394989347755</c:v>
                </c:pt>
                <c:pt idx="9">
                  <c:v>150.87735985370625</c:v>
                </c:pt>
                <c:pt idx="10">
                  <c:v>153.79163834046744</c:v>
                </c:pt>
                <c:pt idx="11">
                  <c:v>155.47460252991706</c:v>
                </c:pt>
                <c:pt idx="12">
                  <c:v>158.53398454976525</c:v>
                </c:pt>
                <c:pt idx="13">
                  <c:v>161.64175622734979</c:v>
                </c:pt>
                <c:pt idx="14">
                  <c:v>162.58850903050285</c:v>
                </c:pt>
                <c:pt idx="15">
                  <c:v>165.88751542425015</c:v>
                </c:pt>
                <c:pt idx="16">
                  <c:v>167.14791613199517</c:v>
                </c:pt>
                <c:pt idx="17">
                  <c:v>165.05094197273741</c:v>
                </c:pt>
                <c:pt idx="18">
                  <c:v>165.19442300277234</c:v>
                </c:pt>
                <c:pt idx="19">
                  <c:v>166.5879643010698</c:v>
                </c:pt>
                <c:pt idx="20">
                  <c:v>166.96829359964383</c:v>
                </c:pt>
                <c:pt idx="21">
                  <c:v>164.53094096366027</c:v>
                </c:pt>
                <c:pt idx="22">
                  <c:v>165.14491418351651</c:v>
                </c:pt>
                <c:pt idx="23">
                  <c:v>162.64675933580912</c:v>
                </c:pt>
                <c:pt idx="24">
                  <c:v>169.0279330589477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8-4A46-B220-A4DD39693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kWh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Summary!$B$17</c:f>
              <c:strCache>
                <c:ptCount val="1"/>
                <c:pt idx="0">
                  <c:v>Cunningham_Base_2HR</c:v>
                </c:pt>
              </c:strCache>
            </c:strRef>
          </c:tx>
          <c:marker>
            <c:symbol val="none"/>
          </c:marker>
          <c:cat>
            <c:numRef>
              <c:f>Summary!$C$16:$AA$16</c:f>
              <c:numCache>
                <c:formatCode>General</c:formatCode>
                <c:ptCount val="2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</c:numCache>
            </c:numRef>
          </c:cat>
          <c:val>
            <c:numRef>
              <c:f>Summary!$C$17:$AA$17</c:f>
              <c:numCache>
                <c:formatCode>"$"#,##0_);[Red]\("$"#,##0\)</c:formatCode>
                <c:ptCount val="25"/>
                <c:pt idx="0">
                  <c:v>116.57958449946641</c:v>
                </c:pt>
                <c:pt idx="1">
                  <c:v>100.46769318204105</c:v>
                </c:pt>
                <c:pt idx="2">
                  <c:v>94.181728405725579</c:v>
                </c:pt>
                <c:pt idx="3">
                  <c:v>93.114453975102123</c:v>
                </c:pt>
                <c:pt idx="4">
                  <c:v>86.697832984943034</c:v>
                </c:pt>
                <c:pt idx="5">
                  <c:v>83.161140568434021</c:v>
                </c:pt>
                <c:pt idx="6">
                  <c:v>77.79883137750177</c:v>
                </c:pt>
                <c:pt idx="7">
                  <c:v>69.622020712768744</c:v>
                </c:pt>
                <c:pt idx="8">
                  <c:v>69.250509592061917</c:v>
                </c:pt>
                <c:pt idx="9">
                  <c:v>68.793299323288522</c:v>
                </c:pt>
                <c:pt idx="10">
                  <c:v>70.402310619504263</c:v>
                </c:pt>
                <c:pt idx="11">
                  <c:v>71.126929568917319</c:v>
                </c:pt>
                <c:pt idx="12">
                  <c:v>72.815857316625994</c:v>
                </c:pt>
                <c:pt idx="13">
                  <c:v>73.805812798583261</c:v>
                </c:pt>
                <c:pt idx="14">
                  <c:v>75.062678773873898</c:v>
                </c:pt>
                <c:pt idx="15">
                  <c:v>76.366137835206302</c:v>
                </c:pt>
                <c:pt idx="16">
                  <c:v>77.1475161709986</c:v>
                </c:pt>
                <c:pt idx="17">
                  <c:v>76.48208997733262</c:v>
                </c:pt>
                <c:pt idx="18">
                  <c:v>76.605842186817483</c:v>
                </c:pt>
                <c:pt idx="19">
                  <c:v>77.494300445392412</c:v>
                </c:pt>
                <c:pt idx="20">
                  <c:v>77.544430862560461</c:v>
                </c:pt>
                <c:pt idx="21">
                  <c:v>76.742615688665268</c:v>
                </c:pt>
                <c:pt idx="22">
                  <c:v>77.608010796322461</c:v>
                </c:pt>
                <c:pt idx="23">
                  <c:v>75.878573685386158</c:v>
                </c:pt>
                <c:pt idx="24">
                  <c:v>79.688352314175262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8-4A46-B220-A4DD3969372E}"/>
            </c:ext>
          </c:extLst>
        </c:ser>
        <c:ser>
          <c:idx val="1"/>
          <c:order val="1"/>
          <c:tx>
            <c:strRef>
              <c:f>Summary!$B$18</c:f>
              <c:strCache>
                <c:ptCount val="1"/>
                <c:pt idx="0">
                  <c:v>Cunningham_High_2HR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Summary!$C$16:$AA$16</c:f>
              <c:numCache>
                <c:formatCode>General</c:formatCode>
                <c:ptCount val="2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</c:numCache>
            </c:numRef>
          </c:cat>
          <c:val>
            <c:numRef>
              <c:f>Summary!$C$18:$AA$18</c:f>
              <c:numCache>
                <c:formatCode>"$"#,##0_);[Red]\("$"#,##0\)</c:formatCode>
                <c:ptCount val="25"/>
                <c:pt idx="0">
                  <c:v>140.32312327955032</c:v>
                </c:pt>
                <c:pt idx="1">
                  <c:v>115.13412457923606</c:v>
                </c:pt>
                <c:pt idx="2">
                  <c:v>97.020797211596957</c:v>
                </c:pt>
                <c:pt idx="3">
                  <c:v>97.342154950915329</c:v>
                </c:pt>
                <c:pt idx="4">
                  <c:v>91.548321509213338</c:v>
                </c:pt>
                <c:pt idx="5">
                  <c:v>87.901476942264395</c:v>
                </c:pt>
                <c:pt idx="6">
                  <c:v>82.737394383602705</c:v>
                </c:pt>
                <c:pt idx="7">
                  <c:v>74.766727939554087</c:v>
                </c:pt>
                <c:pt idx="8">
                  <c:v>74.250157700441875</c:v>
                </c:pt>
                <c:pt idx="9">
                  <c:v>74.011465546769159</c:v>
                </c:pt>
                <c:pt idx="10">
                  <c:v>75.44103736606499</c:v>
                </c:pt>
                <c:pt idx="11">
                  <c:v>76.266599572645703</c:v>
                </c:pt>
                <c:pt idx="12">
                  <c:v>77.76735056123637</c:v>
                </c:pt>
                <c:pt idx="13">
                  <c:v>79.291838639936813</c:v>
                </c:pt>
                <c:pt idx="14">
                  <c:v>79.75625929615596</c:v>
                </c:pt>
                <c:pt idx="15">
                  <c:v>81.374555760822005</c:v>
                </c:pt>
                <c:pt idx="16">
                  <c:v>81.992833437783247</c:v>
                </c:pt>
                <c:pt idx="17">
                  <c:v>80.964182546152742</c:v>
                </c:pt>
                <c:pt idx="18">
                  <c:v>81.034565811881549</c:v>
                </c:pt>
                <c:pt idx="19">
                  <c:v>81.718154349531915</c:v>
                </c:pt>
                <c:pt idx="20">
                  <c:v>81.904721299040659</c:v>
                </c:pt>
                <c:pt idx="21">
                  <c:v>80.709100956675599</c:v>
                </c:pt>
                <c:pt idx="22">
                  <c:v>81.010279727646207</c:v>
                </c:pt>
                <c:pt idx="23">
                  <c:v>79.784833433908929</c:v>
                </c:pt>
                <c:pt idx="24">
                  <c:v>82.915058005812568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8-4A46-B220-A4DD39693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Cycles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Summary!$B$23</c:f>
              <c:strCache>
                <c:ptCount val="1"/>
                <c:pt idx="0">
                  <c:v>Cunningham_Base_2HR</c:v>
                </c:pt>
              </c:strCache>
            </c:strRef>
          </c:tx>
          <c:marker>
            <c:symbol val="none"/>
          </c:marker>
          <c:cat>
            <c:numRef>
              <c:f>Summary!$C$22:$AA$22</c:f>
              <c:numCache>
                <c:formatCode>General</c:formatCode>
                <c:ptCount val="2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</c:numCache>
            </c:numRef>
          </c:cat>
          <c:val>
            <c:numRef>
              <c:f>Summary!$C$23:$AA$23</c:f>
              <c:numCache>
                <c:formatCode>#,##0</c:formatCode>
                <c:ptCount val="25"/>
                <c:pt idx="0">
                  <c:v>205.50111019854407</c:v>
                </c:pt>
                <c:pt idx="1">
                  <c:v>218.43631191957252</c:v>
                </c:pt>
                <c:pt idx="2">
                  <c:v>237.3350912198319</c:v>
                </c:pt>
                <c:pt idx="3">
                  <c:v>241.7739484705356</c:v>
                </c:pt>
                <c:pt idx="4">
                  <c:v>237.56183781680576</c:v>
                </c:pt>
                <c:pt idx="5">
                  <c:v>234.40010533930734</c:v>
                </c:pt>
                <c:pt idx="6">
                  <c:v>230.60311360592598</c:v>
                </c:pt>
                <c:pt idx="7">
                  <c:v>227.02323216665036</c:v>
                </c:pt>
                <c:pt idx="8">
                  <c:v>227.46661528156264</c:v>
                </c:pt>
                <c:pt idx="9">
                  <c:v>228.52997049391405</c:v>
                </c:pt>
                <c:pt idx="10">
                  <c:v>231.38893977214957</c:v>
                </c:pt>
                <c:pt idx="11">
                  <c:v>230.34229194135114</c:v>
                </c:pt>
                <c:pt idx="12">
                  <c:v>232.9181454153445</c:v>
                </c:pt>
                <c:pt idx="13">
                  <c:v>235.89150247475217</c:v>
                </c:pt>
                <c:pt idx="14">
                  <c:v>236.0467016496693</c:v>
                </c:pt>
                <c:pt idx="15">
                  <c:v>237.33131197357898</c:v>
                </c:pt>
                <c:pt idx="16">
                  <c:v>238.93418561215572</c:v>
                </c:pt>
                <c:pt idx="17">
                  <c:v>240.95066461535416</c:v>
                </c:pt>
                <c:pt idx="18">
                  <c:v>241.81065952570651</c:v>
                </c:pt>
                <c:pt idx="19">
                  <c:v>242.38308783226515</c:v>
                </c:pt>
                <c:pt idx="20">
                  <c:v>242.40335828179755</c:v>
                </c:pt>
                <c:pt idx="21">
                  <c:v>243.04981955581886</c:v>
                </c:pt>
                <c:pt idx="22">
                  <c:v>243.11402457027106</c:v>
                </c:pt>
                <c:pt idx="23">
                  <c:v>241.54790618824975</c:v>
                </c:pt>
                <c:pt idx="24">
                  <c:v>247.15501511867001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8-4A46-B220-A4DD3969372E}"/>
            </c:ext>
          </c:extLst>
        </c:ser>
        <c:ser>
          <c:idx val="1"/>
          <c:order val="1"/>
          <c:tx>
            <c:strRef>
              <c:f>Summary!$B$24</c:f>
              <c:strCache>
                <c:ptCount val="1"/>
                <c:pt idx="0">
                  <c:v>Cunningham_High_2HR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Summary!$C$22:$AA$22</c:f>
              <c:numCache>
                <c:formatCode>General</c:formatCode>
                <c:ptCount val="2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</c:numCache>
            </c:numRef>
          </c:cat>
          <c:val>
            <c:numRef>
              <c:f>Summary!$C$24:$AA$24</c:f>
              <c:numCache>
                <c:formatCode>#,##0</c:formatCode>
                <c:ptCount val="25"/>
                <c:pt idx="0">
                  <c:v>256.55394551572715</c:v>
                </c:pt>
                <c:pt idx="1">
                  <c:v>269.52754962824429</c:v>
                </c:pt>
                <c:pt idx="2">
                  <c:v>327.56709311169641</c:v>
                </c:pt>
                <c:pt idx="3">
                  <c:v>340.31332553859153</c:v>
                </c:pt>
                <c:pt idx="4">
                  <c:v>342.39634540759994</c:v>
                </c:pt>
                <c:pt idx="5">
                  <c:v>340.79655769586111</c:v>
                </c:pt>
                <c:pt idx="6">
                  <c:v>338.55489274859542</c:v>
                </c:pt>
                <c:pt idx="7">
                  <c:v>337.67382075173498</c:v>
                </c:pt>
                <c:pt idx="8">
                  <c:v>337.02527941930981</c:v>
                </c:pt>
                <c:pt idx="9">
                  <c:v>334.35822489706936</c:v>
                </c:pt>
                <c:pt idx="10">
                  <c:v>338.9247765934885</c:v>
                </c:pt>
                <c:pt idx="11">
                  <c:v>341.95416210967221</c:v>
                </c:pt>
                <c:pt idx="12">
                  <c:v>342.5426538098672</c:v>
                </c:pt>
                <c:pt idx="13">
                  <c:v>347.50761955717724</c:v>
                </c:pt>
                <c:pt idx="14">
                  <c:v>348.67355496023686</c:v>
                </c:pt>
                <c:pt idx="15">
                  <c:v>352.3349928358989</c:v>
                </c:pt>
                <c:pt idx="16">
                  <c:v>348.43604410685725</c:v>
                </c:pt>
                <c:pt idx="17">
                  <c:v>352.0128991287537</c:v>
                </c:pt>
                <c:pt idx="18">
                  <c:v>347.91356997510832</c:v>
                </c:pt>
                <c:pt idx="19">
                  <c:v>347.31433032213806</c:v>
                </c:pt>
                <c:pt idx="20">
                  <c:v>345.96603401735678</c:v>
                </c:pt>
                <c:pt idx="21">
                  <c:v>340.55952192073426</c:v>
                </c:pt>
                <c:pt idx="22">
                  <c:v>330.88643576052732</c:v>
                </c:pt>
                <c:pt idx="23">
                  <c:v>337.20230490783541</c:v>
                </c:pt>
                <c:pt idx="24">
                  <c:v>339.67687231514753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8-4A46-B220-A4DD39693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7</xdr:col>
      <xdr:colOff>628650</xdr:colOff>
      <xdr:row>47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29</xdr:row>
      <xdr:rowOff>0</xdr:rowOff>
    </xdr:from>
    <xdr:to>
      <xdr:col>18</xdr:col>
      <xdr:colOff>0</xdr:colOff>
      <xdr:row>47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50</xdr:row>
      <xdr:rowOff>0</xdr:rowOff>
    </xdr:from>
    <xdr:to>
      <xdr:col>7</xdr:col>
      <xdr:colOff>628650</xdr:colOff>
      <xdr:row>68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50</xdr:row>
      <xdr:rowOff>0</xdr:rowOff>
    </xdr:from>
    <xdr:to>
      <xdr:col>18</xdr:col>
      <xdr:colOff>0</xdr:colOff>
      <xdr:row>68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scendanalytics.sharepoint.com/QCells/ERCOT_Cunningham_3.2/3.0/Outputs/Annual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ssumptions &amp; Inputs"/>
      <sheetName val="Capacity"/>
      <sheetName val="Cunningham_High_2HR"/>
      <sheetName val="Cunningham_High_2HR_LIMIT"/>
      <sheetName val="Cunningham_High_2HR_Reg_LIMIT"/>
    </sheetNames>
    <sheetDataSet>
      <sheetData sheetId="0" refreshError="1"/>
      <sheetData sheetId="1" refreshError="1"/>
      <sheetData sheetId="2">
        <row r="5">
          <cell r="B5" t="str">
            <v>Year</v>
          </cell>
          <cell r="C5" t="str">
            <v>Full Capacity Price ($/KW-YR)</v>
          </cell>
          <cell r="D5" t="str">
            <v>1 HR Capacity Credit (%)</v>
          </cell>
          <cell r="E5" t="str">
            <v>2 HR Capacity Credit (%)</v>
          </cell>
          <cell r="F5" t="str">
            <v>4 HR Capacity Credit (%)</v>
          </cell>
          <cell r="G5" t="str">
            <v>6 HR Capacity Credit (%)</v>
          </cell>
          <cell r="H5" t="str">
            <v>8 HR Capacity Credit (%)</v>
          </cell>
          <cell r="I5" t="str">
            <v>10 HR Capacity Credit (%)</v>
          </cell>
        </row>
        <row r="6">
          <cell r="B6">
            <v>2023</v>
          </cell>
          <cell r="C6">
            <v>0</v>
          </cell>
          <cell r="D6">
            <v>100</v>
          </cell>
          <cell r="E6">
            <v>100</v>
          </cell>
          <cell r="F6">
            <v>100</v>
          </cell>
          <cell r="G6">
            <v>100</v>
          </cell>
          <cell r="H6">
            <v>100</v>
          </cell>
          <cell r="I6">
            <v>100</v>
          </cell>
        </row>
        <row r="7">
          <cell r="B7">
            <v>2024</v>
          </cell>
          <cell r="C7">
            <v>4.18</v>
          </cell>
          <cell r="D7">
            <v>100</v>
          </cell>
          <cell r="E7">
            <v>100</v>
          </cell>
          <cell r="F7">
            <v>100</v>
          </cell>
          <cell r="G7">
            <v>100</v>
          </cell>
          <cell r="H7">
            <v>100</v>
          </cell>
          <cell r="I7">
            <v>100</v>
          </cell>
        </row>
        <row r="8">
          <cell r="B8">
            <v>2025</v>
          </cell>
          <cell r="C8">
            <v>8.3699999999999992</v>
          </cell>
          <cell r="D8">
            <v>50</v>
          </cell>
          <cell r="E8">
            <v>100</v>
          </cell>
          <cell r="F8">
            <v>100</v>
          </cell>
          <cell r="G8">
            <v>100</v>
          </cell>
          <cell r="H8">
            <v>100</v>
          </cell>
          <cell r="I8">
            <v>100</v>
          </cell>
        </row>
        <row r="9">
          <cell r="B9">
            <v>2026</v>
          </cell>
          <cell r="C9">
            <v>12.55</v>
          </cell>
          <cell r="D9">
            <v>25</v>
          </cell>
          <cell r="E9">
            <v>80</v>
          </cell>
          <cell r="F9">
            <v>100</v>
          </cell>
          <cell r="G9">
            <v>100</v>
          </cell>
          <cell r="H9">
            <v>100</v>
          </cell>
          <cell r="I9">
            <v>100</v>
          </cell>
        </row>
        <row r="10">
          <cell r="B10">
            <v>2027</v>
          </cell>
          <cell r="C10">
            <v>16.739999999999998</v>
          </cell>
          <cell r="D10">
            <v>0</v>
          </cell>
          <cell r="E10">
            <v>67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</row>
        <row r="11">
          <cell r="B11">
            <v>2028</v>
          </cell>
          <cell r="C11">
            <v>20.92</v>
          </cell>
          <cell r="D11">
            <v>0</v>
          </cell>
          <cell r="E11">
            <v>57</v>
          </cell>
          <cell r="F11">
            <v>100</v>
          </cell>
          <cell r="G11">
            <v>100</v>
          </cell>
          <cell r="H11">
            <v>100</v>
          </cell>
          <cell r="I11">
            <v>100</v>
          </cell>
        </row>
        <row r="12">
          <cell r="B12">
            <v>2029</v>
          </cell>
          <cell r="C12">
            <v>25.11</v>
          </cell>
          <cell r="D12">
            <v>0</v>
          </cell>
          <cell r="E12">
            <v>50</v>
          </cell>
          <cell r="F12">
            <v>100</v>
          </cell>
          <cell r="G12">
            <v>100</v>
          </cell>
          <cell r="H12">
            <v>100</v>
          </cell>
          <cell r="I12">
            <v>100</v>
          </cell>
        </row>
        <row r="13">
          <cell r="B13">
            <v>2030</v>
          </cell>
          <cell r="C13">
            <v>29.29</v>
          </cell>
          <cell r="D13">
            <v>0</v>
          </cell>
          <cell r="E13">
            <v>38</v>
          </cell>
          <cell r="F13">
            <v>89</v>
          </cell>
          <cell r="G13">
            <v>100</v>
          </cell>
          <cell r="H13">
            <v>100</v>
          </cell>
          <cell r="I13">
            <v>100</v>
          </cell>
        </row>
        <row r="14">
          <cell r="B14">
            <v>2031</v>
          </cell>
          <cell r="C14">
            <v>29.88</v>
          </cell>
          <cell r="D14">
            <v>0</v>
          </cell>
          <cell r="E14">
            <v>33</v>
          </cell>
          <cell r="F14">
            <v>85</v>
          </cell>
          <cell r="G14">
            <v>100</v>
          </cell>
          <cell r="H14">
            <v>100</v>
          </cell>
          <cell r="I14">
            <v>100</v>
          </cell>
        </row>
        <row r="15">
          <cell r="B15">
            <v>2032</v>
          </cell>
          <cell r="C15">
            <v>30.47</v>
          </cell>
          <cell r="D15">
            <v>0</v>
          </cell>
          <cell r="E15">
            <v>28</v>
          </cell>
          <cell r="F15">
            <v>82</v>
          </cell>
          <cell r="G15">
            <v>100</v>
          </cell>
          <cell r="H15">
            <v>100</v>
          </cell>
          <cell r="I15">
            <v>100</v>
          </cell>
        </row>
        <row r="16">
          <cell r="B16">
            <v>2033</v>
          </cell>
          <cell r="C16">
            <v>31.08</v>
          </cell>
          <cell r="D16">
            <v>0</v>
          </cell>
          <cell r="E16">
            <v>23</v>
          </cell>
          <cell r="F16">
            <v>78</v>
          </cell>
          <cell r="G16">
            <v>100</v>
          </cell>
          <cell r="H16">
            <v>100</v>
          </cell>
          <cell r="I16">
            <v>100</v>
          </cell>
        </row>
        <row r="17">
          <cell r="B17">
            <v>2034</v>
          </cell>
          <cell r="C17">
            <v>31.71</v>
          </cell>
          <cell r="D17">
            <v>0</v>
          </cell>
          <cell r="E17">
            <v>18</v>
          </cell>
          <cell r="F17">
            <v>75</v>
          </cell>
          <cell r="G17">
            <v>100</v>
          </cell>
          <cell r="H17">
            <v>100</v>
          </cell>
          <cell r="I17">
            <v>100</v>
          </cell>
        </row>
        <row r="18">
          <cell r="B18">
            <v>2035</v>
          </cell>
          <cell r="C18">
            <v>32.340000000000003</v>
          </cell>
          <cell r="D18">
            <v>0</v>
          </cell>
          <cell r="E18">
            <v>13</v>
          </cell>
          <cell r="F18">
            <v>73</v>
          </cell>
          <cell r="G18">
            <v>100</v>
          </cell>
          <cell r="H18">
            <v>100</v>
          </cell>
          <cell r="I18">
            <v>100</v>
          </cell>
        </row>
        <row r="19">
          <cell r="B19">
            <v>2036</v>
          </cell>
          <cell r="C19">
            <v>32.99</v>
          </cell>
          <cell r="D19">
            <v>0</v>
          </cell>
          <cell r="E19">
            <v>0</v>
          </cell>
          <cell r="F19">
            <v>66</v>
          </cell>
          <cell r="G19">
            <v>99</v>
          </cell>
          <cell r="H19">
            <v>100</v>
          </cell>
          <cell r="I19">
            <v>100</v>
          </cell>
        </row>
        <row r="20">
          <cell r="B20">
            <v>2037</v>
          </cell>
          <cell r="C20">
            <v>33.65</v>
          </cell>
          <cell r="D20">
            <v>0</v>
          </cell>
          <cell r="E20">
            <v>0</v>
          </cell>
          <cell r="F20">
            <v>60</v>
          </cell>
          <cell r="G20">
            <v>90</v>
          </cell>
          <cell r="H20">
            <v>100</v>
          </cell>
          <cell r="I20">
            <v>100</v>
          </cell>
        </row>
        <row r="21">
          <cell r="B21">
            <v>2038</v>
          </cell>
          <cell r="C21">
            <v>34.32</v>
          </cell>
          <cell r="D21">
            <v>0</v>
          </cell>
          <cell r="E21">
            <v>0</v>
          </cell>
          <cell r="F21">
            <v>55</v>
          </cell>
          <cell r="G21">
            <v>83</v>
          </cell>
          <cell r="H21">
            <v>100</v>
          </cell>
          <cell r="I21">
            <v>100</v>
          </cell>
        </row>
        <row r="22">
          <cell r="B22">
            <v>2039</v>
          </cell>
          <cell r="C22">
            <v>35.01</v>
          </cell>
          <cell r="D22">
            <v>0</v>
          </cell>
          <cell r="E22">
            <v>0</v>
          </cell>
          <cell r="F22">
            <v>51</v>
          </cell>
          <cell r="G22">
            <v>77</v>
          </cell>
          <cell r="H22">
            <v>100</v>
          </cell>
          <cell r="I22">
            <v>100</v>
          </cell>
        </row>
        <row r="23">
          <cell r="B23">
            <v>2040</v>
          </cell>
          <cell r="C23">
            <v>35.71</v>
          </cell>
          <cell r="D23">
            <v>0</v>
          </cell>
          <cell r="E23">
            <v>0</v>
          </cell>
          <cell r="F23">
            <v>45</v>
          </cell>
          <cell r="G23">
            <v>71</v>
          </cell>
          <cell r="H23">
            <v>95</v>
          </cell>
          <cell r="I23">
            <v>100</v>
          </cell>
        </row>
        <row r="24">
          <cell r="B24">
            <v>2041</v>
          </cell>
          <cell r="C24">
            <v>36.42</v>
          </cell>
          <cell r="D24">
            <v>0</v>
          </cell>
          <cell r="E24">
            <v>0</v>
          </cell>
          <cell r="F24">
            <v>38</v>
          </cell>
          <cell r="G24">
            <v>67</v>
          </cell>
          <cell r="H24">
            <v>89</v>
          </cell>
          <cell r="I24">
            <v>100</v>
          </cell>
        </row>
        <row r="25">
          <cell r="B25">
            <v>2042</v>
          </cell>
          <cell r="C25">
            <v>37.15</v>
          </cell>
          <cell r="D25">
            <v>0</v>
          </cell>
          <cell r="E25">
            <v>0</v>
          </cell>
          <cell r="F25">
            <v>34</v>
          </cell>
          <cell r="G25">
            <v>65</v>
          </cell>
          <cell r="H25">
            <v>86</v>
          </cell>
          <cell r="I25">
            <v>100</v>
          </cell>
        </row>
        <row r="26">
          <cell r="B26">
            <v>2043</v>
          </cell>
          <cell r="C26">
            <v>37.89</v>
          </cell>
          <cell r="D26">
            <v>0</v>
          </cell>
          <cell r="E26">
            <v>0</v>
          </cell>
          <cell r="F26">
            <v>31</v>
          </cell>
          <cell r="G26">
            <v>63</v>
          </cell>
          <cell r="H26">
            <v>84</v>
          </cell>
          <cell r="I26">
            <v>100</v>
          </cell>
        </row>
        <row r="27">
          <cell r="B27">
            <v>2044</v>
          </cell>
          <cell r="C27">
            <v>38.65</v>
          </cell>
          <cell r="D27">
            <v>0</v>
          </cell>
          <cell r="E27">
            <v>0</v>
          </cell>
          <cell r="F27">
            <v>28</v>
          </cell>
          <cell r="G27">
            <v>62</v>
          </cell>
          <cell r="H27">
            <v>82</v>
          </cell>
          <cell r="I27">
            <v>100</v>
          </cell>
        </row>
        <row r="28">
          <cell r="B28">
            <v>2045</v>
          </cell>
          <cell r="C28">
            <v>39.42</v>
          </cell>
          <cell r="D28">
            <v>0</v>
          </cell>
          <cell r="E28">
            <v>0</v>
          </cell>
          <cell r="F28">
            <v>25</v>
          </cell>
          <cell r="G28">
            <v>60</v>
          </cell>
          <cell r="H28">
            <v>80</v>
          </cell>
          <cell r="I28">
            <v>100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25"/>
  <sheetViews>
    <sheetView workbookViewId="0">
      <selection activeCell="B11" sqref="B11"/>
    </sheetView>
  </sheetViews>
  <sheetFormatPr defaultRowHeight="15" x14ac:dyDescent="0.25"/>
  <cols>
    <col min="2" max="2" width="31.7109375" customWidth="1"/>
    <col min="3" max="30" width="13.7109375" customWidth="1"/>
  </cols>
  <sheetData>
    <row r="3" spans="1:29" x14ac:dyDescent="0.25">
      <c r="B3" s="1"/>
      <c r="C3" s="25" t="s">
        <v>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9" x14ac:dyDescent="0.25">
      <c r="A4" s="2"/>
      <c r="B4" s="1" t="s">
        <v>5</v>
      </c>
      <c r="C4" s="3">
        <v>2023</v>
      </c>
      <c r="D4" s="3">
        <v>2024</v>
      </c>
      <c r="E4" s="3">
        <v>2025</v>
      </c>
      <c r="F4" s="3">
        <v>2026</v>
      </c>
      <c r="G4" s="3">
        <v>2027</v>
      </c>
      <c r="H4" s="3">
        <v>2028</v>
      </c>
      <c r="I4" s="3">
        <v>2029</v>
      </c>
      <c r="J4" s="3">
        <v>2030</v>
      </c>
      <c r="K4" s="3">
        <v>2031</v>
      </c>
      <c r="L4" s="3">
        <v>2032</v>
      </c>
      <c r="M4" s="3">
        <v>2033</v>
      </c>
      <c r="N4" s="3">
        <v>2034</v>
      </c>
      <c r="O4" s="3">
        <v>2035</v>
      </c>
      <c r="P4" s="3">
        <v>2036</v>
      </c>
      <c r="Q4" s="3">
        <v>2037</v>
      </c>
      <c r="R4" s="3">
        <v>2038</v>
      </c>
      <c r="S4" s="3">
        <v>2039</v>
      </c>
      <c r="T4" s="3">
        <v>2040</v>
      </c>
      <c r="U4" s="3">
        <v>2041</v>
      </c>
      <c r="V4" s="3">
        <v>2042</v>
      </c>
      <c r="W4" s="3">
        <v>2043</v>
      </c>
      <c r="X4" s="3">
        <v>2044</v>
      </c>
      <c r="Y4" s="3">
        <v>2045</v>
      </c>
      <c r="Z4" s="3">
        <v>2046</v>
      </c>
      <c r="AA4" s="3">
        <v>2047</v>
      </c>
      <c r="AB4" s="4"/>
      <c r="AC4" s="1" t="s">
        <v>6</v>
      </c>
    </row>
    <row r="5" spans="1:29" x14ac:dyDescent="0.25">
      <c r="A5" s="2"/>
      <c r="B5" s="2" t="s">
        <v>111</v>
      </c>
      <c r="C5" s="5">
        <f t="shared" ref="C5:L6" ca="1" si="0">HLOOKUP(C$4,INDIRECT("'"&amp;$B5&amp;"'!$B$"&amp; MATCH("Year",INDIRECT("'"&amp;$B5&amp;"'!$A:$A"),0) &amp;":$AA$25"),$AC$5-MATCH("Year",INDIRECT("'"&amp;$B5&amp;"'!$A:$A"),0)+1, FALSE)</f>
        <v>45154514.378468238</v>
      </c>
      <c r="D5" s="5">
        <f t="shared" ca="1" si="0"/>
        <v>35792432.241250396</v>
      </c>
      <c r="E5" s="5">
        <f t="shared" ca="1" si="0"/>
        <v>33553006.200886451</v>
      </c>
      <c r="F5" s="5">
        <f t="shared" ca="1" si="0"/>
        <v>33172781.010767944</v>
      </c>
      <c r="G5" s="5">
        <f t="shared" ca="1" si="0"/>
        <v>30886807.632321671</v>
      </c>
      <c r="H5" s="5">
        <f t="shared" ca="1" si="0"/>
        <v>29626832.214684919</v>
      </c>
      <c r="I5" s="5">
        <f t="shared" ca="1" si="0"/>
        <v>27716465.983569097</v>
      </c>
      <c r="J5" s="5">
        <f t="shared" ca="1" si="0"/>
        <v>24803410.727719888</v>
      </c>
      <c r="K5" s="5">
        <f t="shared" ca="1" si="0"/>
        <v>24671056.871533733</v>
      </c>
      <c r="L5" s="5">
        <f t="shared" ca="1" si="0"/>
        <v>24508171.99733419</v>
      </c>
      <c r="M5" s="5">
        <f t="shared" ref="M5:AA6" ca="1" si="1">HLOOKUP(M$4,INDIRECT("'"&amp;$B5&amp;"'!$B$"&amp; MATCH("Year",INDIRECT("'"&amp;$B5&amp;"'!$A:$A"),0) &amp;":$AA$25"),$AC$5-MATCH("Year",INDIRECT("'"&amp;$B5&amp;"'!$A:$A"),0)+1, FALSE)</f>
        <v>25081395.348753814</v>
      </c>
      <c r="N5" s="5">
        <f t="shared" ca="1" si="1"/>
        <v>25339546.738779247</v>
      </c>
      <c r="O5" s="5">
        <f t="shared" ca="1" si="1"/>
        <v>25941240.975559402</v>
      </c>
      <c r="P5" s="5">
        <f t="shared" ca="1" si="1"/>
        <v>26293920.661810461</v>
      </c>
      <c r="Q5" s="5">
        <f t="shared" ca="1" si="1"/>
        <v>26741689.380610548</v>
      </c>
      <c r="R5" s="5">
        <f t="shared" ca="1" si="1"/>
        <v>27206057.26499553</v>
      </c>
      <c r="S5" s="5">
        <f t="shared" ca="1" si="1"/>
        <v>27484429.647727083</v>
      </c>
      <c r="T5" s="5">
        <f t="shared" ca="1" si="1"/>
        <v>27247366.158022109</v>
      </c>
      <c r="U5" s="5">
        <f t="shared" ca="1" si="1"/>
        <v>27291453.888439752</v>
      </c>
      <c r="V5" s="5">
        <f t="shared" ca="1" si="1"/>
        <v>27607974.363948256</v>
      </c>
      <c r="W5" s="5">
        <f t="shared" ca="1" si="1"/>
        <v>27625833.732496332</v>
      </c>
      <c r="X5" s="5">
        <f t="shared" ca="1" si="1"/>
        <v>27340180.560091455</v>
      </c>
      <c r="Y5" s="5">
        <f t="shared" ca="1" si="1"/>
        <v>27648484.600641139</v>
      </c>
      <c r="Z5" s="5">
        <f t="shared" ca="1" si="1"/>
        <v>27032358.57397373</v>
      </c>
      <c r="AA5" s="5">
        <f t="shared" ca="1" si="1"/>
        <v>28389623.174227066</v>
      </c>
      <c r="AB5" s="4"/>
      <c r="AC5" s="6">
        <f>MATCH($C$3,Cunningham_Base_2HR_LIMIT!$A:$A,0)</f>
        <v>17</v>
      </c>
    </row>
    <row r="6" spans="1:29" x14ac:dyDescent="0.25">
      <c r="A6" s="2"/>
      <c r="B6" s="2" t="s">
        <v>112</v>
      </c>
      <c r="C6" s="5">
        <f t="shared" ca="1" si="0"/>
        <v>54351047.09767624</v>
      </c>
      <c r="D6" s="5">
        <f t="shared" ca="1" si="0"/>
        <v>44594647.562749401</v>
      </c>
      <c r="E6" s="5">
        <f t="shared" ca="1" si="0"/>
        <v>37578852.262263447</v>
      </c>
      <c r="F6" s="5">
        <f t="shared" ca="1" si="0"/>
        <v>37703323.049519941</v>
      </c>
      <c r="G6" s="5">
        <f t="shared" ca="1" si="0"/>
        <v>35459210.269627675</v>
      </c>
      <c r="H6" s="5">
        <f t="shared" ca="1" si="0"/>
        <v>34046685.974388927</v>
      </c>
      <c r="I6" s="5">
        <f t="shared" ca="1" si="0"/>
        <v>32046493.220676091</v>
      </c>
      <c r="J6" s="5">
        <f t="shared" ca="1" si="0"/>
        <v>28959232.495746888</v>
      </c>
      <c r="K6" s="5">
        <f t="shared" ca="1" si="0"/>
        <v>28759150.479760733</v>
      </c>
      <c r="L6" s="5">
        <f t="shared" ca="1" si="0"/>
        <v>28666698.372204188</v>
      </c>
      <c r="M6" s="5">
        <f t="shared" ca="1" si="1"/>
        <v>29220411.284688812</v>
      </c>
      <c r="N6" s="5">
        <f t="shared" ca="1" si="1"/>
        <v>29540174.480684243</v>
      </c>
      <c r="O6" s="5">
        <f t="shared" ca="1" si="1"/>
        <v>30121457.064455397</v>
      </c>
      <c r="P6" s="5">
        <f t="shared" ca="1" si="1"/>
        <v>30711933.683196459</v>
      </c>
      <c r="Q6" s="5">
        <f t="shared" ca="1" si="1"/>
        <v>30891816.715795539</v>
      </c>
      <c r="R6" s="5">
        <f t="shared" ca="1" si="1"/>
        <v>31518627.930607531</v>
      </c>
      <c r="S6" s="5">
        <f t="shared" ca="1" si="1"/>
        <v>31758104.065079086</v>
      </c>
      <c r="T6" s="5">
        <f t="shared" ca="1" si="1"/>
        <v>31359678.974820107</v>
      </c>
      <c r="U6" s="5">
        <f t="shared" ca="1" si="1"/>
        <v>31386940.37052675</v>
      </c>
      <c r="V6" s="5">
        <f t="shared" ca="1" si="1"/>
        <v>31651713.217203259</v>
      </c>
      <c r="W6" s="5">
        <f t="shared" ca="1" si="1"/>
        <v>31723975.783932328</v>
      </c>
      <c r="X6" s="5">
        <f t="shared" ca="1" si="1"/>
        <v>31260878.783095453</v>
      </c>
      <c r="Y6" s="5">
        <f t="shared" ca="1" si="1"/>
        <v>31377533.694868132</v>
      </c>
      <c r="Z6" s="5">
        <f t="shared" ca="1" si="1"/>
        <v>30902884.273803733</v>
      </c>
      <c r="AA6" s="5">
        <f t="shared" ca="1" si="1"/>
        <v>32115307.281200062</v>
      </c>
      <c r="AB6" s="4"/>
    </row>
    <row r="7" spans="1:29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9" spans="1:29" x14ac:dyDescent="0.25">
      <c r="B9" s="1"/>
      <c r="C9" s="25" t="s">
        <v>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9" x14ac:dyDescent="0.25">
      <c r="A10" s="2"/>
      <c r="B10" s="1" t="s">
        <v>5</v>
      </c>
      <c r="C10" s="3">
        <v>2023</v>
      </c>
      <c r="D10" s="3">
        <v>2024</v>
      </c>
      <c r="E10" s="3">
        <v>2025</v>
      </c>
      <c r="F10" s="3">
        <v>2026</v>
      </c>
      <c r="G10" s="3">
        <v>2027</v>
      </c>
      <c r="H10" s="3">
        <v>2028</v>
      </c>
      <c r="I10" s="3">
        <v>2029</v>
      </c>
      <c r="J10" s="3">
        <v>2030</v>
      </c>
      <c r="K10" s="3">
        <v>2031</v>
      </c>
      <c r="L10" s="3">
        <v>2032</v>
      </c>
      <c r="M10" s="3">
        <v>2033</v>
      </c>
      <c r="N10" s="3">
        <v>2034</v>
      </c>
      <c r="O10" s="3">
        <v>2035</v>
      </c>
      <c r="P10" s="3">
        <v>2036</v>
      </c>
      <c r="Q10" s="3">
        <v>2037</v>
      </c>
      <c r="R10" s="3">
        <v>2038</v>
      </c>
      <c r="S10" s="3">
        <v>2039</v>
      </c>
      <c r="T10" s="3">
        <v>2040</v>
      </c>
      <c r="U10" s="3">
        <v>2041</v>
      </c>
      <c r="V10" s="3">
        <v>2042</v>
      </c>
      <c r="W10" s="3">
        <v>2043</v>
      </c>
      <c r="X10" s="3">
        <v>2044</v>
      </c>
      <c r="Y10" s="3">
        <v>2045</v>
      </c>
      <c r="Z10" s="3">
        <v>2046</v>
      </c>
      <c r="AA10" s="3">
        <v>2047</v>
      </c>
      <c r="AB10" s="4"/>
      <c r="AC10" s="1" t="s">
        <v>6</v>
      </c>
    </row>
    <row r="11" spans="1:29" x14ac:dyDescent="0.25">
      <c r="A11" s="2"/>
      <c r="B11" s="2" t="s">
        <v>111</v>
      </c>
      <c r="C11" s="5">
        <f t="shared" ref="C11:L12" ca="1" si="2">HLOOKUP(C$10,INDIRECT("'"&amp;$B11&amp;"'!$B$"&amp; MATCH("Year",INDIRECT("'"&amp;$B11&amp;"'!$A:$A"),0) &amp;":$AA$25"),$AC$11-MATCH("Year",INDIRECT("'"&amp;$B11&amp;"'!$A:$A"),0)+1, FALSE)</f>
        <v>237.65533883404336</v>
      </c>
      <c r="D11" s="5">
        <f t="shared" ca="1" si="2"/>
        <v>188.38122232237052</v>
      </c>
      <c r="E11" s="5">
        <f t="shared" ca="1" si="2"/>
        <v>176.59476947834975</v>
      </c>
      <c r="F11" s="5">
        <f t="shared" ca="1" si="2"/>
        <v>174.5935842671997</v>
      </c>
      <c r="G11" s="5">
        <f t="shared" ca="1" si="2"/>
        <v>162.56214543327195</v>
      </c>
      <c r="H11" s="5">
        <f t="shared" ca="1" si="2"/>
        <v>155.93069586676273</v>
      </c>
      <c r="I11" s="5">
        <f t="shared" ca="1" si="2"/>
        <v>145.87613675562682</v>
      </c>
      <c r="J11" s="5">
        <f t="shared" ca="1" si="2"/>
        <v>130.54426698799941</v>
      </c>
      <c r="K11" s="5">
        <f t="shared" ca="1" si="2"/>
        <v>129.84766774491439</v>
      </c>
      <c r="L11" s="5">
        <f t="shared" ca="1" si="2"/>
        <v>128.99037893333784</v>
      </c>
      <c r="M11" s="5">
        <f t="shared" ref="M11:AA12" ca="1" si="3">HLOOKUP(M$10,INDIRECT("'"&amp;$B11&amp;"'!$B$"&amp; MATCH("Year",INDIRECT("'"&amp;$B11&amp;"'!$A:$A"),0) &amp;":$AA$25"),$AC$11-MATCH("Year",INDIRECT("'"&amp;$B11&amp;"'!$A:$A"),0)+1, FALSE)</f>
        <v>132.00734394080953</v>
      </c>
      <c r="N11" s="5">
        <f t="shared" ca="1" si="3"/>
        <v>133.3660354672592</v>
      </c>
      <c r="O11" s="5">
        <f t="shared" ca="1" si="3"/>
        <v>136.53284723978632</v>
      </c>
      <c r="P11" s="5">
        <f t="shared" ca="1" si="3"/>
        <v>138.38905611479188</v>
      </c>
      <c r="Q11" s="5">
        <f t="shared" ca="1" si="3"/>
        <v>140.7457335821608</v>
      </c>
      <c r="R11" s="5">
        <f t="shared" ca="1" si="3"/>
        <v>143.18977507892384</v>
      </c>
      <c r="S11" s="5">
        <f t="shared" ca="1" si="3"/>
        <v>144.65489288277411</v>
      </c>
      <c r="T11" s="5">
        <f t="shared" ca="1" si="3"/>
        <v>143.40719030537952</v>
      </c>
      <c r="U11" s="5">
        <f t="shared" ca="1" si="3"/>
        <v>143.63923099178817</v>
      </c>
      <c r="V11" s="5">
        <f t="shared" ca="1" si="3"/>
        <v>145.30512823130661</v>
      </c>
      <c r="W11" s="5">
        <f t="shared" ca="1" si="3"/>
        <v>145.39912490787543</v>
      </c>
      <c r="X11" s="5">
        <f t="shared" ca="1" si="3"/>
        <v>143.89568715837606</v>
      </c>
      <c r="Y11" s="5">
        <f t="shared" ca="1" si="3"/>
        <v>145.51834000337442</v>
      </c>
      <c r="Z11" s="5">
        <f t="shared" ca="1" si="3"/>
        <v>142.275571441967</v>
      </c>
      <c r="AA11" s="5">
        <f t="shared" ca="1" si="3"/>
        <v>149.41906933803719</v>
      </c>
      <c r="AB11" s="4"/>
      <c r="AC11" s="6">
        <f>MATCH($C$9,Cunningham_Base_2HR_LIMIT!$A:$A,0)</f>
        <v>18</v>
      </c>
    </row>
    <row r="12" spans="1:29" x14ac:dyDescent="0.25">
      <c r="A12" s="2"/>
      <c r="B12" s="2" t="s">
        <v>112</v>
      </c>
      <c r="C12" s="5">
        <f t="shared" ca="1" si="2"/>
        <v>286.05814261934864</v>
      </c>
      <c r="D12" s="5">
        <f t="shared" ca="1" si="2"/>
        <v>234.70867138289159</v>
      </c>
      <c r="E12" s="5">
        <f t="shared" ca="1" si="2"/>
        <v>197.7834329592813</v>
      </c>
      <c r="F12" s="5">
        <f t="shared" ca="1" si="2"/>
        <v>198.43854236589442</v>
      </c>
      <c r="G12" s="5">
        <f t="shared" ca="1" si="2"/>
        <v>186.6274224717246</v>
      </c>
      <c r="H12" s="5">
        <f t="shared" ca="1" si="2"/>
        <v>179.19308407573121</v>
      </c>
      <c r="I12" s="5">
        <f t="shared" ca="1" si="2"/>
        <v>168.66575379303205</v>
      </c>
      <c r="J12" s="5">
        <f t="shared" ca="1" si="2"/>
        <v>152.41701313550993</v>
      </c>
      <c r="K12" s="5">
        <f t="shared" ca="1" si="2"/>
        <v>151.36394989347755</v>
      </c>
      <c r="L12" s="5">
        <f t="shared" ca="1" si="2"/>
        <v>150.87735985370625</v>
      </c>
      <c r="M12" s="5">
        <f t="shared" ca="1" si="3"/>
        <v>153.79163834046744</v>
      </c>
      <c r="N12" s="5">
        <f t="shared" ca="1" si="3"/>
        <v>155.47460252991706</v>
      </c>
      <c r="O12" s="5">
        <f t="shared" ca="1" si="3"/>
        <v>158.53398454976525</v>
      </c>
      <c r="P12" s="5">
        <f t="shared" ca="1" si="3"/>
        <v>161.64175622734979</v>
      </c>
      <c r="Q12" s="5">
        <f t="shared" ca="1" si="3"/>
        <v>162.58850903050285</v>
      </c>
      <c r="R12" s="5">
        <f t="shared" ca="1" si="3"/>
        <v>165.88751542425015</v>
      </c>
      <c r="S12" s="5">
        <f t="shared" ca="1" si="3"/>
        <v>167.14791613199517</v>
      </c>
      <c r="T12" s="5">
        <f t="shared" ca="1" si="3"/>
        <v>165.05094197273741</v>
      </c>
      <c r="U12" s="5">
        <f t="shared" ca="1" si="3"/>
        <v>165.19442300277234</v>
      </c>
      <c r="V12" s="5">
        <f t="shared" ca="1" si="3"/>
        <v>166.5879643010698</v>
      </c>
      <c r="W12" s="5">
        <f t="shared" ca="1" si="3"/>
        <v>166.96829359964383</v>
      </c>
      <c r="X12" s="5">
        <f t="shared" ca="1" si="3"/>
        <v>164.53094096366027</v>
      </c>
      <c r="Y12" s="5">
        <f t="shared" ca="1" si="3"/>
        <v>165.14491418351651</v>
      </c>
      <c r="Z12" s="5">
        <f t="shared" ca="1" si="3"/>
        <v>162.64675933580912</v>
      </c>
      <c r="AA12" s="5">
        <f t="shared" ca="1" si="3"/>
        <v>169.0279330589477</v>
      </c>
      <c r="AB12" s="4"/>
    </row>
    <row r="13" spans="1:29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5" spans="1:29" x14ac:dyDescent="0.25">
      <c r="B15" s="1"/>
      <c r="C15" s="25" t="s">
        <v>8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9" x14ac:dyDescent="0.25">
      <c r="A16" s="2"/>
      <c r="B16" s="1" t="s">
        <v>5</v>
      </c>
      <c r="C16" s="3">
        <v>2023</v>
      </c>
      <c r="D16" s="3">
        <v>2024</v>
      </c>
      <c r="E16" s="3">
        <v>2025</v>
      </c>
      <c r="F16" s="3">
        <v>2026</v>
      </c>
      <c r="G16" s="3">
        <v>2027</v>
      </c>
      <c r="H16" s="3">
        <v>2028</v>
      </c>
      <c r="I16" s="3">
        <v>2029</v>
      </c>
      <c r="J16" s="3">
        <v>2030</v>
      </c>
      <c r="K16" s="3">
        <v>2031</v>
      </c>
      <c r="L16" s="3">
        <v>2032</v>
      </c>
      <c r="M16" s="3">
        <v>2033</v>
      </c>
      <c r="N16" s="3">
        <v>2034</v>
      </c>
      <c r="O16" s="3">
        <v>2035</v>
      </c>
      <c r="P16" s="3">
        <v>2036</v>
      </c>
      <c r="Q16" s="3">
        <v>2037</v>
      </c>
      <c r="R16" s="3">
        <v>2038</v>
      </c>
      <c r="S16" s="3">
        <v>2039</v>
      </c>
      <c r="T16" s="3">
        <v>2040</v>
      </c>
      <c r="U16" s="3">
        <v>2041</v>
      </c>
      <c r="V16" s="3">
        <v>2042</v>
      </c>
      <c r="W16" s="3">
        <v>2043</v>
      </c>
      <c r="X16" s="3">
        <v>2044</v>
      </c>
      <c r="Y16" s="3">
        <v>2045</v>
      </c>
      <c r="Z16" s="3">
        <v>2046</v>
      </c>
      <c r="AA16" s="3">
        <v>2047</v>
      </c>
      <c r="AB16" s="4"/>
      <c r="AC16" s="1" t="s">
        <v>6</v>
      </c>
    </row>
    <row r="17" spans="1:29" x14ac:dyDescent="0.25">
      <c r="A17" s="2"/>
      <c r="B17" s="2" t="s">
        <v>111</v>
      </c>
      <c r="C17" s="5">
        <f t="shared" ref="C17:L18" ca="1" si="4">HLOOKUP(C$16,INDIRECT("'"&amp;$B17&amp;"'!$B$"&amp; MATCH("Year",INDIRECT("'"&amp;$B17&amp;"'!$A:$A"),0) &amp;":$AA$25"),$AC$17-MATCH("Year",INDIRECT("'"&amp;$B17&amp;"'!$A:$A"),0)+1, FALSE)</f>
        <v>116.57958449946641</v>
      </c>
      <c r="D17" s="5">
        <f t="shared" ca="1" si="4"/>
        <v>100.46769318204105</v>
      </c>
      <c r="E17" s="5">
        <f t="shared" ca="1" si="4"/>
        <v>94.181728405725579</v>
      </c>
      <c r="F17" s="5">
        <f t="shared" ca="1" si="4"/>
        <v>93.114453975102123</v>
      </c>
      <c r="G17" s="5">
        <f t="shared" ca="1" si="4"/>
        <v>86.697832984943034</v>
      </c>
      <c r="H17" s="5">
        <f t="shared" ca="1" si="4"/>
        <v>83.161140568434021</v>
      </c>
      <c r="I17" s="5">
        <f t="shared" ca="1" si="4"/>
        <v>77.79883137750177</v>
      </c>
      <c r="J17" s="5">
        <f t="shared" ca="1" si="4"/>
        <v>69.622020712768744</v>
      </c>
      <c r="K17" s="5">
        <f t="shared" ca="1" si="4"/>
        <v>69.250509592061917</v>
      </c>
      <c r="L17" s="5">
        <f t="shared" ca="1" si="4"/>
        <v>68.793299323288522</v>
      </c>
      <c r="M17" s="5">
        <f t="shared" ref="M17:AA18" ca="1" si="5">HLOOKUP(M$16,INDIRECT("'"&amp;$B17&amp;"'!$B$"&amp; MATCH("Year",INDIRECT("'"&amp;$B17&amp;"'!$A:$A"),0) &amp;":$AA$25"),$AC$17-MATCH("Year",INDIRECT("'"&amp;$B17&amp;"'!$A:$A"),0)+1, FALSE)</f>
        <v>70.402310619504263</v>
      </c>
      <c r="N17" s="5">
        <f t="shared" ca="1" si="5"/>
        <v>71.126929568917319</v>
      </c>
      <c r="O17" s="5">
        <f t="shared" ca="1" si="5"/>
        <v>72.815857316625994</v>
      </c>
      <c r="P17" s="5">
        <f t="shared" ca="1" si="5"/>
        <v>73.805812798583261</v>
      </c>
      <c r="Q17" s="5">
        <f t="shared" ca="1" si="5"/>
        <v>75.062678773873898</v>
      </c>
      <c r="R17" s="5">
        <f t="shared" ca="1" si="5"/>
        <v>76.366137835206302</v>
      </c>
      <c r="S17" s="5">
        <f t="shared" ca="1" si="5"/>
        <v>77.1475161709986</v>
      </c>
      <c r="T17" s="5">
        <f t="shared" ca="1" si="5"/>
        <v>76.48208997733262</v>
      </c>
      <c r="U17" s="5">
        <f t="shared" ca="1" si="5"/>
        <v>76.605842186817483</v>
      </c>
      <c r="V17" s="5">
        <f t="shared" ca="1" si="5"/>
        <v>77.494300445392412</v>
      </c>
      <c r="W17" s="5">
        <f t="shared" ca="1" si="5"/>
        <v>77.544430862560461</v>
      </c>
      <c r="X17" s="5">
        <f t="shared" ca="1" si="5"/>
        <v>76.742615688665268</v>
      </c>
      <c r="Y17" s="5">
        <f t="shared" ca="1" si="5"/>
        <v>77.608010796322461</v>
      </c>
      <c r="Z17" s="5">
        <f t="shared" ca="1" si="5"/>
        <v>75.878573685386158</v>
      </c>
      <c r="AA17" s="5">
        <f t="shared" ca="1" si="5"/>
        <v>79.688352314175262</v>
      </c>
      <c r="AB17" s="4"/>
      <c r="AC17" s="6">
        <f>MATCH($C$15,Cunningham_Base_2HR_LIMIT!$A:$A,0)</f>
        <v>19</v>
      </c>
    </row>
    <row r="18" spans="1:29" x14ac:dyDescent="0.25">
      <c r="A18" s="2"/>
      <c r="B18" s="2" t="s">
        <v>112</v>
      </c>
      <c r="C18" s="5">
        <f t="shared" ca="1" si="4"/>
        <v>140.32312327955032</v>
      </c>
      <c r="D18" s="5">
        <f t="shared" ca="1" si="4"/>
        <v>115.13412457923606</v>
      </c>
      <c r="E18" s="5">
        <f t="shared" ca="1" si="4"/>
        <v>97.020797211596957</v>
      </c>
      <c r="F18" s="5">
        <f t="shared" ca="1" si="4"/>
        <v>97.342154950915329</v>
      </c>
      <c r="G18" s="5">
        <f t="shared" ca="1" si="4"/>
        <v>91.548321509213338</v>
      </c>
      <c r="H18" s="5">
        <f t="shared" ca="1" si="4"/>
        <v>87.901476942264395</v>
      </c>
      <c r="I18" s="5">
        <f t="shared" ca="1" si="4"/>
        <v>82.737394383602705</v>
      </c>
      <c r="J18" s="5">
        <f t="shared" ca="1" si="4"/>
        <v>74.766727939554087</v>
      </c>
      <c r="K18" s="5">
        <f t="shared" ca="1" si="4"/>
        <v>74.250157700441875</v>
      </c>
      <c r="L18" s="5">
        <f t="shared" ca="1" si="4"/>
        <v>74.011465546769159</v>
      </c>
      <c r="M18" s="5">
        <f t="shared" ca="1" si="5"/>
        <v>75.44103736606499</v>
      </c>
      <c r="N18" s="5">
        <f t="shared" ca="1" si="5"/>
        <v>76.266599572645703</v>
      </c>
      <c r="O18" s="5">
        <f t="shared" ca="1" si="5"/>
        <v>77.76735056123637</v>
      </c>
      <c r="P18" s="5">
        <f t="shared" ca="1" si="5"/>
        <v>79.291838639936813</v>
      </c>
      <c r="Q18" s="5">
        <f t="shared" ca="1" si="5"/>
        <v>79.75625929615596</v>
      </c>
      <c r="R18" s="5">
        <f t="shared" ca="1" si="5"/>
        <v>81.374555760822005</v>
      </c>
      <c r="S18" s="5">
        <f t="shared" ca="1" si="5"/>
        <v>81.992833437783247</v>
      </c>
      <c r="T18" s="5">
        <f t="shared" ca="1" si="5"/>
        <v>80.964182546152742</v>
      </c>
      <c r="U18" s="5">
        <f t="shared" ca="1" si="5"/>
        <v>81.034565811881549</v>
      </c>
      <c r="V18" s="5">
        <f t="shared" ca="1" si="5"/>
        <v>81.718154349531915</v>
      </c>
      <c r="W18" s="5">
        <f t="shared" ca="1" si="5"/>
        <v>81.904721299040659</v>
      </c>
      <c r="X18" s="5">
        <f t="shared" ca="1" si="5"/>
        <v>80.709100956675599</v>
      </c>
      <c r="Y18" s="5">
        <f t="shared" ca="1" si="5"/>
        <v>81.010279727646207</v>
      </c>
      <c r="Z18" s="5">
        <f t="shared" ca="1" si="5"/>
        <v>79.784833433908929</v>
      </c>
      <c r="AA18" s="5">
        <f t="shared" ca="1" si="5"/>
        <v>82.915058005812568</v>
      </c>
      <c r="AB18" s="4"/>
    </row>
    <row r="19" spans="1:29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1" spans="1:29" x14ac:dyDescent="0.25">
      <c r="B21" s="1"/>
      <c r="C21" s="25" t="s">
        <v>9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9" x14ac:dyDescent="0.25">
      <c r="A22" s="2"/>
      <c r="B22" s="1" t="s">
        <v>5</v>
      </c>
      <c r="C22" s="3">
        <v>2023</v>
      </c>
      <c r="D22" s="3">
        <v>2024</v>
      </c>
      <c r="E22" s="3">
        <v>2025</v>
      </c>
      <c r="F22" s="3">
        <v>2026</v>
      </c>
      <c r="G22" s="3">
        <v>2027</v>
      </c>
      <c r="H22" s="3">
        <v>2028</v>
      </c>
      <c r="I22" s="3">
        <v>2029</v>
      </c>
      <c r="J22" s="3">
        <v>2030</v>
      </c>
      <c r="K22" s="3">
        <v>2031</v>
      </c>
      <c r="L22" s="3">
        <v>2032</v>
      </c>
      <c r="M22" s="3">
        <v>2033</v>
      </c>
      <c r="N22" s="3">
        <v>2034</v>
      </c>
      <c r="O22" s="3">
        <v>2035</v>
      </c>
      <c r="P22" s="3">
        <v>2036</v>
      </c>
      <c r="Q22" s="3">
        <v>2037</v>
      </c>
      <c r="R22" s="3">
        <v>2038</v>
      </c>
      <c r="S22" s="3">
        <v>2039</v>
      </c>
      <c r="T22" s="3">
        <v>2040</v>
      </c>
      <c r="U22" s="3">
        <v>2041</v>
      </c>
      <c r="V22" s="3">
        <v>2042</v>
      </c>
      <c r="W22" s="3">
        <v>2043</v>
      </c>
      <c r="X22" s="3">
        <v>2044</v>
      </c>
      <c r="Y22" s="3">
        <v>2045</v>
      </c>
      <c r="Z22" s="3">
        <v>2046</v>
      </c>
      <c r="AA22" s="3">
        <v>2047</v>
      </c>
      <c r="AB22" s="4"/>
      <c r="AC22" s="1" t="s">
        <v>6</v>
      </c>
    </row>
    <row r="23" spans="1:29" x14ac:dyDescent="0.25">
      <c r="A23" s="2"/>
      <c r="B23" s="2" t="s">
        <v>111</v>
      </c>
      <c r="C23" s="8">
        <f t="shared" ref="C23:L24" ca="1" si="6">HLOOKUP(C$22,INDIRECT("'"&amp;$B23&amp;"'!$B$"&amp; MATCH("Year",INDIRECT("'"&amp;$B23&amp;"'!$A:$A"),0) &amp;":$AA$25"),$AC$23-MATCH("Year",INDIRECT("'"&amp;$B23&amp;"'!$A:$A"),0)+1, FALSE)</f>
        <v>205.50111019854407</v>
      </c>
      <c r="D23" s="8">
        <f t="shared" ca="1" si="6"/>
        <v>218.43631191957252</v>
      </c>
      <c r="E23" s="8">
        <f t="shared" ca="1" si="6"/>
        <v>237.3350912198319</v>
      </c>
      <c r="F23" s="8">
        <f t="shared" ca="1" si="6"/>
        <v>241.7739484705356</v>
      </c>
      <c r="G23" s="8">
        <f t="shared" ca="1" si="6"/>
        <v>237.56183781680576</v>
      </c>
      <c r="H23" s="8">
        <f t="shared" ca="1" si="6"/>
        <v>234.40010533930734</v>
      </c>
      <c r="I23" s="8">
        <f t="shared" ca="1" si="6"/>
        <v>230.60311360592598</v>
      </c>
      <c r="J23" s="8">
        <f t="shared" ca="1" si="6"/>
        <v>227.02323216665036</v>
      </c>
      <c r="K23" s="8">
        <f t="shared" ca="1" si="6"/>
        <v>227.46661528156264</v>
      </c>
      <c r="L23" s="8">
        <f t="shared" ca="1" si="6"/>
        <v>228.52997049391405</v>
      </c>
      <c r="M23" s="8">
        <f t="shared" ref="M23:AA24" ca="1" si="7">HLOOKUP(M$22,INDIRECT("'"&amp;$B23&amp;"'!$B$"&amp; MATCH("Year",INDIRECT("'"&amp;$B23&amp;"'!$A:$A"),0) &amp;":$AA$25"),$AC$23-MATCH("Year",INDIRECT("'"&amp;$B23&amp;"'!$A:$A"),0)+1, FALSE)</f>
        <v>231.38893977214957</v>
      </c>
      <c r="N23" s="8">
        <f t="shared" ca="1" si="7"/>
        <v>230.34229194135114</v>
      </c>
      <c r="O23" s="8">
        <f t="shared" ca="1" si="7"/>
        <v>232.9181454153445</v>
      </c>
      <c r="P23" s="8">
        <f t="shared" ca="1" si="7"/>
        <v>235.89150247475217</v>
      </c>
      <c r="Q23" s="8">
        <f t="shared" ca="1" si="7"/>
        <v>236.0467016496693</v>
      </c>
      <c r="R23" s="8">
        <f t="shared" ca="1" si="7"/>
        <v>237.33131197357898</v>
      </c>
      <c r="S23" s="8">
        <f t="shared" ca="1" si="7"/>
        <v>238.93418561215572</v>
      </c>
      <c r="T23" s="8">
        <f t="shared" ca="1" si="7"/>
        <v>240.95066461535416</v>
      </c>
      <c r="U23" s="8">
        <f t="shared" ca="1" si="7"/>
        <v>241.81065952570651</v>
      </c>
      <c r="V23" s="8">
        <f t="shared" ca="1" si="7"/>
        <v>242.38308783226515</v>
      </c>
      <c r="W23" s="8">
        <f t="shared" ca="1" si="7"/>
        <v>242.40335828179755</v>
      </c>
      <c r="X23" s="8">
        <f t="shared" ca="1" si="7"/>
        <v>243.04981955581886</v>
      </c>
      <c r="Y23" s="8">
        <f t="shared" ca="1" si="7"/>
        <v>243.11402457027106</v>
      </c>
      <c r="Z23" s="8">
        <f t="shared" ca="1" si="7"/>
        <v>241.54790618824975</v>
      </c>
      <c r="AA23" s="8">
        <f t="shared" ca="1" si="7"/>
        <v>247.15501511867001</v>
      </c>
      <c r="AB23" s="4"/>
      <c r="AC23" s="6">
        <f>MATCH($C$21,Cunningham_Base_2HR_LIMIT!$A:$A,0)</f>
        <v>20</v>
      </c>
    </row>
    <row r="24" spans="1:29" x14ac:dyDescent="0.25">
      <c r="A24" s="2"/>
      <c r="B24" s="2" t="s">
        <v>112</v>
      </c>
      <c r="C24" s="8">
        <f t="shared" ca="1" si="6"/>
        <v>256.55394551572715</v>
      </c>
      <c r="D24" s="8">
        <f t="shared" ca="1" si="6"/>
        <v>269.52754962824429</v>
      </c>
      <c r="E24" s="8">
        <f t="shared" ca="1" si="6"/>
        <v>327.56709311169641</v>
      </c>
      <c r="F24" s="8">
        <f t="shared" ca="1" si="6"/>
        <v>340.31332553859153</v>
      </c>
      <c r="G24" s="8">
        <f t="shared" ca="1" si="6"/>
        <v>342.39634540759994</v>
      </c>
      <c r="H24" s="8">
        <f t="shared" ca="1" si="6"/>
        <v>340.79655769586111</v>
      </c>
      <c r="I24" s="8">
        <f t="shared" ca="1" si="6"/>
        <v>338.55489274859542</v>
      </c>
      <c r="J24" s="8">
        <f t="shared" ca="1" si="6"/>
        <v>337.67382075173498</v>
      </c>
      <c r="K24" s="8">
        <f t="shared" ca="1" si="6"/>
        <v>337.02527941930981</v>
      </c>
      <c r="L24" s="8">
        <f t="shared" ca="1" si="6"/>
        <v>334.35822489706936</v>
      </c>
      <c r="M24" s="8">
        <f t="shared" ca="1" si="7"/>
        <v>338.9247765934885</v>
      </c>
      <c r="N24" s="8">
        <f t="shared" ca="1" si="7"/>
        <v>341.95416210967221</v>
      </c>
      <c r="O24" s="8">
        <f t="shared" ca="1" si="7"/>
        <v>342.5426538098672</v>
      </c>
      <c r="P24" s="8">
        <f t="shared" ca="1" si="7"/>
        <v>347.50761955717724</v>
      </c>
      <c r="Q24" s="8">
        <f t="shared" ca="1" si="7"/>
        <v>348.67355496023686</v>
      </c>
      <c r="R24" s="8">
        <f t="shared" ca="1" si="7"/>
        <v>352.3349928358989</v>
      </c>
      <c r="S24" s="8">
        <f t="shared" ca="1" si="7"/>
        <v>348.43604410685725</v>
      </c>
      <c r="T24" s="8">
        <f t="shared" ca="1" si="7"/>
        <v>352.0128991287537</v>
      </c>
      <c r="U24" s="8">
        <f t="shared" ca="1" si="7"/>
        <v>347.91356997510832</v>
      </c>
      <c r="V24" s="8">
        <f t="shared" ca="1" si="7"/>
        <v>347.31433032213806</v>
      </c>
      <c r="W24" s="8">
        <f t="shared" ca="1" si="7"/>
        <v>345.96603401735678</v>
      </c>
      <c r="X24" s="8">
        <f t="shared" ca="1" si="7"/>
        <v>340.55952192073426</v>
      </c>
      <c r="Y24" s="8">
        <f t="shared" ca="1" si="7"/>
        <v>330.88643576052732</v>
      </c>
      <c r="Z24" s="8">
        <f t="shared" ca="1" si="7"/>
        <v>337.20230490783541</v>
      </c>
      <c r="AA24" s="8">
        <f t="shared" ca="1" si="7"/>
        <v>339.67687231514753</v>
      </c>
      <c r="AB24" s="4"/>
    </row>
    <row r="25" spans="1:29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</sheetData>
  <mergeCells count="4">
    <mergeCell ref="C3:AA3"/>
    <mergeCell ref="C9:AA9"/>
    <mergeCell ref="C15:AA15"/>
    <mergeCell ref="C21:AA21"/>
  </mergeCells>
  <conditionalFormatting sqref="C23:AA24">
    <cfRule type="colorScale" priority="109">
      <colorScale>
        <cfvo type="min"/>
        <cfvo type="max"/>
        <color rgb="FF63BE7B"/>
        <color rgb="FFFFFFFF"/>
      </colorScale>
    </cfRule>
  </conditionalFormatting>
  <conditionalFormatting sqref="C17:AA18">
    <cfRule type="colorScale" priority="110">
      <colorScale>
        <cfvo type="min"/>
        <cfvo type="max"/>
        <color rgb="FFFFFFFF"/>
        <color rgb="FF63BE7B"/>
      </colorScale>
    </cfRule>
  </conditionalFormatting>
  <conditionalFormatting sqref="C11:AA12">
    <cfRule type="colorScale" priority="111">
      <colorScale>
        <cfvo type="min"/>
        <cfvo type="max"/>
        <color rgb="FFFFFFFF"/>
        <color rgb="FF63BE7B"/>
      </colorScale>
    </cfRule>
  </conditionalFormatting>
  <conditionalFormatting sqref="C5:AA6">
    <cfRule type="colorScale" priority="112">
      <colorScale>
        <cfvo type="min"/>
        <cfvo type="max"/>
        <color rgb="FFFFFF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5"/>
  <sheetViews>
    <sheetView workbookViewId="0">
      <selection activeCell="C25" sqref="C25"/>
    </sheetView>
  </sheetViews>
  <sheetFormatPr defaultRowHeight="15" x14ac:dyDescent="0.25"/>
  <cols>
    <col min="2" max="3" width="28.7109375" customWidth="1"/>
    <col min="5" max="6" width="25.7109375" customWidth="1"/>
    <col min="7" max="7" width="50.7109375" customWidth="1"/>
  </cols>
  <sheetData>
    <row r="2" spans="2:7" x14ac:dyDescent="0.25">
      <c r="B2" s="25" t="s">
        <v>10</v>
      </c>
      <c r="C2" s="25"/>
    </row>
    <row r="3" spans="2:7" ht="15.75" thickBot="1" x14ac:dyDescent="0.3">
      <c r="B3" s="1" t="s">
        <v>11</v>
      </c>
      <c r="C3" s="1" t="s">
        <v>12</v>
      </c>
      <c r="E3" s="1" t="s">
        <v>33</v>
      </c>
      <c r="F3" s="1" t="s">
        <v>34</v>
      </c>
      <c r="G3" s="1" t="s">
        <v>35</v>
      </c>
    </row>
    <row r="4" spans="2:7" ht="105" x14ac:dyDescent="0.25">
      <c r="B4" s="9" t="s">
        <v>13</v>
      </c>
      <c r="C4" s="10" t="s">
        <v>14</v>
      </c>
      <c r="E4" s="19" t="s">
        <v>36</v>
      </c>
      <c r="F4" s="24" t="s">
        <v>113</v>
      </c>
      <c r="G4" s="20" t="s">
        <v>37</v>
      </c>
    </row>
    <row r="5" spans="2:7" ht="105.75" thickBot="1" x14ac:dyDescent="0.3">
      <c r="B5" s="9" t="s">
        <v>15</v>
      </c>
      <c r="C5" s="10" t="s">
        <v>16</v>
      </c>
      <c r="E5" s="21" t="s">
        <v>38</v>
      </c>
      <c r="F5" s="22" t="s">
        <v>115</v>
      </c>
      <c r="G5" s="23" t="s">
        <v>39</v>
      </c>
    </row>
    <row r="6" spans="2:7" x14ac:dyDescent="0.25">
      <c r="B6" s="9" t="s">
        <v>17</v>
      </c>
      <c r="C6" s="10" t="s">
        <v>18</v>
      </c>
    </row>
    <row r="7" spans="2:7" x14ac:dyDescent="0.25">
      <c r="B7" s="9" t="s">
        <v>19</v>
      </c>
      <c r="C7" s="10" t="s">
        <v>114</v>
      </c>
    </row>
    <row r="8" spans="2:7" x14ac:dyDescent="0.25">
      <c r="B8" s="9" t="s">
        <v>20</v>
      </c>
      <c r="C8" s="10" t="s">
        <v>108</v>
      </c>
    </row>
    <row r="9" spans="2:7" x14ac:dyDescent="0.25">
      <c r="B9" s="9" t="s">
        <v>21</v>
      </c>
      <c r="C9" s="10" t="s">
        <v>109</v>
      </c>
    </row>
    <row r="10" spans="2:7" x14ac:dyDescent="0.25">
      <c r="B10" s="9" t="s">
        <v>22</v>
      </c>
      <c r="C10" s="10" t="s">
        <v>110</v>
      </c>
    </row>
    <row r="11" spans="2:7" x14ac:dyDescent="0.25">
      <c r="B11" s="9" t="s">
        <v>23</v>
      </c>
      <c r="C11" s="10" t="s">
        <v>24</v>
      </c>
    </row>
    <row r="12" spans="2:7" x14ac:dyDescent="0.25">
      <c r="B12" s="9" t="s">
        <v>25</v>
      </c>
      <c r="C12" s="10" t="s">
        <v>26</v>
      </c>
    </row>
    <row r="13" spans="2:7" x14ac:dyDescent="0.25">
      <c r="B13" s="9" t="s">
        <v>27</v>
      </c>
      <c r="C13" s="10" t="s">
        <v>28</v>
      </c>
    </row>
    <row r="14" spans="2:7" x14ac:dyDescent="0.25">
      <c r="B14" s="9" t="s">
        <v>29</v>
      </c>
      <c r="C14" s="10" t="s">
        <v>30</v>
      </c>
    </row>
    <row r="15" spans="2:7" ht="15.75" thickBot="1" x14ac:dyDescent="0.3">
      <c r="B15" s="11" t="s">
        <v>31</v>
      </c>
      <c r="C15" s="6" t="s">
        <v>32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8"/>
  <sheetViews>
    <sheetView workbookViewId="0"/>
  </sheetViews>
  <sheetFormatPr defaultRowHeight="15" x14ac:dyDescent="0.25"/>
  <cols>
    <col min="2" max="9" width="16.7109375" customWidth="1"/>
  </cols>
  <sheetData>
    <row r="2" spans="2:9" x14ac:dyDescent="0.25">
      <c r="B2" s="12" t="s">
        <v>13</v>
      </c>
      <c r="C2" s="12" t="s">
        <v>40</v>
      </c>
      <c r="D2" s="12" t="s">
        <v>42</v>
      </c>
    </row>
    <row r="3" spans="2:9" ht="30" x14ac:dyDescent="0.25">
      <c r="B3" s="13" t="s">
        <v>14</v>
      </c>
      <c r="C3" s="13" t="s">
        <v>41</v>
      </c>
      <c r="D3" s="13" t="s">
        <v>43</v>
      </c>
    </row>
    <row r="5" spans="2:9" ht="30" x14ac:dyDescent="0.25">
      <c r="B5" s="12" t="s">
        <v>44</v>
      </c>
      <c r="C5" s="12" t="s">
        <v>45</v>
      </c>
      <c r="D5" s="12" t="s">
        <v>46</v>
      </c>
      <c r="E5" s="12" t="s">
        <v>47</v>
      </c>
      <c r="F5" s="12" t="s">
        <v>48</v>
      </c>
      <c r="G5" s="12" t="s">
        <v>49</v>
      </c>
      <c r="H5" s="12" t="s">
        <v>50</v>
      </c>
      <c r="I5" s="12" t="s">
        <v>51</v>
      </c>
    </row>
    <row r="6" spans="2:9" x14ac:dyDescent="0.25">
      <c r="B6" s="13">
        <v>2023</v>
      </c>
      <c r="C6" s="13">
        <v>0</v>
      </c>
      <c r="D6" s="13">
        <v>100</v>
      </c>
      <c r="E6" s="13">
        <v>100</v>
      </c>
      <c r="F6" s="13">
        <v>100</v>
      </c>
      <c r="G6" s="13">
        <v>100</v>
      </c>
      <c r="H6" s="13">
        <v>100</v>
      </c>
      <c r="I6" s="13">
        <v>100</v>
      </c>
    </row>
    <row r="7" spans="2:9" x14ac:dyDescent="0.25">
      <c r="B7" s="13">
        <v>2024</v>
      </c>
      <c r="C7" s="13">
        <v>4.18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</row>
    <row r="8" spans="2:9" x14ac:dyDescent="0.25">
      <c r="B8" s="13">
        <v>2025</v>
      </c>
      <c r="C8" s="13">
        <v>8.3699999999999992</v>
      </c>
      <c r="D8" s="13">
        <v>50</v>
      </c>
      <c r="E8" s="13">
        <v>100</v>
      </c>
      <c r="F8" s="13">
        <v>100</v>
      </c>
      <c r="G8" s="13">
        <v>100</v>
      </c>
      <c r="H8" s="13">
        <v>100</v>
      </c>
      <c r="I8" s="13">
        <v>100</v>
      </c>
    </row>
    <row r="9" spans="2:9" x14ac:dyDescent="0.25">
      <c r="B9" s="13">
        <v>2026</v>
      </c>
      <c r="C9" s="13">
        <v>12.55</v>
      </c>
      <c r="D9" s="13">
        <v>25</v>
      </c>
      <c r="E9" s="13">
        <v>80</v>
      </c>
      <c r="F9" s="13">
        <v>100</v>
      </c>
      <c r="G9" s="13">
        <v>100</v>
      </c>
      <c r="H9" s="13">
        <v>100</v>
      </c>
      <c r="I9" s="13">
        <v>100</v>
      </c>
    </row>
    <row r="10" spans="2:9" x14ac:dyDescent="0.25">
      <c r="B10" s="13">
        <v>2027</v>
      </c>
      <c r="C10" s="13">
        <v>16.739999999999998</v>
      </c>
      <c r="D10" s="13">
        <v>0</v>
      </c>
      <c r="E10" s="13">
        <v>67</v>
      </c>
      <c r="F10" s="13">
        <v>100</v>
      </c>
      <c r="G10" s="13">
        <v>100</v>
      </c>
      <c r="H10" s="13">
        <v>100</v>
      </c>
      <c r="I10" s="13">
        <v>100</v>
      </c>
    </row>
    <row r="11" spans="2:9" x14ac:dyDescent="0.25">
      <c r="B11" s="13">
        <v>2028</v>
      </c>
      <c r="C11" s="13">
        <v>20.92</v>
      </c>
      <c r="D11" s="13">
        <v>0</v>
      </c>
      <c r="E11" s="13">
        <v>57</v>
      </c>
      <c r="F11" s="13">
        <v>100</v>
      </c>
      <c r="G11" s="13">
        <v>100</v>
      </c>
      <c r="H11" s="13">
        <v>100</v>
      </c>
      <c r="I11" s="13">
        <v>100</v>
      </c>
    </row>
    <row r="12" spans="2:9" x14ac:dyDescent="0.25">
      <c r="B12" s="13">
        <v>2029</v>
      </c>
      <c r="C12" s="13">
        <v>25.11</v>
      </c>
      <c r="D12" s="13">
        <v>0</v>
      </c>
      <c r="E12" s="13">
        <v>50</v>
      </c>
      <c r="F12" s="13">
        <v>100</v>
      </c>
      <c r="G12" s="13">
        <v>100</v>
      </c>
      <c r="H12" s="13">
        <v>100</v>
      </c>
      <c r="I12" s="13">
        <v>100</v>
      </c>
    </row>
    <row r="13" spans="2:9" x14ac:dyDescent="0.25">
      <c r="B13" s="13">
        <v>2030</v>
      </c>
      <c r="C13" s="13">
        <v>29.29</v>
      </c>
      <c r="D13" s="13">
        <v>0</v>
      </c>
      <c r="E13" s="13">
        <v>38</v>
      </c>
      <c r="F13" s="13">
        <v>89</v>
      </c>
      <c r="G13" s="13">
        <v>100</v>
      </c>
      <c r="H13" s="13">
        <v>100</v>
      </c>
      <c r="I13" s="13">
        <v>100</v>
      </c>
    </row>
    <row r="14" spans="2:9" x14ac:dyDescent="0.25">
      <c r="B14" s="13">
        <v>2031</v>
      </c>
      <c r="C14" s="13">
        <v>29.88</v>
      </c>
      <c r="D14" s="13">
        <v>0</v>
      </c>
      <c r="E14" s="13">
        <v>33</v>
      </c>
      <c r="F14" s="13">
        <v>85</v>
      </c>
      <c r="G14" s="13">
        <v>100</v>
      </c>
      <c r="H14" s="13">
        <v>100</v>
      </c>
      <c r="I14" s="13">
        <v>100</v>
      </c>
    </row>
    <row r="15" spans="2:9" x14ac:dyDescent="0.25">
      <c r="B15" s="13">
        <v>2032</v>
      </c>
      <c r="C15" s="13">
        <v>30.47</v>
      </c>
      <c r="D15" s="13">
        <v>0</v>
      </c>
      <c r="E15" s="13">
        <v>28</v>
      </c>
      <c r="F15" s="13">
        <v>82</v>
      </c>
      <c r="G15" s="13">
        <v>100</v>
      </c>
      <c r="H15" s="13">
        <v>100</v>
      </c>
      <c r="I15" s="13">
        <v>100</v>
      </c>
    </row>
    <row r="16" spans="2:9" x14ac:dyDescent="0.25">
      <c r="B16" s="13">
        <v>2033</v>
      </c>
      <c r="C16" s="13">
        <v>31.08</v>
      </c>
      <c r="D16" s="13">
        <v>0</v>
      </c>
      <c r="E16" s="13">
        <v>23</v>
      </c>
      <c r="F16" s="13">
        <v>78</v>
      </c>
      <c r="G16" s="13">
        <v>100</v>
      </c>
      <c r="H16" s="13">
        <v>100</v>
      </c>
      <c r="I16" s="13">
        <v>100</v>
      </c>
    </row>
    <row r="17" spans="2:9" x14ac:dyDescent="0.25">
      <c r="B17" s="13">
        <v>2034</v>
      </c>
      <c r="C17" s="13">
        <v>31.71</v>
      </c>
      <c r="D17" s="13">
        <v>0</v>
      </c>
      <c r="E17" s="13">
        <v>18</v>
      </c>
      <c r="F17" s="13">
        <v>75</v>
      </c>
      <c r="G17" s="13">
        <v>100</v>
      </c>
      <c r="H17" s="13">
        <v>100</v>
      </c>
      <c r="I17" s="13">
        <v>100</v>
      </c>
    </row>
    <row r="18" spans="2:9" x14ac:dyDescent="0.25">
      <c r="B18" s="13">
        <v>2035</v>
      </c>
      <c r="C18" s="13">
        <v>32.340000000000003</v>
      </c>
      <c r="D18" s="13">
        <v>0</v>
      </c>
      <c r="E18" s="13">
        <v>13</v>
      </c>
      <c r="F18" s="13">
        <v>73</v>
      </c>
      <c r="G18" s="13">
        <v>100</v>
      </c>
      <c r="H18" s="13">
        <v>100</v>
      </c>
      <c r="I18" s="13">
        <v>100</v>
      </c>
    </row>
    <row r="19" spans="2:9" x14ac:dyDescent="0.25">
      <c r="B19" s="13">
        <v>2036</v>
      </c>
      <c r="C19" s="13">
        <v>32.99</v>
      </c>
      <c r="D19" s="13">
        <v>0</v>
      </c>
      <c r="E19" s="13">
        <v>0</v>
      </c>
      <c r="F19" s="13">
        <v>66</v>
      </c>
      <c r="G19" s="13">
        <v>99</v>
      </c>
      <c r="H19" s="13">
        <v>100</v>
      </c>
      <c r="I19" s="13">
        <v>100</v>
      </c>
    </row>
    <row r="20" spans="2:9" x14ac:dyDescent="0.25">
      <c r="B20" s="13">
        <v>2037</v>
      </c>
      <c r="C20" s="13">
        <v>33.65</v>
      </c>
      <c r="D20" s="13">
        <v>0</v>
      </c>
      <c r="E20" s="13">
        <v>0</v>
      </c>
      <c r="F20" s="13">
        <v>60</v>
      </c>
      <c r="G20" s="13">
        <v>90</v>
      </c>
      <c r="H20" s="13">
        <v>100</v>
      </c>
      <c r="I20" s="13">
        <v>100</v>
      </c>
    </row>
    <row r="21" spans="2:9" x14ac:dyDescent="0.25">
      <c r="B21" s="13">
        <v>2038</v>
      </c>
      <c r="C21" s="13">
        <v>34.32</v>
      </c>
      <c r="D21" s="13">
        <v>0</v>
      </c>
      <c r="E21" s="13">
        <v>0</v>
      </c>
      <c r="F21" s="13">
        <v>55</v>
      </c>
      <c r="G21" s="13">
        <v>83</v>
      </c>
      <c r="H21" s="13">
        <v>100</v>
      </c>
      <c r="I21" s="13">
        <v>100</v>
      </c>
    </row>
    <row r="22" spans="2:9" x14ac:dyDescent="0.25">
      <c r="B22" s="13">
        <v>2039</v>
      </c>
      <c r="C22" s="13">
        <v>35.01</v>
      </c>
      <c r="D22" s="13">
        <v>0</v>
      </c>
      <c r="E22" s="13">
        <v>0</v>
      </c>
      <c r="F22" s="13">
        <v>51</v>
      </c>
      <c r="G22" s="13">
        <v>77</v>
      </c>
      <c r="H22" s="13">
        <v>100</v>
      </c>
      <c r="I22" s="13">
        <v>100</v>
      </c>
    </row>
    <row r="23" spans="2:9" x14ac:dyDescent="0.25">
      <c r="B23" s="13">
        <v>2040</v>
      </c>
      <c r="C23" s="13">
        <v>35.71</v>
      </c>
      <c r="D23" s="13">
        <v>0</v>
      </c>
      <c r="E23" s="13">
        <v>0</v>
      </c>
      <c r="F23" s="13">
        <v>45</v>
      </c>
      <c r="G23" s="13">
        <v>71</v>
      </c>
      <c r="H23" s="13">
        <v>95</v>
      </c>
      <c r="I23" s="13">
        <v>100</v>
      </c>
    </row>
    <row r="24" spans="2:9" x14ac:dyDescent="0.25">
      <c r="B24" s="13">
        <v>2041</v>
      </c>
      <c r="C24" s="13">
        <v>36.42</v>
      </c>
      <c r="D24" s="13">
        <v>0</v>
      </c>
      <c r="E24" s="13">
        <v>0</v>
      </c>
      <c r="F24" s="13">
        <v>38</v>
      </c>
      <c r="G24" s="13">
        <v>67</v>
      </c>
      <c r="H24" s="13">
        <v>89</v>
      </c>
      <c r="I24" s="13">
        <v>100</v>
      </c>
    </row>
    <row r="25" spans="2:9" x14ac:dyDescent="0.25">
      <c r="B25" s="13">
        <v>2042</v>
      </c>
      <c r="C25" s="13">
        <v>37.15</v>
      </c>
      <c r="D25" s="13">
        <v>0</v>
      </c>
      <c r="E25" s="13">
        <v>0</v>
      </c>
      <c r="F25" s="13">
        <v>34</v>
      </c>
      <c r="G25" s="13">
        <v>65</v>
      </c>
      <c r="H25" s="13">
        <v>86</v>
      </c>
      <c r="I25" s="13">
        <v>100</v>
      </c>
    </row>
    <row r="26" spans="2:9" x14ac:dyDescent="0.25">
      <c r="B26" s="13">
        <v>2043</v>
      </c>
      <c r="C26" s="13">
        <v>37.89</v>
      </c>
      <c r="D26" s="13">
        <v>0</v>
      </c>
      <c r="E26" s="13">
        <v>0</v>
      </c>
      <c r="F26" s="13">
        <v>31</v>
      </c>
      <c r="G26" s="13">
        <v>63</v>
      </c>
      <c r="H26" s="13">
        <v>84</v>
      </c>
      <c r="I26" s="13">
        <v>100</v>
      </c>
    </row>
    <row r="27" spans="2:9" x14ac:dyDescent="0.25">
      <c r="B27" s="13">
        <v>2044</v>
      </c>
      <c r="C27" s="13">
        <v>38.65</v>
      </c>
      <c r="D27" s="13">
        <v>0</v>
      </c>
      <c r="E27" s="13">
        <v>0</v>
      </c>
      <c r="F27" s="13">
        <v>28</v>
      </c>
      <c r="G27" s="13">
        <v>62</v>
      </c>
      <c r="H27" s="13">
        <v>82</v>
      </c>
      <c r="I27" s="13">
        <v>100</v>
      </c>
    </row>
    <row r="28" spans="2:9" x14ac:dyDescent="0.25">
      <c r="B28" s="13">
        <v>2045</v>
      </c>
      <c r="C28" s="13">
        <v>39.42</v>
      </c>
      <c r="D28" s="13">
        <v>0</v>
      </c>
      <c r="E28" s="13">
        <v>0</v>
      </c>
      <c r="F28" s="13">
        <v>25</v>
      </c>
      <c r="G28" s="13">
        <v>60</v>
      </c>
      <c r="H28" s="13">
        <v>80</v>
      </c>
      <c r="I28" s="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896A-18B8-4EB2-9040-E32BD0CA2267}">
  <dimension ref="A1:AA31"/>
  <sheetViews>
    <sheetView tabSelected="1" workbookViewId="0">
      <selection activeCell="B31" sqref="B31"/>
    </sheetView>
  </sheetViews>
  <sheetFormatPr defaultRowHeight="15" x14ac:dyDescent="0.25"/>
  <cols>
    <col min="1" max="1" width="41.28515625" bestFit="1" customWidth="1"/>
    <col min="2" max="27" width="11.5703125" bestFit="1" customWidth="1"/>
  </cols>
  <sheetData>
    <row r="1" spans="1:27" ht="60" x14ac:dyDescent="0.25">
      <c r="A1" s="3" t="s">
        <v>52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</row>
    <row r="2" spans="1:27" x14ac:dyDescent="0.25">
      <c r="A2" s="3" t="s">
        <v>44</v>
      </c>
      <c r="B2" s="3">
        <v>2023</v>
      </c>
      <c r="C2" s="3">
        <v>2024</v>
      </c>
      <c r="D2" s="3">
        <v>2025</v>
      </c>
      <c r="E2" s="3">
        <v>2026</v>
      </c>
      <c r="F2" s="3">
        <v>2027</v>
      </c>
      <c r="G2" s="3">
        <v>2028</v>
      </c>
      <c r="H2" s="3">
        <v>2029</v>
      </c>
      <c r="I2" s="3">
        <v>2030</v>
      </c>
      <c r="J2" s="3">
        <v>2031</v>
      </c>
      <c r="K2" s="3">
        <v>2032</v>
      </c>
      <c r="L2" s="3">
        <v>2033</v>
      </c>
      <c r="M2" s="3">
        <v>2034</v>
      </c>
      <c r="N2" s="3">
        <v>2035</v>
      </c>
      <c r="O2" s="3">
        <v>2036</v>
      </c>
      <c r="P2" s="3">
        <v>2037</v>
      </c>
      <c r="Q2" s="3">
        <v>2038</v>
      </c>
      <c r="R2" s="3">
        <v>2039</v>
      </c>
      <c r="S2" s="3">
        <v>2040</v>
      </c>
      <c r="T2" s="3">
        <v>2041</v>
      </c>
      <c r="U2" s="3">
        <v>2042</v>
      </c>
      <c r="V2" s="3">
        <v>2043</v>
      </c>
      <c r="W2" s="3">
        <v>2044</v>
      </c>
      <c r="X2" s="3">
        <v>2045</v>
      </c>
      <c r="Y2" s="3">
        <v>2046</v>
      </c>
      <c r="Z2" s="3">
        <v>2047</v>
      </c>
      <c r="AA2" s="3">
        <v>2023</v>
      </c>
    </row>
    <row r="3" spans="1:27" x14ac:dyDescent="0.25">
      <c r="A3" s="3" t="s">
        <v>53</v>
      </c>
      <c r="B3" s="3">
        <v>190</v>
      </c>
      <c r="C3" s="3">
        <v>190</v>
      </c>
      <c r="D3" s="3">
        <v>190</v>
      </c>
      <c r="E3" s="3">
        <v>190</v>
      </c>
      <c r="F3" s="3">
        <v>190</v>
      </c>
      <c r="G3" s="3">
        <v>190</v>
      </c>
      <c r="H3" s="3">
        <v>190</v>
      </c>
      <c r="I3" s="3">
        <v>190</v>
      </c>
      <c r="J3" s="3">
        <v>190</v>
      </c>
      <c r="K3" s="3">
        <v>190</v>
      </c>
      <c r="L3" s="3">
        <v>190</v>
      </c>
      <c r="M3" s="3">
        <v>190</v>
      </c>
      <c r="N3" s="3">
        <v>190</v>
      </c>
      <c r="O3" s="3">
        <v>190</v>
      </c>
      <c r="P3" s="3">
        <v>190</v>
      </c>
      <c r="Q3" s="3">
        <v>190</v>
      </c>
      <c r="R3" s="3">
        <v>190</v>
      </c>
      <c r="S3" s="3">
        <v>190</v>
      </c>
      <c r="T3" s="3">
        <v>190</v>
      </c>
      <c r="U3" s="3">
        <v>190</v>
      </c>
      <c r="V3" s="3">
        <v>190</v>
      </c>
      <c r="W3" s="3">
        <v>190</v>
      </c>
      <c r="X3" s="3">
        <v>190</v>
      </c>
      <c r="Y3" s="3">
        <v>190</v>
      </c>
      <c r="Z3" s="3">
        <v>190</v>
      </c>
      <c r="AA3" s="3">
        <v>190</v>
      </c>
    </row>
    <row r="4" spans="1:27" x14ac:dyDescent="0.25">
      <c r="A4" s="3" t="s">
        <v>54</v>
      </c>
      <c r="B4" s="3">
        <v>2.038567386</v>
      </c>
      <c r="C4" s="3">
        <v>1.8750427759999999</v>
      </c>
      <c r="D4" s="3">
        <v>1.823525981</v>
      </c>
      <c r="E4" s="3">
        <v>1.7867271899999999</v>
      </c>
      <c r="F4" s="3">
        <v>1.7519921030000001</v>
      </c>
      <c r="G4" s="3">
        <v>1.716739477</v>
      </c>
      <c r="H4" s="3">
        <v>1.689323342</v>
      </c>
      <c r="I4" s="3">
        <v>1.663530408</v>
      </c>
      <c r="J4" s="3">
        <v>1.6349201849999999</v>
      </c>
      <c r="K4" s="3">
        <v>1.611591016</v>
      </c>
      <c r="L4" s="3">
        <v>1.5891892059999999</v>
      </c>
      <c r="M4" s="3">
        <v>1.5675896680000001</v>
      </c>
      <c r="N4" s="3">
        <v>1.5399602830000001</v>
      </c>
      <c r="O4" s="3">
        <v>1.534828321</v>
      </c>
      <c r="P4" s="3">
        <v>1.5150102430000001</v>
      </c>
      <c r="Q4" s="3">
        <v>1.4957015300000001</v>
      </c>
      <c r="R4" s="3">
        <v>1.4768560150000001</v>
      </c>
      <c r="S4" s="3">
        <v>1.4584346340000001</v>
      </c>
      <c r="T4" s="3">
        <v>1.440403901</v>
      </c>
      <c r="U4" s="3">
        <v>1.4552379600000001</v>
      </c>
      <c r="V4" s="3">
        <v>1.4375077860000001</v>
      </c>
      <c r="W4" s="3">
        <v>1.418820185</v>
      </c>
      <c r="X4" s="3">
        <v>1.4003755229999999</v>
      </c>
      <c r="Y4" s="3">
        <v>1.3821706410000001</v>
      </c>
      <c r="Z4" s="3">
        <v>1.3642024230000001</v>
      </c>
      <c r="AA4" s="3">
        <v>2.038567386</v>
      </c>
    </row>
    <row r="5" spans="1:27" x14ac:dyDescent="0.25">
      <c r="A5" s="14" t="s">
        <v>55</v>
      </c>
      <c r="B5" s="15">
        <f>SUM(Cunningham_Base_2HR_LIMIT!B5,Cunningham_Base_2HR_Reg_LIMIT!B5)</f>
        <v>-487640.16621600004</v>
      </c>
      <c r="C5" s="15">
        <f>SUM(Cunningham_Base_2HR_LIMIT!C5,Cunningham_Base_2HR_Reg_LIMIT!C5)</f>
        <v>-382194.081856</v>
      </c>
      <c r="D5" s="15">
        <f>SUM(Cunningham_Base_2HR_LIMIT!D5,Cunningham_Base_2HR_Reg_LIMIT!D5)</f>
        <v>-321949.903635</v>
      </c>
      <c r="E5" s="15">
        <f>SUM(Cunningham_Base_2HR_LIMIT!E5,Cunningham_Base_2HR_Reg_LIMIT!E5)</f>
        <v>-340165.90146800003</v>
      </c>
      <c r="F5" s="15">
        <f>SUM(Cunningham_Base_2HR_LIMIT!F5,Cunningham_Base_2HR_Reg_LIMIT!F5)</f>
        <v>-398402.67611499998</v>
      </c>
      <c r="G5" s="15">
        <f>SUM(Cunningham_Base_2HR_LIMIT!G5,Cunningham_Base_2HR_Reg_LIMIT!G5)</f>
        <v>-505096.484146</v>
      </c>
      <c r="H5" s="15">
        <f>SUM(Cunningham_Base_2HR_LIMIT!H5,Cunningham_Base_2HR_Reg_LIMIT!H5)</f>
        <v>-614400.47044000006</v>
      </c>
      <c r="I5" s="15">
        <f>SUM(Cunningham_Base_2HR_LIMIT!I5,Cunningham_Base_2HR_Reg_LIMIT!I5)</f>
        <v>-725584.8345969998</v>
      </c>
      <c r="J5" s="15">
        <f>SUM(Cunningham_Base_2HR_LIMIT!J5,Cunningham_Base_2HR_Reg_LIMIT!J5)</f>
        <v>-736888.14719599998</v>
      </c>
      <c r="K5" s="15">
        <f>SUM(Cunningham_Base_2HR_LIMIT!K5,Cunningham_Base_2HR_Reg_LIMIT!K5)</f>
        <v>-707753.35031999997</v>
      </c>
      <c r="L5" s="15">
        <f>SUM(Cunningham_Base_2HR_LIMIT!L5,Cunningham_Base_2HR_Reg_LIMIT!L5)</f>
        <v>-717154.7338269999</v>
      </c>
      <c r="M5" s="15">
        <f>SUM(Cunningham_Base_2HR_LIMIT!M5,Cunningham_Base_2HR_Reg_LIMIT!M5)</f>
        <v>-679480.37831199996</v>
      </c>
      <c r="N5" s="15">
        <f>SUM(Cunningham_Base_2HR_LIMIT!N5,Cunningham_Base_2HR_Reg_LIMIT!N5)</f>
        <v>-642776.51562099997</v>
      </c>
      <c r="O5" s="15">
        <f>SUM(Cunningham_Base_2HR_LIMIT!O5,Cunningham_Base_2HR_Reg_LIMIT!O5)</f>
        <v>-615882.49952000007</v>
      </c>
      <c r="P5" s="15">
        <f>SUM(Cunningham_Base_2HR_LIMIT!P5,Cunningham_Base_2HR_Reg_LIMIT!P5)</f>
        <v>-535229.08781599998</v>
      </c>
      <c r="Q5" s="15">
        <f>SUM(Cunningham_Base_2HR_LIMIT!Q5,Cunningham_Base_2HR_Reg_LIMIT!Q5)</f>
        <v>-525399.463583</v>
      </c>
      <c r="R5" s="15">
        <f>SUM(Cunningham_Base_2HR_LIMIT!R5,Cunningham_Base_2HR_Reg_LIMIT!R5)</f>
        <v>-420288.62980799994</v>
      </c>
      <c r="S5" s="15">
        <f>SUM(Cunningham_Base_2HR_LIMIT!S5,Cunningham_Base_2HR_Reg_LIMIT!S5)</f>
        <v>-475248.32198000001</v>
      </c>
      <c r="T5" s="15">
        <f>SUM(Cunningham_Base_2HR_LIMIT!T5,Cunningham_Base_2HR_Reg_LIMIT!T5)</f>
        <v>-315368.47041499999</v>
      </c>
      <c r="U5" s="15">
        <f>SUM(Cunningham_Base_2HR_LIMIT!U5,Cunningham_Base_2HR_Reg_LIMIT!U5)</f>
        <v>-217109.57260699998</v>
      </c>
      <c r="V5" s="15">
        <f>SUM(Cunningham_Base_2HR_LIMIT!V5,Cunningham_Base_2HR_Reg_LIMIT!V5)</f>
        <v>-190350.678655</v>
      </c>
      <c r="W5" s="15">
        <f>SUM(Cunningham_Base_2HR_LIMIT!W5,Cunningham_Base_2HR_Reg_LIMIT!W5)</f>
        <v>-68809.465151000011</v>
      </c>
      <c r="X5" s="15">
        <f>SUM(Cunningham_Base_2HR_LIMIT!X5,Cunningham_Base_2HR_Reg_LIMIT!X5)</f>
        <v>64052.443128000006</v>
      </c>
      <c r="Y5" s="15">
        <f>SUM(Cunningham_Base_2HR_LIMIT!Y5,Cunningham_Base_2HR_Reg_LIMIT!Y5)</f>
        <v>18465.849363000001</v>
      </c>
      <c r="Z5" s="15">
        <f>SUM(Cunningham_Base_2HR_LIMIT!Z5,Cunningham_Base_2HR_Reg_LIMIT!Z5)</f>
        <v>114046.48705899999</v>
      </c>
      <c r="AA5" s="15">
        <f>SUM(Cunningham_Base_2HR_LIMIT!AA5,Cunningham_Base_2HR_Reg_LIMIT!AA5)</f>
        <v>-183588.01736200001</v>
      </c>
    </row>
    <row r="6" spans="1:27" x14ac:dyDescent="0.25">
      <c r="A6" s="14" t="s">
        <v>56</v>
      </c>
      <c r="B6" s="15">
        <f>SUM(Cunningham_Base_2HR_LIMIT!B6,Cunningham_Base_2HR_Reg_LIMIT!B6)</f>
        <v>9824176.4489849992</v>
      </c>
      <c r="C6" s="15">
        <f>SUM(Cunningham_Base_2HR_LIMIT!C6,Cunningham_Base_2HR_Reg_LIMIT!C6)</f>
        <v>15118902.836469</v>
      </c>
      <c r="D6" s="15">
        <f>SUM(Cunningham_Base_2HR_LIMIT!D6,Cunningham_Base_2HR_Reg_LIMIT!D6)</f>
        <v>20960858.589564003</v>
      </c>
      <c r="E6" s="15">
        <f>SUM(Cunningham_Base_2HR_LIMIT!E6,Cunningham_Base_2HR_Reg_LIMIT!E6)</f>
        <v>22642176.895630002</v>
      </c>
      <c r="F6" s="15">
        <f>SUM(Cunningham_Base_2HR_LIMIT!F6,Cunningham_Base_2HR_Reg_LIMIT!F6)</f>
        <v>20820869.449107997</v>
      </c>
      <c r="G6" s="15">
        <f>SUM(Cunningham_Base_2HR_LIMIT!G6,Cunningham_Base_2HR_Reg_LIMIT!G6)</f>
        <v>19813429.430914998</v>
      </c>
      <c r="H6" s="15">
        <f>SUM(Cunningham_Base_2HR_LIMIT!H6,Cunningham_Base_2HR_Reg_LIMIT!H6)</f>
        <v>18405086.997651003</v>
      </c>
      <c r="I6" s="15">
        <f>SUM(Cunningham_Base_2HR_LIMIT!I6,Cunningham_Base_2HR_Reg_LIMIT!I6)</f>
        <v>16129932.877516001</v>
      </c>
      <c r="J6" s="15">
        <f>SUM(Cunningham_Base_2HR_LIMIT!J6,Cunningham_Base_2HR_Reg_LIMIT!J6)</f>
        <v>16371041.290877001</v>
      </c>
      <c r="K6" s="15">
        <f>SUM(Cunningham_Base_2HR_LIMIT!K6,Cunningham_Base_2HR_Reg_LIMIT!K6)</f>
        <v>16384710.371402001</v>
      </c>
      <c r="L6" s="15">
        <f>SUM(Cunningham_Base_2HR_LIMIT!L6,Cunningham_Base_2HR_Reg_LIMIT!L6)</f>
        <v>16980667.671810001</v>
      </c>
      <c r="M6" s="15">
        <f>SUM(Cunningham_Base_2HR_LIMIT!M6,Cunningham_Base_2HR_Reg_LIMIT!M6)</f>
        <v>17346161.995554</v>
      </c>
      <c r="N6" s="15">
        <f>SUM(Cunningham_Base_2HR_LIMIT!N6,Cunningham_Base_2HR_Reg_LIMIT!N6)</f>
        <v>18009927.372023001</v>
      </c>
      <c r="O6" s="15">
        <f>SUM(Cunningham_Base_2HR_LIMIT!O6,Cunningham_Base_2HR_Reg_LIMIT!O6)</f>
        <v>18501935.616714001</v>
      </c>
      <c r="P6" s="15">
        <f>SUM(Cunningham_Base_2HR_LIMIT!P6,Cunningham_Base_2HR_Reg_LIMIT!P6)</f>
        <v>18833610.154982999</v>
      </c>
      <c r="Q6" s="15">
        <f>SUM(Cunningham_Base_2HR_LIMIT!Q6,Cunningham_Base_2HR_Reg_LIMIT!Q6)</f>
        <v>19300046.005034998</v>
      </c>
      <c r="R6" s="15">
        <f>SUM(Cunningham_Base_2HR_LIMIT!R6,Cunningham_Base_2HR_Reg_LIMIT!R6)</f>
        <v>19533410.089491002</v>
      </c>
      <c r="S6" s="15">
        <f>SUM(Cunningham_Base_2HR_LIMIT!S6,Cunningham_Base_2HR_Reg_LIMIT!S6)</f>
        <v>19442950.115364999</v>
      </c>
      <c r="T6" s="15">
        <f>SUM(Cunningham_Base_2HR_LIMIT!T6,Cunningham_Base_2HR_Reg_LIMIT!T6)</f>
        <v>19458773.996203996</v>
      </c>
      <c r="U6" s="15">
        <f>SUM(Cunningham_Base_2HR_LIMIT!U6,Cunningham_Base_2HR_Reg_LIMIT!U6)</f>
        <v>19806282.073817998</v>
      </c>
      <c r="V6" s="15">
        <f>SUM(Cunningham_Base_2HR_LIMIT!V6,Cunningham_Base_2HR_Reg_LIMIT!V6)</f>
        <v>19811549.210386001</v>
      </c>
      <c r="W6" s="15">
        <f>SUM(Cunningham_Base_2HR_LIMIT!W6,Cunningham_Base_2HR_Reg_LIMIT!W6)</f>
        <v>19588059.180012003</v>
      </c>
      <c r="X6" s="15">
        <f>SUM(Cunningham_Base_2HR_LIMIT!X6,Cunningham_Base_2HR_Reg_LIMIT!X6)</f>
        <v>19893492.751003999</v>
      </c>
      <c r="Y6" s="15">
        <f>SUM(Cunningham_Base_2HR_LIMIT!Y6,Cunningham_Base_2HR_Reg_LIMIT!Y6)</f>
        <v>19381823.379434999</v>
      </c>
      <c r="Z6" s="15">
        <f>SUM(Cunningham_Base_2HR_LIMIT!Z6,Cunningham_Base_2HR_Reg_LIMIT!Z6)</f>
        <v>20518482.775132</v>
      </c>
      <c r="AA6" s="15">
        <f>SUM(Cunningham_Base_2HR_LIMIT!AA6,Cunningham_Base_2HR_Reg_LIMIT!AA6)</f>
        <v>4155995.2740270002</v>
      </c>
    </row>
    <row r="7" spans="1:27" x14ac:dyDescent="0.25">
      <c r="A7" s="14" t="s">
        <v>57</v>
      </c>
      <c r="B7" s="15">
        <f>SUM(Cunningham_Base_2HR_LIMIT!B7,Cunningham_Base_2HR_Reg_LIMIT!B7)</f>
        <v>7225027.2031080006</v>
      </c>
      <c r="C7" s="15">
        <f>SUM(Cunningham_Base_2HR_LIMIT!C7,Cunningham_Base_2HR_Reg_LIMIT!C7)</f>
        <v>1985447.7077639999</v>
      </c>
      <c r="D7" s="15">
        <f>SUM(Cunningham_Base_2HR_LIMIT!D7,Cunningham_Base_2HR_Reg_LIMIT!D7)</f>
        <v>1355166.0578759999</v>
      </c>
      <c r="E7" s="15">
        <f>SUM(Cunningham_Base_2HR_LIMIT!E7,Cunningham_Base_2HR_Reg_LIMIT!E7)</f>
        <v>261863.42161200001</v>
      </c>
      <c r="F7" s="15">
        <f>SUM(Cunningham_Base_2HR_LIMIT!F7,Cunningham_Base_2HR_Reg_LIMIT!F7)</f>
        <v>278206.06683600001</v>
      </c>
      <c r="G7" s="15">
        <f>SUM(Cunningham_Base_2HR_LIMIT!G7,Cunningham_Base_2HR_Reg_LIMIT!G7)</f>
        <v>266469.89978400012</v>
      </c>
      <c r="H7" s="15">
        <f>SUM(Cunningham_Base_2HR_LIMIT!H7,Cunningham_Base_2HR_Reg_LIMIT!H7)</f>
        <v>249923.73331200011</v>
      </c>
      <c r="I7" s="15">
        <f>SUM(Cunningham_Base_2HR_LIMIT!I7,Cunningham_Base_2HR_Reg_LIMIT!I7)</f>
        <v>269115.37366799999</v>
      </c>
      <c r="J7" s="15">
        <f>SUM(Cunningham_Base_2HR_LIMIT!J7,Cunningham_Base_2HR_Reg_LIMIT!J7)</f>
        <v>264420.92620799999</v>
      </c>
      <c r="K7" s="15">
        <f>SUM(Cunningham_Base_2HR_LIMIT!K7,Cunningham_Base_2HR_Reg_LIMIT!K7)</f>
        <v>262329.353412</v>
      </c>
      <c r="L7" s="15">
        <f>SUM(Cunningham_Base_2HR_LIMIT!L7,Cunningham_Base_2HR_Reg_LIMIT!L7)</f>
        <v>248687.71846800001</v>
      </c>
      <c r="M7" s="15">
        <f>SUM(Cunningham_Base_2HR_LIMIT!M7,Cunningham_Base_2HR_Reg_LIMIT!M7)</f>
        <v>265774.58551200002</v>
      </c>
      <c r="N7" s="15">
        <f>SUM(Cunningham_Base_2HR_LIMIT!N7,Cunningham_Base_2HR_Reg_LIMIT!N7)</f>
        <v>259128.25364400001</v>
      </c>
      <c r="O7" s="15">
        <f>SUM(Cunningham_Base_2HR_LIMIT!O7,Cunningham_Base_2HR_Reg_LIMIT!O7)</f>
        <v>278749.34513999999</v>
      </c>
      <c r="P7" s="15">
        <f>SUM(Cunningham_Base_2HR_LIMIT!P7,Cunningham_Base_2HR_Reg_LIMIT!P7)</f>
        <v>273206.26824</v>
      </c>
      <c r="Q7" s="15">
        <f>SUM(Cunningham_Base_2HR_LIMIT!Q7,Cunningham_Base_2HR_Reg_LIMIT!Q7)</f>
        <v>242031.06786000001</v>
      </c>
      <c r="R7" s="15">
        <f>SUM(Cunningham_Base_2HR_LIMIT!R7,Cunningham_Base_2HR_Reg_LIMIT!R7)</f>
        <v>238187.31435599999</v>
      </c>
      <c r="S7" s="15">
        <f>SUM(Cunningham_Base_2HR_LIMIT!S7,Cunningham_Base_2HR_Reg_LIMIT!S7)</f>
        <v>236649.65391600001</v>
      </c>
      <c r="T7" s="15">
        <f>SUM(Cunningham_Base_2HR_LIMIT!T7,Cunningham_Base_2HR_Reg_LIMIT!T7)</f>
        <v>225247.1435160001</v>
      </c>
      <c r="U7" s="15">
        <f>SUM(Cunningham_Base_2HR_LIMIT!U7,Cunningham_Base_2HR_Reg_LIMIT!U7)</f>
        <v>198779.47005599999</v>
      </c>
      <c r="V7" s="15">
        <f>SUM(Cunningham_Base_2HR_LIMIT!V7,Cunningham_Base_2HR_Reg_LIMIT!V7)</f>
        <v>207933.58194</v>
      </c>
      <c r="W7" s="15">
        <f>SUM(Cunningham_Base_2HR_LIMIT!W7,Cunningham_Base_2HR_Reg_LIMIT!W7)</f>
        <v>223656.17378400001</v>
      </c>
      <c r="X7" s="15">
        <f>SUM(Cunningham_Base_2HR_LIMIT!X7,Cunningham_Base_2HR_Reg_LIMIT!X7)</f>
        <v>206571.98032800001</v>
      </c>
      <c r="Y7" s="15">
        <f>SUM(Cunningham_Base_2HR_LIMIT!Y7,Cunningham_Base_2HR_Reg_LIMIT!Y7)</f>
        <v>214639.01037599999</v>
      </c>
      <c r="Z7" s="15">
        <f>SUM(Cunningham_Base_2HR_LIMIT!Z7,Cunningham_Base_2HR_Reg_LIMIT!Z7)</f>
        <v>175389.027072</v>
      </c>
      <c r="AA7" s="15">
        <f>SUM(Cunningham_Base_2HR_LIMIT!AA7,Cunningham_Base_2HR_Reg_LIMIT!AA7)</f>
        <v>7225027.2031080006</v>
      </c>
    </row>
    <row r="8" spans="1:27" x14ac:dyDescent="0.25">
      <c r="A8" s="14" t="s">
        <v>58</v>
      </c>
      <c r="B8" s="15">
        <f>SUM(Cunningham_Base_2HR_LIMIT!B8,Cunningham_Base_2HR_Reg_LIMIT!B8)</f>
        <v>4453557.3743639998</v>
      </c>
      <c r="C8" s="15">
        <f>SUM(Cunningham_Base_2HR_LIMIT!C8,Cunningham_Base_2HR_Reg_LIMIT!C8)</f>
        <v>1821809.0085839999</v>
      </c>
      <c r="D8" s="15">
        <f>SUM(Cunningham_Base_2HR_LIMIT!D8,Cunningham_Base_2HR_Reg_LIMIT!D8)</f>
        <v>301167.3702</v>
      </c>
      <c r="E8" s="15">
        <f>SUM(Cunningham_Base_2HR_LIMIT!E8,Cunningham_Base_2HR_Reg_LIMIT!E8)</f>
        <v>14299.534728000001</v>
      </c>
      <c r="F8" s="15">
        <f>SUM(Cunningham_Base_2HR_LIMIT!F8,Cunningham_Base_2HR_Reg_LIMIT!F8)</f>
        <v>14198.033664</v>
      </c>
      <c r="G8" s="15">
        <f>SUM(Cunningham_Base_2HR_LIMIT!G8,Cunningham_Base_2HR_Reg_LIMIT!G8)</f>
        <v>9460.6146119999994</v>
      </c>
      <c r="H8" s="15">
        <f>SUM(Cunningham_Base_2HR_LIMIT!H8,Cunningham_Base_2HR_Reg_LIMIT!H8)</f>
        <v>9047.8753439999982</v>
      </c>
      <c r="I8" s="15">
        <f>SUM(Cunningham_Base_2HR_LIMIT!I8,Cunningham_Base_2HR_Reg_LIMIT!I8)</f>
        <v>7239.5280599999996</v>
      </c>
      <c r="J8" s="15">
        <f>SUM(Cunningham_Base_2HR_LIMIT!J8,Cunningham_Base_2HR_Reg_LIMIT!J8)</f>
        <v>6972.9824399999998</v>
      </c>
      <c r="K8" s="15">
        <f>SUM(Cunningham_Base_2HR_LIMIT!K8,Cunningham_Base_2HR_Reg_LIMIT!K8)</f>
        <v>11116.342428</v>
      </c>
      <c r="L8" s="15">
        <f>SUM(Cunningham_Base_2HR_LIMIT!L8,Cunningham_Base_2HR_Reg_LIMIT!L8)</f>
        <v>12549.914208</v>
      </c>
      <c r="M8" s="15">
        <f>SUM(Cunningham_Base_2HR_LIMIT!M8,Cunningham_Base_2HR_Reg_LIMIT!M8)</f>
        <v>8917.9560839999995</v>
      </c>
      <c r="N8" s="15">
        <f>SUM(Cunningham_Base_2HR_LIMIT!N8,Cunningham_Base_2HR_Reg_LIMIT!N8)</f>
        <v>8069.0844239999997</v>
      </c>
      <c r="O8" s="15">
        <f>SUM(Cunningham_Base_2HR_LIMIT!O8,Cunningham_Base_2HR_Reg_LIMIT!O8)</f>
        <v>12469.749636</v>
      </c>
      <c r="P8" s="15">
        <f>SUM(Cunningham_Base_2HR_LIMIT!P8,Cunningham_Base_2HR_Reg_LIMIT!P8)</f>
        <v>8838.256308</v>
      </c>
      <c r="Q8" s="15">
        <f>SUM(Cunningham_Base_2HR_LIMIT!Q8,Cunningham_Base_2HR_Reg_LIMIT!Q8)</f>
        <v>9487.0097160000005</v>
      </c>
      <c r="R8" s="15">
        <f>SUM(Cunningham_Base_2HR_LIMIT!R8,Cunningham_Base_2HR_Reg_LIMIT!R8)</f>
        <v>16413.236292000001</v>
      </c>
      <c r="S8" s="15">
        <f>SUM(Cunningham_Base_2HR_LIMIT!S8,Cunningham_Base_2HR_Reg_LIMIT!S8)</f>
        <v>14358.335208</v>
      </c>
      <c r="T8" s="15">
        <f>SUM(Cunningham_Base_2HR_LIMIT!T8,Cunningham_Base_2HR_Reg_LIMIT!T8)</f>
        <v>13239.313764</v>
      </c>
      <c r="U8" s="15">
        <f>SUM(Cunningham_Base_2HR_LIMIT!U8,Cunningham_Base_2HR_Reg_LIMIT!U8)</f>
        <v>12836.292095999999</v>
      </c>
      <c r="V8" s="15">
        <f>SUM(Cunningham_Base_2HR_LIMIT!V8,Cunningham_Base_2HR_Reg_LIMIT!V8)</f>
        <v>18921.609744000001</v>
      </c>
      <c r="W8" s="15">
        <f>SUM(Cunningham_Base_2HR_LIMIT!W8,Cunningham_Base_2HR_Reg_LIMIT!W8)</f>
        <v>18295.276644000001</v>
      </c>
      <c r="X8" s="15">
        <f>SUM(Cunningham_Base_2HR_LIMIT!X8,Cunningham_Base_2HR_Reg_LIMIT!X8)</f>
        <v>18964.543895999999</v>
      </c>
      <c r="Y8" s="15">
        <f>SUM(Cunningham_Base_2HR_LIMIT!Y8,Cunningham_Base_2HR_Reg_LIMIT!Y8)</f>
        <v>16967.513940000001</v>
      </c>
      <c r="Z8" s="15">
        <f>SUM(Cunningham_Base_2HR_LIMIT!Z8,Cunningham_Base_2HR_Reg_LIMIT!Z8)</f>
        <v>16604.904827999999</v>
      </c>
      <c r="AA8" s="15">
        <f>SUM(Cunningham_Base_2HR_LIMIT!AA8,Cunningham_Base_2HR_Reg_LIMIT!AA8)</f>
        <v>4453557.3743639998</v>
      </c>
    </row>
    <row r="9" spans="1:27" x14ac:dyDescent="0.25">
      <c r="A9" s="14" t="s">
        <v>59</v>
      </c>
      <c r="B9" s="15">
        <f>SUM(Cunningham_Base_2HR_LIMIT!B9,Cunningham_Base_2HR_Reg_LIMIT!B9)</f>
        <v>0</v>
      </c>
      <c r="C9" s="15">
        <f>SUM(Cunningham_Base_2HR_LIMIT!C9,Cunningham_Base_2HR_Reg_LIMIT!C9)</f>
        <v>0</v>
      </c>
      <c r="D9" s="15">
        <f>SUM(Cunningham_Base_2HR_LIMIT!D9,Cunningham_Base_2HR_Reg_LIMIT!D9)</f>
        <v>0</v>
      </c>
      <c r="E9" s="15">
        <f>SUM(Cunningham_Base_2HR_LIMIT!E9,Cunningham_Base_2HR_Reg_LIMIT!E9)</f>
        <v>0</v>
      </c>
      <c r="F9" s="15">
        <f>SUM(Cunningham_Base_2HR_LIMIT!F9,Cunningham_Base_2HR_Reg_LIMIT!F9)</f>
        <v>0</v>
      </c>
      <c r="G9" s="15">
        <f>SUM(Cunningham_Base_2HR_LIMIT!G9,Cunningham_Base_2HR_Reg_LIMIT!G9)</f>
        <v>0</v>
      </c>
      <c r="H9" s="15">
        <f>SUM(Cunningham_Base_2HR_LIMIT!H9,Cunningham_Base_2HR_Reg_LIMIT!H9)</f>
        <v>0</v>
      </c>
      <c r="I9" s="15">
        <f>SUM(Cunningham_Base_2HR_LIMIT!I9,Cunningham_Base_2HR_Reg_LIMIT!I9)</f>
        <v>0</v>
      </c>
      <c r="J9" s="15">
        <f>SUM(Cunningham_Base_2HR_LIMIT!J9,Cunningham_Base_2HR_Reg_LIMIT!J9)</f>
        <v>0</v>
      </c>
      <c r="K9" s="15">
        <f>SUM(Cunningham_Base_2HR_LIMIT!K9,Cunningham_Base_2HR_Reg_LIMIT!K9)</f>
        <v>0</v>
      </c>
      <c r="L9" s="15">
        <f>SUM(Cunningham_Base_2HR_LIMIT!L9,Cunningham_Base_2HR_Reg_LIMIT!L9)</f>
        <v>0</v>
      </c>
      <c r="M9" s="15">
        <f>SUM(Cunningham_Base_2HR_LIMIT!M9,Cunningham_Base_2HR_Reg_LIMIT!M9)</f>
        <v>0</v>
      </c>
      <c r="N9" s="15">
        <f>SUM(Cunningham_Base_2HR_LIMIT!N9,Cunningham_Base_2HR_Reg_LIMIT!N9)</f>
        <v>0</v>
      </c>
      <c r="O9" s="15">
        <f>SUM(Cunningham_Base_2HR_LIMIT!O9,Cunningham_Base_2HR_Reg_LIMIT!O9)</f>
        <v>0</v>
      </c>
      <c r="P9" s="15">
        <f>SUM(Cunningham_Base_2HR_LIMIT!P9,Cunningham_Base_2HR_Reg_LIMIT!P9)</f>
        <v>0</v>
      </c>
      <c r="Q9" s="15">
        <f>SUM(Cunningham_Base_2HR_LIMIT!Q9,Cunningham_Base_2HR_Reg_LIMIT!Q9)</f>
        <v>0</v>
      </c>
      <c r="R9" s="15">
        <f>SUM(Cunningham_Base_2HR_LIMIT!R9,Cunningham_Base_2HR_Reg_LIMIT!R9)</f>
        <v>0</v>
      </c>
      <c r="S9" s="15">
        <f>SUM(Cunningham_Base_2HR_LIMIT!S9,Cunningham_Base_2HR_Reg_LIMIT!S9)</f>
        <v>0</v>
      </c>
      <c r="T9" s="15">
        <f>SUM(Cunningham_Base_2HR_LIMIT!T9,Cunningham_Base_2HR_Reg_LIMIT!T9)</f>
        <v>0</v>
      </c>
      <c r="U9" s="15">
        <f>SUM(Cunningham_Base_2HR_LIMIT!U9,Cunningham_Base_2HR_Reg_LIMIT!U9)</f>
        <v>0</v>
      </c>
      <c r="V9" s="15">
        <f>SUM(Cunningham_Base_2HR_LIMIT!V9,Cunningham_Base_2HR_Reg_LIMIT!V9)</f>
        <v>0</v>
      </c>
      <c r="W9" s="15">
        <f>SUM(Cunningham_Base_2HR_LIMIT!W9,Cunningham_Base_2HR_Reg_LIMIT!W9)</f>
        <v>0</v>
      </c>
      <c r="X9" s="15">
        <f>SUM(Cunningham_Base_2HR_LIMIT!X9,Cunningham_Base_2HR_Reg_LIMIT!X9)</f>
        <v>0</v>
      </c>
      <c r="Y9" s="15">
        <f>SUM(Cunningham_Base_2HR_LIMIT!Y9,Cunningham_Base_2HR_Reg_LIMIT!Y9)</f>
        <v>0</v>
      </c>
      <c r="Z9" s="15">
        <f>SUM(Cunningham_Base_2HR_LIMIT!Z9,Cunningham_Base_2HR_Reg_LIMIT!Z9)</f>
        <v>0</v>
      </c>
      <c r="AA9" s="15">
        <f>SUM(Cunningham_Base_2HR_LIMIT!AA9,Cunningham_Base_2HR_Reg_LIMIT!AA9)</f>
        <v>0</v>
      </c>
    </row>
    <row r="10" spans="1:27" x14ac:dyDescent="0.25">
      <c r="A10" s="14" t="s">
        <v>60</v>
      </c>
      <c r="B10" s="15">
        <f>SUM(Cunningham_Base_2HR_LIMIT!B10,Cunningham_Base_2HR_Reg_LIMIT!B10)</f>
        <v>18696196.365047999</v>
      </c>
      <c r="C10" s="15">
        <f>SUM(Cunningham_Base_2HR_LIMIT!C10,Cunningham_Base_2HR_Reg_LIMIT!C10)</f>
        <v>11008018.203264002</v>
      </c>
      <c r="D10" s="15">
        <f>SUM(Cunningham_Base_2HR_LIMIT!D10,Cunningham_Base_2HR_Reg_LIMIT!D10)</f>
        <v>2653992.3127560001</v>
      </c>
      <c r="E10" s="15">
        <f>SUM(Cunningham_Base_2HR_LIMIT!E10,Cunningham_Base_2HR_Reg_LIMIT!E10)</f>
        <v>1355171.906123</v>
      </c>
      <c r="F10" s="15">
        <f>SUM(Cunningham_Base_2HR_LIMIT!F10,Cunningham_Base_2HR_Reg_LIMIT!F10)</f>
        <v>1264094.3118179999</v>
      </c>
      <c r="G10" s="15">
        <f>SUM(Cunningham_Base_2HR_LIMIT!G10,Cunningham_Base_2HR_Reg_LIMIT!G10)</f>
        <v>1246492.7001399999</v>
      </c>
      <c r="H10" s="15">
        <f>SUM(Cunningham_Base_2HR_LIMIT!H10,Cunningham_Base_2HR_Reg_LIMIT!H10)</f>
        <v>1168376.2284190003</v>
      </c>
      <c r="I10" s="15">
        <f>SUM(Cunningham_Base_2HR_LIMIT!I10,Cunningham_Base_2HR_Reg_LIMIT!I10)</f>
        <v>1043396.5144170001</v>
      </c>
      <c r="J10" s="15">
        <f>SUM(Cunningham_Base_2HR_LIMIT!J10,Cunningham_Base_2HR_Reg_LIMIT!J10)</f>
        <v>1073049.3761229999</v>
      </c>
      <c r="K10" s="15">
        <f>SUM(Cunningham_Base_2HR_LIMIT!K10,Cunningham_Base_2HR_Reg_LIMIT!K10)</f>
        <v>1091448.4986970001</v>
      </c>
      <c r="L10" s="15">
        <f>SUM(Cunningham_Base_2HR_LIMIT!L10,Cunningham_Base_2HR_Reg_LIMIT!L10)</f>
        <v>1103537.701226</v>
      </c>
      <c r="M10" s="15">
        <f>SUM(Cunningham_Base_2HR_LIMIT!M10,Cunningham_Base_2HR_Reg_LIMIT!M10)</f>
        <v>1173364.9715220002</v>
      </c>
      <c r="N10" s="15">
        <f>SUM(Cunningham_Base_2HR_LIMIT!N10,Cunningham_Base_2HR_Reg_LIMIT!N10)</f>
        <v>1170270.3154460001</v>
      </c>
      <c r="O10" s="15">
        <f>SUM(Cunningham_Base_2HR_LIMIT!O10,Cunningham_Base_2HR_Reg_LIMIT!O10)</f>
        <v>1258504.1113859999</v>
      </c>
      <c r="P10" s="15">
        <f>SUM(Cunningham_Base_2HR_LIMIT!P10,Cunningham_Base_2HR_Reg_LIMIT!P10)</f>
        <v>1249217.865738</v>
      </c>
      <c r="Q10" s="15">
        <f>SUM(Cunningham_Base_2HR_LIMIT!Q10,Cunningham_Base_2HR_Reg_LIMIT!Q10)</f>
        <v>1276994.965207</v>
      </c>
      <c r="R10" s="15">
        <f>SUM(Cunningham_Base_2HR_LIMIT!R10,Cunningham_Base_2HR_Reg_LIMIT!R10)</f>
        <v>1239711.904472</v>
      </c>
      <c r="S10" s="15">
        <f>SUM(Cunningham_Base_2HR_LIMIT!S10,Cunningham_Base_2HR_Reg_LIMIT!S10)</f>
        <v>1240765.1351670001</v>
      </c>
      <c r="T10" s="15">
        <f>SUM(Cunningham_Base_2HR_LIMIT!T10,Cunningham_Base_2HR_Reg_LIMIT!T10)</f>
        <v>1230400.724072</v>
      </c>
      <c r="U10" s="15">
        <f>SUM(Cunningham_Base_2HR_LIMIT!U10,Cunningham_Base_2HR_Reg_LIMIT!U10)</f>
        <v>1211022.1837819999</v>
      </c>
      <c r="V10" s="15">
        <f>SUM(Cunningham_Base_2HR_LIMIT!V10,Cunningham_Base_2HR_Reg_LIMIT!V10)</f>
        <v>1240391.6922280001</v>
      </c>
      <c r="W10" s="15">
        <f>SUM(Cunningham_Base_2HR_LIMIT!W10,Cunningham_Base_2HR_Reg_LIMIT!W10)</f>
        <v>1191911.6248689999</v>
      </c>
      <c r="X10" s="15">
        <f>SUM(Cunningham_Base_2HR_LIMIT!X10,Cunningham_Base_2HR_Reg_LIMIT!X10)</f>
        <v>1173463.4830410001</v>
      </c>
      <c r="Y10" s="15">
        <f>SUM(Cunningham_Base_2HR_LIMIT!Y10,Cunningham_Base_2HR_Reg_LIMIT!Y10)</f>
        <v>1206006.1892619999</v>
      </c>
      <c r="Z10" s="15">
        <f>SUM(Cunningham_Base_2HR_LIMIT!Z10,Cunningham_Base_2HR_Reg_LIMIT!Z10)</f>
        <v>1190619.4688579999</v>
      </c>
      <c r="AA10" s="15">
        <f>SUM(Cunningham_Base_2HR_LIMIT!AA10,Cunningham_Base_2HR_Reg_LIMIT!AA10)</f>
        <v>7132422.4883639999</v>
      </c>
    </row>
    <row r="11" spans="1:27" x14ac:dyDescent="0.25">
      <c r="A11" s="14" t="s">
        <v>61</v>
      </c>
      <c r="B11" s="15">
        <f>SUM(Cunningham_Base_2HR_LIMIT!B11,Cunningham_Base_2HR_Reg_LIMIT!B11)</f>
        <v>0</v>
      </c>
      <c r="C11" s="15">
        <f>SUM(Cunningham_Base_2HR_LIMIT!C11,Cunningham_Base_2HR_Reg_LIMIT!C11)</f>
        <v>0</v>
      </c>
      <c r="D11" s="15">
        <f>SUM(Cunningham_Base_2HR_LIMIT!D11,Cunningham_Base_2HR_Reg_LIMIT!D11)</f>
        <v>0</v>
      </c>
      <c r="E11" s="15">
        <f>SUM(Cunningham_Base_2HR_LIMIT!E11,Cunningham_Base_2HR_Reg_LIMIT!E11)</f>
        <v>0</v>
      </c>
      <c r="F11" s="15">
        <f>SUM(Cunningham_Base_2HR_LIMIT!F11,Cunningham_Base_2HR_Reg_LIMIT!F11)</f>
        <v>0</v>
      </c>
      <c r="G11" s="15">
        <f>SUM(Cunningham_Base_2HR_LIMIT!G11,Cunningham_Base_2HR_Reg_LIMIT!G11)</f>
        <v>0</v>
      </c>
      <c r="H11" s="15">
        <f>SUM(Cunningham_Base_2HR_LIMIT!H11,Cunningham_Base_2HR_Reg_LIMIT!H11)</f>
        <v>0</v>
      </c>
      <c r="I11" s="15">
        <f>SUM(Cunningham_Base_2HR_LIMIT!I11,Cunningham_Base_2HR_Reg_LIMIT!I11)</f>
        <v>0</v>
      </c>
      <c r="J11" s="15">
        <f>SUM(Cunningham_Base_2HR_LIMIT!J11,Cunningham_Base_2HR_Reg_LIMIT!J11)</f>
        <v>0</v>
      </c>
      <c r="K11" s="15">
        <f>SUM(Cunningham_Base_2HR_LIMIT!K11,Cunningham_Base_2HR_Reg_LIMIT!K11)</f>
        <v>0</v>
      </c>
      <c r="L11" s="15">
        <f>SUM(Cunningham_Base_2HR_LIMIT!L11,Cunningham_Base_2HR_Reg_LIMIT!L11)</f>
        <v>0</v>
      </c>
      <c r="M11" s="15">
        <f>SUM(Cunningham_Base_2HR_LIMIT!M11,Cunningham_Base_2HR_Reg_LIMIT!M11)</f>
        <v>0</v>
      </c>
      <c r="N11" s="15">
        <f>SUM(Cunningham_Base_2HR_LIMIT!N11,Cunningham_Base_2HR_Reg_LIMIT!N11)</f>
        <v>0</v>
      </c>
      <c r="O11" s="15">
        <f>SUM(Cunningham_Base_2HR_LIMIT!O11,Cunningham_Base_2HR_Reg_LIMIT!O11)</f>
        <v>0</v>
      </c>
      <c r="P11" s="15">
        <f>SUM(Cunningham_Base_2HR_LIMIT!P11,Cunningham_Base_2HR_Reg_LIMIT!P11)</f>
        <v>0</v>
      </c>
      <c r="Q11" s="15">
        <f>SUM(Cunningham_Base_2HR_LIMIT!Q11,Cunningham_Base_2HR_Reg_LIMIT!Q11)</f>
        <v>0</v>
      </c>
      <c r="R11" s="15">
        <f>SUM(Cunningham_Base_2HR_LIMIT!R11,Cunningham_Base_2HR_Reg_LIMIT!R11)</f>
        <v>0</v>
      </c>
      <c r="S11" s="15">
        <f>SUM(Cunningham_Base_2HR_LIMIT!S11,Cunningham_Base_2HR_Reg_LIMIT!S11)</f>
        <v>0</v>
      </c>
      <c r="T11" s="15">
        <f>SUM(Cunningham_Base_2HR_LIMIT!T11,Cunningham_Base_2HR_Reg_LIMIT!T11)</f>
        <v>0</v>
      </c>
      <c r="U11" s="15">
        <f>SUM(Cunningham_Base_2HR_LIMIT!U11,Cunningham_Base_2HR_Reg_LIMIT!U11)</f>
        <v>0</v>
      </c>
      <c r="V11" s="15">
        <f>SUM(Cunningham_Base_2HR_LIMIT!V11,Cunningham_Base_2HR_Reg_LIMIT!V11)</f>
        <v>0</v>
      </c>
      <c r="W11" s="15">
        <f>SUM(Cunningham_Base_2HR_LIMIT!W11,Cunningham_Base_2HR_Reg_LIMIT!W11)</f>
        <v>0</v>
      </c>
      <c r="X11" s="15">
        <f>SUM(Cunningham_Base_2HR_LIMIT!X11,Cunningham_Base_2HR_Reg_LIMIT!X11)</f>
        <v>0</v>
      </c>
      <c r="Y11" s="15">
        <f>SUM(Cunningham_Base_2HR_LIMIT!Y11,Cunningham_Base_2HR_Reg_LIMIT!Y11)</f>
        <v>0</v>
      </c>
      <c r="Z11" s="15">
        <f>SUM(Cunningham_Base_2HR_LIMIT!Z11,Cunningham_Base_2HR_Reg_LIMIT!Z11)</f>
        <v>0</v>
      </c>
      <c r="AA11" s="15">
        <f>SUM(Cunningham_Base_2HR_LIMIT!AA11,Cunningham_Base_2HR_Reg_LIMIT!AA11)</f>
        <v>0</v>
      </c>
    </row>
    <row r="12" spans="1:27" x14ac:dyDescent="0.25">
      <c r="A12" s="14" t="s">
        <v>62</v>
      </c>
      <c r="B12" s="15">
        <f>SUM(Cunningham_Base_2HR_LIMIT!B12,Cunningham_Base_2HR_Reg_LIMIT!B12)</f>
        <v>1327116.394237</v>
      </c>
      <c r="C12" s="15">
        <f>SUM(Cunningham_Base_2HR_LIMIT!C12,Cunningham_Base_2HR_Reg_LIMIT!C12)</f>
        <v>879111.21965800005</v>
      </c>
      <c r="D12" s="15">
        <f>SUM(Cunningham_Base_2HR_LIMIT!D12,Cunningham_Base_2HR_Reg_LIMIT!D12)</f>
        <v>2019423.2813619999</v>
      </c>
      <c r="E12" s="15">
        <f>SUM(Cunningham_Base_2HR_LIMIT!E12,Cunningham_Base_2HR_Reg_LIMIT!E12)</f>
        <v>2065100.3549329999</v>
      </c>
      <c r="F12" s="15">
        <f>SUM(Cunningham_Base_2HR_LIMIT!F12,Cunningham_Base_2HR_Reg_LIMIT!F12)</f>
        <v>2180399.7830690001</v>
      </c>
      <c r="G12" s="15">
        <f>SUM(Cunningham_Base_2HR_LIMIT!G12,Cunningham_Base_2HR_Reg_LIMIT!G12)</f>
        <v>2299588.6441339999</v>
      </c>
      <c r="H12" s="15">
        <f>SUM(Cunningham_Base_2HR_LIMIT!H12,Cunningham_Base_2HR_Reg_LIMIT!H12)</f>
        <v>2365526.837212</v>
      </c>
      <c r="I12" s="15">
        <f>SUM(Cunningham_Base_2HR_LIMIT!I12,Cunningham_Base_2HR_Reg_LIMIT!I12)</f>
        <v>2689776.4432669999</v>
      </c>
      <c r="J12" s="15">
        <f>SUM(Cunningham_Base_2HR_LIMIT!J12,Cunningham_Base_2HR_Reg_LIMIT!J12)</f>
        <v>2485121.50043</v>
      </c>
      <c r="K12" s="15">
        <f>SUM(Cunningham_Base_2HR_LIMIT!K12,Cunningham_Base_2HR_Reg_LIMIT!K12)</f>
        <v>2420529.8845799998</v>
      </c>
      <c r="L12" s="15">
        <f>SUM(Cunningham_Base_2HR_LIMIT!L12,Cunningham_Base_2HR_Reg_LIMIT!L12)</f>
        <v>2474587.6799710011</v>
      </c>
      <c r="M12" s="15">
        <f>SUM(Cunningham_Base_2HR_LIMIT!M12,Cunningham_Base_2HR_Reg_LIMIT!M12)</f>
        <v>2340582.6943580001</v>
      </c>
      <c r="N12" s="15">
        <f>SUM(Cunningham_Base_2HR_LIMIT!N12,Cunningham_Base_2HR_Reg_LIMIT!N12)</f>
        <v>2270912.7301989989</v>
      </c>
      <c r="O12" s="15">
        <f>SUM(Cunningham_Base_2HR_LIMIT!O12,Cunningham_Base_2HR_Reg_LIMIT!O12)</f>
        <v>2281140.3806870002</v>
      </c>
      <c r="P12" s="15">
        <f>SUM(Cunningham_Base_2HR_LIMIT!P12,Cunningham_Base_2HR_Reg_LIMIT!P12)</f>
        <v>2249161.1344380002</v>
      </c>
      <c r="Q12" s="15">
        <f>SUM(Cunningham_Base_2HR_LIMIT!Q12,Cunningham_Base_2HR_Reg_LIMIT!Q12)</f>
        <v>2148749.0779940002</v>
      </c>
      <c r="R12" s="15">
        <f>SUM(Cunningham_Base_2HR_LIMIT!R12,Cunningham_Base_2HR_Reg_LIMIT!R12)</f>
        <v>2030720.834696</v>
      </c>
      <c r="S12" s="15">
        <f>SUM(Cunningham_Base_2HR_LIMIT!S12,Cunningham_Base_2HR_Reg_LIMIT!S12)</f>
        <v>1971166.8776400001</v>
      </c>
      <c r="T12" s="15">
        <f>SUM(Cunningham_Base_2HR_LIMIT!T12,Cunningham_Base_2HR_Reg_LIMIT!T12)</f>
        <v>1848938.8351700001</v>
      </c>
      <c r="U12" s="15">
        <f>SUM(Cunningham_Base_2HR_LIMIT!U12,Cunningham_Base_2HR_Reg_LIMIT!U12)</f>
        <v>1689520.2660640001</v>
      </c>
      <c r="V12" s="15">
        <f>SUM(Cunningham_Base_2HR_LIMIT!V12,Cunningham_Base_2HR_Reg_LIMIT!V12)</f>
        <v>1604523.032933</v>
      </c>
      <c r="W12" s="15">
        <f>SUM(Cunningham_Base_2HR_LIMIT!W12,Cunningham_Base_2HR_Reg_LIMIT!W12)</f>
        <v>1501676.418447</v>
      </c>
      <c r="X12" s="15">
        <f>SUM(Cunningham_Base_2HR_LIMIT!X12,Cunningham_Base_2HR_Reg_LIMIT!X12)</f>
        <v>1340114.364121</v>
      </c>
      <c r="Y12" s="15">
        <f>SUM(Cunningham_Base_2HR_LIMIT!Y12,Cunningham_Base_2HR_Reg_LIMIT!Y12)</f>
        <v>1353452.2630100001</v>
      </c>
      <c r="Z12" s="15">
        <f>SUM(Cunningham_Base_2HR_LIMIT!Z12,Cunningham_Base_2HR_Reg_LIMIT!Z12)</f>
        <v>1258110.145974</v>
      </c>
      <c r="AA12" s="15">
        <f>SUM(Cunningham_Base_2HR_LIMIT!AA12,Cunningham_Base_2HR_Reg_LIMIT!AA12)</f>
        <v>1327116.394237</v>
      </c>
    </row>
    <row r="13" spans="1:27" x14ac:dyDescent="0.25">
      <c r="A13" s="14" t="s">
        <v>63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25">
      <c r="A14" s="14" t="s">
        <v>64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x14ac:dyDescent="0.25">
      <c r="A15" s="14" t="s">
        <v>106</v>
      </c>
      <c r="B15" s="15">
        <f>SUM(Cunningham_Base_2HR_LIMIT!B15,Cunningham_Base_2HR_Reg_LIMIT!B15)</f>
        <v>0</v>
      </c>
      <c r="C15" s="15">
        <f>SUM(Cunningham_Base_2HR_LIMIT!C15,Cunningham_Base_2HR_Reg_LIMIT!C15)</f>
        <v>794200</v>
      </c>
      <c r="D15" s="15">
        <f>SUM(Cunningham_Base_2HR_LIMIT!D15,Cunningham_Base_2HR_Reg_LIMIT!D15)</f>
        <v>1449976.6837921496</v>
      </c>
      <c r="E15" s="15">
        <f>SUM(Cunningham_Base_2HR_LIMIT!E15,Cunningham_Base_2HR_Reg_LIMIT!E15)</f>
        <v>1627898.0415052499</v>
      </c>
      <c r="F15" s="15">
        <f>SUM(Cunningham_Base_2HR_LIMIT!F15,Cunningham_Base_2HR_Reg_LIMIT!F15)</f>
        <v>1602496.675477206</v>
      </c>
      <c r="G15" s="15">
        <f>SUM(Cunningham_Base_2HR_LIMIT!G15,Cunningham_Base_2HR_Reg_LIMIT!G15)</f>
        <v>1623870.7617123718</v>
      </c>
      <c r="H15" s="15">
        <f>SUM(Cunningham_Base_2HR_LIMIT!H15,Cunningham_Base_2HR_Reg_LIMIT!H15)</f>
        <v>1644346.3661739</v>
      </c>
      <c r="I15" s="15">
        <f>SUM(Cunningham_Base_2HR_LIMIT!I15,Cunningham_Base_2HR_Reg_LIMIT!I15)</f>
        <v>1403192.9679531038</v>
      </c>
      <c r="J15" s="15">
        <f>SUM(Cunningham_Base_2HR_LIMIT!J15,Cunningham_Base_2HR_Reg_LIMIT!J15)</f>
        <v>1189507.7285130597</v>
      </c>
      <c r="K15" s="15">
        <f>SUM(Cunningham_Base_2HR_LIMIT!K15,Cunningham_Base_2HR_Reg_LIMIT!K15)</f>
        <v>991391.48330006388</v>
      </c>
      <c r="L15" s="15">
        <f>SUM(Cunningham_Base_2HR_LIMIT!L15,Cunningham_Base_2HR_Reg_LIMIT!L15)</f>
        <v>800234.42283237586</v>
      </c>
      <c r="M15" s="15">
        <f>SUM(Cunningham_Base_2HR_LIMIT!M15,Cunningham_Base_2HR_Reg_LIMIT!M15)</f>
        <v>615540.77833197615</v>
      </c>
      <c r="N15" s="15">
        <f>SUM(Cunningham_Base_2HR_LIMIT!N15,Cunningham_Base_2HR_Reg_LIMIT!N15)</f>
        <v>431319.19413983409</v>
      </c>
      <c r="O15" s="15">
        <f>SUM(Cunningham_Base_2HR_LIMIT!O15,Cunningham_Base_2HR_Reg_LIMIT!O15)</f>
        <v>0</v>
      </c>
      <c r="P15" s="15">
        <f>SUM(Cunningham_Base_2HR_LIMIT!P15,Cunningham_Base_2HR_Reg_LIMIT!P15)</f>
        <v>0</v>
      </c>
      <c r="Q15" s="15">
        <f>SUM(Cunningham_Base_2HR_LIMIT!Q15,Cunningham_Base_2HR_Reg_LIMIT!Q15)</f>
        <v>0</v>
      </c>
      <c r="R15" s="15">
        <f>SUM(Cunningham_Base_2HR_LIMIT!R15,Cunningham_Base_2HR_Reg_LIMIT!R15)</f>
        <v>0</v>
      </c>
      <c r="S15" s="15">
        <f>SUM(Cunningham_Base_2HR_LIMIT!S15,Cunningham_Base_2HR_Reg_LIMIT!S15)</f>
        <v>0</v>
      </c>
      <c r="T15" s="15">
        <f>SUM(Cunningham_Base_2HR_LIMIT!T15,Cunningham_Base_2HR_Reg_LIMIT!T15)</f>
        <v>0</v>
      </c>
      <c r="U15" s="15">
        <f>SUM(Cunningham_Base_2HR_LIMIT!U15,Cunningham_Base_2HR_Reg_LIMIT!U15)</f>
        <v>0</v>
      </c>
      <c r="V15" s="15">
        <f>SUM(Cunningham_Base_2HR_LIMIT!V15,Cunningham_Base_2HR_Reg_LIMIT!V15)</f>
        <v>0</v>
      </c>
      <c r="W15" s="15">
        <f>SUM(Cunningham_Base_2HR_LIMIT!W15,Cunningham_Base_2HR_Reg_LIMIT!W15)</f>
        <v>0</v>
      </c>
      <c r="X15" s="15">
        <f>SUM(Cunningham_Base_2HR_LIMIT!X15,Cunningham_Base_2HR_Reg_LIMIT!X15)</f>
        <v>0</v>
      </c>
      <c r="Y15" s="15">
        <f>SUM(Cunningham_Base_2HR_LIMIT!Y15,Cunningham_Base_2HR_Reg_LIMIT!Y15)</f>
        <v>0</v>
      </c>
      <c r="Z15" s="15">
        <f>SUM(Cunningham_Base_2HR_LIMIT!Z15,Cunningham_Base_2HR_Reg_LIMIT!Z15)</f>
        <v>0</v>
      </c>
      <c r="AA15" s="15">
        <f>SUM(Cunningham_Base_2HR_LIMIT!AA15,Cunningham_Base_2HR_Reg_LIMIT!AA15)</f>
        <v>0</v>
      </c>
    </row>
    <row r="16" spans="1:27" x14ac:dyDescent="0.25">
      <c r="A16" s="14" t="s">
        <v>65</v>
      </c>
      <c r="B16" s="15">
        <f>SUM(Cunningham_Base_2HR_LIMIT!B16,Cunningham_Base_2HR_Reg_LIMIT!B16)</f>
        <v>4116080.7589422381</v>
      </c>
      <c r="C16" s="15">
        <f>SUM(Cunningham_Base_2HR_LIMIT!C16,Cunningham_Base_2HR_Reg_LIMIT!C16)</f>
        <v>4567137.3473673984</v>
      </c>
      <c r="D16" s="15">
        <f>SUM(Cunningham_Base_2HR_LIMIT!D16,Cunningham_Base_2HR_Reg_LIMIT!D16)</f>
        <v>5134371.8089712998</v>
      </c>
      <c r="E16" s="15">
        <f>SUM(Cunningham_Base_2HR_LIMIT!E16,Cunningham_Base_2HR_Reg_LIMIT!E16)</f>
        <v>5546436.7577046882</v>
      </c>
      <c r="F16" s="15">
        <f>SUM(Cunningham_Base_2HR_LIMIT!F16,Cunningham_Base_2HR_Reg_LIMIT!F16)</f>
        <v>5124945.9884644682</v>
      </c>
      <c r="G16" s="15">
        <f>SUM(Cunningham_Base_2HR_LIMIT!G16,Cunningham_Base_2HR_Reg_LIMIT!G16)</f>
        <v>4872616.6475335499</v>
      </c>
      <c r="H16" s="15">
        <f>SUM(Cunningham_Base_2HR_LIMIT!H16,Cunningham_Base_2HR_Reg_LIMIT!H16)</f>
        <v>4488558.4158971896</v>
      </c>
      <c r="I16" s="15">
        <f>SUM(Cunningham_Base_2HR_LIMIT!I16,Cunningham_Base_2HR_Reg_LIMIT!I16)</f>
        <v>3986341.8574357801</v>
      </c>
      <c r="J16" s="15">
        <f>SUM(Cunningham_Base_2HR_LIMIT!J16,Cunningham_Base_2HR_Reg_LIMIT!J16)</f>
        <v>4017831.2141386759</v>
      </c>
      <c r="K16" s="15">
        <f>SUM(Cunningham_Base_2HR_LIMIT!K16,Cunningham_Base_2HR_Reg_LIMIT!K16)</f>
        <v>4054399.4138351241</v>
      </c>
      <c r="L16" s="15">
        <f>SUM(Cunningham_Base_2HR_LIMIT!L16,Cunningham_Base_2HR_Reg_LIMIT!L16)</f>
        <v>4178284.9740654342</v>
      </c>
      <c r="M16" s="15">
        <f>SUM(Cunningham_Base_2HR_LIMIT!M16,Cunningham_Base_2HR_Reg_LIMIT!M16)</f>
        <v>4268684.1357292701</v>
      </c>
      <c r="N16" s="15">
        <f>SUM(Cunningham_Base_2HR_LIMIT!N16,Cunningham_Base_2HR_Reg_LIMIT!N16)</f>
        <v>4434390.541304566</v>
      </c>
      <c r="O16" s="15">
        <f>SUM(Cunningham_Base_2HR_LIMIT!O16,Cunningham_Base_2HR_Reg_LIMIT!O16)</f>
        <v>4577003.9577674596</v>
      </c>
      <c r="P16" s="15">
        <f>SUM(Cunningham_Base_2HR_LIMIT!P16,Cunningham_Base_2HR_Reg_LIMIT!P16)</f>
        <v>4662884.7887195442</v>
      </c>
      <c r="Q16" s="15">
        <f>SUM(Cunningham_Base_2HR_LIMIT!Q16,Cunningham_Base_2HR_Reg_LIMIT!Q16)</f>
        <v>4754148.6027665325</v>
      </c>
      <c r="R16" s="15">
        <f>SUM(Cunningham_Base_2HR_LIMIT!R16,Cunningham_Base_2HR_Reg_LIMIT!R16)</f>
        <v>4846274.8982280837</v>
      </c>
      <c r="S16" s="15">
        <f>SUM(Cunningham_Base_2HR_LIMIT!S16,Cunningham_Base_2HR_Reg_LIMIT!S16)</f>
        <v>4816724.3627061099</v>
      </c>
      <c r="T16" s="15">
        <f>SUM(Cunningham_Base_2HR_LIMIT!T16,Cunningham_Base_2HR_Reg_LIMIT!T16)</f>
        <v>4830222.3461287562</v>
      </c>
      <c r="U16" s="15">
        <f>SUM(Cunningham_Base_2HR_LIMIT!U16,Cunningham_Base_2HR_Reg_LIMIT!U16)</f>
        <v>4906643.6507392544</v>
      </c>
      <c r="V16" s="15">
        <f>SUM(Cunningham_Base_2HR_LIMIT!V16,Cunningham_Base_2HR_Reg_LIMIT!V16)</f>
        <v>4932865.2839203281</v>
      </c>
      <c r="W16" s="15">
        <f>SUM(Cunningham_Base_2HR_LIMIT!W16,Cunningham_Base_2HR_Reg_LIMIT!W16)</f>
        <v>4885391.3514864556</v>
      </c>
      <c r="X16" s="15">
        <f>SUM(Cunningham_Base_2HR_LIMIT!X16,Cunningham_Base_2HR_Reg_LIMIT!X16)</f>
        <v>4951825.035123134</v>
      </c>
      <c r="Y16" s="15">
        <f>SUM(Cunningham_Base_2HR_LIMIT!Y16,Cunningham_Base_2HR_Reg_LIMIT!Y16)</f>
        <v>4841004.368587736</v>
      </c>
      <c r="Z16" s="15">
        <f>SUM(Cunningham_Base_2HR_LIMIT!Z16,Cunningham_Base_2HR_Reg_LIMIT!Z16)</f>
        <v>5116370.3653040621</v>
      </c>
      <c r="AA16" s="15">
        <f>SUM(Cunningham_Base_2HR_LIMIT!AA16,Cunningham_Base_2HR_Reg_LIMIT!AA16)</f>
        <v>2058040.379471119</v>
      </c>
    </row>
    <row r="17" spans="1:27" x14ac:dyDescent="0.25">
      <c r="A17" s="14" t="s">
        <v>4</v>
      </c>
      <c r="B17" s="15">
        <f t="shared" ref="B17:AA17" si="0">SUM(B5:B16)</f>
        <v>45154514.378468238</v>
      </c>
      <c r="C17" s="15">
        <f t="shared" si="0"/>
        <v>35792432.241250396</v>
      </c>
      <c r="D17" s="15">
        <f t="shared" si="0"/>
        <v>33553006.200886451</v>
      </c>
      <c r="E17" s="15">
        <f t="shared" si="0"/>
        <v>33172781.010767944</v>
      </c>
      <c r="F17" s="15">
        <f t="shared" si="0"/>
        <v>30886807.632321671</v>
      </c>
      <c r="G17" s="15">
        <f t="shared" si="0"/>
        <v>29626832.214684919</v>
      </c>
      <c r="H17" s="15">
        <f t="shared" si="0"/>
        <v>27716465.983569097</v>
      </c>
      <c r="I17" s="15">
        <f t="shared" si="0"/>
        <v>24803410.727719888</v>
      </c>
      <c r="J17" s="15">
        <f t="shared" si="0"/>
        <v>24671056.871533733</v>
      </c>
      <c r="K17" s="15">
        <f t="shared" si="0"/>
        <v>24508171.99733419</v>
      </c>
      <c r="L17" s="15">
        <f t="shared" si="0"/>
        <v>25081395.348753814</v>
      </c>
      <c r="M17" s="15">
        <f t="shared" si="0"/>
        <v>25339546.738779247</v>
      </c>
      <c r="N17" s="15">
        <f t="shared" si="0"/>
        <v>25941240.975559402</v>
      </c>
      <c r="O17" s="15">
        <f t="shared" si="0"/>
        <v>26293920.661810461</v>
      </c>
      <c r="P17" s="15">
        <f t="shared" si="0"/>
        <v>26741689.380610548</v>
      </c>
      <c r="Q17" s="15">
        <f t="shared" si="0"/>
        <v>27206057.26499553</v>
      </c>
      <c r="R17" s="15">
        <f t="shared" si="0"/>
        <v>27484429.647727083</v>
      </c>
      <c r="S17" s="15">
        <f t="shared" si="0"/>
        <v>27247366.158022109</v>
      </c>
      <c r="T17" s="15">
        <f t="shared" si="0"/>
        <v>27291453.888439752</v>
      </c>
      <c r="U17" s="15">
        <f t="shared" si="0"/>
        <v>27607974.363948256</v>
      </c>
      <c r="V17" s="15">
        <f t="shared" si="0"/>
        <v>27625833.732496332</v>
      </c>
      <c r="W17" s="15">
        <f t="shared" si="0"/>
        <v>27340180.560091455</v>
      </c>
      <c r="X17" s="15">
        <f t="shared" si="0"/>
        <v>27648484.600641139</v>
      </c>
      <c r="Y17" s="15">
        <f t="shared" si="0"/>
        <v>27032358.57397373</v>
      </c>
      <c r="Z17" s="15">
        <f t="shared" si="0"/>
        <v>28389623.174227066</v>
      </c>
      <c r="AA17" s="15">
        <f t="shared" si="0"/>
        <v>26168571.09620912</v>
      </c>
    </row>
    <row r="18" spans="1:27" x14ac:dyDescent="0.25">
      <c r="A18" s="14" t="s">
        <v>7</v>
      </c>
      <c r="B18" s="15">
        <f t="shared" ref="B18:AA18" si="1">B17/B3/1000</f>
        <v>237.65533883404336</v>
      </c>
      <c r="C18" s="15">
        <f t="shared" si="1"/>
        <v>188.38122232237052</v>
      </c>
      <c r="D18" s="15">
        <f t="shared" si="1"/>
        <v>176.59476947834975</v>
      </c>
      <c r="E18" s="15">
        <f t="shared" si="1"/>
        <v>174.5935842671997</v>
      </c>
      <c r="F18" s="15">
        <f t="shared" si="1"/>
        <v>162.56214543327195</v>
      </c>
      <c r="G18" s="15">
        <f t="shared" si="1"/>
        <v>155.93069586676273</v>
      </c>
      <c r="H18" s="15">
        <f t="shared" si="1"/>
        <v>145.87613675562682</v>
      </c>
      <c r="I18" s="15">
        <f t="shared" si="1"/>
        <v>130.54426698799941</v>
      </c>
      <c r="J18" s="15">
        <f t="shared" si="1"/>
        <v>129.84766774491439</v>
      </c>
      <c r="K18" s="15">
        <f t="shared" si="1"/>
        <v>128.99037893333784</v>
      </c>
      <c r="L18" s="15">
        <f t="shared" si="1"/>
        <v>132.00734394080953</v>
      </c>
      <c r="M18" s="15">
        <f t="shared" si="1"/>
        <v>133.3660354672592</v>
      </c>
      <c r="N18" s="15">
        <f t="shared" si="1"/>
        <v>136.53284723978632</v>
      </c>
      <c r="O18" s="15">
        <f t="shared" si="1"/>
        <v>138.38905611479188</v>
      </c>
      <c r="P18" s="15">
        <f t="shared" si="1"/>
        <v>140.7457335821608</v>
      </c>
      <c r="Q18" s="15">
        <f t="shared" si="1"/>
        <v>143.18977507892384</v>
      </c>
      <c r="R18" s="15">
        <f t="shared" si="1"/>
        <v>144.65489288277411</v>
      </c>
      <c r="S18" s="15">
        <f t="shared" si="1"/>
        <v>143.40719030537952</v>
      </c>
      <c r="T18" s="15">
        <f t="shared" si="1"/>
        <v>143.63923099178817</v>
      </c>
      <c r="U18" s="15">
        <f t="shared" si="1"/>
        <v>145.30512823130661</v>
      </c>
      <c r="V18" s="15">
        <f t="shared" si="1"/>
        <v>145.39912490787543</v>
      </c>
      <c r="W18" s="15">
        <f t="shared" si="1"/>
        <v>143.89568715837606</v>
      </c>
      <c r="X18" s="15">
        <f t="shared" si="1"/>
        <v>145.51834000337442</v>
      </c>
      <c r="Y18" s="15">
        <f t="shared" si="1"/>
        <v>142.275571441967</v>
      </c>
      <c r="Z18" s="15">
        <f t="shared" si="1"/>
        <v>149.41906933803719</v>
      </c>
      <c r="AA18" s="15">
        <f t="shared" si="1"/>
        <v>137.72932155899537</v>
      </c>
    </row>
    <row r="19" spans="1:27" x14ac:dyDescent="0.25">
      <c r="A19" s="14" t="s">
        <v>8</v>
      </c>
      <c r="B19" s="15">
        <f>B18/B4</f>
        <v>116.57958449946641</v>
      </c>
      <c r="C19" s="15">
        <f>C18/C4</f>
        <v>100.46769318204105</v>
      </c>
      <c r="D19" s="15">
        <f>D18/C4</f>
        <v>94.181728405725579</v>
      </c>
      <c r="E19" s="15">
        <f>E18/C4</f>
        <v>93.114453975102123</v>
      </c>
      <c r="F19" s="15">
        <f>F18/C4</f>
        <v>86.697832984943034</v>
      </c>
      <c r="G19" s="15">
        <f>G18/C4</f>
        <v>83.161140568434021</v>
      </c>
      <c r="H19" s="15">
        <f>H18/C4</f>
        <v>77.79883137750177</v>
      </c>
      <c r="I19" s="15">
        <f>I18/C4</f>
        <v>69.622020712768744</v>
      </c>
      <c r="J19" s="15">
        <f>J18/C4</f>
        <v>69.250509592061917</v>
      </c>
      <c r="K19" s="15">
        <f>K18/C4</f>
        <v>68.793299323288522</v>
      </c>
      <c r="L19" s="15">
        <f>L18/C4</f>
        <v>70.402310619504263</v>
      </c>
      <c r="M19" s="15">
        <f>M18/C4</f>
        <v>71.126929568917319</v>
      </c>
      <c r="N19" s="15">
        <f>N18/C4</f>
        <v>72.815857316625994</v>
      </c>
      <c r="O19" s="15">
        <f>O18/C4</f>
        <v>73.805812798583261</v>
      </c>
      <c r="P19" s="15">
        <f>P18/C4</f>
        <v>75.062678773873898</v>
      </c>
      <c r="Q19" s="15">
        <f>Q18/C4</f>
        <v>76.366137835206302</v>
      </c>
      <c r="R19" s="15">
        <f>R18/C4</f>
        <v>77.1475161709986</v>
      </c>
      <c r="S19" s="15">
        <f>S18/C4</f>
        <v>76.48208997733262</v>
      </c>
      <c r="T19" s="15">
        <f>T18/C4</f>
        <v>76.605842186817483</v>
      </c>
      <c r="U19" s="15">
        <f>U18/C4</f>
        <v>77.494300445392412</v>
      </c>
      <c r="V19" s="15">
        <f>V18/C4</f>
        <v>77.544430862560461</v>
      </c>
      <c r="W19" s="15">
        <f>W18/C4</f>
        <v>76.742615688665268</v>
      </c>
      <c r="X19" s="15">
        <f>X18/C4</f>
        <v>77.608010796322461</v>
      </c>
      <c r="Y19" s="15">
        <f>Y18/C4</f>
        <v>75.878573685386158</v>
      </c>
      <c r="Z19" s="15">
        <f>Z18/C4</f>
        <v>79.688352314175262</v>
      </c>
      <c r="AA19" s="15">
        <f>AA18/C4</f>
        <v>73.453962395893299</v>
      </c>
    </row>
    <row r="20" spans="1:27" s="28" customFormat="1" x14ac:dyDescent="0.25">
      <c r="A20" s="27" t="s">
        <v>9</v>
      </c>
      <c r="B20" s="26">
        <f>SUM(Cunningham_Base_2HR_LIMIT!B20,Cunningham_Base_2HR_Reg_LIMIT!B20)/2</f>
        <v>205.50111019854407</v>
      </c>
      <c r="C20" s="26">
        <f>SUM(Cunningham_Base_2HR_LIMIT!C20,Cunningham_Base_2HR_Reg_LIMIT!C20)/2</f>
        <v>218.43631191957252</v>
      </c>
      <c r="D20" s="26">
        <f>SUM(Cunningham_Base_2HR_LIMIT!D20,Cunningham_Base_2HR_Reg_LIMIT!D20)/2</f>
        <v>237.3350912198319</v>
      </c>
      <c r="E20" s="26">
        <f>SUM(Cunningham_Base_2HR_LIMIT!E20,Cunningham_Base_2HR_Reg_LIMIT!E20)/2</f>
        <v>241.7739484705356</v>
      </c>
      <c r="F20" s="26">
        <f>SUM(Cunningham_Base_2HR_LIMIT!F20,Cunningham_Base_2HR_Reg_LIMIT!F20)/2</f>
        <v>237.56183781680576</v>
      </c>
      <c r="G20" s="26">
        <f>SUM(Cunningham_Base_2HR_LIMIT!G20,Cunningham_Base_2HR_Reg_LIMIT!G20)/2</f>
        <v>234.40010533930734</v>
      </c>
      <c r="H20" s="26">
        <f>SUM(Cunningham_Base_2HR_LIMIT!H20,Cunningham_Base_2HR_Reg_LIMIT!H20)/2</f>
        <v>230.60311360592598</v>
      </c>
      <c r="I20" s="26">
        <f>SUM(Cunningham_Base_2HR_LIMIT!I20,Cunningham_Base_2HR_Reg_LIMIT!I20)/2</f>
        <v>227.02323216665036</v>
      </c>
      <c r="J20" s="26">
        <f>SUM(Cunningham_Base_2HR_LIMIT!J20,Cunningham_Base_2HR_Reg_LIMIT!J20)/2</f>
        <v>227.46661528156264</v>
      </c>
      <c r="K20" s="26">
        <f>SUM(Cunningham_Base_2HR_LIMIT!K20,Cunningham_Base_2HR_Reg_LIMIT!K20)/2</f>
        <v>228.52997049391405</v>
      </c>
      <c r="L20" s="26">
        <f>SUM(Cunningham_Base_2HR_LIMIT!L20,Cunningham_Base_2HR_Reg_LIMIT!L20)/2</f>
        <v>231.38893977214957</v>
      </c>
      <c r="M20" s="26">
        <f>SUM(Cunningham_Base_2HR_LIMIT!M20,Cunningham_Base_2HR_Reg_LIMIT!M20)/2</f>
        <v>230.34229194135114</v>
      </c>
      <c r="N20" s="26">
        <f>SUM(Cunningham_Base_2HR_LIMIT!N20,Cunningham_Base_2HR_Reg_LIMIT!N20)/2</f>
        <v>232.9181454153445</v>
      </c>
      <c r="O20" s="26">
        <f>SUM(Cunningham_Base_2HR_LIMIT!O20,Cunningham_Base_2HR_Reg_LIMIT!O20)/2</f>
        <v>235.89150247475217</v>
      </c>
      <c r="P20" s="26">
        <f>SUM(Cunningham_Base_2HR_LIMIT!P20,Cunningham_Base_2HR_Reg_LIMIT!P20)/2</f>
        <v>236.0467016496693</v>
      </c>
      <c r="Q20" s="26">
        <f>SUM(Cunningham_Base_2HR_LIMIT!Q20,Cunningham_Base_2HR_Reg_LIMIT!Q20)/2</f>
        <v>237.33131197357898</v>
      </c>
      <c r="R20" s="26">
        <f>SUM(Cunningham_Base_2HR_LIMIT!R20,Cunningham_Base_2HR_Reg_LIMIT!R20)/2</f>
        <v>238.93418561215572</v>
      </c>
      <c r="S20" s="26">
        <f>SUM(Cunningham_Base_2HR_LIMIT!S20,Cunningham_Base_2HR_Reg_LIMIT!S20)/2</f>
        <v>240.95066461535416</v>
      </c>
      <c r="T20" s="26">
        <f>SUM(Cunningham_Base_2HR_LIMIT!T20,Cunningham_Base_2HR_Reg_LIMIT!T20)/2</f>
        <v>241.81065952570651</v>
      </c>
      <c r="U20" s="26">
        <f>SUM(Cunningham_Base_2HR_LIMIT!U20,Cunningham_Base_2HR_Reg_LIMIT!U20)/2</f>
        <v>242.38308783226515</v>
      </c>
      <c r="V20" s="26">
        <f>SUM(Cunningham_Base_2HR_LIMIT!V20,Cunningham_Base_2HR_Reg_LIMIT!V20)/2</f>
        <v>242.40335828179755</v>
      </c>
      <c r="W20" s="26">
        <f>SUM(Cunningham_Base_2HR_LIMIT!W20,Cunningham_Base_2HR_Reg_LIMIT!W20)/2</f>
        <v>243.04981955581886</v>
      </c>
      <c r="X20" s="26">
        <f>SUM(Cunningham_Base_2HR_LIMIT!X20,Cunningham_Base_2HR_Reg_LIMIT!X20)/2</f>
        <v>243.11402457027106</v>
      </c>
      <c r="Y20" s="26">
        <f>SUM(Cunningham_Base_2HR_LIMIT!Y20,Cunningham_Base_2HR_Reg_LIMIT!Y20)/2</f>
        <v>241.54790618824975</v>
      </c>
      <c r="Z20" s="26">
        <f>SUM(Cunningham_Base_2HR_LIMIT!Z20,Cunningham_Base_2HR_Reg_LIMIT!Z20)/2</f>
        <v>247.15501511867001</v>
      </c>
      <c r="AA20" s="26">
        <f>SUM(Cunningham_Base_2HR_LIMIT!AA20,Cunningham_Base_2HR_Reg_LIMIT!AA20)/2</f>
        <v>182.48317037740699</v>
      </c>
    </row>
    <row r="21" spans="1:27" x14ac:dyDescent="0.25">
      <c r="A21" s="14" t="s">
        <v>72</v>
      </c>
      <c r="B21" s="16">
        <f>SUM(Cunningham_Base_2HR_LIMIT!B27,Cunningham_Base_2HR_Reg_LIMIT!B27)</f>
        <v>79596.293597133335</v>
      </c>
      <c r="C21" s="16">
        <f>SUM(Cunningham_Base_2HR_LIMIT!C27,Cunningham_Base_2HR_Reg_LIMIT!C27)</f>
        <v>77819.711449366674</v>
      </c>
      <c r="D21" s="16">
        <f>SUM(Cunningham_Base_2HR_LIMIT!D27,Cunningham_Base_2HR_Reg_LIMIT!D27)</f>
        <v>82229.473958050017</v>
      </c>
      <c r="E21" s="16">
        <f>SUM(Cunningham_Base_2HR_LIMIT!E27,Cunningham_Base_2HR_Reg_LIMIT!E27)</f>
        <v>82076.976637533327</v>
      </c>
      <c r="F21" s="16">
        <f>SUM(Cunningham_Base_2HR_LIMIT!F27,Cunningham_Base_2HR_Reg_LIMIT!F27)</f>
        <v>79079.228127550014</v>
      </c>
      <c r="G21" s="16">
        <f>SUM(Cunningham_Base_2HR_LIMIT!G27,Cunningham_Base_2HR_Reg_LIMIT!G27)</f>
        <v>76456.743707300004</v>
      </c>
      <c r="H21" s="16">
        <f>SUM(Cunningham_Base_2HR_LIMIT!H27,Cunningham_Base_2HR_Reg_LIMIT!H27)</f>
        <v>74017.012284950004</v>
      </c>
      <c r="I21" s="16">
        <f>SUM(Cunningham_Base_2HR_LIMIT!I27,Cunningham_Base_2HR_Reg_LIMIT!I27)</f>
        <v>71755.409506016673</v>
      </c>
      <c r="J21" s="16">
        <f>SUM(Cunningham_Base_2HR_LIMIT!J27,Cunningham_Base_2HR_Reg_LIMIT!J27)</f>
        <v>70659.05454011666</v>
      </c>
      <c r="K21" s="16">
        <f>SUM(Cunningham_Base_2HR_LIMIT!K27,Cunningham_Base_2HR_Reg_LIMIT!K27)</f>
        <v>69976.400993599993</v>
      </c>
      <c r="L21" s="16">
        <f>SUM(Cunningham_Base_2HR_LIMIT!L27,Cunningham_Base_2HR_Reg_LIMIT!L27)</f>
        <v>69866.953039999993</v>
      </c>
      <c r="M21" s="16">
        <f>SUM(Cunningham_Base_2HR_LIMIT!M27,Cunningham_Base_2HR_Reg_LIMIT!M27)</f>
        <v>68605.617420633323</v>
      </c>
      <c r="N21" s="16">
        <f>SUM(Cunningham_Base_2HR_LIMIT!N27,Cunningham_Base_2HR_Reg_LIMIT!N27)</f>
        <v>68150.091694633316</v>
      </c>
      <c r="O21" s="16">
        <f>SUM(Cunningham_Base_2HR_LIMIT!O27,Cunningham_Base_2HR_Reg_LIMIT!O27)</f>
        <v>68790.062149483332</v>
      </c>
      <c r="P21" s="16">
        <f>SUM(Cunningham_Base_2HR_LIMIT!P27,Cunningham_Base_2HR_Reg_LIMIT!P27)</f>
        <v>67946.50245686667</v>
      </c>
      <c r="Q21" s="16">
        <f>SUM(Cunningham_Base_2HR_LIMIT!Q27,Cunningham_Base_2HR_Reg_LIMIT!Q27)</f>
        <v>67445.593222800002</v>
      </c>
      <c r="R21" s="16">
        <f>SUM(Cunningham_Base_2HR_LIMIT!R27,Cunningham_Base_2HR_Reg_LIMIT!R27)</f>
        <v>67045.563949983334</v>
      </c>
      <c r="S21" s="16">
        <f>SUM(Cunningham_Base_2HR_LIMIT!S27,Cunningham_Base_2HR_Reg_LIMIT!S27)</f>
        <v>66768.050928466662</v>
      </c>
      <c r="T21" s="16">
        <f>SUM(Cunningham_Base_2HR_LIMIT!T27,Cunningham_Base_2HR_Reg_LIMIT!T27)</f>
        <v>66177.953283999988</v>
      </c>
      <c r="U21" s="16">
        <f>SUM(Cunningham_Base_2HR_LIMIT!U27,Cunningham_Base_2HR_Reg_LIMIT!U27)</f>
        <v>67017.763352350012</v>
      </c>
      <c r="V21" s="16">
        <f>SUM(Cunningham_Base_2HR_LIMIT!V27,Cunningham_Base_2HR_Reg_LIMIT!V27)</f>
        <v>66206.775827699996</v>
      </c>
      <c r="W21" s="16">
        <f>SUM(Cunningham_Base_2HR_LIMIT!W27,Cunningham_Base_2HR_Reg_LIMIT!W27)</f>
        <v>65520.358089816669</v>
      </c>
      <c r="X21" s="16">
        <f>SUM(Cunningham_Base_2HR_LIMIT!X27,Cunningham_Base_2HR_Reg_LIMIT!X27)</f>
        <v>64685.676568183342</v>
      </c>
      <c r="Y21" s="16">
        <f>SUM(Cunningham_Base_2HR_LIMIT!Y27,Cunningham_Base_2HR_Reg_LIMIT!Y27)</f>
        <v>63433.480622399991</v>
      </c>
      <c r="Z21" s="16">
        <f>SUM(Cunningham_Base_2HR_LIMIT!Z27,Cunningham_Base_2HR_Reg_LIMIT!Z27)</f>
        <v>64062.199391483337</v>
      </c>
      <c r="AA21" s="16">
        <f>SUM(Cunningham_Base_2HR_LIMIT!AA27,Cunningham_Base_2HR_Reg_LIMIT!AA27)</f>
        <v>70680.805528800003</v>
      </c>
    </row>
    <row r="22" spans="1:27" x14ac:dyDescent="0.25">
      <c r="A22" s="14" t="s">
        <v>73</v>
      </c>
      <c r="B22" s="16">
        <f>SUM(Cunningham_Base_2HR_LIMIT!B28,Cunningham_Base_2HR_Reg_LIMIT!B28)</f>
        <v>64296.738178800013</v>
      </c>
      <c r="C22" s="16">
        <f>SUM(Cunningham_Base_2HR_LIMIT!C28,Cunningham_Base_2HR_Reg_LIMIT!C28)</f>
        <v>53783.997530699999</v>
      </c>
      <c r="D22" s="16">
        <f>SUM(Cunningham_Base_2HR_LIMIT!D28,Cunningham_Base_2HR_Reg_LIMIT!D28)</f>
        <v>47513.087319300008</v>
      </c>
      <c r="E22" s="16">
        <f>SUM(Cunningham_Base_2HR_LIMIT!E28,Cunningham_Base_2HR_Reg_LIMIT!E28)</f>
        <v>45335.581321199999</v>
      </c>
      <c r="F22" s="16">
        <f>SUM(Cunningham_Base_2HR_LIMIT!F28,Cunningham_Base_2HR_Reg_LIMIT!F28)</f>
        <v>46004.722534799999</v>
      </c>
      <c r="G22" s="16">
        <f>SUM(Cunningham_Base_2HR_LIMIT!G28,Cunningham_Base_2HR_Reg_LIMIT!G28)</f>
        <v>46087.553488799997</v>
      </c>
      <c r="H22" s="16">
        <f>SUM(Cunningham_Base_2HR_LIMIT!H28,Cunningham_Base_2HR_Reg_LIMIT!H28)</f>
        <v>46190.1869037</v>
      </c>
      <c r="I22" s="16">
        <f>SUM(Cunningham_Base_2HR_LIMIT!I28,Cunningham_Base_2HR_Reg_LIMIT!I28)</f>
        <v>46979.017118100011</v>
      </c>
      <c r="J22" s="16">
        <f>SUM(Cunningham_Base_2HR_LIMIT!J28,Cunningham_Base_2HR_Reg_LIMIT!J28)</f>
        <v>45853.617115200002</v>
      </c>
      <c r="K22" s="16">
        <f>SUM(Cunningham_Base_2HR_LIMIT!K28,Cunningham_Base_2HR_Reg_LIMIT!K28)</f>
        <v>45050.441261100001</v>
      </c>
      <c r="L22" s="16">
        <f>SUM(Cunningham_Base_2HR_LIMIT!L28,Cunningham_Base_2HR_Reg_LIMIT!L28)</f>
        <v>43695.082410000003</v>
      </c>
      <c r="M22" s="16">
        <f>SUM(Cunningham_Base_2HR_LIMIT!M28,Cunningham_Base_2HR_Reg_LIMIT!M28)</f>
        <v>42826.283550300002</v>
      </c>
      <c r="N22" s="16">
        <f>SUM(Cunningham_Base_2HR_LIMIT!N28,Cunningham_Base_2HR_Reg_LIMIT!N28)</f>
        <v>41504.051979299991</v>
      </c>
      <c r="O22" s="16">
        <f>SUM(Cunningham_Base_2HR_LIMIT!O28,Cunningham_Base_2HR_Reg_LIMIT!O28)</f>
        <v>41015.683827899993</v>
      </c>
      <c r="P22" s="16">
        <f>SUM(Cunningham_Base_2HR_LIMIT!P28,Cunningham_Base_2HR_Reg_LIMIT!P28)</f>
        <v>40194.028231199998</v>
      </c>
      <c r="Q22" s="16">
        <f>SUM(Cunningham_Base_2HR_LIMIT!Q28,Cunningham_Base_2HR_Reg_LIMIT!Q28)</f>
        <v>39137.221006799999</v>
      </c>
      <c r="R22" s="16">
        <f>SUM(Cunningham_Base_2HR_LIMIT!R28,Cunningham_Base_2HR_Reg_LIMIT!R28)</f>
        <v>38509.118616899999</v>
      </c>
      <c r="S22" s="16">
        <f>SUM(Cunningham_Base_2HR_LIMIT!S28,Cunningham_Base_2HR_Reg_LIMIT!S28)</f>
        <v>37504.381314300001</v>
      </c>
      <c r="T22" s="16">
        <f>SUM(Cunningham_Base_2HR_LIMIT!T28,Cunningham_Base_2HR_Reg_LIMIT!T28)</f>
        <v>36828.254825999989</v>
      </c>
      <c r="U22" s="16">
        <f>SUM(Cunningham_Base_2HR_LIMIT!U28,Cunningham_Base_2HR_Reg_LIMIT!U28)</f>
        <v>36975.845505600002</v>
      </c>
      <c r="V22" s="16">
        <f>SUM(Cunningham_Base_2HR_LIMIT!V28,Cunningham_Base_2HR_Reg_LIMIT!V28)</f>
        <v>36220.18989419999</v>
      </c>
      <c r="W22" s="16">
        <f>SUM(Cunningham_Base_2HR_LIMIT!W28,Cunningham_Base_2HR_Reg_LIMIT!W28)</f>
        <v>36049.383659399988</v>
      </c>
      <c r="X22" s="16">
        <f>SUM(Cunningham_Base_2HR_LIMIT!X28,Cunningham_Base_2HR_Reg_LIMIT!X28)</f>
        <v>34921.51451310001</v>
      </c>
      <c r="Y22" s="16">
        <f>SUM(Cunningham_Base_2HR_LIMIT!Y28,Cunningham_Base_2HR_Reg_LIMIT!Y28)</f>
        <v>34871.675373899998</v>
      </c>
      <c r="Z22" s="16">
        <f>SUM(Cunningham_Base_2HR_LIMIT!Z28,Cunningham_Base_2HR_Reg_LIMIT!Z28)</f>
        <v>33280.431656399996</v>
      </c>
      <c r="AA22" s="16">
        <f>SUM(Cunningham_Base_2HR_LIMIT!AA28,Cunningham_Base_2HR_Reg_LIMIT!AA28)</f>
        <v>64296.738178800013</v>
      </c>
    </row>
    <row r="23" spans="1:27" x14ac:dyDescent="0.25">
      <c r="A23" s="14" t="s">
        <v>74</v>
      </c>
      <c r="B23" s="16">
        <f>SUM(Cunningham_Base_2HR_LIMIT!B29,Cunningham_Base_2HR_Reg_LIMIT!B29)</f>
        <v>15299.555418333333</v>
      </c>
      <c r="C23" s="16">
        <f>SUM(Cunningham_Base_2HR_LIMIT!C29,Cunningham_Base_2HR_Reg_LIMIT!C29)</f>
        <v>24035.713918666668</v>
      </c>
      <c r="D23" s="16">
        <f>SUM(Cunningham_Base_2HR_LIMIT!D29,Cunningham_Base_2HR_Reg_LIMIT!D29)</f>
        <v>34716.386638750002</v>
      </c>
      <c r="E23" s="16">
        <f>SUM(Cunningham_Base_2HR_LIMIT!E29,Cunningham_Base_2HR_Reg_LIMIT!E29)</f>
        <v>36741.395316333328</v>
      </c>
      <c r="F23" s="16">
        <f>SUM(Cunningham_Base_2HR_LIMIT!F29,Cunningham_Base_2HR_Reg_LIMIT!F29)</f>
        <v>33074.50559275</v>
      </c>
      <c r="G23" s="16">
        <f>SUM(Cunningham_Base_2HR_LIMIT!G29,Cunningham_Base_2HR_Reg_LIMIT!G29)</f>
        <v>30369.190218499993</v>
      </c>
      <c r="H23" s="16">
        <f>SUM(Cunningham_Base_2HR_LIMIT!H29,Cunningham_Base_2HR_Reg_LIMIT!H29)</f>
        <v>27826.825381249997</v>
      </c>
      <c r="I23" s="16">
        <f>SUM(Cunningham_Base_2HR_LIMIT!I29,Cunningham_Base_2HR_Reg_LIMIT!I29)</f>
        <v>24776.392387916661</v>
      </c>
      <c r="J23" s="16">
        <f>SUM(Cunningham_Base_2HR_LIMIT!J29,Cunningham_Base_2HR_Reg_LIMIT!J29)</f>
        <v>24805.437424916672</v>
      </c>
      <c r="K23" s="16">
        <f>SUM(Cunningham_Base_2HR_LIMIT!K29,Cunningham_Base_2HR_Reg_LIMIT!K29)</f>
        <v>24925.9597325</v>
      </c>
      <c r="L23" s="16">
        <f>SUM(Cunningham_Base_2HR_LIMIT!L29,Cunningham_Base_2HR_Reg_LIMIT!L29)</f>
        <v>26171.870630000001</v>
      </c>
      <c r="M23" s="16">
        <f>SUM(Cunningham_Base_2HR_LIMIT!M29,Cunningham_Base_2HR_Reg_LIMIT!M29)</f>
        <v>25779.333870333328</v>
      </c>
      <c r="N23" s="16">
        <f>SUM(Cunningham_Base_2HR_LIMIT!N29,Cunningham_Base_2HR_Reg_LIMIT!N29)</f>
        <v>26646.039715333329</v>
      </c>
      <c r="O23" s="16">
        <f>SUM(Cunningham_Base_2HR_LIMIT!O29,Cunningham_Base_2HR_Reg_LIMIT!O29)</f>
        <v>27774.378321583339</v>
      </c>
      <c r="P23" s="16">
        <f>SUM(Cunningham_Base_2HR_LIMIT!P29,Cunningham_Base_2HR_Reg_LIMIT!P29)</f>
        <v>27752.474225666672</v>
      </c>
      <c r="Q23" s="16">
        <f>SUM(Cunningham_Base_2HR_LIMIT!Q29,Cunningham_Base_2HR_Reg_LIMIT!Q29)</f>
        <v>28308.372216</v>
      </c>
      <c r="R23" s="16">
        <f>SUM(Cunningham_Base_2HR_LIMIT!R29,Cunningham_Base_2HR_Reg_LIMIT!R29)</f>
        <v>28536.445333083328</v>
      </c>
      <c r="S23" s="16">
        <f>SUM(Cunningham_Base_2HR_LIMIT!S29,Cunningham_Base_2HR_Reg_LIMIT!S29)</f>
        <v>29263.669614166662</v>
      </c>
      <c r="T23" s="16">
        <f>SUM(Cunningham_Base_2HR_LIMIT!T29,Cunningham_Base_2HR_Reg_LIMIT!T29)</f>
        <v>29349.698457999999</v>
      </c>
      <c r="U23" s="16">
        <f>SUM(Cunningham_Base_2HR_LIMIT!U29,Cunningham_Base_2HR_Reg_LIMIT!U29)</f>
        <v>30041.917846750002</v>
      </c>
      <c r="V23" s="16">
        <f>SUM(Cunningham_Base_2HR_LIMIT!V29,Cunningham_Base_2HR_Reg_LIMIT!V29)</f>
        <v>29986.585933499999</v>
      </c>
      <c r="W23" s="16">
        <f>SUM(Cunningham_Base_2HR_LIMIT!W29,Cunningham_Base_2HR_Reg_LIMIT!W29)</f>
        <v>29470.974430416667</v>
      </c>
      <c r="X23" s="16">
        <f>SUM(Cunningham_Base_2HR_LIMIT!X29,Cunningham_Base_2HR_Reg_LIMIT!X29)</f>
        <v>29764.162055083332</v>
      </c>
      <c r="Y23" s="16">
        <f>SUM(Cunningham_Base_2HR_LIMIT!Y29,Cunningham_Base_2HR_Reg_LIMIT!Y29)</f>
        <v>28561.805248500001</v>
      </c>
      <c r="Z23" s="16">
        <f>SUM(Cunningham_Base_2HR_LIMIT!Z29,Cunningham_Base_2HR_Reg_LIMIT!Z29)</f>
        <v>30781.767735083329</v>
      </c>
      <c r="AA23" s="16">
        <f>SUM(Cunningham_Base_2HR_LIMIT!AA29,Cunningham_Base_2HR_Reg_LIMIT!AA29)</f>
        <v>6384.0673500000003</v>
      </c>
    </row>
    <row r="24" spans="1:27" x14ac:dyDescent="0.25">
      <c r="A24" s="14" t="s">
        <v>75</v>
      </c>
      <c r="B24" s="16">
        <f>SUM(Cunningham_Base_2HR_LIMIT!B30,Cunningham_Base_2HR_Reg_LIMIT!B30)</f>
        <v>17031.154634166662</v>
      </c>
      <c r="C24" s="16">
        <f>SUM(Cunningham_Base_2HR_LIMIT!C30,Cunningham_Base_2HR_Reg_LIMIT!C30)</f>
        <v>34253.674861416672</v>
      </c>
      <c r="D24" s="16">
        <f>SUM(Cunningham_Base_2HR_LIMIT!D30,Cunningham_Base_2HR_Reg_LIMIT!D30)</f>
        <v>93216.934373249998</v>
      </c>
      <c r="E24" s="16">
        <f>SUM(Cunningham_Base_2HR_LIMIT!E30,Cunningham_Base_2HR_Reg_LIMIT!E30)</f>
        <v>93888.180359083315</v>
      </c>
      <c r="F24" s="16">
        <f>SUM(Cunningham_Base_2HR_LIMIT!F30,Cunningham_Base_2HR_Reg_LIMIT!F30)</f>
        <v>90004.995298166672</v>
      </c>
      <c r="G24" s="16">
        <f>SUM(Cunningham_Base_2HR_LIMIT!G30,Cunningham_Base_2HR_Reg_LIMIT!G30)</f>
        <v>87721.896258916662</v>
      </c>
      <c r="H24" s="16">
        <f>SUM(Cunningham_Base_2HR_LIMIT!H30,Cunningham_Base_2HR_Reg_LIMIT!H30)</f>
        <v>84683.675105000002</v>
      </c>
      <c r="I24" s="16">
        <f>SUM(Cunningham_Base_2HR_LIMIT!I30,Cunningham_Base_2HR_Reg_LIMIT!I30)</f>
        <v>82541.104587833339</v>
      </c>
      <c r="J24" s="16">
        <f>SUM(Cunningham_Base_2HR_LIMIT!J30,Cunningham_Base_2HR_Reg_LIMIT!J30)</f>
        <v>81085.878221166669</v>
      </c>
      <c r="K24" s="16">
        <f>SUM(Cunningham_Base_2HR_LIMIT!K30,Cunningham_Base_2HR_Reg_LIMIT!K30)</f>
        <v>79605.920919583339</v>
      </c>
      <c r="L24" s="16">
        <f>SUM(Cunningham_Base_2HR_LIMIT!L30,Cunningham_Base_2HR_Reg_LIMIT!L30)</f>
        <v>79707.242387583348</v>
      </c>
      <c r="M24" s="16">
        <f>SUM(Cunningham_Base_2HR_LIMIT!M30,Cunningham_Base_2HR_Reg_LIMIT!M30)</f>
        <v>78562.179158333325</v>
      </c>
      <c r="N24" s="16">
        <f>SUM(Cunningham_Base_2HR_LIMIT!N30,Cunningham_Base_2HR_Reg_LIMIT!N30)</f>
        <v>77917.40595741666</v>
      </c>
      <c r="O24" s="16">
        <f>SUM(Cunningham_Base_2HR_LIMIT!O30,Cunningham_Base_2HR_Reg_LIMIT!O30)</f>
        <v>78640.034291083342</v>
      </c>
      <c r="P24" s="16">
        <f>SUM(Cunningham_Base_2HR_LIMIT!P30,Cunningham_Base_2HR_Reg_LIMIT!P30)</f>
        <v>77691.958612500006</v>
      </c>
      <c r="Q24" s="16">
        <f>SUM(Cunningham_Base_2HR_LIMIT!Q30,Cunningham_Base_2HR_Reg_LIMIT!Q30)</f>
        <v>77349.473530916672</v>
      </c>
      <c r="R24" s="16">
        <f>SUM(Cunningham_Base_2HR_LIMIT!R30,Cunningham_Base_2HR_Reg_LIMIT!R30)</f>
        <v>76077.510264833341</v>
      </c>
      <c r="S24" s="16">
        <f>SUM(Cunningham_Base_2HR_LIMIT!S30,Cunningham_Base_2HR_Reg_LIMIT!S30)</f>
        <v>75859.285968666663</v>
      </c>
      <c r="T24" s="16">
        <f>SUM(Cunningham_Base_2HR_LIMIT!T30,Cunningham_Base_2HR_Reg_LIMIT!T30)</f>
        <v>75464.20268758334</v>
      </c>
      <c r="U24" s="16">
        <f>SUM(Cunningham_Base_2HR_LIMIT!U30,Cunningham_Base_2HR_Reg_LIMIT!U30)</f>
        <v>76285.012795250004</v>
      </c>
      <c r="V24" s="16">
        <f>SUM(Cunningham_Base_2HR_LIMIT!V30,Cunningham_Base_2HR_Reg_LIMIT!V30)</f>
        <v>74481.58390108333</v>
      </c>
      <c r="W24" s="16">
        <f>SUM(Cunningham_Base_2HR_LIMIT!W30,Cunningham_Base_2HR_Reg_LIMIT!W30)</f>
        <v>73049.804777333338</v>
      </c>
      <c r="X24" s="16">
        <f>SUM(Cunningham_Base_2HR_LIMIT!X30,Cunningham_Base_2HR_Reg_LIMIT!X30)</f>
        <v>72463.733437500006</v>
      </c>
      <c r="Y24" s="16">
        <f>SUM(Cunningham_Base_2HR_LIMIT!Y30,Cunningham_Base_2HR_Reg_LIMIT!Y30)</f>
        <v>71442.731674166673</v>
      </c>
      <c r="Z24" s="16">
        <f>SUM(Cunningham_Base_2HR_LIMIT!Z30,Cunningham_Base_2HR_Reg_LIMIT!Z30)</f>
        <v>72189.577707500008</v>
      </c>
      <c r="AA24" s="16">
        <f>SUM(Cunningham_Base_2HR_LIMIT!AA30,Cunningham_Base_2HR_Reg_LIMIT!AA30)</f>
        <v>6499.8132035833332</v>
      </c>
    </row>
    <row r="26" spans="1:27" ht="15.75" thickBot="1" x14ac:dyDescent="0.3"/>
    <row r="27" spans="1:27" x14ac:dyDescent="0.25">
      <c r="A27" t="s">
        <v>116</v>
      </c>
      <c r="B27" s="29">
        <v>205.50111019854407</v>
      </c>
      <c r="C27" s="30">
        <v>218.43631191957252</v>
      </c>
      <c r="D27" s="30">
        <v>237.3350912198319</v>
      </c>
      <c r="E27" s="30">
        <v>241.7739484705356</v>
      </c>
      <c r="F27" s="30">
        <v>237.56183781680576</v>
      </c>
      <c r="G27" s="30">
        <v>234.40010533930734</v>
      </c>
      <c r="H27" s="30">
        <v>230.60311360592598</v>
      </c>
      <c r="I27" s="30">
        <v>227.02323216665036</v>
      </c>
      <c r="J27" s="30">
        <v>227.46661528156264</v>
      </c>
      <c r="K27" s="30">
        <v>228.52997049391405</v>
      </c>
      <c r="L27" s="30">
        <v>231.38893977214957</v>
      </c>
      <c r="M27" s="30">
        <v>230.34229194135114</v>
      </c>
      <c r="N27" s="30">
        <v>232.9181454153445</v>
      </c>
      <c r="O27" s="30">
        <v>235.89150247475217</v>
      </c>
      <c r="P27" s="30">
        <v>236.0467016496693</v>
      </c>
      <c r="Q27" s="30">
        <v>237.33131197357898</v>
      </c>
      <c r="R27" s="30">
        <v>238.93418561215572</v>
      </c>
      <c r="S27" s="30">
        <v>240.95066461535416</v>
      </c>
      <c r="T27" s="30">
        <v>241.81065952570651</v>
      </c>
      <c r="U27" s="30">
        <v>242.38308783226515</v>
      </c>
      <c r="V27" s="30">
        <v>242.40335828179755</v>
      </c>
      <c r="W27" s="30">
        <v>243.04981955581886</v>
      </c>
      <c r="X27" s="30">
        <v>243.11402457027106</v>
      </c>
      <c r="Y27" s="30">
        <v>241.54790618824975</v>
      </c>
      <c r="Z27" s="30">
        <v>247.15501511867001</v>
      </c>
      <c r="AA27" s="31">
        <v>182.48317037740699</v>
      </c>
    </row>
    <row r="28" spans="1:27" ht="15.75" thickBot="1" x14ac:dyDescent="0.3">
      <c r="A28" t="s">
        <v>117</v>
      </c>
      <c r="B28" s="32">
        <v>256.55394551572715</v>
      </c>
      <c r="C28" s="33">
        <v>269.52754962824429</v>
      </c>
      <c r="D28" s="33">
        <v>327.56709311169641</v>
      </c>
      <c r="E28" s="33">
        <v>340.31332553859153</v>
      </c>
      <c r="F28" s="33">
        <v>342.39634540759994</v>
      </c>
      <c r="G28" s="33">
        <v>340.79655769586111</v>
      </c>
      <c r="H28" s="33">
        <v>338.55489274859542</v>
      </c>
      <c r="I28" s="33">
        <v>337.67382075173498</v>
      </c>
      <c r="J28" s="33">
        <v>337.02527941930981</v>
      </c>
      <c r="K28" s="33">
        <v>334.35822489706936</v>
      </c>
      <c r="L28" s="33">
        <v>338.9247765934885</v>
      </c>
      <c r="M28" s="33">
        <v>341.95416210967221</v>
      </c>
      <c r="N28" s="33">
        <v>342.5426538098672</v>
      </c>
      <c r="O28" s="33">
        <v>347.50761955717724</v>
      </c>
      <c r="P28" s="33">
        <v>348.67355496023686</v>
      </c>
      <c r="Q28" s="33">
        <v>352.3349928358989</v>
      </c>
      <c r="R28" s="33">
        <v>348.43604410685725</v>
      </c>
      <c r="S28" s="33">
        <v>352.0128991287537</v>
      </c>
      <c r="T28" s="33">
        <v>347.91356997510832</v>
      </c>
      <c r="U28" s="33">
        <v>347.31433032213806</v>
      </c>
      <c r="V28" s="33">
        <v>345.96603401735678</v>
      </c>
      <c r="W28" s="33">
        <v>340.55952192073426</v>
      </c>
      <c r="X28" s="33">
        <v>330.88643576052732</v>
      </c>
      <c r="Y28" s="33">
        <v>337.20230490783541</v>
      </c>
      <c r="Z28" s="33">
        <v>339.67687231514753</v>
      </c>
      <c r="AA28" s="34"/>
    </row>
    <row r="30" spans="1:27" x14ac:dyDescent="0.25">
      <c r="A30" t="s">
        <v>119</v>
      </c>
      <c r="B30" s="35">
        <f>AVERAGE(B27:AA27)</f>
        <v>232.9377739006612</v>
      </c>
    </row>
    <row r="31" spans="1:27" x14ac:dyDescent="0.25">
      <c r="A31" t="s">
        <v>118</v>
      </c>
      <c r="B31" s="35">
        <f>AVERAGE(B28:AA28)</f>
        <v>335.46691228140924</v>
      </c>
    </row>
  </sheetData>
  <conditionalFormatting sqref="A14 D14:AA14">
    <cfRule type="expression" dxfId="239" priority="43">
      <formula>TRUE</formula>
    </cfRule>
  </conditionalFormatting>
  <conditionalFormatting sqref="A16 D16:AA16">
    <cfRule type="expression" dxfId="238" priority="45">
      <formula>TRUE</formula>
    </cfRule>
  </conditionalFormatting>
  <conditionalFormatting sqref="A17:A20 D17:AA20">
    <cfRule type="notContainsBlanks" dxfId="237" priority="40">
      <formula>LEN(TRIM(A17))&gt;0</formula>
    </cfRule>
  </conditionalFormatting>
  <conditionalFormatting sqref="A20 D20:AA20">
    <cfRule type="expression" dxfId="236" priority="47">
      <formula>TRUE</formula>
    </cfRule>
  </conditionalFormatting>
  <conditionalFormatting sqref="A24 D24:AA24">
    <cfRule type="expression" dxfId="235" priority="51">
      <formula>TRUE</formula>
    </cfRule>
  </conditionalFormatting>
  <conditionalFormatting sqref="AA14">
    <cfRule type="expression" dxfId="234" priority="42">
      <formula>TRUE</formula>
    </cfRule>
  </conditionalFormatting>
  <conditionalFormatting sqref="AA16">
    <cfRule type="expression" dxfId="233" priority="44">
      <formula>TRUE</formula>
    </cfRule>
  </conditionalFormatting>
  <conditionalFormatting sqref="AA1">
    <cfRule type="expression" dxfId="232" priority="41">
      <formula>TRUE</formula>
    </cfRule>
  </conditionalFormatting>
  <conditionalFormatting sqref="AA20">
    <cfRule type="expression" dxfId="231" priority="46">
      <formula>TRUE</formula>
    </cfRule>
  </conditionalFormatting>
  <conditionalFormatting sqref="AA1:AA24">
    <cfRule type="expression" dxfId="230" priority="52">
      <formula>TRUE</formula>
    </cfRule>
  </conditionalFormatting>
  <conditionalFormatting sqref="AA24">
    <cfRule type="expression" dxfId="229" priority="50">
      <formula>TRUE</formula>
    </cfRule>
  </conditionalFormatting>
  <conditionalFormatting sqref="B14">
    <cfRule type="expression" dxfId="228" priority="30">
      <formula>TRUE</formula>
    </cfRule>
  </conditionalFormatting>
  <conditionalFormatting sqref="B16">
    <cfRule type="expression" dxfId="227" priority="32">
      <formula>TRUE</formula>
    </cfRule>
  </conditionalFormatting>
  <conditionalFormatting sqref="B17:B20">
    <cfRule type="notContainsBlanks" dxfId="226" priority="27">
      <formula>LEN(TRIM(B17))&gt;0</formula>
    </cfRule>
  </conditionalFormatting>
  <conditionalFormatting sqref="B20">
    <cfRule type="expression" dxfId="225" priority="34">
      <formula>TRUE</formula>
    </cfRule>
  </conditionalFormatting>
  <conditionalFormatting sqref="B24">
    <cfRule type="expression" dxfId="224" priority="38">
      <formula>TRUE</formula>
    </cfRule>
  </conditionalFormatting>
  <conditionalFormatting sqref="B14">
    <cfRule type="expression" dxfId="223" priority="29">
      <formula>TRUE</formula>
    </cfRule>
  </conditionalFormatting>
  <conditionalFormatting sqref="B16">
    <cfRule type="expression" dxfId="222" priority="31">
      <formula>TRUE</formula>
    </cfRule>
  </conditionalFormatting>
  <conditionalFormatting sqref="B1">
    <cfRule type="expression" dxfId="221" priority="28">
      <formula>TRUE</formula>
    </cfRule>
  </conditionalFormatting>
  <conditionalFormatting sqref="B20">
    <cfRule type="expression" dxfId="220" priority="33">
      <formula>TRUE</formula>
    </cfRule>
  </conditionalFormatting>
  <conditionalFormatting sqref="B1:B24">
    <cfRule type="expression" dxfId="219" priority="39">
      <formula>TRUE</formula>
    </cfRule>
  </conditionalFormatting>
  <conditionalFormatting sqref="B24">
    <cfRule type="expression" dxfId="218" priority="37">
      <formula>TRUE</formula>
    </cfRule>
  </conditionalFormatting>
  <conditionalFormatting sqref="C14">
    <cfRule type="expression" dxfId="217" priority="22">
      <formula>TRUE</formula>
    </cfRule>
  </conditionalFormatting>
  <conditionalFormatting sqref="C16">
    <cfRule type="expression" dxfId="216" priority="23">
      <formula>TRUE</formula>
    </cfRule>
  </conditionalFormatting>
  <conditionalFormatting sqref="C17:C20">
    <cfRule type="notContainsBlanks" dxfId="215" priority="21">
      <formula>LEN(TRIM(C17))&gt;0</formula>
    </cfRule>
  </conditionalFormatting>
  <conditionalFormatting sqref="C20">
    <cfRule type="expression" dxfId="214" priority="24">
      <formula>TRUE</formula>
    </cfRule>
  </conditionalFormatting>
  <conditionalFormatting sqref="C24">
    <cfRule type="expression" dxfId="213" priority="26">
      <formula>TRUE</formula>
    </cfRule>
  </conditionalFormatting>
  <conditionalFormatting sqref="B20">
    <cfRule type="expression" dxfId="212" priority="20">
      <formula>TRUE</formula>
    </cfRule>
  </conditionalFormatting>
  <conditionalFormatting sqref="B20">
    <cfRule type="expression" dxfId="211" priority="19">
      <formula>TRUE</formula>
    </cfRule>
  </conditionalFormatting>
  <conditionalFormatting sqref="D27:AA27">
    <cfRule type="notContainsBlanks" dxfId="17" priority="15">
      <formula>LEN(TRIM(D27))&gt;0</formula>
    </cfRule>
  </conditionalFormatting>
  <conditionalFormatting sqref="D27:AA27">
    <cfRule type="expression" dxfId="16" priority="17">
      <formula>TRUE</formula>
    </cfRule>
  </conditionalFormatting>
  <conditionalFormatting sqref="AA27">
    <cfRule type="expression" dxfId="15" priority="16">
      <formula>TRUE</formula>
    </cfRule>
  </conditionalFormatting>
  <conditionalFormatting sqref="AA27">
    <cfRule type="expression" dxfId="14" priority="18">
      <formula>TRUE</formula>
    </cfRule>
  </conditionalFormatting>
  <conditionalFormatting sqref="B27">
    <cfRule type="notContainsBlanks" dxfId="13" priority="11">
      <formula>LEN(TRIM(B27))&gt;0</formula>
    </cfRule>
  </conditionalFormatting>
  <conditionalFormatting sqref="B27">
    <cfRule type="expression" dxfId="12" priority="13">
      <formula>TRUE</formula>
    </cfRule>
  </conditionalFormatting>
  <conditionalFormatting sqref="B27">
    <cfRule type="expression" dxfId="11" priority="12">
      <formula>TRUE</formula>
    </cfRule>
  </conditionalFormatting>
  <conditionalFormatting sqref="B27">
    <cfRule type="expression" dxfId="10" priority="14">
      <formula>TRUE</formula>
    </cfRule>
  </conditionalFormatting>
  <conditionalFormatting sqref="C27">
    <cfRule type="notContainsBlanks" dxfId="9" priority="9">
      <formula>LEN(TRIM(C27))&gt;0</formula>
    </cfRule>
  </conditionalFormatting>
  <conditionalFormatting sqref="C27">
    <cfRule type="expression" dxfId="8" priority="10">
      <formula>TRUE</formula>
    </cfRule>
  </conditionalFormatting>
  <conditionalFormatting sqref="B27">
    <cfRule type="expression" dxfId="7" priority="8">
      <formula>TRUE</formula>
    </cfRule>
  </conditionalFormatting>
  <conditionalFormatting sqref="B27">
    <cfRule type="expression" dxfId="6" priority="7">
      <formula>TRUE</formula>
    </cfRule>
  </conditionalFormatting>
  <conditionalFormatting sqref="B28:Z28">
    <cfRule type="notContainsBlanks" dxfId="5" priority="1">
      <formula>LEN(TRIM(B28))&gt;0</formula>
    </cfRule>
  </conditionalFormatting>
  <conditionalFormatting sqref="B28:Z28">
    <cfRule type="expression" dxfId="4" priority="4">
      <formula>TRUE</formula>
    </cfRule>
  </conditionalFormatting>
  <conditionalFormatting sqref="B28">
    <cfRule type="expression" dxfId="3" priority="2">
      <formula>TRUE</formula>
    </cfRule>
  </conditionalFormatting>
  <conditionalFormatting sqref="B28">
    <cfRule type="expression" dxfId="2" priority="6">
      <formula>TRUE</formula>
    </cfRule>
  </conditionalFormatting>
  <conditionalFormatting sqref="Z28">
    <cfRule type="expression" dxfId="1" priority="3">
      <formula>TRUE</formula>
    </cfRule>
  </conditionalFormatting>
  <conditionalFormatting sqref="Z28">
    <cfRule type="expression" dxfId="0" priority="5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6633-26B7-4F43-B1A2-F2F46131A0D4}">
  <dimension ref="A1:Z24"/>
  <sheetViews>
    <sheetView workbookViewId="0">
      <selection activeCell="A20" sqref="A20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52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</row>
    <row r="2" spans="1:26" x14ac:dyDescent="0.25">
      <c r="A2" s="3" t="s">
        <v>44</v>
      </c>
      <c r="B2" s="3">
        <v>2023</v>
      </c>
      <c r="C2" s="3">
        <v>2024</v>
      </c>
      <c r="D2" s="3">
        <v>2025</v>
      </c>
      <c r="E2" s="3">
        <v>2026</v>
      </c>
      <c r="F2" s="3">
        <v>2027</v>
      </c>
      <c r="G2" s="3">
        <v>2028</v>
      </c>
      <c r="H2" s="3">
        <v>2029</v>
      </c>
      <c r="I2" s="3">
        <v>2030</v>
      </c>
      <c r="J2" s="3">
        <v>2031</v>
      </c>
      <c r="K2" s="3">
        <v>2032</v>
      </c>
      <c r="L2" s="3">
        <v>2033</v>
      </c>
      <c r="M2" s="3">
        <v>2034</v>
      </c>
      <c r="N2" s="3">
        <v>2035</v>
      </c>
      <c r="O2" s="3">
        <v>2036</v>
      </c>
      <c r="P2" s="3">
        <v>2037</v>
      </c>
      <c r="Q2" s="3">
        <v>2038</v>
      </c>
      <c r="R2" s="3">
        <v>2039</v>
      </c>
      <c r="S2" s="3">
        <v>2040</v>
      </c>
      <c r="T2" s="3">
        <v>2041</v>
      </c>
      <c r="U2" s="3">
        <v>2042</v>
      </c>
      <c r="V2" s="3">
        <v>2043</v>
      </c>
      <c r="W2" s="3">
        <v>2044</v>
      </c>
      <c r="X2" s="3">
        <v>2045</v>
      </c>
      <c r="Y2" s="3">
        <v>2046</v>
      </c>
      <c r="Z2" s="3">
        <v>2047</v>
      </c>
    </row>
    <row r="3" spans="1:26" x14ac:dyDescent="0.25">
      <c r="A3" s="3" t="s">
        <v>53</v>
      </c>
      <c r="B3" s="3">
        <v>190</v>
      </c>
      <c r="C3" s="3">
        <v>190</v>
      </c>
      <c r="D3" s="3">
        <v>190</v>
      </c>
      <c r="E3" s="3">
        <v>190</v>
      </c>
      <c r="F3" s="3">
        <v>190</v>
      </c>
      <c r="G3" s="3">
        <v>190</v>
      </c>
      <c r="H3" s="3">
        <v>190</v>
      </c>
      <c r="I3" s="3">
        <v>190</v>
      </c>
      <c r="J3" s="3">
        <v>190</v>
      </c>
      <c r="K3" s="3">
        <v>190</v>
      </c>
      <c r="L3" s="3">
        <v>190</v>
      </c>
      <c r="M3" s="3">
        <v>190</v>
      </c>
      <c r="N3" s="3">
        <v>190</v>
      </c>
      <c r="O3" s="3">
        <v>190</v>
      </c>
      <c r="P3" s="3">
        <v>190</v>
      </c>
      <c r="Q3" s="3">
        <v>190</v>
      </c>
      <c r="R3" s="3">
        <v>190</v>
      </c>
      <c r="S3" s="3">
        <v>190</v>
      </c>
      <c r="T3" s="3">
        <v>190</v>
      </c>
      <c r="U3" s="3">
        <v>190</v>
      </c>
      <c r="V3" s="3">
        <v>190</v>
      </c>
      <c r="W3" s="3">
        <v>190</v>
      </c>
      <c r="X3" s="3">
        <v>190</v>
      </c>
      <c r="Y3" s="3">
        <v>190</v>
      </c>
      <c r="Z3" s="3">
        <v>190</v>
      </c>
    </row>
    <row r="4" spans="1:26" x14ac:dyDescent="0.25">
      <c r="A4" s="3" t="s">
        <v>54</v>
      </c>
      <c r="B4" s="3">
        <v>2.038567386</v>
      </c>
      <c r="C4" s="3">
        <v>1.8750427759999999</v>
      </c>
      <c r="D4" s="3">
        <v>1.823525981</v>
      </c>
      <c r="E4" s="3">
        <v>1.7867271899999999</v>
      </c>
      <c r="F4" s="3">
        <v>1.7519921030000001</v>
      </c>
      <c r="G4" s="3">
        <v>1.716739477</v>
      </c>
      <c r="H4" s="3">
        <v>1.689323342</v>
      </c>
      <c r="I4" s="3">
        <v>1.663530408</v>
      </c>
      <c r="J4" s="3">
        <v>1.6349201849999999</v>
      </c>
      <c r="K4" s="3">
        <v>1.611591016</v>
      </c>
      <c r="L4" s="3">
        <v>1.5891892059999999</v>
      </c>
      <c r="M4" s="3">
        <v>1.5675896680000001</v>
      </c>
      <c r="N4" s="3">
        <v>1.5399602830000001</v>
      </c>
      <c r="O4" s="3">
        <v>1.534828321</v>
      </c>
      <c r="P4" s="3">
        <v>1.5150102430000001</v>
      </c>
      <c r="Q4" s="3">
        <v>1.4957015300000001</v>
      </c>
      <c r="R4" s="3">
        <v>1.4768560150000001</v>
      </c>
      <c r="S4" s="3">
        <v>1.4584346340000001</v>
      </c>
      <c r="T4" s="3">
        <v>1.440403901</v>
      </c>
      <c r="U4" s="3">
        <v>1.4552379600000001</v>
      </c>
      <c r="V4" s="3">
        <v>1.4375077860000001</v>
      </c>
      <c r="W4" s="3">
        <v>1.418820185</v>
      </c>
      <c r="X4" s="3">
        <v>1.4003755229999999</v>
      </c>
      <c r="Y4" s="3">
        <v>1.3821706410000001</v>
      </c>
      <c r="Z4" s="3">
        <v>1.3642024230000001</v>
      </c>
    </row>
    <row r="5" spans="1:26" x14ac:dyDescent="0.25">
      <c r="A5" s="14" t="s">
        <v>55</v>
      </c>
      <c r="B5" s="15">
        <f>SUM(Cunningham_High_2HR_LIMIT!B5,Cunningham_High_2HR_Reg_LIMIT!B5)</f>
        <v>-654820.17435300001</v>
      </c>
      <c r="C5" s="15">
        <f>SUM(Cunningham_High_2HR_LIMIT!C5,Cunningham_High_2HR_Reg_LIMIT!C5)</f>
        <v>-429315.418619</v>
      </c>
      <c r="D5" s="15">
        <f>SUM(Cunningham_High_2HR_LIMIT!D5,Cunningham_High_2HR_Reg_LIMIT!D5)</f>
        <v>-656324.06751900003</v>
      </c>
      <c r="E5" s="15">
        <f>SUM(Cunningham_High_2HR_LIMIT!E5,Cunningham_High_2HR_Reg_LIMIT!E5)</f>
        <v>-722157.62417900003</v>
      </c>
      <c r="F5" s="15">
        <f>SUM(Cunningham_High_2HR_LIMIT!F5,Cunningham_High_2HR_Reg_LIMIT!F5)</f>
        <v>-800086.63107200002</v>
      </c>
      <c r="G5" s="15">
        <f>SUM(Cunningham_High_2HR_LIMIT!G5,Cunningham_High_2HR_Reg_LIMIT!G5)</f>
        <v>-997443.8014</v>
      </c>
      <c r="H5" s="15">
        <f>SUM(Cunningham_High_2HR_LIMIT!H5,Cunningham_High_2HR_Reg_LIMIT!H5)</f>
        <v>-1170701.6837570001</v>
      </c>
      <c r="I5" s="15">
        <f>SUM(Cunningham_High_2HR_LIMIT!I5,Cunningham_High_2HR_Reg_LIMIT!I5)</f>
        <v>-1341038.5808289999</v>
      </c>
      <c r="J5" s="15">
        <f>SUM(Cunningham_High_2HR_LIMIT!J5,Cunningham_High_2HR_Reg_LIMIT!J5)</f>
        <v>-1384238.732971</v>
      </c>
      <c r="K5" s="15">
        <f>SUM(Cunningham_High_2HR_LIMIT!K5,Cunningham_High_2HR_Reg_LIMIT!K5)</f>
        <v>-1338265.4931290001</v>
      </c>
      <c r="L5" s="15">
        <f>SUM(Cunningham_High_2HR_LIMIT!L5,Cunningham_High_2HR_Reg_LIMIT!L5)</f>
        <v>-1323176.3685130002</v>
      </c>
      <c r="M5" s="15">
        <f>SUM(Cunningham_High_2HR_LIMIT!M5,Cunningham_High_2HR_Reg_LIMIT!M5)</f>
        <v>-1299466.4811840001</v>
      </c>
      <c r="N5" s="15">
        <f>SUM(Cunningham_High_2HR_LIMIT!N5,Cunningham_High_2HR_Reg_LIMIT!N5)</f>
        <v>-1191463.7880880001</v>
      </c>
      <c r="O5" s="15">
        <f>SUM(Cunningham_High_2HR_LIMIT!O5,Cunningham_High_2HR_Reg_LIMIT!O5)</f>
        <v>-1186452.6329590001</v>
      </c>
      <c r="P5" s="15">
        <f>SUM(Cunningham_High_2HR_LIMIT!P5,Cunningham_High_2HR_Reg_LIMIT!P5)</f>
        <v>-1050759.461289</v>
      </c>
      <c r="Q5" s="15">
        <f>SUM(Cunningham_High_2HR_LIMIT!Q5,Cunningham_High_2HR_Reg_LIMIT!Q5)</f>
        <v>-1010153.981928</v>
      </c>
      <c r="R5" s="15">
        <f>SUM(Cunningham_High_2HR_LIMIT!R5,Cunningham_High_2HR_Reg_LIMIT!R5)</f>
        <v>-873064.61132999987</v>
      </c>
      <c r="S5" s="15">
        <f>SUM(Cunningham_High_2HR_LIMIT!S5,Cunningham_High_2HR_Reg_LIMIT!S5)</f>
        <v>-923250.02308199985</v>
      </c>
      <c r="T5" s="15">
        <f>SUM(Cunningham_High_2HR_LIMIT!T5,Cunningham_High_2HR_Reg_LIMIT!T5)</f>
        <v>-665616.66368300002</v>
      </c>
      <c r="U5" s="15">
        <f>SUM(Cunningham_High_2HR_LIMIT!U5,Cunningham_High_2HR_Reg_LIMIT!U5)</f>
        <v>-531244.76564399991</v>
      </c>
      <c r="V5" s="15">
        <f>SUM(Cunningham_High_2HR_LIMIT!V5,Cunningham_High_2HR_Reg_LIMIT!V5)</f>
        <v>-476986.65095399995</v>
      </c>
      <c r="W5" s="15">
        <f>SUM(Cunningham_High_2HR_LIMIT!W5,Cunningham_High_2HR_Reg_LIMIT!W5)</f>
        <v>-252288.36115700001</v>
      </c>
      <c r="X5" s="15">
        <f>SUM(Cunningham_High_2HR_LIMIT!X5,Cunningham_High_2HR_Reg_LIMIT!X5)</f>
        <v>-70733.96358500002</v>
      </c>
      <c r="Y5" s="15">
        <f>SUM(Cunningham_High_2HR_LIMIT!Y5,Cunningham_High_2HR_Reg_LIMIT!Y5)</f>
        <v>-176881.33429300005</v>
      </c>
      <c r="Z5" s="15">
        <f>SUM(Cunningham_High_2HR_LIMIT!Z5,Cunningham_High_2HR_Reg_LIMIT!Z5)</f>
        <v>-18929.570786000011</v>
      </c>
    </row>
    <row r="6" spans="1:26" x14ac:dyDescent="0.25">
      <c r="A6" s="14" t="s">
        <v>56</v>
      </c>
      <c r="B6" s="15">
        <f>SUM(Cunningham_High_2HR_LIMIT!B6,Cunningham_High_2HR_Reg_LIMIT!B6)</f>
        <v>16966267.518063001</v>
      </c>
      <c r="C6" s="15">
        <f>SUM(Cunningham_High_2HR_LIMIT!C6,Cunningham_High_2HR_Reg_LIMIT!C6)</f>
        <v>20456842.246296</v>
      </c>
      <c r="D6" s="15">
        <f>SUM(Cunningham_High_2HR_LIMIT!D6,Cunningham_High_2HR_Reg_LIMIT!D6)</f>
        <v>26650208.659792997</v>
      </c>
      <c r="E6" s="15">
        <f>SUM(Cunningham_High_2HR_LIMIT!E6,Cunningham_High_2HR_Reg_LIMIT!E6)</f>
        <v>28960950.461481001</v>
      </c>
      <c r="F6" s="15">
        <f>SUM(Cunningham_High_2HR_LIMIT!F6,Cunningham_High_2HR_Reg_LIMIT!F6)</f>
        <v>27335584.828469999</v>
      </c>
      <c r="G6" s="15">
        <f>SUM(Cunningham_High_2HR_LIMIT!G6,Cunningham_High_2HR_Reg_LIMIT!G6)</f>
        <v>26204428.514269002</v>
      </c>
      <c r="H6" s="15">
        <f>SUM(Cunningham_High_2HR_LIMIT!H6,Cunningham_High_2HR_Reg_LIMIT!H6)</f>
        <v>24805596.802598</v>
      </c>
      <c r="I6" s="15">
        <f>SUM(Cunningham_High_2HR_LIMIT!I6,Cunningham_High_2HR_Reg_LIMIT!I6)</f>
        <v>22575217.364068002</v>
      </c>
      <c r="J6" s="15">
        <f>SUM(Cunningham_High_2HR_LIMIT!J6,Cunningham_High_2HR_Reg_LIMIT!J6)</f>
        <v>22704426.507771999</v>
      </c>
      <c r="K6" s="15">
        <f>SUM(Cunningham_High_2HR_LIMIT!K6,Cunningham_High_2HR_Reg_LIMIT!K6)</f>
        <v>22757142.546037</v>
      </c>
      <c r="L6" s="15">
        <f>SUM(Cunningham_High_2HR_LIMIT!L6,Cunningham_High_2HR_Reg_LIMIT!L6)</f>
        <v>23307805.085033998</v>
      </c>
      <c r="M6" s="15">
        <f>SUM(Cunningham_High_2HR_LIMIT!M6,Cunningham_High_2HR_Reg_LIMIT!M6)</f>
        <v>23662576.310645998</v>
      </c>
      <c r="N6" s="15">
        <f>SUM(Cunningham_High_2HR_LIMIT!N6,Cunningham_High_2HR_Reg_LIMIT!N6)</f>
        <v>24300343.841311999</v>
      </c>
      <c r="O6" s="15">
        <f>SUM(Cunningham_High_2HR_LIMIT!O6,Cunningham_High_2HR_Reg_LIMIT!O6)</f>
        <v>25175454.560107</v>
      </c>
      <c r="P6" s="15">
        <f>SUM(Cunningham_High_2HR_LIMIT!P6,Cunningham_High_2HR_Reg_LIMIT!P6)</f>
        <v>25086489.999244999</v>
      </c>
      <c r="Q6" s="15">
        <f>SUM(Cunningham_High_2HR_LIMIT!Q6,Cunningham_High_2HR_Reg_LIMIT!Q6)</f>
        <v>25667683.900784999</v>
      </c>
      <c r="R6" s="15">
        <f>SUM(Cunningham_High_2HR_LIMIT!R6,Cunningham_High_2HR_Reg_LIMIT!R6)</f>
        <v>25781138.682134002</v>
      </c>
      <c r="S6" s="15">
        <f>SUM(Cunningham_High_2HR_LIMIT!S6,Cunningham_High_2HR_Reg_LIMIT!S6)</f>
        <v>25535277.508384999</v>
      </c>
      <c r="T6" s="15">
        <f>SUM(Cunningham_High_2HR_LIMIT!T6,Cunningham_High_2HR_Reg_LIMIT!T6)</f>
        <v>25238334.123590998</v>
      </c>
      <c r="U6" s="15">
        <f>SUM(Cunningham_High_2HR_LIMIT!U6,Cunningham_High_2HR_Reg_LIMIT!U6)</f>
        <v>25408396.997356001</v>
      </c>
      <c r="V6" s="15">
        <f>SUM(Cunningham_High_2HR_LIMIT!V6,Cunningham_High_2HR_Reg_LIMIT!V6)</f>
        <v>25389251.539416</v>
      </c>
      <c r="W6" s="15">
        <f>SUM(Cunningham_High_2HR_LIMIT!W6,Cunningham_High_2HR_Reg_LIMIT!W6)</f>
        <v>24827758.370660998</v>
      </c>
      <c r="X6" s="15">
        <f>SUM(Cunningham_High_2HR_LIMIT!X6,Cunningham_High_2HR_Reg_LIMIT!X6)</f>
        <v>24804514.974434</v>
      </c>
      <c r="Y6" s="15">
        <f>SUM(Cunningham_High_2HR_LIMIT!Y6,Cunningham_High_2HR_Reg_LIMIT!Y6)</f>
        <v>24524732.782463998</v>
      </c>
      <c r="Z6" s="15">
        <f>SUM(Cunningham_High_2HR_LIMIT!Z6,Cunningham_High_2HR_Reg_LIMIT!Z6)</f>
        <v>25364981.703854002</v>
      </c>
    </row>
    <row r="7" spans="1:26" x14ac:dyDescent="0.25">
      <c r="A7" s="14" t="s">
        <v>57</v>
      </c>
      <c r="B7" s="15">
        <f>SUM(Cunningham_High_2HR_LIMIT!B7,Cunningham_High_2HR_Reg_LIMIT!B7)</f>
        <v>7551455.0320680011</v>
      </c>
      <c r="C7" s="15">
        <f>SUM(Cunningham_High_2HR_LIMIT!C7,Cunningham_High_2HR_Reg_LIMIT!C7)</f>
        <v>2219003.6852879999</v>
      </c>
      <c r="D7" s="15">
        <f>SUM(Cunningham_High_2HR_LIMIT!D7,Cunningham_High_2HR_Reg_LIMIT!D7)</f>
        <v>1311453.61002</v>
      </c>
      <c r="E7" s="15">
        <f>SUM(Cunningham_High_2HR_LIMIT!E7,Cunningham_High_2HR_Reg_LIMIT!E7)</f>
        <v>109140.35724</v>
      </c>
      <c r="F7" s="15">
        <f>SUM(Cunningham_High_2HR_LIMIT!F7,Cunningham_High_2HR_Reg_LIMIT!F7)</f>
        <v>142588.24129199999</v>
      </c>
      <c r="G7" s="15">
        <f>SUM(Cunningham_High_2HR_LIMIT!G7,Cunningham_High_2HR_Reg_LIMIT!G7)</f>
        <v>134961.56557199999</v>
      </c>
      <c r="H7" s="15">
        <f>SUM(Cunningham_High_2HR_LIMIT!H7,Cunningham_High_2HR_Reg_LIMIT!H7)</f>
        <v>119454.689916</v>
      </c>
      <c r="I7" s="15">
        <f>SUM(Cunningham_High_2HR_LIMIT!I7,Cunningham_High_2HR_Reg_LIMIT!I7)</f>
        <v>140076.14870399999</v>
      </c>
      <c r="J7" s="15">
        <f>SUM(Cunningham_High_2HR_LIMIT!J7,Cunningham_High_2HR_Reg_LIMIT!J7)</f>
        <v>143587.44810000001</v>
      </c>
      <c r="K7" s="15">
        <f>SUM(Cunningham_High_2HR_LIMIT!K7,Cunningham_High_2HR_Reg_LIMIT!K7)</f>
        <v>146088.86462400001</v>
      </c>
      <c r="L7" s="15">
        <f>SUM(Cunningham_High_2HR_LIMIT!L7,Cunningham_High_2HR_Reg_LIMIT!L7)</f>
        <v>120521.167908</v>
      </c>
      <c r="M7" s="15">
        <f>SUM(Cunningham_High_2HR_LIMIT!M7,Cunningham_High_2HR_Reg_LIMIT!M7)</f>
        <v>139684.60662000001</v>
      </c>
      <c r="N7" s="15">
        <f>SUM(Cunningham_High_2HR_LIMIT!N7,Cunningham_High_2HR_Reg_LIMIT!N7)</f>
        <v>128406.03198</v>
      </c>
      <c r="O7" s="15">
        <f>SUM(Cunningham_High_2HR_LIMIT!O7,Cunningham_High_2HR_Reg_LIMIT!O7)</f>
        <v>131135.79912000001</v>
      </c>
      <c r="P7" s="15">
        <f>SUM(Cunningham_High_2HR_LIMIT!P7,Cunningham_High_2HR_Reg_LIMIT!P7)</f>
        <v>142094.792724</v>
      </c>
      <c r="Q7" s="15">
        <f>SUM(Cunningham_High_2HR_LIMIT!Q7,Cunningham_High_2HR_Reg_LIMIT!Q7)</f>
        <v>104864.814468</v>
      </c>
      <c r="R7" s="15">
        <f>SUM(Cunningham_High_2HR_LIMIT!R7,Cunningham_High_2HR_Reg_LIMIT!R7)</f>
        <v>105270.054804</v>
      </c>
      <c r="S7" s="15">
        <f>SUM(Cunningham_High_2HR_LIMIT!S7,Cunningham_High_2HR_Reg_LIMIT!S7)</f>
        <v>96459.746615999989</v>
      </c>
      <c r="T7" s="15">
        <f>SUM(Cunningham_High_2HR_LIMIT!T7,Cunningham_High_2HR_Reg_LIMIT!T7)</f>
        <v>104452.251636</v>
      </c>
      <c r="U7" s="15">
        <f>SUM(Cunningham_High_2HR_LIMIT!U7,Cunningham_High_2HR_Reg_LIMIT!U7)</f>
        <v>81031.933103999996</v>
      </c>
      <c r="V7" s="15">
        <f>SUM(Cunningham_High_2HR_LIMIT!V7,Cunningham_High_2HR_Reg_LIMIT!V7)</f>
        <v>91122.201120000012</v>
      </c>
      <c r="W7" s="15">
        <f>SUM(Cunningham_High_2HR_LIMIT!W7,Cunningham_High_2HR_Reg_LIMIT!W7)</f>
        <v>94421.642628000001</v>
      </c>
      <c r="X7" s="15">
        <f>SUM(Cunningham_High_2HR_LIMIT!X7,Cunningham_High_2HR_Reg_LIMIT!X7)</f>
        <v>81754.620263999997</v>
      </c>
      <c r="Y7" s="15">
        <f>SUM(Cunningham_High_2HR_LIMIT!Y7,Cunningham_High_2HR_Reg_LIMIT!Y7)</f>
        <v>85565.059739999997</v>
      </c>
      <c r="Z7" s="15">
        <f>SUM(Cunningham_High_2HR_LIMIT!Z7,Cunningham_High_2HR_Reg_LIMIT!Z7)</f>
        <v>65720.119260000007</v>
      </c>
    </row>
    <row r="8" spans="1:26" x14ac:dyDescent="0.25">
      <c r="A8" s="14" t="s">
        <v>58</v>
      </c>
      <c r="B8" s="15">
        <f>SUM(Cunningham_High_2HR_LIMIT!B8,Cunningham_High_2HR_Reg_LIMIT!B8)</f>
        <v>4736289.4730280004</v>
      </c>
      <c r="C8" s="15">
        <f>SUM(Cunningham_High_2HR_LIMIT!C8,Cunningham_High_2HR_Reg_LIMIT!C8)</f>
        <v>2098942.3552919999</v>
      </c>
      <c r="D8" s="15">
        <f>SUM(Cunningham_High_2HR_LIMIT!D8,Cunningham_High_2HR_Reg_LIMIT!D8)</f>
        <v>317111.35016400012</v>
      </c>
      <c r="E8" s="15">
        <f>SUM(Cunningham_High_2HR_LIMIT!E8,Cunningham_High_2HR_Reg_LIMIT!E8)</f>
        <v>15171.524916</v>
      </c>
      <c r="F8" s="15">
        <f>SUM(Cunningham_High_2HR_LIMIT!F8,Cunningham_High_2HR_Reg_LIMIT!F8)</f>
        <v>15051.175068</v>
      </c>
      <c r="G8" s="15">
        <f>SUM(Cunningham_High_2HR_LIMIT!G8,Cunningham_High_2HR_Reg_LIMIT!G8)</f>
        <v>7829.7358200000008</v>
      </c>
      <c r="H8" s="15">
        <f>SUM(Cunningham_High_2HR_LIMIT!H8,Cunningham_High_2HR_Reg_LIMIT!H8)</f>
        <v>9253.9302120000011</v>
      </c>
      <c r="I8" s="15">
        <f>SUM(Cunningham_High_2HR_LIMIT!I8,Cunningham_High_2HR_Reg_LIMIT!I8)</f>
        <v>9203.6779440000009</v>
      </c>
      <c r="J8" s="15">
        <f>SUM(Cunningham_High_2HR_LIMIT!J8,Cunningham_High_2HR_Reg_LIMIT!J8)</f>
        <v>7928.5789080000004</v>
      </c>
      <c r="K8" s="15">
        <f>SUM(Cunningham_High_2HR_LIMIT!K8,Cunningham_High_2HR_Reg_LIMIT!K8)</f>
        <v>11018.069831999999</v>
      </c>
      <c r="L8" s="15">
        <f>SUM(Cunningham_High_2HR_LIMIT!L8,Cunningham_High_2HR_Reg_LIMIT!L8)</f>
        <v>11863.621343999999</v>
      </c>
      <c r="M8" s="15">
        <f>SUM(Cunningham_High_2HR_LIMIT!M8,Cunningham_High_2HR_Reg_LIMIT!M8)</f>
        <v>10811.89968</v>
      </c>
      <c r="N8" s="15">
        <f>SUM(Cunningham_High_2HR_LIMIT!N8,Cunningham_High_2HR_Reg_LIMIT!N8)</f>
        <v>8980.3150440000009</v>
      </c>
      <c r="O8" s="15">
        <f>SUM(Cunningham_High_2HR_LIMIT!O8,Cunningham_High_2HR_Reg_LIMIT!O8)</f>
        <v>14593.838196000001</v>
      </c>
      <c r="P8" s="15">
        <f>SUM(Cunningham_High_2HR_LIMIT!P8,Cunningham_High_2HR_Reg_LIMIT!P8)</f>
        <v>10560.930227999999</v>
      </c>
      <c r="Q8" s="15">
        <f>SUM(Cunningham_High_2HR_LIMIT!Q8,Cunningham_High_2HR_Reg_LIMIT!Q8)</f>
        <v>9152.2447560000001</v>
      </c>
      <c r="R8" s="15">
        <f>SUM(Cunningham_High_2HR_LIMIT!R8,Cunningham_High_2HR_Reg_LIMIT!R8)</f>
        <v>14851.600571999999</v>
      </c>
      <c r="S8" s="15">
        <f>SUM(Cunningham_High_2HR_LIMIT!S8,Cunningham_High_2HR_Reg_LIMIT!S8)</f>
        <v>14156.31516</v>
      </c>
      <c r="T8" s="15">
        <f>SUM(Cunningham_High_2HR_LIMIT!T8,Cunningham_High_2HR_Reg_LIMIT!T8)</f>
        <v>13628.022408000001</v>
      </c>
      <c r="U8" s="15">
        <f>SUM(Cunningham_High_2HR_LIMIT!U8,Cunningham_High_2HR_Reg_LIMIT!U8)</f>
        <v>13712.889888</v>
      </c>
      <c r="V8" s="15">
        <f>SUM(Cunningham_High_2HR_LIMIT!V8,Cunningham_High_2HR_Reg_LIMIT!V8)</f>
        <v>18837.502560000001</v>
      </c>
      <c r="W8" s="15">
        <f>SUM(Cunningham_High_2HR_LIMIT!W8,Cunningham_High_2HR_Reg_LIMIT!W8)</f>
        <v>18286.182420000001</v>
      </c>
      <c r="X8" s="15">
        <f>SUM(Cunningham_High_2HR_LIMIT!X8,Cunningham_High_2HR_Reg_LIMIT!X8)</f>
        <v>17517.689772000002</v>
      </c>
      <c r="Y8" s="15">
        <f>SUM(Cunningham_High_2HR_LIMIT!Y8,Cunningham_High_2HR_Reg_LIMIT!Y8)</f>
        <v>16367.674332000001</v>
      </c>
      <c r="Z8" s="15">
        <f>SUM(Cunningham_High_2HR_LIMIT!Z8,Cunningham_High_2HR_Reg_LIMIT!Z8)</f>
        <v>17060.623668</v>
      </c>
    </row>
    <row r="9" spans="1:26" x14ac:dyDescent="0.25">
      <c r="A9" s="14" t="s">
        <v>59</v>
      </c>
      <c r="B9" s="15">
        <f>SUM(Cunningham_High_2HR_LIMIT!B9,Cunningham_High_2HR_Reg_LIMIT!B9)</f>
        <v>0</v>
      </c>
      <c r="C9" s="15">
        <f>SUM(Cunningham_High_2HR_LIMIT!C9,Cunningham_High_2HR_Reg_LIMIT!C9)</f>
        <v>0</v>
      </c>
      <c r="D9" s="15">
        <f>SUM(Cunningham_High_2HR_LIMIT!D9,Cunningham_High_2HR_Reg_LIMIT!D9)</f>
        <v>0</v>
      </c>
      <c r="E9" s="15">
        <f>SUM(Cunningham_High_2HR_LIMIT!E9,Cunningham_High_2HR_Reg_LIMIT!E9)</f>
        <v>0</v>
      </c>
      <c r="F9" s="15">
        <f>SUM(Cunningham_High_2HR_LIMIT!F9,Cunningham_High_2HR_Reg_LIMIT!F9)</f>
        <v>0</v>
      </c>
      <c r="G9" s="15">
        <f>SUM(Cunningham_High_2HR_LIMIT!G9,Cunningham_High_2HR_Reg_LIMIT!G9)</f>
        <v>0</v>
      </c>
      <c r="H9" s="15">
        <f>SUM(Cunningham_High_2HR_LIMIT!H9,Cunningham_High_2HR_Reg_LIMIT!H9)</f>
        <v>0</v>
      </c>
      <c r="I9" s="15">
        <f>SUM(Cunningham_High_2HR_LIMIT!I9,Cunningham_High_2HR_Reg_LIMIT!I9)</f>
        <v>0</v>
      </c>
      <c r="J9" s="15">
        <f>SUM(Cunningham_High_2HR_LIMIT!J9,Cunningham_High_2HR_Reg_LIMIT!J9)</f>
        <v>0</v>
      </c>
      <c r="K9" s="15">
        <f>SUM(Cunningham_High_2HR_LIMIT!K9,Cunningham_High_2HR_Reg_LIMIT!K9)</f>
        <v>0</v>
      </c>
      <c r="L9" s="15">
        <f>SUM(Cunningham_High_2HR_LIMIT!L9,Cunningham_High_2HR_Reg_LIMIT!L9)</f>
        <v>0</v>
      </c>
      <c r="M9" s="15">
        <f>SUM(Cunningham_High_2HR_LIMIT!M9,Cunningham_High_2HR_Reg_LIMIT!M9)</f>
        <v>0</v>
      </c>
      <c r="N9" s="15">
        <f>SUM(Cunningham_High_2HR_LIMIT!N9,Cunningham_High_2HR_Reg_LIMIT!N9)</f>
        <v>0</v>
      </c>
      <c r="O9" s="15">
        <f>SUM(Cunningham_High_2HR_LIMIT!O9,Cunningham_High_2HR_Reg_LIMIT!O9)</f>
        <v>0</v>
      </c>
      <c r="P9" s="15">
        <f>SUM(Cunningham_High_2HR_LIMIT!P9,Cunningham_High_2HR_Reg_LIMIT!P9)</f>
        <v>0</v>
      </c>
      <c r="Q9" s="15">
        <f>SUM(Cunningham_High_2HR_LIMIT!Q9,Cunningham_High_2HR_Reg_LIMIT!Q9)</f>
        <v>0</v>
      </c>
      <c r="R9" s="15">
        <f>SUM(Cunningham_High_2HR_LIMIT!R9,Cunningham_High_2HR_Reg_LIMIT!R9)</f>
        <v>0</v>
      </c>
      <c r="S9" s="15">
        <f>SUM(Cunningham_High_2HR_LIMIT!S9,Cunningham_High_2HR_Reg_LIMIT!S9)</f>
        <v>0</v>
      </c>
      <c r="T9" s="15">
        <f>SUM(Cunningham_High_2HR_LIMIT!T9,Cunningham_High_2HR_Reg_LIMIT!T9)</f>
        <v>0</v>
      </c>
      <c r="U9" s="15">
        <f>SUM(Cunningham_High_2HR_LIMIT!U9,Cunningham_High_2HR_Reg_LIMIT!U9)</f>
        <v>0</v>
      </c>
      <c r="V9" s="15">
        <f>SUM(Cunningham_High_2HR_LIMIT!V9,Cunningham_High_2HR_Reg_LIMIT!V9)</f>
        <v>0</v>
      </c>
      <c r="W9" s="15">
        <f>SUM(Cunningham_High_2HR_LIMIT!W9,Cunningham_High_2HR_Reg_LIMIT!W9)</f>
        <v>0</v>
      </c>
      <c r="X9" s="15">
        <f>SUM(Cunningham_High_2HR_LIMIT!X9,Cunningham_High_2HR_Reg_LIMIT!X9)</f>
        <v>0</v>
      </c>
      <c r="Y9" s="15">
        <f>SUM(Cunningham_High_2HR_LIMIT!Y9,Cunningham_High_2HR_Reg_LIMIT!Y9)</f>
        <v>0</v>
      </c>
      <c r="Z9" s="15">
        <f>SUM(Cunningham_High_2HR_LIMIT!Z9,Cunningham_High_2HR_Reg_LIMIT!Z9)</f>
        <v>0</v>
      </c>
    </row>
    <row r="10" spans="1:26" x14ac:dyDescent="0.25">
      <c r="A10" s="14" t="s">
        <v>60</v>
      </c>
      <c r="B10" s="15">
        <f>SUM(Cunningham_High_2HR_LIMIT!B10,Cunningham_High_2HR_Reg_LIMIT!B10)</f>
        <v>21330898.680228002</v>
      </c>
      <c r="C10" s="15">
        <f>SUM(Cunningham_High_2HR_LIMIT!C10,Cunningham_High_2HR_Reg_LIMIT!C10)</f>
        <v>14724485.56092</v>
      </c>
      <c r="D10" s="15">
        <f>SUM(Cunningham_High_2HR_LIMIT!D10,Cunningham_High_2HR_Reg_LIMIT!D10)</f>
        <v>2407472.5265520001</v>
      </c>
      <c r="E10" s="15">
        <f>SUM(Cunningham_High_2HR_LIMIT!E10,Cunningham_High_2HR_Reg_LIMIT!E10)</f>
        <v>1293502.6142560001</v>
      </c>
      <c r="F10" s="15">
        <f>SUM(Cunningham_High_2HR_LIMIT!F10,Cunningham_High_2HR_Reg_LIMIT!F10)</f>
        <v>1108109.1225749999</v>
      </c>
      <c r="G10" s="15">
        <f>SUM(Cunningham_High_2HR_LIMIT!G10,Cunningham_High_2HR_Reg_LIMIT!G10)</f>
        <v>1165359.4961449997</v>
      </c>
      <c r="H10" s="15">
        <f>SUM(Cunningham_High_2HR_LIMIT!H10,Cunningham_High_2HR_Reg_LIMIT!H10)</f>
        <v>1109685.7820340004</v>
      </c>
      <c r="I10" s="15">
        <f>SUM(Cunningham_High_2HR_LIMIT!I10,Cunningham_High_2HR_Reg_LIMIT!I10)</f>
        <v>938430.80266499985</v>
      </c>
      <c r="J10" s="15">
        <f>SUM(Cunningham_High_2HR_LIMIT!J10,Cunningham_High_2HR_Reg_LIMIT!J10)</f>
        <v>947482.49047899991</v>
      </c>
      <c r="K10" s="15">
        <f>SUM(Cunningham_High_2HR_LIMIT!K10,Cunningham_High_2HR_Reg_LIMIT!K10)</f>
        <v>973441.377675</v>
      </c>
      <c r="L10" s="15">
        <f>SUM(Cunningham_High_2HR_LIMIT!L10,Cunningham_High_2HR_Reg_LIMIT!L10)</f>
        <v>1057275.4443349999</v>
      </c>
      <c r="M10" s="15">
        <f>SUM(Cunningham_High_2HR_LIMIT!M10,Cunningham_High_2HR_Reg_LIMIT!M10)</f>
        <v>1105048.067305</v>
      </c>
      <c r="N10" s="15">
        <f>SUM(Cunningham_High_2HR_LIMIT!N10,Cunningham_High_2HR_Reg_LIMIT!N10)</f>
        <v>1088390.1564819999</v>
      </c>
      <c r="O10" s="15">
        <f>SUM(Cunningham_High_2HR_LIMIT!O10,Cunningham_High_2HR_Reg_LIMIT!O10)</f>
        <v>1139709.8824820002</v>
      </c>
      <c r="P10" s="15">
        <f>SUM(Cunningham_High_2HR_LIMIT!P10,Cunningham_High_2HR_Reg_LIMIT!P10)</f>
        <v>1120048.7956619998</v>
      </c>
      <c r="Q10" s="15">
        <f>SUM(Cunningham_High_2HR_LIMIT!Q10,Cunningham_High_2HR_Reg_LIMIT!Q10)</f>
        <v>1160688.5848110002</v>
      </c>
      <c r="R10" s="15">
        <f>SUM(Cunningham_High_2HR_LIMIT!R10,Cunningham_High_2HR_Reg_LIMIT!R10)</f>
        <v>1152549.5556299998</v>
      </c>
      <c r="S10" s="15">
        <f>SUM(Cunningham_High_2HR_LIMIT!S10,Cunningham_High_2HR_Reg_LIMIT!S10)</f>
        <v>1090905.6288379999</v>
      </c>
      <c r="T10" s="15">
        <f>SUM(Cunningham_High_2HR_LIMIT!T10,Cunningham_High_2HR_Reg_LIMIT!T10)</f>
        <v>1170897.8360879999</v>
      </c>
      <c r="U10" s="15">
        <f>SUM(Cunningham_High_2HR_LIMIT!U10,Cunningham_High_2HR_Reg_LIMIT!U10)</f>
        <v>1125376.1376690001</v>
      </c>
      <c r="V10" s="15">
        <f>SUM(Cunningham_High_2HR_LIMIT!V10,Cunningham_High_2HR_Reg_LIMIT!V10)</f>
        <v>1186926.0986039999</v>
      </c>
      <c r="W10" s="15">
        <f>SUM(Cunningham_High_2HR_LIMIT!W10,Cunningham_High_2HR_Reg_LIMIT!W10)</f>
        <v>1142242.5383730005</v>
      </c>
      <c r="X10" s="15">
        <f>SUM(Cunningham_High_2HR_LIMIT!X10,Cunningham_High_2HR_Reg_LIMIT!X10)</f>
        <v>1098037.5200919998</v>
      </c>
      <c r="Y10" s="15">
        <f>SUM(Cunningham_High_2HR_LIMIT!Y10,Cunningham_High_2HR_Reg_LIMIT!Y10)</f>
        <v>1124679.4893469997</v>
      </c>
      <c r="Z10" s="15">
        <f>SUM(Cunningham_High_2HR_LIMIT!Z10,Cunningham_High_2HR_Reg_LIMIT!Z10)</f>
        <v>1123407.0259110001</v>
      </c>
    </row>
    <row r="11" spans="1:26" x14ac:dyDescent="0.25">
      <c r="A11" s="14" t="s">
        <v>61</v>
      </c>
      <c r="B11" s="15">
        <f>SUM(Cunningham_High_2HR_LIMIT!B11,Cunningham_High_2HR_Reg_LIMIT!B11)</f>
        <v>0</v>
      </c>
      <c r="C11" s="15">
        <f>SUM(Cunningham_High_2HR_LIMIT!C11,Cunningham_High_2HR_Reg_LIMIT!C11)</f>
        <v>0</v>
      </c>
      <c r="D11" s="15">
        <f>SUM(Cunningham_High_2HR_LIMIT!D11,Cunningham_High_2HR_Reg_LIMIT!D11)</f>
        <v>0</v>
      </c>
      <c r="E11" s="15">
        <f>SUM(Cunningham_High_2HR_LIMIT!E11,Cunningham_High_2HR_Reg_LIMIT!E11)</f>
        <v>0</v>
      </c>
      <c r="F11" s="15">
        <f>SUM(Cunningham_High_2HR_LIMIT!F11,Cunningham_High_2HR_Reg_LIMIT!F11)</f>
        <v>0</v>
      </c>
      <c r="G11" s="15">
        <f>SUM(Cunningham_High_2HR_LIMIT!G11,Cunningham_High_2HR_Reg_LIMIT!G11)</f>
        <v>0</v>
      </c>
      <c r="H11" s="15">
        <f>SUM(Cunningham_High_2HR_LIMIT!H11,Cunningham_High_2HR_Reg_LIMIT!H11)</f>
        <v>0</v>
      </c>
      <c r="I11" s="15">
        <f>SUM(Cunningham_High_2HR_LIMIT!I11,Cunningham_High_2HR_Reg_LIMIT!I11)</f>
        <v>0</v>
      </c>
      <c r="J11" s="15">
        <f>SUM(Cunningham_High_2HR_LIMIT!J11,Cunningham_High_2HR_Reg_LIMIT!J11)</f>
        <v>0</v>
      </c>
      <c r="K11" s="15">
        <f>SUM(Cunningham_High_2HR_LIMIT!K11,Cunningham_High_2HR_Reg_LIMIT!K11)</f>
        <v>0</v>
      </c>
      <c r="L11" s="15">
        <f>SUM(Cunningham_High_2HR_LIMIT!L11,Cunningham_High_2HR_Reg_LIMIT!L11)</f>
        <v>0</v>
      </c>
      <c r="M11" s="15">
        <f>SUM(Cunningham_High_2HR_LIMIT!M11,Cunningham_High_2HR_Reg_LIMIT!M11)</f>
        <v>0</v>
      </c>
      <c r="N11" s="15">
        <f>SUM(Cunningham_High_2HR_LIMIT!N11,Cunningham_High_2HR_Reg_LIMIT!N11)</f>
        <v>0</v>
      </c>
      <c r="O11" s="15">
        <f>SUM(Cunningham_High_2HR_LIMIT!O11,Cunningham_High_2HR_Reg_LIMIT!O11)</f>
        <v>0</v>
      </c>
      <c r="P11" s="15">
        <f>SUM(Cunningham_High_2HR_LIMIT!P11,Cunningham_High_2HR_Reg_LIMIT!P11)</f>
        <v>0</v>
      </c>
      <c r="Q11" s="15">
        <f>SUM(Cunningham_High_2HR_LIMIT!Q11,Cunningham_High_2HR_Reg_LIMIT!Q11)</f>
        <v>0</v>
      </c>
      <c r="R11" s="15">
        <f>SUM(Cunningham_High_2HR_LIMIT!R11,Cunningham_High_2HR_Reg_LIMIT!R11)</f>
        <v>0</v>
      </c>
      <c r="S11" s="15">
        <f>SUM(Cunningham_High_2HR_LIMIT!S11,Cunningham_High_2HR_Reg_LIMIT!S11)</f>
        <v>0</v>
      </c>
      <c r="T11" s="15">
        <f>SUM(Cunningham_High_2HR_LIMIT!T11,Cunningham_High_2HR_Reg_LIMIT!T11)</f>
        <v>0</v>
      </c>
      <c r="U11" s="15">
        <f>SUM(Cunningham_High_2HR_LIMIT!U11,Cunningham_High_2HR_Reg_LIMIT!U11)</f>
        <v>0</v>
      </c>
      <c r="V11" s="15">
        <f>SUM(Cunningham_High_2HR_LIMIT!V11,Cunningham_High_2HR_Reg_LIMIT!V11)</f>
        <v>0</v>
      </c>
      <c r="W11" s="15">
        <f>SUM(Cunningham_High_2HR_LIMIT!W11,Cunningham_High_2HR_Reg_LIMIT!W11)</f>
        <v>0</v>
      </c>
      <c r="X11" s="15">
        <f>SUM(Cunningham_High_2HR_LIMIT!X11,Cunningham_High_2HR_Reg_LIMIT!X11)</f>
        <v>0</v>
      </c>
      <c r="Y11" s="15">
        <f>SUM(Cunningham_High_2HR_LIMIT!Y11,Cunningham_High_2HR_Reg_LIMIT!Y11)</f>
        <v>0</v>
      </c>
      <c r="Z11" s="15">
        <f>SUM(Cunningham_High_2HR_LIMIT!Z11,Cunningham_High_2HR_Reg_LIMIT!Z11)</f>
        <v>0</v>
      </c>
    </row>
    <row r="12" spans="1:26" x14ac:dyDescent="0.25">
      <c r="A12" s="14" t="s">
        <v>62</v>
      </c>
      <c r="B12" s="15">
        <f>SUM(Cunningham_High_2HR_LIMIT!B12,Cunningham_High_2HR_Reg_LIMIT!B12)</f>
        <v>304875.80969999998</v>
      </c>
      <c r="C12" s="15">
        <f>SUM(Cunningham_High_2HR_LIMIT!C12,Cunningham_High_2HR_Reg_LIMIT!C12)</f>
        <v>163351.78620500001</v>
      </c>
      <c r="D12" s="15">
        <f>SUM(Cunningham_High_2HR_LIMIT!D12,Cunningham_High_2HR_Reg_LIMIT!D12)</f>
        <v>964581.69049000007</v>
      </c>
      <c r="E12" s="15">
        <f>SUM(Cunningham_High_2HR_LIMIT!E12,Cunningham_High_2HR_Reg_LIMIT!E12)</f>
        <v>872380.91659599985</v>
      </c>
      <c r="F12" s="15">
        <f>SUM(Cunningham_High_2HR_LIMIT!F12,Cunningham_High_2HR_Reg_LIMIT!F12)</f>
        <v>930520.86935300007</v>
      </c>
      <c r="G12" s="15">
        <f>SUM(Cunningham_High_2HR_LIMIT!G12,Cunningham_High_2HR_Reg_LIMIT!G12)</f>
        <v>1035063.054737</v>
      </c>
      <c r="H12" s="15">
        <f>SUM(Cunningham_High_2HR_LIMIT!H12,Cunningham_High_2HR_Reg_LIMIT!H12)</f>
        <v>1040298.9176019999</v>
      </c>
      <c r="I12" s="15">
        <f>SUM(Cunningham_High_2HR_LIMIT!I12,Cunningham_High_2HR_Reg_LIMIT!I12)</f>
        <v>1247808.2578060001</v>
      </c>
      <c r="J12" s="15">
        <f>SUM(Cunningham_High_2HR_LIMIT!J12,Cunningham_High_2HR_Reg_LIMIT!J12)</f>
        <v>1132625.2448209999</v>
      </c>
      <c r="K12" s="15">
        <f>SUM(Cunningham_High_2HR_LIMIT!K12,Cunningham_High_2HR_Reg_LIMIT!K12)</f>
        <v>1071482.1100300001</v>
      </c>
      <c r="L12" s="15">
        <f>SUM(Cunningham_High_2HR_LIMIT!L12,Cunningham_High_2HR_Reg_LIMIT!L12)</f>
        <v>1067602.937683</v>
      </c>
      <c r="M12" s="15">
        <f>SUM(Cunningham_High_2HR_LIMIT!M12,Cunningham_High_2HR_Reg_LIMIT!M12)</f>
        <v>1037295.163556</v>
      </c>
      <c r="N12" s="15">
        <f>SUM(Cunningham_High_2HR_LIMIT!N12,Cunningham_High_2HR_Reg_LIMIT!N12)</f>
        <v>921090.77228099992</v>
      </c>
      <c r="O12" s="15">
        <f>SUM(Cunningham_High_2HR_LIMIT!O12,Cunningham_High_2HR_Reg_LIMIT!O12)</f>
        <v>860488.278483</v>
      </c>
      <c r="P12" s="15">
        <f>SUM(Cunningham_High_2HR_LIMIT!P12,Cunningham_High_2HR_Reg_LIMIT!P12)</f>
        <v>920496.87050600001</v>
      </c>
      <c r="Q12" s="15">
        <f>SUM(Cunningham_High_2HR_LIMIT!Q12,Cunningham_High_2HR_Reg_LIMIT!Q12)</f>
        <v>832243.76494899997</v>
      </c>
      <c r="R12" s="15">
        <f>SUM(Cunningham_High_2HR_LIMIT!R12,Cunningham_High_2HR_Reg_LIMIT!R12)</f>
        <v>731083.88504099997</v>
      </c>
      <c r="S12" s="15">
        <f>SUM(Cunningham_High_2HR_LIMIT!S12,Cunningham_High_2HR_Reg_LIMIT!S12)</f>
        <v>729405.43619699986</v>
      </c>
      <c r="T12" s="15">
        <f>SUM(Cunningham_High_2HR_LIMIT!T12,Cunningham_High_2HR_Reg_LIMIT!T12)</f>
        <v>695022.45435800008</v>
      </c>
      <c r="U12" s="15">
        <f>SUM(Cunningham_High_2HR_LIMIT!U12,Cunningham_High_2HR_Reg_LIMIT!U12)</f>
        <v>647796.37409100006</v>
      </c>
      <c r="V12" s="15">
        <f>SUM(Cunningham_High_2HR_LIMIT!V12,Cunningham_High_2HR_Reg_LIMIT!V12)</f>
        <v>581959.80926600005</v>
      </c>
      <c r="W12" s="15">
        <f>SUM(Cunningham_High_2HR_LIMIT!W12,Cunningham_High_2HR_Reg_LIMIT!W12)</f>
        <v>545067.05868400005</v>
      </c>
      <c r="X12" s="15">
        <f>SUM(Cunningham_High_2HR_LIMIT!X12,Cunningham_High_2HR_Reg_LIMIT!X12)</f>
        <v>494617.81876800011</v>
      </c>
      <c r="Y12" s="15">
        <f>SUM(Cunningham_High_2HR_LIMIT!Y12,Cunningham_High_2HR_Reg_LIMIT!Y12)</f>
        <v>487416.23362599988</v>
      </c>
      <c r="Z12" s="15">
        <f>SUM(Cunningham_High_2HR_LIMIT!Z12,Cunningham_High_2HR_Reg_LIMIT!Z12)</f>
        <v>446697.013989</v>
      </c>
    </row>
    <row r="13" spans="1:26" x14ac:dyDescent="0.25">
      <c r="A13" s="14" t="s">
        <v>63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106</v>
      </c>
      <c r="B15" s="15">
        <f>SUM(Cunningham_High_2HR_LIMIT!B15,Cunningham_High_2HR_Reg_LIMIT!B15)</f>
        <v>0</v>
      </c>
      <c r="C15" s="15">
        <f>SUM(Cunningham_High_2HR_LIMIT!C15,Cunningham_High_2HR_Reg_LIMIT!C15)</f>
        <v>794200</v>
      </c>
      <c r="D15" s="15">
        <f>SUM(Cunningham_High_2HR_LIMIT!D15,Cunningham_High_2HR_Reg_LIMIT!D15)</f>
        <v>1449976.6837921496</v>
      </c>
      <c r="E15" s="15">
        <f>SUM(Cunningham_High_2HR_LIMIT!E15,Cunningham_High_2HR_Reg_LIMIT!E15)</f>
        <v>1627898.0415052501</v>
      </c>
      <c r="F15" s="15">
        <f>SUM(Cunningham_High_2HR_LIMIT!F15,Cunningham_High_2HR_Reg_LIMIT!F15)</f>
        <v>1602496.6754772058</v>
      </c>
      <c r="G15" s="15">
        <f>SUM(Cunningham_High_2HR_LIMIT!G15,Cunningham_High_2HR_Reg_LIMIT!G15)</f>
        <v>1623870.7617123718</v>
      </c>
      <c r="H15" s="15">
        <f>SUM(Cunningham_High_2HR_LIMIT!H15,Cunningham_High_2HR_Reg_LIMIT!H15)</f>
        <v>1644346.3661739002</v>
      </c>
      <c r="I15" s="15">
        <f>SUM(Cunningham_High_2HR_LIMIT!I15,Cunningham_High_2HR_Reg_LIMIT!I15)</f>
        <v>1403192.9679531036</v>
      </c>
      <c r="J15" s="15">
        <f>SUM(Cunningham_High_2HR_LIMIT!J15,Cunningham_High_2HR_Reg_LIMIT!J15)</f>
        <v>1189507.7285130597</v>
      </c>
      <c r="K15" s="15">
        <f>SUM(Cunningham_High_2HR_LIMIT!K15,Cunningham_High_2HR_Reg_LIMIT!K15)</f>
        <v>991391.48330006399</v>
      </c>
      <c r="L15" s="15">
        <f>SUM(Cunningham_High_2HR_LIMIT!L15,Cunningham_High_2HR_Reg_LIMIT!L15)</f>
        <v>800234.42283237586</v>
      </c>
      <c r="M15" s="15">
        <f>SUM(Cunningham_High_2HR_LIMIT!M15,Cunningham_High_2HR_Reg_LIMIT!M15)</f>
        <v>615540.77833197615</v>
      </c>
      <c r="N15" s="15">
        <f>SUM(Cunningham_High_2HR_LIMIT!N15,Cunningham_High_2HR_Reg_LIMIT!N15)</f>
        <v>431319.19413983409</v>
      </c>
      <c r="O15" s="15">
        <f>SUM(Cunningham_High_2HR_LIMIT!O15,Cunningham_High_2HR_Reg_LIMIT!O15)</f>
        <v>0</v>
      </c>
      <c r="P15" s="15">
        <f>SUM(Cunningham_High_2HR_LIMIT!P15,Cunningham_High_2HR_Reg_LIMIT!P15)</f>
        <v>0</v>
      </c>
      <c r="Q15" s="15">
        <f>SUM(Cunningham_High_2HR_LIMIT!Q15,Cunningham_High_2HR_Reg_LIMIT!Q15)</f>
        <v>0</v>
      </c>
      <c r="R15" s="15">
        <f>SUM(Cunningham_High_2HR_LIMIT!R15,Cunningham_High_2HR_Reg_LIMIT!R15)</f>
        <v>0</v>
      </c>
      <c r="S15" s="15">
        <f>SUM(Cunningham_High_2HR_LIMIT!S15,Cunningham_High_2HR_Reg_LIMIT!S15)</f>
        <v>0</v>
      </c>
      <c r="T15" s="15">
        <f>SUM(Cunningham_High_2HR_LIMIT!T15,Cunningham_High_2HR_Reg_LIMIT!T15)</f>
        <v>0</v>
      </c>
      <c r="U15" s="15">
        <f>SUM(Cunningham_High_2HR_LIMIT!U15,Cunningham_High_2HR_Reg_LIMIT!U15)</f>
        <v>0</v>
      </c>
      <c r="V15" s="15">
        <f>SUM(Cunningham_High_2HR_LIMIT!V15,Cunningham_High_2HR_Reg_LIMIT!V15)</f>
        <v>0</v>
      </c>
      <c r="W15" s="15">
        <f>SUM(Cunningham_High_2HR_LIMIT!W15,Cunningham_High_2HR_Reg_LIMIT!W15)</f>
        <v>0</v>
      </c>
      <c r="X15" s="15">
        <f>SUM(Cunningham_High_2HR_LIMIT!X15,Cunningham_High_2HR_Reg_LIMIT!X15)</f>
        <v>0</v>
      </c>
      <c r="Y15" s="15">
        <f>SUM(Cunningham_High_2HR_LIMIT!Y15,Cunningham_High_2HR_Reg_LIMIT!Y15)</f>
        <v>0</v>
      </c>
      <c r="Z15" s="15">
        <f>SUM(Cunningham_High_2HR_LIMIT!Z15,Cunningham_High_2HR_Reg_LIMIT!Z15)</f>
        <v>0</v>
      </c>
    </row>
    <row r="16" spans="1:26" x14ac:dyDescent="0.25">
      <c r="A16" s="14" t="s">
        <v>65</v>
      </c>
      <c r="B16" s="15">
        <f>SUM(Cunningham_High_2HR_LIMIT!B16,Cunningham_High_2HR_Reg_LIMIT!B16)</f>
        <v>4116080.7589422371</v>
      </c>
      <c r="C16" s="15">
        <f>SUM(Cunningham_High_2HR_LIMIT!C16,Cunningham_High_2HR_Reg_LIMIT!C16)</f>
        <v>4567137.3473673984</v>
      </c>
      <c r="D16" s="15">
        <f>SUM(Cunningham_High_2HR_LIMIT!D16,Cunningham_High_2HR_Reg_LIMIT!D16)</f>
        <v>5134371.8089713007</v>
      </c>
      <c r="E16" s="15">
        <f>SUM(Cunningham_High_2HR_LIMIT!E16,Cunningham_High_2HR_Reg_LIMIT!E16)</f>
        <v>5546436.7577046882</v>
      </c>
      <c r="F16" s="15">
        <f>SUM(Cunningham_High_2HR_LIMIT!F16,Cunningham_High_2HR_Reg_LIMIT!F16)</f>
        <v>5124945.9884644672</v>
      </c>
      <c r="G16" s="15">
        <f>SUM(Cunningham_High_2HR_LIMIT!G16,Cunningham_High_2HR_Reg_LIMIT!G16)</f>
        <v>4872616.6475335499</v>
      </c>
      <c r="H16" s="15">
        <f>SUM(Cunningham_High_2HR_LIMIT!H16,Cunningham_High_2HR_Reg_LIMIT!H16)</f>
        <v>4488558.4158971906</v>
      </c>
      <c r="I16" s="15">
        <f>SUM(Cunningham_High_2HR_LIMIT!I16,Cunningham_High_2HR_Reg_LIMIT!I16)</f>
        <v>3986341.8574357796</v>
      </c>
      <c r="J16" s="15">
        <f>SUM(Cunningham_High_2HR_LIMIT!J16,Cunningham_High_2HR_Reg_LIMIT!J16)</f>
        <v>4017831.214138675</v>
      </c>
      <c r="K16" s="15">
        <f>SUM(Cunningham_High_2HR_LIMIT!K16,Cunningham_High_2HR_Reg_LIMIT!K16)</f>
        <v>4054399.4138351241</v>
      </c>
      <c r="L16" s="15">
        <f>SUM(Cunningham_High_2HR_LIMIT!L16,Cunningham_High_2HR_Reg_LIMIT!L16)</f>
        <v>4178284.9740654342</v>
      </c>
      <c r="M16" s="15">
        <f>SUM(Cunningham_High_2HR_LIMIT!M16,Cunningham_High_2HR_Reg_LIMIT!M16)</f>
        <v>4268684.1357292701</v>
      </c>
      <c r="N16" s="15">
        <f>SUM(Cunningham_High_2HR_LIMIT!N16,Cunningham_High_2HR_Reg_LIMIT!N16)</f>
        <v>4434390.5413045669</v>
      </c>
      <c r="O16" s="15">
        <f>SUM(Cunningham_High_2HR_LIMIT!O16,Cunningham_High_2HR_Reg_LIMIT!O16)</f>
        <v>4577003.9577674605</v>
      </c>
      <c r="P16" s="15">
        <f>SUM(Cunningham_High_2HR_LIMIT!P16,Cunningham_High_2HR_Reg_LIMIT!P16)</f>
        <v>4662884.7887195442</v>
      </c>
      <c r="Q16" s="15">
        <f>SUM(Cunningham_High_2HR_LIMIT!Q16,Cunningham_High_2HR_Reg_LIMIT!Q16)</f>
        <v>4754148.6027665325</v>
      </c>
      <c r="R16" s="15">
        <f>SUM(Cunningham_High_2HR_LIMIT!R16,Cunningham_High_2HR_Reg_LIMIT!R16)</f>
        <v>4846274.8982280847</v>
      </c>
      <c r="S16" s="15">
        <f>SUM(Cunningham_High_2HR_LIMIT!S16,Cunningham_High_2HR_Reg_LIMIT!S16)</f>
        <v>4816724.3627061099</v>
      </c>
      <c r="T16" s="15">
        <f>SUM(Cunningham_High_2HR_LIMIT!T16,Cunningham_High_2HR_Reg_LIMIT!T16)</f>
        <v>4830222.3461287543</v>
      </c>
      <c r="U16" s="15">
        <f>SUM(Cunningham_High_2HR_LIMIT!U16,Cunningham_High_2HR_Reg_LIMIT!U16)</f>
        <v>4906643.6507392544</v>
      </c>
      <c r="V16" s="15">
        <f>SUM(Cunningham_High_2HR_LIMIT!V16,Cunningham_High_2HR_Reg_LIMIT!V16)</f>
        <v>4932865.2839203253</v>
      </c>
      <c r="W16" s="15">
        <f>SUM(Cunningham_High_2HR_LIMIT!W16,Cunningham_High_2HR_Reg_LIMIT!W16)</f>
        <v>4885391.3514864556</v>
      </c>
      <c r="X16" s="15">
        <f>SUM(Cunningham_High_2HR_LIMIT!X16,Cunningham_High_2HR_Reg_LIMIT!X16)</f>
        <v>4951825.035123134</v>
      </c>
      <c r="Y16" s="15">
        <f>SUM(Cunningham_High_2HR_LIMIT!Y16,Cunningham_High_2HR_Reg_LIMIT!Y16)</f>
        <v>4841004.368587737</v>
      </c>
      <c r="Z16" s="15">
        <f>SUM(Cunningham_High_2HR_LIMIT!Z16,Cunningham_High_2HR_Reg_LIMIT!Z16)</f>
        <v>5116370.3653040612</v>
      </c>
    </row>
    <row r="17" spans="1:26" x14ac:dyDescent="0.25">
      <c r="A17" s="14" t="s">
        <v>4</v>
      </c>
      <c r="B17" s="15">
        <f t="shared" ref="B17:Z17" si="0">SUM(B5:B16)</f>
        <v>54351047.09767624</v>
      </c>
      <c r="C17" s="15">
        <f t="shared" si="0"/>
        <v>44594647.562749401</v>
      </c>
      <c r="D17" s="15">
        <f t="shared" si="0"/>
        <v>37578852.262263447</v>
      </c>
      <c r="E17" s="15">
        <f t="shared" si="0"/>
        <v>37703323.049519941</v>
      </c>
      <c r="F17" s="15">
        <f t="shared" si="0"/>
        <v>35459210.269627675</v>
      </c>
      <c r="G17" s="15">
        <f t="shared" si="0"/>
        <v>34046685.974388927</v>
      </c>
      <c r="H17" s="15">
        <f t="shared" si="0"/>
        <v>32046493.220676091</v>
      </c>
      <c r="I17" s="15">
        <f t="shared" si="0"/>
        <v>28959232.495746888</v>
      </c>
      <c r="J17" s="15">
        <f t="shared" si="0"/>
        <v>28759150.479760733</v>
      </c>
      <c r="K17" s="15">
        <f t="shared" si="0"/>
        <v>28666698.372204188</v>
      </c>
      <c r="L17" s="15">
        <f t="shared" si="0"/>
        <v>29220411.284688812</v>
      </c>
      <c r="M17" s="15">
        <f t="shared" si="0"/>
        <v>29540174.480684243</v>
      </c>
      <c r="N17" s="15">
        <f t="shared" si="0"/>
        <v>30121457.064455397</v>
      </c>
      <c r="O17" s="15">
        <f t="shared" si="0"/>
        <v>30711933.683196459</v>
      </c>
      <c r="P17" s="15">
        <f t="shared" si="0"/>
        <v>30891816.715795539</v>
      </c>
      <c r="Q17" s="15">
        <f t="shared" si="0"/>
        <v>31518627.930607531</v>
      </c>
      <c r="R17" s="15">
        <f t="shared" si="0"/>
        <v>31758104.065079086</v>
      </c>
      <c r="S17" s="15">
        <f t="shared" si="0"/>
        <v>31359678.974820107</v>
      </c>
      <c r="T17" s="15">
        <f t="shared" si="0"/>
        <v>31386940.37052675</v>
      </c>
      <c r="U17" s="15">
        <f t="shared" si="0"/>
        <v>31651713.217203259</v>
      </c>
      <c r="V17" s="15">
        <f t="shared" si="0"/>
        <v>31723975.783932328</v>
      </c>
      <c r="W17" s="15">
        <f t="shared" si="0"/>
        <v>31260878.783095453</v>
      </c>
      <c r="X17" s="15">
        <f t="shared" si="0"/>
        <v>31377533.694868132</v>
      </c>
      <c r="Y17" s="15">
        <f t="shared" si="0"/>
        <v>30902884.273803733</v>
      </c>
      <c r="Z17" s="15">
        <f t="shared" si="0"/>
        <v>32115307.281200062</v>
      </c>
    </row>
    <row r="18" spans="1:26" x14ac:dyDescent="0.25">
      <c r="A18" s="14" t="s">
        <v>7</v>
      </c>
      <c r="B18" s="15">
        <f t="shared" ref="B18:Z18" si="1">B17/B3/1000</f>
        <v>286.05814261934864</v>
      </c>
      <c r="C18" s="15">
        <f t="shared" si="1"/>
        <v>234.70867138289159</v>
      </c>
      <c r="D18" s="15">
        <f t="shared" si="1"/>
        <v>197.7834329592813</v>
      </c>
      <c r="E18" s="15">
        <f t="shared" si="1"/>
        <v>198.43854236589442</v>
      </c>
      <c r="F18" s="15">
        <f t="shared" si="1"/>
        <v>186.6274224717246</v>
      </c>
      <c r="G18" s="15">
        <f t="shared" si="1"/>
        <v>179.19308407573121</v>
      </c>
      <c r="H18" s="15">
        <f t="shared" si="1"/>
        <v>168.66575379303205</v>
      </c>
      <c r="I18" s="15">
        <f t="shared" si="1"/>
        <v>152.41701313550993</v>
      </c>
      <c r="J18" s="15">
        <f t="shared" si="1"/>
        <v>151.36394989347755</v>
      </c>
      <c r="K18" s="15">
        <f t="shared" si="1"/>
        <v>150.87735985370625</v>
      </c>
      <c r="L18" s="15">
        <f t="shared" si="1"/>
        <v>153.79163834046744</v>
      </c>
      <c r="M18" s="15">
        <f t="shared" si="1"/>
        <v>155.47460252991706</v>
      </c>
      <c r="N18" s="15">
        <f t="shared" si="1"/>
        <v>158.53398454976525</v>
      </c>
      <c r="O18" s="15">
        <f t="shared" si="1"/>
        <v>161.64175622734979</v>
      </c>
      <c r="P18" s="15">
        <f t="shared" si="1"/>
        <v>162.58850903050285</v>
      </c>
      <c r="Q18" s="15">
        <f t="shared" si="1"/>
        <v>165.88751542425015</v>
      </c>
      <c r="R18" s="15">
        <f t="shared" si="1"/>
        <v>167.14791613199517</v>
      </c>
      <c r="S18" s="15">
        <f t="shared" si="1"/>
        <v>165.05094197273741</v>
      </c>
      <c r="T18" s="15">
        <f t="shared" si="1"/>
        <v>165.19442300277234</v>
      </c>
      <c r="U18" s="15">
        <f t="shared" si="1"/>
        <v>166.5879643010698</v>
      </c>
      <c r="V18" s="15">
        <f t="shared" si="1"/>
        <v>166.96829359964383</v>
      </c>
      <c r="W18" s="15">
        <f t="shared" si="1"/>
        <v>164.53094096366027</v>
      </c>
      <c r="X18" s="15">
        <f t="shared" si="1"/>
        <v>165.14491418351651</v>
      </c>
      <c r="Y18" s="15">
        <f t="shared" si="1"/>
        <v>162.64675933580912</v>
      </c>
      <c r="Z18" s="15">
        <f t="shared" si="1"/>
        <v>169.0279330589477</v>
      </c>
    </row>
    <row r="19" spans="1:26" x14ac:dyDescent="0.25">
      <c r="A19" s="14" t="s">
        <v>8</v>
      </c>
      <c r="B19" s="15">
        <f>B18/B4</f>
        <v>140.32312327955032</v>
      </c>
      <c r="C19" s="15">
        <f>C18/B4</f>
        <v>115.13412457923606</v>
      </c>
      <c r="D19" s="15">
        <f>D18/B4</f>
        <v>97.020797211596957</v>
      </c>
      <c r="E19" s="15">
        <f>E18/B4</f>
        <v>97.342154950915329</v>
      </c>
      <c r="F19" s="15">
        <f>F18/B4</f>
        <v>91.548321509213338</v>
      </c>
      <c r="G19" s="15">
        <f>G18/B4</f>
        <v>87.901476942264395</v>
      </c>
      <c r="H19" s="15">
        <f>H18/B4</f>
        <v>82.737394383602705</v>
      </c>
      <c r="I19" s="15">
        <f>I18/B4</f>
        <v>74.766727939554087</v>
      </c>
      <c r="J19" s="15">
        <f>J18/B4</f>
        <v>74.250157700441875</v>
      </c>
      <c r="K19" s="15">
        <f>K18/B4</f>
        <v>74.011465546769159</v>
      </c>
      <c r="L19" s="15">
        <f>L18/B4</f>
        <v>75.44103736606499</v>
      </c>
      <c r="M19" s="15">
        <f>M18/B4</f>
        <v>76.266599572645703</v>
      </c>
      <c r="N19" s="15">
        <f>N18/B4</f>
        <v>77.76735056123637</v>
      </c>
      <c r="O19" s="15">
        <f>O18/B4</f>
        <v>79.291838639936813</v>
      </c>
      <c r="P19" s="15">
        <f>P18/B4</f>
        <v>79.75625929615596</v>
      </c>
      <c r="Q19" s="15">
        <f>Q18/B4</f>
        <v>81.374555760822005</v>
      </c>
      <c r="R19" s="15">
        <f>R18/B4</f>
        <v>81.992833437783247</v>
      </c>
      <c r="S19" s="15">
        <f>S18/B4</f>
        <v>80.964182546152742</v>
      </c>
      <c r="T19" s="15">
        <f>T18/B4</f>
        <v>81.034565811881549</v>
      </c>
      <c r="U19" s="15">
        <f>U18/B4</f>
        <v>81.718154349531915</v>
      </c>
      <c r="V19" s="15">
        <f>V18/B4</f>
        <v>81.904721299040659</v>
      </c>
      <c r="W19" s="15">
        <f>W18/B4</f>
        <v>80.709100956675599</v>
      </c>
      <c r="X19" s="15">
        <f>X18/B4</f>
        <v>81.010279727646207</v>
      </c>
      <c r="Y19" s="15">
        <f>Y18/B4</f>
        <v>79.784833433908929</v>
      </c>
      <c r="Z19" s="15">
        <f>Z18/B4</f>
        <v>82.915058005812568</v>
      </c>
    </row>
    <row r="20" spans="1:26" x14ac:dyDescent="0.25">
      <c r="A20" s="14" t="s">
        <v>9</v>
      </c>
      <c r="B20" s="16">
        <f>(10/19*Cunningham_High_2HR_Reg_LIMIT!B20)+(9/19*Cunningham_High_2HR_LIMIT!B20)</f>
        <v>256.55394551572715</v>
      </c>
      <c r="C20" s="16">
        <f>(10/19*Cunningham_High_2HR_Reg_LIMIT!C20)+(9/19*Cunningham_High_2HR_LIMIT!C20)</f>
        <v>269.52754962824429</v>
      </c>
      <c r="D20" s="16">
        <f>(10/19*Cunningham_High_2HR_Reg_LIMIT!D20)+(9/19*Cunningham_High_2HR_LIMIT!D20)</f>
        <v>327.56709311169641</v>
      </c>
      <c r="E20" s="16">
        <f>(10/19*Cunningham_High_2HR_Reg_LIMIT!E20)+(9/19*Cunningham_High_2HR_LIMIT!E20)</f>
        <v>340.31332553859153</v>
      </c>
      <c r="F20" s="16">
        <f>(10/19*Cunningham_High_2HR_Reg_LIMIT!F20)+(9/19*Cunningham_High_2HR_LIMIT!F20)</f>
        <v>342.39634540759994</v>
      </c>
      <c r="G20" s="16">
        <f>(10/19*Cunningham_High_2HR_Reg_LIMIT!G20)+(9/19*Cunningham_High_2HR_LIMIT!G20)</f>
        <v>340.79655769586111</v>
      </c>
      <c r="H20" s="16">
        <f>(10/19*Cunningham_High_2HR_Reg_LIMIT!H20)+(9/19*Cunningham_High_2HR_LIMIT!H20)</f>
        <v>338.55489274859542</v>
      </c>
      <c r="I20" s="16">
        <f>(10/19*Cunningham_High_2HR_Reg_LIMIT!I20)+(9/19*Cunningham_High_2HR_LIMIT!I20)</f>
        <v>337.67382075173498</v>
      </c>
      <c r="J20" s="16">
        <f>(10/19*Cunningham_High_2HR_Reg_LIMIT!J20)+(9/19*Cunningham_High_2HR_LIMIT!J20)</f>
        <v>337.02527941930981</v>
      </c>
      <c r="K20" s="16">
        <f>(10/19*Cunningham_High_2HR_Reg_LIMIT!K20)+(9/19*Cunningham_High_2HR_LIMIT!K20)</f>
        <v>334.35822489706936</v>
      </c>
      <c r="L20" s="16">
        <f>(10/19*Cunningham_High_2HR_Reg_LIMIT!L20)+(9/19*Cunningham_High_2HR_LIMIT!L20)</f>
        <v>338.9247765934885</v>
      </c>
      <c r="M20" s="16">
        <f>(10/19*Cunningham_High_2HR_Reg_LIMIT!M20)+(9/19*Cunningham_High_2HR_LIMIT!M20)</f>
        <v>341.95416210967221</v>
      </c>
      <c r="N20" s="16">
        <f>(10/19*Cunningham_High_2HR_Reg_LIMIT!N20)+(9/19*Cunningham_High_2HR_LIMIT!N20)</f>
        <v>342.5426538098672</v>
      </c>
      <c r="O20" s="16">
        <f>(10/19*Cunningham_High_2HR_Reg_LIMIT!O20)+(9/19*Cunningham_High_2HR_LIMIT!O20)</f>
        <v>347.50761955717724</v>
      </c>
      <c r="P20" s="16">
        <f>(10/19*Cunningham_High_2HR_Reg_LIMIT!P20)+(9/19*Cunningham_High_2HR_LIMIT!P20)</f>
        <v>348.67355496023686</v>
      </c>
      <c r="Q20" s="16">
        <f>(10/19*Cunningham_High_2HR_Reg_LIMIT!Q20)+(9/19*Cunningham_High_2HR_LIMIT!Q20)</f>
        <v>352.3349928358989</v>
      </c>
      <c r="R20" s="16">
        <f>(10/19*Cunningham_High_2HR_Reg_LIMIT!R20)+(9/19*Cunningham_High_2HR_LIMIT!R20)</f>
        <v>348.43604410685725</v>
      </c>
      <c r="S20" s="16">
        <f>(10/19*Cunningham_High_2HR_Reg_LIMIT!S20)+(9/19*Cunningham_High_2HR_LIMIT!S20)</f>
        <v>352.0128991287537</v>
      </c>
      <c r="T20" s="16">
        <f>(10/19*Cunningham_High_2HR_Reg_LIMIT!T20)+(9/19*Cunningham_High_2HR_LIMIT!T20)</f>
        <v>347.91356997510832</v>
      </c>
      <c r="U20" s="16">
        <f>(10/19*Cunningham_High_2HR_Reg_LIMIT!U20)+(9/19*Cunningham_High_2HR_LIMIT!U20)</f>
        <v>347.31433032213806</v>
      </c>
      <c r="V20" s="16">
        <f>(10/19*Cunningham_High_2HR_Reg_LIMIT!V20)+(9/19*Cunningham_High_2HR_LIMIT!V20)</f>
        <v>345.96603401735678</v>
      </c>
      <c r="W20" s="16">
        <f>(10/19*Cunningham_High_2HR_Reg_LIMIT!W20)+(9/19*Cunningham_High_2HR_LIMIT!W20)</f>
        <v>340.55952192073426</v>
      </c>
      <c r="X20" s="16">
        <f>(10/19*Cunningham_High_2HR_Reg_LIMIT!X20)+(9/19*Cunningham_High_2HR_LIMIT!X20)</f>
        <v>330.88643576052732</v>
      </c>
      <c r="Y20" s="16">
        <f>(10/19*Cunningham_High_2HR_Reg_LIMIT!Y20)+(9/19*Cunningham_High_2HR_LIMIT!Y20)</f>
        <v>337.20230490783541</v>
      </c>
      <c r="Z20" s="16">
        <f>(10/19*Cunningham_High_2HR_Reg_LIMIT!Z20)+(9/19*Cunningham_High_2HR_LIMIT!Z20)</f>
        <v>339.67687231514753</v>
      </c>
    </row>
    <row r="21" spans="1:26" x14ac:dyDescent="0.25">
      <c r="A21" s="14" t="s">
        <v>72</v>
      </c>
      <c r="B21" s="16">
        <f>SUM(Cunningham_High_2HR_LIMIT!B27,Cunningham_High_2HR_Reg_LIMIT!B27)</f>
        <v>99370.476154816657</v>
      </c>
      <c r="C21" s="16">
        <f>SUM(Cunningham_High_2HR_LIMIT!C27,Cunningham_High_2HR_Reg_LIMIT!C27)</f>
        <v>96021.380124050003</v>
      </c>
      <c r="D21" s="16">
        <f>SUM(Cunningham_High_2HR_LIMIT!D27,Cunningham_High_2HR_Reg_LIMIT!D27)</f>
        <v>113492.14991386665</v>
      </c>
      <c r="E21" s="16">
        <f>SUM(Cunningham_High_2HR_LIMIT!E27,Cunningham_High_2HR_Reg_LIMIT!E27)</f>
        <v>115528.94365323333</v>
      </c>
      <c r="F21" s="16">
        <f>SUM(Cunningham_High_2HR_LIMIT!F27,Cunningham_High_2HR_Reg_LIMIT!F27)</f>
        <v>113976.38171753334</v>
      </c>
      <c r="G21" s="16">
        <f>SUM(Cunningham_High_2HR_LIMIT!G27,Cunningham_High_2HR_Reg_LIMIT!G27)</f>
        <v>111161.19180221666</v>
      </c>
      <c r="H21" s="16">
        <f>SUM(Cunningham_High_2HR_LIMIT!H27,Cunningham_High_2HR_Reg_LIMIT!H27)</f>
        <v>108666.44974501667</v>
      </c>
      <c r="I21" s="16">
        <f>SUM(Cunningham_High_2HR_LIMIT!I27,Cunningham_High_2HR_Reg_LIMIT!I27)</f>
        <v>106728.82707315001</v>
      </c>
      <c r="J21" s="16">
        <f>SUM(Cunningham_High_2HR_LIMIT!J27,Cunningham_High_2HR_Reg_LIMIT!J27)</f>
        <v>104691.79211379999</v>
      </c>
      <c r="K21" s="16">
        <f>SUM(Cunningham_High_2HR_LIMIT!K27,Cunningham_High_2HR_Reg_LIMIT!K27)</f>
        <v>102381.25516026668</v>
      </c>
      <c r="L21" s="16">
        <f>SUM(Cunningham_High_2HR_LIMIT!L27,Cunningham_High_2HR_Reg_LIMIT!L27)</f>
        <v>102336.96335558333</v>
      </c>
      <c r="M21" s="16">
        <f>SUM(Cunningham_High_2HR_LIMIT!M27,Cunningham_High_2HR_Reg_LIMIT!M27)</f>
        <v>101848.32417601666</v>
      </c>
      <c r="N21" s="16">
        <f>SUM(Cunningham_High_2HR_LIMIT!N27,Cunningham_High_2HR_Reg_LIMIT!N27)</f>
        <v>100225.39559911669</v>
      </c>
      <c r="O21" s="16">
        <f>SUM(Cunningham_High_2HR_LIMIT!O27,Cunningham_High_2HR_Reg_LIMIT!O27)</f>
        <v>101339.26188933334</v>
      </c>
      <c r="P21" s="16">
        <f>SUM(Cunningham_High_2HR_LIMIT!P27,Cunningham_High_2HR_Reg_LIMIT!P27)</f>
        <v>100366.36137331667</v>
      </c>
      <c r="Q21" s="16">
        <f>SUM(Cunningham_High_2HR_LIMIT!Q27,Cunningham_High_2HR_Reg_LIMIT!Q27)</f>
        <v>100127.71769286666</v>
      </c>
      <c r="R21" s="16">
        <f>SUM(Cunningham_High_2HR_LIMIT!R27,Cunningham_High_2HR_Reg_LIMIT!R27)</f>
        <v>97772.074840583344</v>
      </c>
      <c r="S21" s="16">
        <f>SUM(Cunningham_High_2HR_LIMIT!S27,Cunningham_High_2HR_Reg_LIMIT!S27)</f>
        <v>97543.682703783328</v>
      </c>
      <c r="T21" s="16">
        <f>SUM(Cunningham_High_2HR_LIMIT!T27,Cunningham_High_2HR_Reg_LIMIT!T27)</f>
        <v>95215.852046566666</v>
      </c>
      <c r="U21" s="16">
        <f>SUM(Cunningham_High_2HR_LIMIT!U27,Cunningham_High_2HR_Reg_LIMIT!U27)</f>
        <v>96030.74953198334</v>
      </c>
      <c r="V21" s="16">
        <f>SUM(Cunningham_High_2HR_LIMIT!V27,Cunningham_High_2HR_Reg_LIMIT!V27)</f>
        <v>94492.484842383332</v>
      </c>
      <c r="W21" s="16">
        <f>SUM(Cunningham_High_2HR_LIMIT!W27,Cunningham_High_2HR_Reg_LIMIT!W27)</f>
        <v>91806.617540066654</v>
      </c>
      <c r="X21" s="16">
        <f>SUM(Cunningham_High_2HR_LIMIT!X27,Cunningham_High_2HR_Reg_LIMIT!X27)</f>
        <v>88039.400451033318</v>
      </c>
      <c r="Y21" s="16">
        <f>SUM(Cunningham_High_2HR_LIMIT!Y27,Cunningham_High_2HR_Reg_LIMIT!Y27)</f>
        <v>88553.513925016683</v>
      </c>
      <c r="Z21" s="16">
        <f>SUM(Cunningham_High_2HR_LIMIT!Z27,Cunningham_High_2HR_Reg_LIMIT!Z27)</f>
        <v>88043.722327383322</v>
      </c>
    </row>
    <row r="22" spans="1:26" x14ac:dyDescent="0.25">
      <c r="A22" s="14" t="s">
        <v>73</v>
      </c>
      <c r="B22" s="16">
        <f>SUM(Cunningham_High_2HR_LIMIT!B28,Cunningham_High_2HR_Reg_LIMIT!B28)</f>
        <v>57374.953505399993</v>
      </c>
      <c r="C22" s="16">
        <f>SUM(Cunningham_High_2HR_LIMIT!C28,Cunningham_High_2HR_Reg_LIMIT!C28)</f>
        <v>45283.105947299999</v>
      </c>
      <c r="D22" s="16">
        <f>SUM(Cunningham_High_2HR_LIMIT!D28,Cunningham_High_2HR_Reg_LIMIT!D28)</f>
        <v>27782.855464200002</v>
      </c>
      <c r="E22" s="16">
        <f>SUM(Cunningham_High_2HR_LIMIT!E28,Cunningham_High_2HR_Reg_LIMIT!E28)</f>
        <v>23858.447513399999</v>
      </c>
      <c r="F22" s="16">
        <f>SUM(Cunningham_High_2HR_LIMIT!F28,Cunningham_High_2HR_Reg_LIMIT!F28)</f>
        <v>24209.599847699999</v>
      </c>
      <c r="G22" s="16">
        <f>SUM(Cunningham_High_2HR_LIMIT!G28,Cunningham_High_2HR_Reg_LIMIT!G28)</f>
        <v>25088.112222299998</v>
      </c>
      <c r="H22" s="16">
        <f>SUM(Cunningham_High_2HR_LIMIT!H28,Cunningham_High_2HR_Reg_LIMIT!H28)</f>
        <v>25196.727278099999</v>
      </c>
      <c r="I22" s="16">
        <f>SUM(Cunningham_High_2HR_LIMIT!I28,Cunningham_High_2HR_Reg_LIMIT!I28)</f>
        <v>26784.692760900001</v>
      </c>
      <c r="J22" s="16">
        <f>SUM(Cunningham_High_2HR_LIMIT!J28,Cunningham_High_2HR_Reg_LIMIT!J28)</f>
        <v>25490.665252800001</v>
      </c>
      <c r="K22" s="16">
        <f>SUM(Cunningham_High_2HR_LIMIT!K28,Cunningham_High_2HR_Reg_LIMIT!K28)</f>
        <v>24497.244747600002</v>
      </c>
      <c r="L22" s="16">
        <f>SUM(Cunningham_High_2HR_LIMIT!L28,Cunningham_High_2HR_Reg_LIMIT!L28)</f>
        <v>23266.1067735</v>
      </c>
      <c r="M22" s="16">
        <f>SUM(Cunningham_High_2HR_LIMIT!M28,Cunningham_High_2HR_Reg_LIMIT!M28)</f>
        <v>22895.780396099999</v>
      </c>
      <c r="N22" s="16">
        <f>SUM(Cunningham_High_2HR_LIMIT!N28,Cunningham_High_2HR_Reg_LIMIT!N28)</f>
        <v>20923.047922199999</v>
      </c>
      <c r="O22" s="16">
        <f>SUM(Cunningham_High_2HR_LIMIT!O28,Cunningham_High_2HR_Reg_LIMIT!O28)</f>
        <v>19506.553377</v>
      </c>
      <c r="P22" s="16">
        <f>SUM(Cunningham_High_2HR_LIMIT!P28,Cunningham_High_2HR_Reg_LIMIT!P28)</f>
        <v>20473.6030359</v>
      </c>
      <c r="Q22" s="16">
        <f>SUM(Cunningham_High_2HR_LIMIT!Q28,Cunningham_High_2HR_Reg_LIMIT!Q28)</f>
        <v>18759.291242700001</v>
      </c>
      <c r="R22" s="16">
        <f>SUM(Cunningham_High_2HR_LIMIT!R28,Cunningham_High_2HR_Reg_LIMIT!R28)</f>
        <v>18255.214014000001</v>
      </c>
      <c r="S22" s="16">
        <f>SUM(Cunningham_High_2HR_LIMIT!S28,Cunningham_High_2HR_Reg_LIMIT!S28)</f>
        <v>18098.427398700002</v>
      </c>
      <c r="T22" s="16">
        <f>SUM(Cunningham_High_2HR_LIMIT!T28,Cunningham_High_2HR_Reg_LIMIT!T28)</f>
        <v>18047.196999899999</v>
      </c>
      <c r="U22" s="16">
        <f>SUM(Cunningham_High_2HR_LIMIT!U28,Cunningham_High_2HR_Reg_LIMIT!U28)</f>
        <v>18898.613082899999</v>
      </c>
      <c r="V22" s="16">
        <f>SUM(Cunningham_High_2HR_LIMIT!V28,Cunningham_High_2HR_Reg_LIMIT!V28)</f>
        <v>18192.488938800001</v>
      </c>
      <c r="W22" s="16">
        <f>SUM(Cunningham_High_2HR_LIMIT!W28,Cunningham_High_2HR_Reg_LIMIT!W28)</f>
        <v>19106.925786899999</v>
      </c>
      <c r="X22" s="16">
        <f>SUM(Cunningham_High_2HR_LIMIT!X28,Cunningham_High_2HR_Reg_LIMIT!X28)</f>
        <v>18741.035068199999</v>
      </c>
      <c r="Y22" s="16">
        <f>SUM(Cunningham_High_2HR_LIMIT!Y28,Cunningham_High_2HR_Reg_LIMIT!Y28)</f>
        <v>18446.245535099999</v>
      </c>
      <c r="Z22" s="16">
        <f>SUM(Cunningham_High_2HR_LIMIT!Z28,Cunningham_High_2HR_Reg_LIMIT!Z28)</f>
        <v>17547.5737128</v>
      </c>
    </row>
    <row r="23" spans="1:26" x14ac:dyDescent="0.25">
      <c r="A23" s="14" t="s">
        <v>74</v>
      </c>
      <c r="B23" s="16">
        <f>SUM(Cunningham_High_2HR_LIMIT!B29,Cunningham_High_2HR_Reg_LIMIT!B29)</f>
        <v>41995.522649416656</v>
      </c>
      <c r="C23" s="16">
        <f>SUM(Cunningham_High_2HR_LIMIT!C29,Cunningham_High_2HR_Reg_LIMIT!C29)</f>
        <v>50738.274176749997</v>
      </c>
      <c r="D23" s="16">
        <f>SUM(Cunningham_High_2HR_LIMIT!D29,Cunningham_High_2HR_Reg_LIMIT!D29)</f>
        <v>85709.294449666675</v>
      </c>
      <c r="E23" s="16">
        <f>SUM(Cunningham_High_2HR_LIMIT!E29,Cunningham_High_2HR_Reg_LIMIT!E29)</f>
        <v>91670.496139833325</v>
      </c>
      <c r="F23" s="16">
        <f>SUM(Cunningham_High_2HR_LIMIT!F29,Cunningham_High_2HR_Reg_LIMIT!F29)</f>
        <v>89766.781869833329</v>
      </c>
      <c r="G23" s="16">
        <f>SUM(Cunningham_High_2HR_LIMIT!G29,Cunningham_High_2HR_Reg_LIMIT!G29)</f>
        <v>86073.079579916666</v>
      </c>
      <c r="H23" s="16">
        <f>SUM(Cunningham_High_2HR_LIMIT!H29,Cunningham_High_2HR_Reg_LIMIT!H29)</f>
        <v>83469.722466916661</v>
      </c>
      <c r="I23" s="16">
        <f>SUM(Cunningham_High_2HR_LIMIT!I29,Cunningham_High_2HR_Reg_LIMIT!I29)</f>
        <v>79944.134312250011</v>
      </c>
      <c r="J23" s="16">
        <f>SUM(Cunningham_High_2HR_LIMIT!J29,Cunningham_High_2HR_Reg_LIMIT!J29)</f>
        <v>79201.126861000012</v>
      </c>
      <c r="K23" s="16">
        <f>SUM(Cunningham_High_2HR_LIMIT!K29,Cunningham_High_2HR_Reg_LIMIT!K29)</f>
        <v>77884.01041266667</v>
      </c>
      <c r="L23" s="16">
        <f>SUM(Cunningham_High_2HR_LIMIT!L29,Cunningham_High_2HR_Reg_LIMIT!L29)</f>
        <v>79070.856582083332</v>
      </c>
      <c r="M23" s="16">
        <f>SUM(Cunningham_High_2HR_LIMIT!M29,Cunningham_High_2HR_Reg_LIMIT!M29)</f>
        <v>78952.543779916654</v>
      </c>
      <c r="N23" s="16">
        <f>SUM(Cunningham_High_2HR_LIMIT!N29,Cunningham_High_2HR_Reg_LIMIT!N29)</f>
        <v>79302.347676916659</v>
      </c>
      <c r="O23" s="16">
        <f>SUM(Cunningham_High_2HR_LIMIT!O29,Cunningham_High_2HR_Reg_LIMIT!O29)</f>
        <v>81832.708512333353</v>
      </c>
      <c r="P23" s="16">
        <f>SUM(Cunningham_High_2HR_LIMIT!P29,Cunningham_High_2HR_Reg_LIMIT!P29)</f>
        <v>79892.758337416672</v>
      </c>
      <c r="Q23" s="16">
        <f>SUM(Cunningham_High_2HR_LIMIT!Q29,Cunningham_High_2HR_Reg_LIMIT!Q29)</f>
        <v>81368.426450166677</v>
      </c>
      <c r="R23" s="16">
        <f>SUM(Cunningham_High_2HR_LIMIT!R29,Cunningham_High_2HR_Reg_LIMIT!R29)</f>
        <v>79516.860826583346</v>
      </c>
      <c r="S23" s="16">
        <f>SUM(Cunningham_High_2HR_LIMIT!S29,Cunningham_High_2HR_Reg_LIMIT!S29)</f>
        <v>79445.255305083323</v>
      </c>
      <c r="T23" s="16">
        <f>SUM(Cunningham_High_2HR_LIMIT!T29,Cunningham_High_2HR_Reg_LIMIT!T29)</f>
        <v>77168.655046666667</v>
      </c>
      <c r="U23" s="16">
        <f>SUM(Cunningham_High_2HR_LIMIT!U29,Cunningham_High_2HR_Reg_LIMIT!U29)</f>
        <v>77132.136449083337</v>
      </c>
      <c r="V23" s="16">
        <f>SUM(Cunningham_High_2HR_LIMIT!V29,Cunningham_High_2HR_Reg_LIMIT!V29)</f>
        <v>76299.995903583331</v>
      </c>
      <c r="W23" s="16">
        <f>SUM(Cunningham_High_2HR_LIMIT!W29,Cunningham_High_2HR_Reg_LIMIT!W29)</f>
        <v>72699.69175316667</v>
      </c>
      <c r="X23" s="16">
        <f>SUM(Cunningham_High_2HR_LIMIT!X29,Cunningham_High_2HR_Reg_LIMIT!X29)</f>
        <v>69298.365382833319</v>
      </c>
      <c r="Y23" s="16">
        <f>SUM(Cunningham_High_2HR_LIMIT!Y29,Cunningham_High_2HR_Reg_LIMIT!Y29)</f>
        <v>70107.268389916673</v>
      </c>
      <c r="Z23" s="16">
        <f>SUM(Cunningham_High_2HR_LIMIT!Z29,Cunningham_High_2HR_Reg_LIMIT!Z29)</f>
        <v>70496.148614583333</v>
      </c>
    </row>
    <row r="24" spans="1:26" x14ac:dyDescent="0.25">
      <c r="A24" s="14" t="s">
        <v>75</v>
      </c>
      <c r="B24" s="16">
        <f>SUM(Cunningham_High_2HR_LIMIT!B30,Cunningham_High_2HR_Reg_LIMIT!B30)</f>
        <v>41591.840919666669</v>
      </c>
      <c r="C24" s="16">
        <f>SUM(Cunningham_High_2HR_LIMIT!C30,Cunningham_High_2HR_Reg_LIMIT!C30)</f>
        <v>55349.275441583333</v>
      </c>
      <c r="D24" s="16">
        <f>SUM(Cunningham_High_2HR_LIMIT!D30,Cunningham_High_2HR_Reg_LIMIT!D30)</f>
        <v>129258.24982741667</v>
      </c>
      <c r="E24" s="16">
        <f>SUM(Cunningham_High_2HR_LIMIT!E30,Cunningham_High_2HR_Reg_LIMIT!E30)</f>
        <v>132542.64278491668</v>
      </c>
      <c r="F24" s="16">
        <f>SUM(Cunningham_High_2HR_LIMIT!F30,Cunningham_High_2HR_Reg_LIMIT!F30)</f>
        <v>130360.18870158333</v>
      </c>
      <c r="G24" s="16">
        <f>SUM(Cunningham_High_2HR_LIMIT!G30,Cunningham_High_2HR_Reg_LIMIT!G30)</f>
        <v>127973.96912541664</v>
      </c>
      <c r="H24" s="16">
        <f>SUM(Cunningham_High_2HR_LIMIT!H30,Cunningham_High_2HR_Reg_LIMIT!H30)</f>
        <v>124955.2849825</v>
      </c>
      <c r="I24" s="16">
        <f>SUM(Cunningham_High_2HR_LIMIT!I30,Cunningham_High_2HR_Reg_LIMIT!I30)</f>
        <v>122824.38042066668</v>
      </c>
      <c r="J24" s="16">
        <f>SUM(Cunningham_High_2HR_LIMIT!J30,Cunningham_High_2HR_Reg_LIMIT!J30)</f>
        <v>120478.25595600001</v>
      </c>
      <c r="K24" s="16">
        <f>SUM(Cunningham_High_2HR_LIMIT!K30,Cunningham_High_2HR_Reg_LIMIT!K30)</f>
        <v>117283.23703733333</v>
      </c>
      <c r="L24" s="16">
        <f>SUM(Cunningham_High_2HR_LIMIT!L30,Cunningham_High_2HR_Reg_LIMIT!L30)</f>
        <v>117583.87146841665</v>
      </c>
      <c r="M24" s="16">
        <f>SUM(Cunningham_High_2HR_LIMIT!M30,Cunningham_High_2HR_Reg_LIMIT!M30)</f>
        <v>117088.39341508335</v>
      </c>
      <c r="N24" s="16">
        <f>SUM(Cunningham_High_2HR_LIMIT!N30,Cunningham_High_2HR_Reg_LIMIT!N30)</f>
        <v>115137.81910783332</v>
      </c>
      <c r="O24" s="16">
        <f>SUM(Cunningham_High_2HR_LIMIT!O30,Cunningham_High_2HR_Reg_LIMIT!O30)</f>
        <v>116405.39189533333</v>
      </c>
      <c r="P24" s="16">
        <f>SUM(Cunningham_High_2HR_LIMIT!P30,Cunningham_High_2HR_Reg_LIMIT!P30)</f>
        <v>115127.34225116667</v>
      </c>
      <c r="Q24" s="16">
        <f>SUM(Cunningham_High_2HR_LIMIT!Q30,Cunningham_High_2HR_Reg_LIMIT!Q30)</f>
        <v>115253.01582274999</v>
      </c>
      <c r="R24" s="16">
        <f>SUM(Cunningham_High_2HR_LIMIT!R30,Cunningham_High_2HR_Reg_LIMIT!R30)</f>
        <v>111725.69022175</v>
      </c>
      <c r="S24" s="16">
        <f>SUM(Cunningham_High_2HR_LIMIT!S30,Cunningham_High_2HR_Reg_LIMIT!S30)</f>
        <v>111395.9018085</v>
      </c>
      <c r="T24" s="16">
        <f>SUM(Cunningham_High_2HR_LIMIT!T30,Cunningham_High_2HR_Reg_LIMIT!T30)</f>
        <v>108968.08257433334</v>
      </c>
      <c r="U24" s="16">
        <f>SUM(Cunningham_High_2HR_LIMIT!U30,Cunningham_High_2HR_Reg_LIMIT!U30)</f>
        <v>109607.17813650001</v>
      </c>
      <c r="V24" s="16">
        <f>SUM(Cunningham_High_2HR_LIMIT!V30,Cunningham_High_2HR_Reg_LIMIT!V30)</f>
        <v>107185.66698775001</v>
      </c>
      <c r="W24" s="16">
        <f>SUM(Cunningham_High_2HR_LIMIT!W30,Cunningham_High_2HR_Reg_LIMIT!W30)</f>
        <v>103623.62571575001</v>
      </c>
      <c r="X24" s="16">
        <f>SUM(Cunningham_High_2HR_LIMIT!X30,Cunningham_High_2HR_Reg_LIMIT!X30)</f>
        <v>99154.029640083347</v>
      </c>
      <c r="Y24" s="16">
        <f>SUM(Cunningham_High_2HR_LIMIT!Y30,Cunningham_High_2HR_Reg_LIMIT!Y30)</f>
        <v>100682.55737550001</v>
      </c>
      <c r="Z24" s="16">
        <f>SUM(Cunningham_High_2HR_LIMIT!Z30,Cunningham_High_2HR_Reg_LIMIT!Z30)</f>
        <v>99691.269987583335</v>
      </c>
    </row>
  </sheetData>
  <conditionalFormatting sqref="A14:Z14">
    <cfRule type="expression" dxfId="210" priority="6">
      <formula>TRUE</formula>
    </cfRule>
  </conditionalFormatting>
  <conditionalFormatting sqref="A16:Z16">
    <cfRule type="expression" dxfId="209" priority="9">
      <formula>TRUE</formula>
    </cfRule>
  </conditionalFormatting>
  <conditionalFormatting sqref="A17:Z20">
    <cfRule type="notContainsBlanks" dxfId="208" priority="1">
      <formula>LEN(TRIM(A17))&gt;0</formula>
    </cfRule>
  </conditionalFormatting>
  <conditionalFormatting sqref="A20:Z20">
    <cfRule type="expression" dxfId="207" priority="12">
      <formula>TRUE</formula>
    </cfRule>
  </conditionalFormatting>
  <conditionalFormatting sqref="A24:Z24">
    <cfRule type="expression" dxfId="206" priority="15">
      <formula>TRUE</formula>
    </cfRule>
  </conditionalFormatting>
  <conditionalFormatting sqref="B14">
    <cfRule type="expression" dxfId="205" priority="4">
      <formula>TRUE</formula>
    </cfRule>
  </conditionalFormatting>
  <conditionalFormatting sqref="B16">
    <cfRule type="expression" dxfId="204" priority="7">
      <formula>TRUE</formula>
    </cfRule>
  </conditionalFormatting>
  <conditionalFormatting sqref="B1">
    <cfRule type="expression" dxfId="203" priority="2">
      <formula>TRUE</formula>
    </cfRule>
  </conditionalFormatting>
  <conditionalFormatting sqref="B20">
    <cfRule type="expression" dxfId="202" priority="10">
      <formula>TRUE</formula>
    </cfRule>
  </conditionalFormatting>
  <conditionalFormatting sqref="B1:B24">
    <cfRule type="expression" dxfId="201" priority="17">
      <formula>TRUE</formula>
    </cfRule>
  </conditionalFormatting>
  <conditionalFormatting sqref="B24">
    <cfRule type="expression" dxfId="200" priority="13">
      <formula>TRUE</formula>
    </cfRule>
  </conditionalFormatting>
  <conditionalFormatting sqref="Z14">
    <cfRule type="expression" dxfId="199" priority="5">
      <formula>TRUE</formula>
    </cfRule>
  </conditionalFormatting>
  <conditionalFormatting sqref="Z16">
    <cfRule type="expression" dxfId="198" priority="8">
      <formula>TRUE</formula>
    </cfRule>
  </conditionalFormatting>
  <conditionalFormatting sqref="Z1">
    <cfRule type="expression" dxfId="197" priority="3">
      <formula>TRUE</formula>
    </cfRule>
  </conditionalFormatting>
  <conditionalFormatting sqref="Z20">
    <cfRule type="expression" dxfId="196" priority="11">
      <formula>TRUE</formula>
    </cfRule>
  </conditionalFormatting>
  <conditionalFormatting sqref="Z1:Z24">
    <cfRule type="expression" dxfId="195" priority="16">
      <formula>TRUE</formula>
    </cfRule>
  </conditionalFormatting>
  <conditionalFormatting sqref="Z24">
    <cfRule type="expression" dxfId="194" priority="14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34998626667073579"/>
  </sheetPr>
  <dimension ref="A1:Z60"/>
  <sheetViews>
    <sheetView topLeftCell="A2" workbookViewId="0">
      <selection activeCell="B20" sqref="B20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52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</row>
    <row r="2" spans="1:26" x14ac:dyDescent="0.25">
      <c r="A2" s="3" t="s">
        <v>44</v>
      </c>
      <c r="B2" s="3">
        <v>2023</v>
      </c>
      <c r="C2" s="3">
        <v>2024</v>
      </c>
      <c r="D2" s="3">
        <v>2025</v>
      </c>
      <c r="E2" s="3">
        <v>2026</v>
      </c>
      <c r="F2" s="3">
        <v>2027</v>
      </c>
      <c r="G2" s="3">
        <v>2028</v>
      </c>
      <c r="H2" s="3">
        <v>2029</v>
      </c>
      <c r="I2" s="3">
        <v>2030</v>
      </c>
      <c r="J2" s="3">
        <v>2031</v>
      </c>
      <c r="K2" s="3">
        <v>2032</v>
      </c>
      <c r="L2" s="3">
        <v>2033</v>
      </c>
      <c r="M2" s="3">
        <v>2034</v>
      </c>
      <c r="N2" s="3">
        <v>2035</v>
      </c>
      <c r="O2" s="3">
        <v>2036</v>
      </c>
      <c r="P2" s="3">
        <v>2037</v>
      </c>
      <c r="Q2" s="3">
        <v>2038</v>
      </c>
      <c r="R2" s="3">
        <v>2039</v>
      </c>
      <c r="S2" s="3">
        <v>2040</v>
      </c>
      <c r="T2" s="3">
        <v>2041</v>
      </c>
      <c r="U2" s="3">
        <v>2042</v>
      </c>
      <c r="V2" s="3">
        <v>2043</v>
      </c>
      <c r="W2" s="3">
        <v>2044</v>
      </c>
      <c r="X2" s="3">
        <v>2045</v>
      </c>
      <c r="Y2" s="3">
        <v>2046</v>
      </c>
      <c r="Z2" s="3">
        <v>2047</v>
      </c>
    </row>
    <row r="3" spans="1:26" x14ac:dyDescent="0.25">
      <c r="A3" s="3" t="s">
        <v>53</v>
      </c>
      <c r="B3" s="3">
        <v>95</v>
      </c>
      <c r="C3" s="3">
        <v>95</v>
      </c>
      <c r="D3" s="3">
        <v>95</v>
      </c>
      <c r="E3" s="3">
        <v>95</v>
      </c>
      <c r="F3" s="3">
        <v>95</v>
      </c>
      <c r="G3" s="3">
        <v>95</v>
      </c>
      <c r="H3" s="3">
        <v>95</v>
      </c>
      <c r="I3" s="3">
        <v>95</v>
      </c>
      <c r="J3" s="3">
        <v>95</v>
      </c>
      <c r="K3" s="3">
        <v>95</v>
      </c>
      <c r="L3" s="3">
        <v>95</v>
      </c>
      <c r="M3" s="3">
        <v>95</v>
      </c>
      <c r="N3" s="3">
        <v>95</v>
      </c>
      <c r="O3" s="3">
        <v>95</v>
      </c>
      <c r="P3" s="3">
        <v>95</v>
      </c>
      <c r="Q3" s="3">
        <v>95</v>
      </c>
      <c r="R3" s="3">
        <v>95</v>
      </c>
      <c r="S3" s="3">
        <v>95</v>
      </c>
      <c r="T3" s="3">
        <v>95</v>
      </c>
      <c r="U3" s="3">
        <v>95</v>
      </c>
      <c r="V3" s="3">
        <v>95</v>
      </c>
      <c r="W3" s="3">
        <v>95</v>
      </c>
      <c r="X3" s="3">
        <v>95</v>
      </c>
      <c r="Y3" s="3">
        <v>95</v>
      </c>
      <c r="Z3" s="3">
        <v>95</v>
      </c>
    </row>
    <row r="4" spans="1:26" x14ac:dyDescent="0.25">
      <c r="A4" s="3" t="s">
        <v>54</v>
      </c>
      <c r="B4" s="3">
        <v>2.038567386</v>
      </c>
      <c r="C4" s="3">
        <v>1.8750427759999999</v>
      </c>
      <c r="D4" s="3">
        <v>1.823525981</v>
      </c>
      <c r="E4" s="3">
        <v>1.7867271899999999</v>
      </c>
      <c r="F4" s="3">
        <v>1.7519921030000001</v>
      </c>
      <c r="G4" s="3">
        <v>1.716739477</v>
      </c>
      <c r="H4" s="3">
        <v>1.689323342</v>
      </c>
      <c r="I4" s="3">
        <v>1.663530408</v>
      </c>
      <c r="J4" s="3">
        <v>1.6349201849999999</v>
      </c>
      <c r="K4" s="3">
        <v>1.611591016</v>
      </c>
      <c r="L4" s="3">
        <v>1.5891892059999999</v>
      </c>
      <c r="M4" s="3">
        <v>1.5675896680000001</v>
      </c>
      <c r="N4" s="3">
        <v>1.5399602830000001</v>
      </c>
      <c r="O4" s="3">
        <v>1.534828321</v>
      </c>
      <c r="P4" s="3">
        <v>1.5150102430000001</v>
      </c>
      <c r="Q4" s="3">
        <v>1.4957015300000001</v>
      </c>
      <c r="R4" s="3">
        <v>1.4768560150000001</v>
      </c>
      <c r="S4" s="3">
        <v>1.4584346340000001</v>
      </c>
      <c r="T4" s="3">
        <v>1.440403901</v>
      </c>
      <c r="U4" s="3">
        <v>1.4552379600000001</v>
      </c>
      <c r="V4" s="3">
        <v>1.4375077860000001</v>
      </c>
      <c r="W4" s="3">
        <v>1.418820185</v>
      </c>
      <c r="X4" s="3">
        <v>1.4003755229999999</v>
      </c>
      <c r="Y4" s="3">
        <v>1.3821706410000001</v>
      </c>
      <c r="Z4" s="3">
        <v>1.3642024230000001</v>
      </c>
    </row>
    <row r="5" spans="1:26" x14ac:dyDescent="0.25">
      <c r="A5" s="14" t="s">
        <v>55</v>
      </c>
      <c r="B5" s="15">
        <v>-304052.14885400003</v>
      </c>
      <c r="C5" s="15">
        <v>-180728.04757299999</v>
      </c>
      <c r="D5" s="15">
        <v>49631.143818999997</v>
      </c>
      <c r="E5" s="15">
        <v>39104.597782999997</v>
      </c>
      <c r="F5" s="15">
        <v>33415.542135000011</v>
      </c>
      <c r="G5" s="15">
        <v>10565.19405700001</v>
      </c>
      <c r="H5" s="15">
        <v>-2973.169461999983</v>
      </c>
      <c r="I5" s="15">
        <v>-3148.5105259999909</v>
      </c>
      <c r="J5" s="15">
        <v>-10084.714921999999</v>
      </c>
      <c r="K5" s="15">
        <v>-8236.7288530000078</v>
      </c>
      <c r="L5" s="15">
        <v>-18996.900578000012</v>
      </c>
      <c r="M5" s="15">
        <v>-10508.628629999979</v>
      </c>
      <c r="N5" s="15">
        <v>-18427.292119000009</v>
      </c>
      <c r="O5" s="15">
        <v>-19785.95848300002</v>
      </c>
      <c r="P5" s="15">
        <v>3249.160801999984</v>
      </c>
      <c r="Q5" s="15">
        <v>-11665.349393</v>
      </c>
      <c r="R5" s="15">
        <v>11228.02701099998</v>
      </c>
      <c r="S5" s="15">
        <v>-11805.172991999991</v>
      </c>
      <c r="T5" s="15">
        <v>25355.504896000009</v>
      </c>
      <c r="U5" s="15">
        <v>43175.41053600001</v>
      </c>
      <c r="V5" s="15">
        <v>40682.823048999999</v>
      </c>
      <c r="W5" s="15">
        <v>68610.107932999992</v>
      </c>
      <c r="X5" s="15">
        <v>103918.918682</v>
      </c>
      <c r="Y5" s="15">
        <v>82897.256538999995</v>
      </c>
      <c r="Z5" s="15">
        <v>101500.815904</v>
      </c>
    </row>
    <row r="6" spans="1:26" x14ac:dyDescent="0.25">
      <c r="A6" s="14" t="s">
        <v>56</v>
      </c>
      <c r="B6" s="15">
        <v>5668181.174958</v>
      </c>
      <c r="C6" s="15">
        <v>7777112.7313000001</v>
      </c>
      <c r="D6" s="15">
        <v>10877070.817421</v>
      </c>
      <c r="E6" s="15">
        <v>11761932.033318</v>
      </c>
      <c r="F6" s="15">
        <v>10847128.510069</v>
      </c>
      <c r="G6" s="15">
        <v>10305974.116984</v>
      </c>
      <c r="H6" s="15">
        <v>9602392.0128589999</v>
      </c>
      <c r="I6" s="15">
        <v>8521057.1446940005</v>
      </c>
      <c r="J6" s="15">
        <v>8585548.0647750013</v>
      </c>
      <c r="K6" s="15">
        <v>8579788.4629040007</v>
      </c>
      <c r="L6" s="15">
        <v>8929000.7819299996</v>
      </c>
      <c r="M6" s="15">
        <v>9048862.9070539996</v>
      </c>
      <c r="N6" s="15">
        <v>9391452.4377369992</v>
      </c>
      <c r="O6" s="15">
        <v>9669828.0532479994</v>
      </c>
      <c r="P6" s="15">
        <v>9825544.088694999</v>
      </c>
      <c r="Q6" s="15">
        <v>10022885.060524</v>
      </c>
      <c r="R6" s="15">
        <v>10185869.260964001</v>
      </c>
      <c r="S6" s="15">
        <v>10110552.555227</v>
      </c>
      <c r="T6" s="15">
        <v>10127185.241943</v>
      </c>
      <c r="U6" s="15">
        <v>10296650.09991</v>
      </c>
      <c r="V6" s="15">
        <v>10262954.392340999</v>
      </c>
      <c r="W6" s="15">
        <v>10173170.071781</v>
      </c>
      <c r="X6" s="15">
        <v>10271361.520661</v>
      </c>
      <c r="Y6" s="15">
        <v>10026055.728243999</v>
      </c>
      <c r="Z6" s="15">
        <v>10620829.699958</v>
      </c>
    </row>
    <row r="7" spans="1:26" x14ac:dyDescent="0.25">
      <c r="A7" s="14" t="s">
        <v>57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58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59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60</v>
      </c>
      <c r="B10" s="15">
        <v>11563773.876684001</v>
      </c>
      <c r="C10" s="15">
        <v>6277294.7273880001</v>
      </c>
      <c r="D10" s="15">
        <v>2012280.0543239999</v>
      </c>
      <c r="E10" s="15">
        <v>804287.85938599997</v>
      </c>
      <c r="F10" s="15">
        <v>776165.06656599988</v>
      </c>
      <c r="G10" s="15">
        <v>764029.65532700007</v>
      </c>
      <c r="H10" s="15">
        <v>715163.55655800016</v>
      </c>
      <c r="I10" s="15">
        <v>659883.51783999999</v>
      </c>
      <c r="J10" s="15">
        <v>667544.24658099993</v>
      </c>
      <c r="K10" s="15">
        <v>683923.45080700016</v>
      </c>
      <c r="L10" s="15">
        <v>678314.98838499992</v>
      </c>
      <c r="M10" s="15">
        <v>726390.90570800006</v>
      </c>
      <c r="N10" s="15">
        <v>718011.53482199996</v>
      </c>
      <c r="O10" s="15">
        <v>765753.85346500005</v>
      </c>
      <c r="P10" s="15">
        <v>759912.979238</v>
      </c>
      <c r="Q10" s="15">
        <v>765872.96958200005</v>
      </c>
      <c r="R10" s="15">
        <v>748349.51347300014</v>
      </c>
      <c r="S10" s="15">
        <v>739470.75032600004</v>
      </c>
      <c r="T10" s="15">
        <v>730744.81739400001</v>
      </c>
      <c r="U10" s="15">
        <v>718277.82507699984</v>
      </c>
      <c r="V10" s="15">
        <v>730947.62750200008</v>
      </c>
      <c r="W10" s="15">
        <v>718990.36133200012</v>
      </c>
      <c r="X10" s="15">
        <v>709390.57473000011</v>
      </c>
      <c r="Y10" s="15">
        <v>717304.37156099989</v>
      </c>
      <c r="Z10" s="15">
        <v>702873.54674999986</v>
      </c>
    </row>
    <row r="11" spans="1:26" x14ac:dyDescent="0.25">
      <c r="A11" s="14" t="s">
        <v>61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106</v>
      </c>
      <c r="B15" s="15"/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397100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724988.34189607482</v>
      </c>
      <c r="E15" s="15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813949.02075262496</v>
      </c>
      <c r="F15" s="15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801248.337738603</v>
      </c>
      <c r="G15" s="15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811935.38085618592</v>
      </c>
      <c r="H15" s="15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822173.18308694998</v>
      </c>
      <c r="I15" s="15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701596.48397655191</v>
      </c>
      <c r="J15" s="15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594753.86425652984</v>
      </c>
      <c r="K15" s="15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495695.74165003194</v>
      </c>
      <c r="L15" s="15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400117.21141618793</v>
      </c>
      <c r="M15" s="15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307770.38916598808</v>
      </c>
      <c r="N15" s="15">
        <f t="array" ref="N15">N3*1000*VLOOKUP(N2,Scarcity!$B$5:$I$35,2,0)*(IF(MIN(IF(VALUE(LEFT(Scarcity!$D$5:$I$5,2))&gt;=N4,VALUE(LEFT(Scarcity!$D$5:$I$5,2)),MAX(VALUE(LEFT(Scarcity!$D$5:$I$5,2)))))&gt;MAX(IF(VALUE(LEFT(Scarcity!$D$5:$I$5,2))&lt;N4,VALUE(LEFT(Scarcity!$D$5:$I$5,2)),0)),IF(MAX(IF(VALUE(LEFT(Scarcity!$D$5:$I$5,2))&lt;N4,VALUE(LEFT(Scarcity!$D$5:$I$5,2)),0))&gt;0, VLOOKUP(N2, Scarcity!$B$5:$I$35, MATCH(CONCATENATE(MAX(IF(VALUE(LEFT(Scarcity!$D$5:$I$5,2))&lt;N4,VALUE(LEFT(Scarcity!$D$5:$I$5,2)),0)), " HR Capacity Credit (%)"), Scarcity!$B$5:$I$5, 0),0), 0)+(VLOOKUP(N2, Scarcity!$B$5:$I$35, MATCH(CONCATENATE(MIN(IF(VALUE(LEFT(Scarcity!$D$5:$I$5,2))&gt;=N4,VALUE(LEFT(Scarcity!$D$5:$I$5,2)),MAX(VALUE(LEFT(Scarcity!$D$5:$I$5,2))))), " HR Capacity Credit (%)"), Scarcity!$B$5:$I$5, 0),0)-IF(MAX(IF(VALUE(LEFT(Scarcity!$D$5:$I$5,2))&lt;N4,VALUE(LEFT(Scarcity!$D$5:$I$5,2)),0))&gt;0, VLOOKUP(N2, Scarcity!$B$5:$I$35, MATCH(CONCATENATE(MAX(IF(VALUE(LEFT(Scarcity!$D$5:$I$5,2))&lt;N4,VALUE(LEFT(Scarcity!$D$5:$I$5,2)),0)), " HR Capacity Credit (%)"), Scarcity!$B$5:$I$5, 0),0), 0))*((N4-MAX(IF(VALUE(LEFT(Scarcity!$D$5:$I$5,2))&lt;N4,VALUE(LEFT(Scarcity!$D$5:$I$5,2)),0)))/(MIN(IF(VALUE(LEFT(Scarcity!$D$5:$I$5,2))&gt;=N4,VALUE(LEFT(Scarcity!$D$5:$I$5,2)),MAX(VALUE(LEFT(Scarcity!$D$5:$I$5,2)))))-MAX(IF(VALUE(LEFT(Scarcity!$D$5:$I$5,2))&lt;N4,VALUE(LEFT(Scarcity!$D$5:$I$5,2)),0)))),VLOOKUP(N2, Scarcity!$B$5:$I$35, MATCH(CONCATENATE(MIN(IF(VALUE(LEFT(Scarcity!$D$5:$I$5,2))&gt;=N4,VALUE(LEFT(Scarcity!$D$5:$I$5,2)),MAX(VALUE(LEFT(Scarcity!$D$5:$I$5,2))))), " HR Capacity Credit (%)"), Scarcity!$B$5:$I$5, 0),0))/100)</f>
        <v>215659.59706991704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65</v>
      </c>
      <c r="B16" s="15">
        <v>2058040.379471119</v>
      </c>
      <c r="C16" s="15">
        <v>2283568.6736836992</v>
      </c>
      <c r="D16" s="15">
        <v>2567185.9044856499</v>
      </c>
      <c r="E16" s="15">
        <v>2773218.3788523441</v>
      </c>
      <c r="F16" s="15">
        <v>2562472.9942322341</v>
      </c>
      <c r="G16" s="15">
        <v>2436308.323766775</v>
      </c>
      <c r="H16" s="15">
        <v>2244279.2079485948</v>
      </c>
      <c r="I16" s="15">
        <v>1993170.9287178901</v>
      </c>
      <c r="J16" s="15">
        <v>2008915.607069338</v>
      </c>
      <c r="K16" s="15">
        <v>2027199.7069175621</v>
      </c>
      <c r="L16" s="15">
        <v>2089142.4870327171</v>
      </c>
      <c r="M16" s="15">
        <v>2134342.067864635</v>
      </c>
      <c r="N16" s="15">
        <v>2217195.270652283</v>
      </c>
      <c r="O16" s="15">
        <v>2288501.9788837298</v>
      </c>
      <c r="P16" s="15">
        <v>2331442.3943597721</v>
      </c>
      <c r="Q16" s="15">
        <v>2377074.3013832662</v>
      </c>
      <c r="R16" s="15">
        <v>2423137.4491140419</v>
      </c>
      <c r="S16" s="15">
        <v>2408362.1813530549</v>
      </c>
      <c r="T16" s="15">
        <v>2415111.1730643781</v>
      </c>
      <c r="U16" s="15">
        <v>2453321.8253696272</v>
      </c>
      <c r="V16" s="15">
        <v>2466432.6419601641</v>
      </c>
      <c r="W16" s="15">
        <v>2442695.6757432278</v>
      </c>
      <c r="X16" s="15">
        <v>2475912.517561567</v>
      </c>
      <c r="Y16" s="15">
        <v>2420502.184293868</v>
      </c>
      <c r="Z16" s="15">
        <v>2558185.1826520311</v>
      </c>
    </row>
    <row r="17" spans="1:26" x14ac:dyDescent="0.25">
      <c r="A17" s="14" t="s">
        <v>4</v>
      </c>
      <c r="B17" s="15">
        <f t="shared" ref="B17:Z17" si="0">SUM(B5:B16)</f>
        <v>18985943.282259118</v>
      </c>
      <c r="C17" s="15">
        <f t="shared" si="0"/>
        <v>16554348.084798699</v>
      </c>
      <c r="D17" s="15">
        <f t="shared" si="0"/>
        <v>16231156.261945724</v>
      </c>
      <c r="E17" s="15">
        <f t="shared" si="0"/>
        <v>16192491.890091971</v>
      </c>
      <c r="F17" s="15">
        <f t="shared" si="0"/>
        <v>15020430.450740837</v>
      </c>
      <c r="G17" s="15">
        <f t="shared" si="0"/>
        <v>14328812.670990963</v>
      </c>
      <c r="H17" s="15">
        <f t="shared" si="0"/>
        <v>13381034.790990546</v>
      </c>
      <c r="I17" s="15">
        <f t="shared" si="0"/>
        <v>11872559.564702444</v>
      </c>
      <c r="J17" s="15">
        <f t="shared" si="0"/>
        <v>11846677.067759868</v>
      </c>
      <c r="K17" s="15">
        <f t="shared" si="0"/>
        <v>11778370.633425593</v>
      </c>
      <c r="L17" s="15">
        <f t="shared" si="0"/>
        <v>12077578.568185905</v>
      </c>
      <c r="M17" s="15">
        <f t="shared" si="0"/>
        <v>12206857.641162623</v>
      </c>
      <c r="N17" s="15">
        <f t="shared" si="0"/>
        <v>12523891.5481622</v>
      </c>
      <c r="O17" s="15">
        <f t="shared" si="0"/>
        <v>12704297.92711373</v>
      </c>
      <c r="P17" s="15">
        <f t="shared" si="0"/>
        <v>12920148.623094771</v>
      </c>
      <c r="Q17" s="15">
        <f t="shared" si="0"/>
        <v>13154166.982096266</v>
      </c>
      <c r="R17" s="15">
        <f t="shared" si="0"/>
        <v>13368584.250562042</v>
      </c>
      <c r="S17" s="15">
        <f t="shared" si="0"/>
        <v>13246580.313914055</v>
      </c>
      <c r="T17" s="15">
        <f t="shared" si="0"/>
        <v>13298396.737297378</v>
      </c>
      <c r="U17" s="15">
        <f t="shared" si="0"/>
        <v>13511425.160892628</v>
      </c>
      <c r="V17" s="15">
        <f t="shared" si="0"/>
        <v>13501017.484852163</v>
      </c>
      <c r="W17" s="15">
        <f t="shared" si="0"/>
        <v>13403466.216789227</v>
      </c>
      <c r="X17" s="15">
        <f t="shared" si="0"/>
        <v>13560583.531634565</v>
      </c>
      <c r="Y17" s="15">
        <f t="shared" si="0"/>
        <v>13246759.540637868</v>
      </c>
      <c r="Z17" s="15">
        <f t="shared" si="0"/>
        <v>13983389.245264031</v>
      </c>
    </row>
    <row r="18" spans="1:26" x14ac:dyDescent="0.25">
      <c r="A18" s="14" t="s">
        <v>7</v>
      </c>
      <c r="B18" s="15">
        <f t="shared" ref="B18:Z18" si="1">B17/B3/1000</f>
        <v>199.85203455009596</v>
      </c>
      <c r="C18" s="15">
        <f t="shared" si="1"/>
        <v>174.25629562946</v>
      </c>
      <c r="D18" s="15">
        <f t="shared" si="1"/>
        <v>170.85427644153393</v>
      </c>
      <c r="E18" s="15">
        <f t="shared" si="1"/>
        <v>170.44728305359968</v>
      </c>
      <c r="F18" s="15">
        <f t="shared" si="1"/>
        <v>158.10979421832459</v>
      </c>
      <c r="G18" s="15">
        <f t="shared" si="1"/>
        <v>150.82960706306275</v>
      </c>
      <c r="H18" s="15">
        <f t="shared" si="1"/>
        <v>140.85299779990046</v>
      </c>
      <c r="I18" s="15">
        <f t="shared" si="1"/>
        <v>124.97431120739415</v>
      </c>
      <c r="J18" s="15">
        <f t="shared" si="1"/>
        <v>124.7018638711565</v>
      </c>
      <c r="K18" s="15">
        <f t="shared" si="1"/>
        <v>123.98284877290098</v>
      </c>
      <c r="L18" s="15">
        <f t="shared" si="1"/>
        <v>127.13240598090427</v>
      </c>
      <c r="M18" s="15">
        <f t="shared" si="1"/>
        <v>128.49323832802762</v>
      </c>
      <c r="N18" s="15">
        <f t="shared" si="1"/>
        <v>131.83043734907577</v>
      </c>
      <c r="O18" s="15">
        <f t="shared" si="1"/>
        <v>133.72945186435507</v>
      </c>
      <c r="P18" s="15">
        <f t="shared" si="1"/>
        <v>136.00156445362916</v>
      </c>
      <c r="Q18" s="15">
        <f t="shared" si="1"/>
        <v>138.4649156010133</v>
      </c>
      <c r="R18" s="15">
        <f t="shared" si="1"/>
        <v>140.72193947960042</v>
      </c>
      <c r="S18" s="15">
        <f t="shared" si="1"/>
        <v>139.43768751488477</v>
      </c>
      <c r="T18" s="15">
        <f t="shared" si="1"/>
        <v>139.9831235504987</v>
      </c>
      <c r="U18" s="15">
        <f t="shared" si="1"/>
        <v>142.22552800939607</v>
      </c>
      <c r="V18" s="15">
        <f t="shared" si="1"/>
        <v>142.11597352475962</v>
      </c>
      <c r="W18" s="15">
        <f t="shared" si="1"/>
        <v>141.08911807146555</v>
      </c>
      <c r="X18" s="15">
        <f t="shared" si="1"/>
        <v>142.74298454352174</v>
      </c>
      <c r="Y18" s="15">
        <f t="shared" si="1"/>
        <v>139.43957411197755</v>
      </c>
      <c r="Z18" s="15">
        <f t="shared" si="1"/>
        <v>147.19357100277927</v>
      </c>
    </row>
    <row r="19" spans="1:26" x14ac:dyDescent="0.25">
      <c r="A19" s="14" t="s">
        <v>8</v>
      </c>
      <c r="B19" s="15">
        <f>B18/B4</f>
        <v>98.035530207435571</v>
      </c>
      <c r="C19" s="15">
        <f>C18/B4</f>
        <v>85.479781942052512</v>
      </c>
      <c r="D19" s="15">
        <f>D18/B4</f>
        <v>83.810953522992307</v>
      </c>
      <c r="E19" s="15">
        <f>E18/B4</f>
        <v>83.611306755988537</v>
      </c>
      <c r="F19" s="15">
        <f>F18/B4</f>
        <v>77.559267995826062</v>
      </c>
      <c r="G19" s="15">
        <f>G18/B4</f>
        <v>73.988040865803768</v>
      </c>
      <c r="H19" s="15">
        <f>H18/B4</f>
        <v>69.094109307947335</v>
      </c>
      <c r="I19" s="15">
        <f>I18/B4</f>
        <v>61.304969394518778</v>
      </c>
      <c r="J19" s="15">
        <f>J18/B4</f>
        <v>61.171322923909713</v>
      </c>
      <c r="K19" s="15">
        <f>K18/B4</f>
        <v>60.818616850422316</v>
      </c>
      <c r="L19" s="15">
        <f>L18/B4</f>
        <v>62.36360242687816</v>
      </c>
      <c r="M19" s="15">
        <f>M18/B4</f>
        <v>63.031145897095996</v>
      </c>
      <c r="N19" s="15">
        <f>N18/B4</f>
        <v>64.668177394787264</v>
      </c>
      <c r="O19" s="15">
        <f>O18/B4</f>
        <v>65.599721050553029</v>
      </c>
      <c r="P19" s="15">
        <f>P18/B4</f>
        <v>66.714284446827293</v>
      </c>
      <c r="Q19" s="15">
        <f>Q18/B4</f>
        <v>67.922658113698134</v>
      </c>
      <c r="R19" s="15">
        <f>R18/B4</f>
        <v>69.02981988528704</v>
      </c>
      <c r="S19" s="15">
        <f>S18/B4</f>
        <v>68.399842199224111</v>
      </c>
      <c r="T19" s="15">
        <f>T18/B4</f>
        <v>68.667400701022842</v>
      </c>
      <c r="U19" s="15">
        <f>U18/B4</f>
        <v>69.767391054197944</v>
      </c>
      <c r="V19" s="15">
        <f>V18/B4</f>
        <v>69.713650135262014</v>
      </c>
      <c r="W19" s="15">
        <f>W18/B4</f>
        <v>69.20993587967935</v>
      </c>
      <c r="X19" s="15">
        <f>X18/B4</f>
        <v>70.021224475491408</v>
      </c>
      <c r="Y19" s="15">
        <f>Y18/B4</f>
        <v>68.400767651630403</v>
      </c>
      <c r="Z19" s="15">
        <f>Z18/B4</f>
        <v>72.204417677650056</v>
      </c>
    </row>
    <row r="20" spans="1:26" x14ac:dyDescent="0.25">
      <c r="A20" s="14" t="s">
        <v>9</v>
      </c>
      <c r="B20" s="16">
        <v>46.035879642274139</v>
      </c>
      <c r="C20" s="16">
        <v>70.87262383719893</v>
      </c>
      <c r="D20" s="16">
        <v>110.57113795883269</v>
      </c>
      <c r="E20" s="16">
        <v>118.9033133158152</v>
      </c>
      <c r="F20" s="16">
        <v>110.4737886851721</v>
      </c>
      <c r="G20" s="16">
        <v>103.0784249928918</v>
      </c>
      <c r="H20" s="16">
        <v>96.456344968608008</v>
      </c>
      <c r="I20" s="16">
        <v>89.135869074611335</v>
      </c>
      <c r="J20" s="16">
        <v>89.971992854581856</v>
      </c>
      <c r="K20" s="16">
        <v>91.16983586627336</v>
      </c>
      <c r="L20" s="16">
        <v>97.77787954518233</v>
      </c>
      <c r="M20" s="16">
        <v>96.025166124155973</v>
      </c>
      <c r="N20" s="16">
        <v>101.0093998251193</v>
      </c>
      <c r="O20" s="16">
        <v>105.8817921757968</v>
      </c>
      <c r="P20" s="16">
        <v>107.0934032900167</v>
      </c>
      <c r="Q20" s="16">
        <v>109.74750728133969</v>
      </c>
      <c r="R20" s="16">
        <v>113.0396983774049</v>
      </c>
      <c r="S20" s="16">
        <v>115.9650067452376</v>
      </c>
      <c r="T20" s="16">
        <v>118.6534055882953</v>
      </c>
      <c r="U20" s="16">
        <v>119.79594276029739</v>
      </c>
      <c r="V20" s="16">
        <v>119.85235797752949</v>
      </c>
      <c r="W20" s="16">
        <v>120.09963914539441</v>
      </c>
      <c r="X20" s="16">
        <v>121.33636096899789</v>
      </c>
      <c r="Y20" s="16">
        <v>118.3030519840006</v>
      </c>
      <c r="Z20" s="16">
        <v>129.5090039047621</v>
      </c>
    </row>
    <row r="21" spans="1:26" x14ac:dyDescent="0.25">
      <c r="A21" s="14" t="s">
        <v>66</v>
      </c>
      <c r="B21" s="17">
        <v>28.871170007936819</v>
      </c>
      <c r="C21" s="17">
        <v>12.145638439475681</v>
      </c>
      <c r="D21" s="17">
        <v>-2.206194815487176</v>
      </c>
      <c r="E21" s="17">
        <v>-1.648507141954515</v>
      </c>
      <c r="F21" s="17">
        <v>-1.547010351683479</v>
      </c>
      <c r="G21" s="17">
        <v>-0.53534585299251036</v>
      </c>
      <c r="H21" s="17">
        <v>0.1633419685960408</v>
      </c>
      <c r="I21" s="17">
        <v>0.189902292048552</v>
      </c>
      <c r="J21" s="17">
        <v>0.61318362400088466</v>
      </c>
      <c r="K21" s="17">
        <v>0.50392826183299888</v>
      </c>
      <c r="L21" s="17">
        <v>1.0945911886264461</v>
      </c>
      <c r="M21" s="17">
        <v>0.62501352944653299</v>
      </c>
      <c r="N21" s="17">
        <v>1.06056189483184</v>
      </c>
      <c r="O21" s="17">
        <v>1.090472907795055</v>
      </c>
      <c r="P21" s="17">
        <v>-0.17938841759832649</v>
      </c>
      <c r="Q21" s="17">
        <v>0.63730101974735665</v>
      </c>
      <c r="R21" s="17">
        <v>-0.60251945850724253</v>
      </c>
      <c r="S21" s="17">
        <v>0.62628814176863612</v>
      </c>
      <c r="T21" s="17">
        <v>-1.32935881862588</v>
      </c>
      <c r="U21" s="17">
        <v>-2.22027495086519</v>
      </c>
      <c r="V21" s="17">
        <v>-2.1158902925339391</v>
      </c>
      <c r="W21" s="17">
        <v>-3.6105060947147831</v>
      </c>
      <c r="X21" s="17">
        <v>-5.4807411880877712</v>
      </c>
      <c r="Y21" s="17">
        <v>-4.5487887947103838</v>
      </c>
      <c r="Z21" s="17">
        <v>-5.1539677152472949</v>
      </c>
    </row>
    <row r="22" spans="1:26" x14ac:dyDescent="0.25">
      <c r="A22" s="14" t="s">
        <v>67</v>
      </c>
      <c r="B22" s="17">
        <v>635.76790541514492</v>
      </c>
      <c r="C22" s="17">
        <v>616.03458906530216</v>
      </c>
      <c r="D22" s="17">
        <v>567.85128934704778</v>
      </c>
      <c r="E22" s="17">
        <v>582.77760867729785</v>
      </c>
      <c r="F22" s="17">
        <v>589.92905649350052</v>
      </c>
      <c r="G22" s="17">
        <v>613.04629782594793</v>
      </c>
      <c r="H22" s="17">
        <v>620.31494207504295</v>
      </c>
      <c r="I22" s="17">
        <v>604.90423559736428</v>
      </c>
      <c r="J22" s="17">
        <v>614.38488509378612</v>
      </c>
      <c r="K22" s="17">
        <v>614.67700201196567</v>
      </c>
      <c r="L22" s="17">
        <v>604.87137776542079</v>
      </c>
      <c r="M22" s="17">
        <v>632.78029080440558</v>
      </c>
      <c r="N22" s="17">
        <v>635.53262122928197</v>
      </c>
      <c r="O22" s="17">
        <v>626.3456396377394</v>
      </c>
      <c r="P22" s="17">
        <v>637.46260656871289</v>
      </c>
      <c r="Q22" s="17">
        <v>642.73143636814177</v>
      </c>
      <c r="R22" s="17">
        <v>642.25182364752527</v>
      </c>
      <c r="S22" s="17">
        <v>629.27048025762679</v>
      </c>
      <c r="T22" s="17">
        <v>623.73577181654673</v>
      </c>
      <c r="U22" s="17">
        <v>621.72198521178086</v>
      </c>
      <c r="V22" s="17">
        <v>627.03532076872352</v>
      </c>
      <c r="W22" s="17">
        <v>628.43973782906562</v>
      </c>
      <c r="X22" s="17">
        <v>636.31027048516057</v>
      </c>
      <c r="Y22" s="17">
        <v>645.4296264358203</v>
      </c>
      <c r="Z22" s="17">
        <v>632.78483166920682</v>
      </c>
    </row>
    <row r="23" spans="1:26" x14ac:dyDescent="0.25">
      <c r="A23" s="14" t="s">
        <v>68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4" t="s">
        <v>69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4" t="s">
        <v>70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71</v>
      </c>
      <c r="B26" s="17">
        <v>17.243755839873359</v>
      </c>
      <c r="C26" s="17">
        <v>10.872864108024221</v>
      </c>
      <c r="D26" s="17">
        <v>3.8845626790479071</v>
      </c>
      <c r="E26" s="17">
        <v>1.1817799857707381</v>
      </c>
      <c r="F26" s="17">
        <v>1.125615735481112</v>
      </c>
      <c r="G26" s="17">
        <v>1.067057905020252</v>
      </c>
      <c r="H26" s="17">
        <v>0.9945093895053353</v>
      </c>
      <c r="I26" s="17">
        <v>0.92837992761296884</v>
      </c>
      <c r="J26" s="17">
        <v>0.93993098039483591</v>
      </c>
      <c r="K26" s="17">
        <v>0.95385594694262277</v>
      </c>
      <c r="L26" s="17">
        <v>0.94617486599682232</v>
      </c>
      <c r="M26" s="17">
        <v>1.0458179975282491</v>
      </c>
      <c r="N26" s="17">
        <v>1.0373952860609681</v>
      </c>
      <c r="O26" s="17">
        <v>1.092311455889984</v>
      </c>
      <c r="P26" s="17">
        <v>1.073958891393944</v>
      </c>
      <c r="Q26" s="17">
        <v>1.077079811796174</v>
      </c>
      <c r="R26" s="17">
        <v>1.0697733318448011</v>
      </c>
      <c r="S26" s="17">
        <v>1.0660979500096111</v>
      </c>
      <c r="T26" s="17">
        <v>1.051040875459216</v>
      </c>
      <c r="U26" s="17">
        <v>1.042025907189871</v>
      </c>
      <c r="V26" s="17">
        <v>1.047045345660506</v>
      </c>
      <c r="W26" s="17">
        <v>1.0353446214215849</v>
      </c>
      <c r="X26" s="17">
        <v>1.0356943528900311</v>
      </c>
      <c r="Y26" s="17">
        <v>1.043476039882449</v>
      </c>
      <c r="Z26" s="17">
        <v>1.0181825078870239</v>
      </c>
    </row>
    <row r="27" spans="1:26" x14ac:dyDescent="0.25">
      <c r="A27" s="14" t="s">
        <v>72</v>
      </c>
      <c r="B27" s="16">
        <v>8915.488068333334</v>
      </c>
      <c r="C27" s="16">
        <v>12624.4741275</v>
      </c>
      <c r="D27" s="16">
        <v>19154.787567583331</v>
      </c>
      <c r="E27" s="16">
        <v>20182.53937383333</v>
      </c>
      <c r="F27" s="16">
        <v>18387.174509666671</v>
      </c>
      <c r="G27" s="16">
        <v>16811.08613416666</v>
      </c>
      <c r="H27" s="16">
        <v>15479.865728749999</v>
      </c>
      <c r="I27" s="16">
        <v>14086.621721666659</v>
      </c>
      <c r="J27" s="16">
        <v>13974.21758425</v>
      </c>
      <c r="K27" s="16">
        <v>13958.206399166669</v>
      </c>
      <c r="L27" s="16">
        <v>14761.817322083331</v>
      </c>
      <c r="M27" s="16">
        <v>14300.165537000001</v>
      </c>
      <c r="N27" s="16">
        <v>14777.294074333329</v>
      </c>
      <c r="O27" s="16">
        <v>15438.48546441667</v>
      </c>
      <c r="P27" s="16">
        <v>15413.522279500001</v>
      </c>
      <c r="Q27" s="16">
        <v>15594.20388266667</v>
      </c>
      <c r="R27" s="16">
        <v>15859.619055833329</v>
      </c>
      <c r="S27" s="16">
        <v>16067.10130608333</v>
      </c>
      <c r="T27" s="16">
        <v>16236.338686249999</v>
      </c>
      <c r="U27" s="16">
        <v>16561.502319083331</v>
      </c>
      <c r="V27" s="16">
        <v>16367.4262875</v>
      </c>
      <c r="W27" s="16">
        <v>16187.980261916669</v>
      </c>
      <c r="X27" s="16">
        <v>16142.06464533333</v>
      </c>
      <c r="Y27" s="16">
        <v>15533.92549333333</v>
      </c>
      <c r="Z27" s="16">
        <v>16784.267208083329</v>
      </c>
    </row>
    <row r="28" spans="1:26" x14ac:dyDescent="0.25">
      <c r="A28" s="14" t="s">
        <v>73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4" t="s">
        <v>74</v>
      </c>
      <c r="B29" s="16">
        <v>8915.488068333334</v>
      </c>
      <c r="C29" s="16">
        <v>12624.4741275</v>
      </c>
      <c r="D29" s="16">
        <v>19154.787567583331</v>
      </c>
      <c r="E29" s="16">
        <v>20182.53937383333</v>
      </c>
      <c r="F29" s="16">
        <v>18387.174509666671</v>
      </c>
      <c r="G29" s="16">
        <v>16811.08613416666</v>
      </c>
      <c r="H29" s="16">
        <v>15479.865728749999</v>
      </c>
      <c r="I29" s="16">
        <v>14086.621721666659</v>
      </c>
      <c r="J29" s="16">
        <v>13974.21758425</v>
      </c>
      <c r="K29" s="16">
        <v>13958.206399166669</v>
      </c>
      <c r="L29" s="16">
        <v>14761.817322083331</v>
      </c>
      <c r="M29" s="16">
        <v>14300.165537000001</v>
      </c>
      <c r="N29" s="16">
        <v>14777.294074333329</v>
      </c>
      <c r="O29" s="16">
        <v>15438.48546441667</v>
      </c>
      <c r="P29" s="16">
        <v>15413.522279500001</v>
      </c>
      <c r="Q29" s="16">
        <v>15594.20388266667</v>
      </c>
      <c r="R29" s="16">
        <v>15859.619055833329</v>
      </c>
      <c r="S29" s="16">
        <v>16067.10130608333</v>
      </c>
      <c r="T29" s="16">
        <v>16236.338686249999</v>
      </c>
      <c r="U29" s="16">
        <v>16561.502319083331</v>
      </c>
      <c r="V29" s="16">
        <v>16367.4262875</v>
      </c>
      <c r="W29" s="16">
        <v>16187.980261916669</v>
      </c>
      <c r="X29" s="16">
        <v>16142.06464533333</v>
      </c>
      <c r="Y29" s="16">
        <v>15533.92549333333</v>
      </c>
      <c r="Z29" s="16">
        <v>16784.267208083329</v>
      </c>
    </row>
    <row r="30" spans="1:26" x14ac:dyDescent="0.25">
      <c r="A30" s="14" t="s">
        <v>75</v>
      </c>
      <c r="B30" s="16">
        <v>10531.34143058333</v>
      </c>
      <c r="C30" s="16">
        <v>14880.078019250001</v>
      </c>
      <c r="D30" s="16">
        <v>22496.265275666668</v>
      </c>
      <c r="E30" s="16">
        <v>23721.218299749991</v>
      </c>
      <c r="F30" s="16">
        <v>21600.076624333331</v>
      </c>
      <c r="G30" s="16">
        <v>19735.268327833332</v>
      </c>
      <c r="H30" s="16">
        <v>18202.116011916671</v>
      </c>
      <c r="I30" s="16">
        <v>16579.634147833331</v>
      </c>
      <c r="J30" s="16">
        <v>16446.484425333329</v>
      </c>
      <c r="K30" s="16">
        <v>16345.04249283333</v>
      </c>
      <c r="L30" s="16">
        <v>17355.247123666672</v>
      </c>
      <c r="M30" s="16">
        <v>16813.441845500001</v>
      </c>
      <c r="N30" s="16">
        <v>17375.027529083331</v>
      </c>
      <c r="O30" s="16">
        <v>18144.383360250002</v>
      </c>
      <c r="P30" s="16">
        <v>18112.433598</v>
      </c>
      <c r="Q30" s="16">
        <v>18304.30052916667</v>
      </c>
      <c r="R30" s="16">
        <v>18635.127633583339</v>
      </c>
      <c r="S30" s="16">
        <v>18849.42761116667</v>
      </c>
      <c r="T30" s="16">
        <v>19073.48455566667</v>
      </c>
      <c r="U30" s="16">
        <v>19445.974706500001</v>
      </c>
      <c r="V30" s="16">
        <v>19227.283755</v>
      </c>
      <c r="W30" s="16">
        <v>19002.906000750001</v>
      </c>
      <c r="X30" s="16">
        <v>18960.74182591667</v>
      </c>
      <c r="Y30" s="16">
        <v>18224.02847883333</v>
      </c>
      <c r="Z30" s="16">
        <v>19693.723653666671</v>
      </c>
    </row>
    <row r="31" spans="1:26" x14ac:dyDescent="0.25">
      <c r="A31" s="14" t="s">
        <v>76</v>
      </c>
      <c r="B31" s="15">
        <v>5364129.0261039985</v>
      </c>
      <c r="C31" s="15">
        <v>7596384.6837269999</v>
      </c>
      <c r="D31" s="15">
        <v>10926701.961239999</v>
      </c>
      <c r="E31" s="15">
        <v>11801036.631100999</v>
      </c>
      <c r="F31" s="15">
        <v>10880544.052204</v>
      </c>
      <c r="G31" s="15">
        <v>10316539.311040999</v>
      </c>
      <c r="H31" s="15">
        <v>9599418.8433970008</v>
      </c>
      <c r="I31" s="15">
        <v>8517908.6341680009</v>
      </c>
      <c r="J31" s="15">
        <v>8575463.3498529997</v>
      </c>
      <c r="K31" s="15">
        <v>8571551.7340510003</v>
      </c>
      <c r="L31" s="15">
        <v>8910003.8813519999</v>
      </c>
      <c r="M31" s="15">
        <v>9038354.2784240004</v>
      </c>
      <c r="N31" s="15">
        <v>9373025.145618001</v>
      </c>
      <c r="O31" s="15">
        <v>9650042.0947650019</v>
      </c>
      <c r="P31" s="15">
        <v>9828793.2494970001</v>
      </c>
      <c r="Q31" s="15">
        <v>10011219.711131001</v>
      </c>
      <c r="R31" s="15">
        <v>10197097.287975</v>
      </c>
      <c r="S31" s="15">
        <v>10098747.382235</v>
      </c>
      <c r="T31" s="15">
        <v>10152540.746839</v>
      </c>
      <c r="U31" s="15">
        <v>10339825.510446001</v>
      </c>
      <c r="V31" s="15">
        <v>10303637.21539</v>
      </c>
      <c r="W31" s="15">
        <v>10241780.179714</v>
      </c>
      <c r="X31" s="15">
        <v>10375280.439343</v>
      </c>
      <c r="Y31" s="15">
        <v>10108952.984782999</v>
      </c>
      <c r="Z31" s="15">
        <v>10722330.515861999</v>
      </c>
    </row>
    <row r="32" spans="1:26" x14ac:dyDescent="0.25">
      <c r="A32" s="14" t="s">
        <v>77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78</v>
      </c>
      <c r="B33" s="16">
        <v>218.5</v>
      </c>
      <c r="C33" s="16">
        <v>305.08333333333331</v>
      </c>
      <c r="D33" s="16">
        <v>451.41666666666669</v>
      </c>
      <c r="E33" s="16">
        <v>474.41666666666669</v>
      </c>
      <c r="F33" s="16">
        <v>432.91666666666669</v>
      </c>
      <c r="G33" s="16">
        <v>393.25</v>
      </c>
      <c r="H33" s="16">
        <v>363.5</v>
      </c>
      <c r="I33" s="16">
        <v>328.58333333333331</v>
      </c>
      <c r="J33" s="16">
        <v>324.66666666666669</v>
      </c>
      <c r="K33" s="16">
        <v>324.58333333333331</v>
      </c>
      <c r="L33" s="16">
        <v>344.75</v>
      </c>
      <c r="M33" s="16">
        <v>334</v>
      </c>
      <c r="N33" s="16">
        <v>345.58333333333331</v>
      </c>
      <c r="O33" s="16">
        <v>360.08333333333331</v>
      </c>
      <c r="P33" s="16">
        <v>362.41666666666669</v>
      </c>
      <c r="Q33" s="16">
        <v>365.08333333333331</v>
      </c>
      <c r="R33" s="16">
        <v>376.16666666666669</v>
      </c>
      <c r="S33" s="16">
        <v>376.75</v>
      </c>
      <c r="T33" s="16">
        <v>382.08333333333331</v>
      </c>
      <c r="U33" s="16">
        <v>393.83333333333331</v>
      </c>
      <c r="V33" s="16">
        <v>393.16666666666669</v>
      </c>
      <c r="W33" s="16">
        <v>385.5</v>
      </c>
      <c r="X33" s="16">
        <v>387</v>
      </c>
      <c r="Y33" s="16">
        <v>369.83333333333331</v>
      </c>
      <c r="Z33" s="16">
        <v>402.66666666666669</v>
      </c>
    </row>
    <row r="34" spans="1:26" x14ac:dyDescent="0.25">
      <c r="A34" s="14" t="s">
        <v>79</v>
      </c>
      <c r="B34" s="16">
        <v>7077</v>
      </c>
      <c r="C34" s="16">
        <v>6091</v>
      </c>
      <c r="D34" s="16">
        <v>5477</v>
      </c>
      <c r="E34" s="16">
        <v>7580.666666666667</v>
      </c>
      <c r="F34" s="16">
        <v>7618.583333333333</v>
      </c>
      <c r="G34" s="16">
        <v>7706.833333333333</v>
      </c>
      <c r="H34" s="16">
        <v>7649.666666666667</v>
      </c>
      <c r="I34" s="16">
        <v>7759.416666666667</v>
      </c>
      <c r="J34" s="16">
        <v>7751.166666666667</v>
      </c>
      <c r="K34" s="16">
        <v>7752.833333333333</v>
      </c>
      <c r="L34" s="16">
        <v>7776.833333333333</v>
      </c>
      <c r="M34" s="16">
        <v>7595.333333333333</v>
      </c>
      <c r="N34" s="16">
        <v>7678.583333333333</v>
      </c>
      <c r="O34" s="16">
        <v>7697.416666666667</v>
      </c>
      <c r="P34" s="16">
        <v>7741.416666666667</v>
      </c>
      <c r="Q34" s="16">
        <v>7653.166666666667</v>
      </c>
      <c r="R34" s="16">
        <v>7650.333333333333</v>
      </c>
      <c r="S34" s="16">
        <v>7678.916666666667</v>
      </c>
      <c r="T34" s="16">
        <v>7559.75</v>
      </c>
      <c r="U34" s="16">
        <v>7677.5</v>
      </c>
      <c r="V34" s="16">
        <v>7562.583333333333</v>
      </c>
      <c r="W34" s="16">
        <v>7579.416666666667</v>
      </c>
      <c r="X34" s="16">
        <v>7588.916666666667</v>
      </c>
      <c r="Y34" s="16">
        <v>7602.333333333333</v>
      </c>
      <c r="Z34" s="16">
        <v>7573.666666666667</v>
      </c>
    </row>
    <row r="35" spans="1:26" x14ac:dyDescent="0.25">
      <c r="A35" s="14" t="s">
        <v>80</v>
      </c>
      <c r="B35" s="16">
        <v>1464.5</v>
      </c>
      <c r="C35" s="16">
        <v>2387.916666666667</v>
      </c>
      <c r="D35" s="16">
        <v>2831.583333333333</v>
      </c>
      <c r="E35" s="16">
        <v>704.91666666666663</v>
      </c>
      <c r="F35" s="16">
        <v>708.5</v>
      </c>
      <c r="G35" s="16">
        <v>683.91666666666663</v>
      </c>
      <c r="H35" s="16">
        <v>746.83333333333337</v>
      </c>
      <c r="I35" s="16">
        <v>672</v>
      </c>
      <c r="J35" s="16">
        <v>684.16666666666663</v>
      </c>
      <c r="K35" s="16">
        <v>706.58333333333337</v>
      </c>
      <c r="L35" s="16">
        <v>638.41666666666663</v>
      </c>
      <c r="M35" s="16">
        <v>830.66666666666663</v>
      </c>
      <c r="N35" s="16">
        <v>735.83333333333337</v>
      </c>
      <c r="O35" s="16">
        <v>726.5</v>
      </c>
      <c r="P35" s="16">
        <v>656.16666666666663</v>
      </c>
      <c r="Q35" s="16">
        <v>741.75</v>
      </c>
      <c r="R35" s="16">
        <v>733.5</v>
      </c>
      <c r="S35" s="16">
        <v>728.33333333333337</v>
      </c>
      <c r="T35" s="16">
        <v>818.16666666666663</v>
      </c>
      <c r="U35" s="16">
        <v>688.66666666666663</v>
      </c>
      <c r="V35" s="16">
        <v>804.25</v>
      </c>
      <c r="W35" s="16">
        <v>819.08333333333337</v>
      </c>
      <c r="X35" s="16">
        <v>784.08333333333337</v>
      </c>
      <c r="Y35" s="16">
        <v>787.83333333333337</v>
      </c>
      <c r="Z35" s="16">
        <v>783.66666666666663</v>
      </c>
    </row>
    <row r="36" spans="1:26" x14ac:dyDescent="0.25">
      <c r="A36" s="14" t="s">
        <v>81</v>
      </c>
      <c r="B36" s="16">
        <v>50.817809037623668</v>
      </c>
      <c r="C36" s="16">
        <v>68.944154730580237</v>
      </c>
      <c r="D36" s="16">
        <v>102.1088463090278</v>
      </c>
      <c r="E36" s="16">
        <v>96.117834756078764</v>
      </c>
      <c r="F36" s="16">
        <v>98.858825435007617</v>
      </c>
      <c r="G36" s="16">
        <v>93.32871617550849</v>
      </c>
      <c r="H36" s="16">
        <v>93.89708532597983</v>
      </c>
      <c r="I36" s="16">
        <v>83.785002720614528</v>
      </c>
      <c r="J36" s="16">
        <v>89.820802124838281</v>
      </c>
      <c r="K36" s="16">
        <v>85.940390765160132</v>
      </c>
      <c r="L36" s="16">
        <v>82.342058734589045</v>
      </c>
      <c r="M36" s="16">
        <v>75.41345077962329</v>
      </c>
      <c r="N36" s="16">
        <v>80.977094434389272</v>
      </c>
      <c r="O36" s="16">
        <v>83.586618242770953</v>
      </c>
      <c r="P36" s="16">
        <v>82.789886196251899</v>
      </c>
      <c r="Q36" s="16">
        <v>82.946056041856934</v>
      </c>
      <c r="R36" s="16">
        <v>83.058626475580311</v>
      </c>
      <c r="S36" s="16">
        <v>81.400667070307748</v>
      </c>
      <c r="T36" s="16">
        <v>82.869994944663247</v>
      </c>
      <c r="U36" s="16">
        <v>82.170510899676557</v>
      </c>
      <c r="V36" s="16">
        <v>80.509884838251523</v>
      </c>
      <c r="W36" s="16">
        <v>79.588600760834112</v>
      </c>
      <c r="X36" s="16">
        <v>79.462067039136215</v>
      </c>
      <c r="Y36" s="16">
        <v>78.093144971746582</v>
      </c>
      <c r="Z36" s="16">
        <v>74.962736563831825</v>
      </c>
    </row>
    <row r="37" spans="1:26" x14ac:dyDescent="0.25">
      <c r="A37" s="14" t="s">
        <v>82</v>
      </c>
      <c r="B37" s="18">
        <v>0.26712899825422282</v>
      </c>
      <c r="C37" s="18">
        <v>0.3200535551376692</v>
      </c>
      <c r="D37" s="18">
        <v>0.44332207579612659</v>
      </c>
      <c r="E37" s="18">
        <v>0.46721673528111962</v>
      </c>
      <c r="F37" s="18">
        <v>0.45007123298583779</v>
      </c>
      <c r="G37" s="18">
        <v>0.41132351439624859</v>
      </c>
      <c r="H37" s="18">
        <v>0.39114566436474452</v>
      </c>
      <c r="I37" s="18">
        <v>0.36850143540163699</v>
      </c>
      <c r="J37" s="18">
        <v>0.36199984031553301</v>
      </c>
      <c r="K37" s="18">
        <v>0.37169967482001592</v>
      </c>
      <c r="L37" s="18">
        <v>0.388177543332552</v>
      </c>
      <c r="M37" s="18">
        <v>0.3827158581761394</v>
      </c>
      <c r="N37" s="18">
        <v>0.41272195676147022</v>
      </c>
      <c r="O37" s="18">
        <v>0.40663537337335048</v>
      </c>
      <c r="P37" s="18">
        <v>0.41767276909452677</v>
      </c>
      <c r="Q37" s="18">
        <v>0.43186419024592371</v>
      </c>
      <c r="R37" s="18">
        <v>0.43135153058320569</v>
      </c>
      <c r="S37" s="18">
        <v>0.45851862310833458</v>
      </c>
      <c r="T37" s="18">
        <v>0.47409870559101069</v>
      </c>
      <c r="U37" s="18">
        <v>0.47318965872704333</v>
      </c>
      <c r="V37" s="18">
        <v>0.46267604367867088</v>
      </c>
      <c r="W37" s="18">
        <v>0.47339719642924422</v>
      </c>
      <c r="X37" s="18">
        <v>0.46619580947686839</v>
      </c>
      <c r="Y37" s="18">
        <v>0.47177737061447939</v>
      </c>
      <c r="Z37" s="18">
        <v>0.5034508361245712</v>
      </c>
    </row>
    <row r="38" spans="1:26" x14ac:dyDescent="0.25">
      <c r="A38" s="14" t="s">
        <v>83</v>
      </c>
      <c r="B38" s="18">
        <v>1.246194824961948E-2</v>
      </c>
      <c r="C38" s="18">
        <v>0.12543639951426841</v>
      </c>
      <c r="D38" s="18">
        <v>0.30220700152206997</v>
      </c>
      <c r="E38" s="18">
        <v>0.2729261796042618</v>
      </c>
      <c r="F38" s="18">
        <v>0.32712138508371391</v>
      </c>
      <c r="G38" s="18">
        <v>0.28948466909532478</v>
      </c>
      <c r="H38" s="18">
        <v>0.30433789954337898</v>
      </c>
      <c r="I38" s="18">
        <v>0.2398021308980213</v>
      </c>
      <c r="J38" s="18">
        <v>0.28547374429223737</v>
      </c>
      <c r="K38" s="18">
        <v>0.2493833485124469</v>
      </c>
      <c r="L38" s="18">
        <v>0.24718417047184171</v>
      </c>
      <c r="M38" s="18">
        <v>0.21207191780821921</v>
      </c>
      <c r="N38" s="18">
        <v>0.26584855403348562</v>
      </c>
      <c r="O38" s="18">
        <v>0.27552937158469948</v>
      </c>
      <c r="P38" s="18">
        <v>0.27649353120243531</v>
      </c>
      <c r="Q38" s="18">
        <v>0.27753995433789952</v>
      </c>
      <c r="R38" s="18">
        <v>0.2928177321156773</v>
      </c>
      <c r="S38" s="18">
        <v>0.28438069216757739</v>
      </c>
      <c r="T38" s="18">
        <v>0.29658485540334861</v>
      </c>
      <c r="U38" s="18">
        <v>0.28691971080669709</v>
      </c>
      <c r="V38" s="18">
        <v>0.26233828006088278</v>
      </c>
      <c r="W38" s="18">
        <v>0.27554834547662421</v>
      </c>
      <c r="X38" s="18">
        <v>0.294044901065449</v>
      </c>
      <c r="Y38" s="18">
        <v>0.2973744292237443</v>
      </c>
      <c r="Z38" s="18">
        <v>0.26026445966514461</v>
      </c>
    </row>
    <row r="39" spans="1:26" x14ac:dyDescent="0.25">
      <c r="A39" s="14" t="s">
        <v>84</v>
      </c>
      <c r="B39" s="16">
        <v>95.416666666666671</v>
      </c>
      <c r="C39" s="16">
        <v>136.66666666666671</v>
      </c>
      <c r="D39" s="16">
        <v>203.75</v>
      </c>
      <c r="E39" s="16">
        <v>214.58333333333329</v>
      </c>
      <c r="F39" s="16">
        <v>195.5</v>
      </c>
      <c r="G39" s="16">
        <v>179.41666666666671</v>
      </c>
      <c r="H39" s="16">
        <v>164.16666666666671</v>
      </c>
      <c r="I39" s="16">
        <v>149.58333333333329</v>
      </c>
      <c r="J39" s="16">
        <v>147.83333333333329</v>
      </c>
      <c r="K39" s="16">
        <v>147.91666666666671</v>
      </c>
      <c r="L39" s="16">
        <v>156.5</v>
      </c>
      <c r="M39" s="16">
        <v>152.08333333333329</v>
      </c>
      <c r="N39" s="16">
        <v>156.66666666666671</v>
      </c>
      <c r="O39" s="16">
        <v>163.75</v>
      </c>
      <c r="P39" s="16">
        <v>163</v>
      </c>
      <c r="Q39" s="16">
        <v>165</v>
      </c>
      <c r="R39" s="16">
        <v>168.5</v>
      </c>
      <c r="S39" s="16">
        <v>170.08333333333329</v>
      </c>
      <c r="T39" s="16">
        <v>172.08333333333329</v>
      </c>
      <c r="U39" s="16">
        <v>175.66666666666671</v>
      </c>
      <c r="V39" s="16">
        <v>173.83333333333329</v>
      </c>
      <c r="W39" s="16">
        <v>172.25</v>
      </c>
      <c r="X39" s="16">
        <v>171.41666666666671</v>
      </c>
      <c r="Y39" s="16">
        <v>165</v>
      </c>
      <c r="Z39" s="16">
        <v>178.08333333333329</v>
      </c>
    </row>
    <row r="40" spans="1:26" x14ac:dyDescent="0.25">
      <c r="A40" s="14" t="s">
        <v>85</v>
      </c>
      <c r="B40" s="16">
        <v>123.0833333333333</v>
      </c>
      <c r="C40" s="16">
        <v>168.41666666666671</v>
      </c>
      <c r="D40" s="16">
        <v>247.66666666666671</v>
      </c>
      <c r="E40" s="16">
        <v>259.83333333333331</v>
      </c>
      <c r="F40" s="16">
        <v>237.41666666666671</v>
      </c>
      <c r="G40" s="16">
        <v>213.83333333333329</v>
      </c>
      <c r="H40" s="16">
        <v>199.33333333333329</v>
      </c>
      <c r="I40" s="16">
        <v>179</v>
      </c>
      <c r="J40" s="16">
        <v>176.83333333333329</v>
      </c>
      <c r="K40" s="16">
        <v>176.66666666666671</v>
      </c>
      <c r="L40" s="16">
        <v>188.25</v>
      </c>
      <c r="M40" s="16">
        <v>181.91666666666671</v>
      </c>
      <c r="N40" s="16">
        <v>188.91666666666671</v>
      </c>
      <c r="O40" s="16">
        <v>196.33333333333329</v>
      </c>
      <c r="P40" s="16">
        <v>199.41666666666671</v>
      </c>
      <c r="Q40" s="16">
        <v>200.08333333333329</v>
      </c>
      <c r="R40" s="16">
        <v>207.66666666666671</v>
      </c>
      <c r="S40" s="16">
        <v>206.66666666666671</v>
      </c>
      <c r="T40" s="16">
        <v>210</v>
      </c>
      <c r="U40" s="16">
        <v>218.16666666666671</v>
      </c>
      <c r="V40" s="16">
        <v>219.33333333333329</v>
      </c>
      <c r="W40" s="16">
        <v>213.25</v>
      </c>
      <c r="X40" s="16">
        <v>215.58333333333329</v>
      </c>
      <c r="Y40" s="16">
        <v>204.83333333333329</v>
      </c>
      <c r="Z40" s="16">
        <v>224.58333333333329</v>
      </c>
    </row>
    <row r="41" spans="1:26" x14ac:dyDescent="0.25">
      <c r="A41" s="14" t="s">
        <v>86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 t="s">
        <v>87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4" t="s">
        <v>88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89</v>
      </c>
      <c r="B44" s="16">
        <v>7077</v>
      </c>
      <c r="C44" s="16">
        <v>6091</v>
      </c>
      <c r="D44" s="16">
        <v>5477</v>
      </c>
      <c r="E44" s="16">
        <v>7580.666666666667</v>
      </c>
      <c r="F44" s="16">
        <v>7618.583333333333</v>
      </c>
      <c r="G44" s="16">
        <v>7706.833333333333</v>
      </c>
      <c r="H44" s="16">
        <v>7649.666666666667</v>
      </c>
      <c r="I44" s="16">
        <v>7759.416666666667</v>
      </c>
      <c r="J44" s="16">
        <v>7751.166666666667</v>
      </c>
      <c r="K44" s="16">
        <v>7752.833333333333</v>
      </c>
      <c r="L44" s="16">
        <v>7776.833333333333</v>
      </c>
      <c r="M44" s="16">
        <v>7595.333333333333</v>
      </c>
      <c r="N44" s="16">
        <v>7678.583333333333</v>
      </c>
      <c r="O44" s="16">
        <v>7697.416666666667</v>
      </c>
      <c r="P44" s="16">
        <v>7741.416666666667</v>
      </c>
      <c r="Q44" s="16">
        <v>7653.166666666667</v>
      </c>
      <c r="R44" s="16">
        <v>7650.333333333333</v>
      </c>
      <c r="S44" s="16">
        <v>7678.916666666667</v>
      </c>
      <c r="T44" s="16">
        <v>7559.75</v>
      </c>
      <c r="U44" s="16">
        <v>7677.5</v>
      </c>
      <c r="V44" s="16">
        <v>7562.583333333333</v>
      </c>
      <c r="W44" s="16">
        <v>7579.416666666667</v>
      </c>
      <c r="X44" s="16">
        <v>7588.916666666667</v>
      </c>
      <c r="Y44" s="16">
        <v>7602.333333333333</v>
      </c>
      <c r="Z44" s="16">
        <v>7573.666666666667</v>
      </c>
    </row>
    <row r="45" spans="1:26" x14ac:dyDescent="0.25">
      <c r="A45" s="14" t="s">
        <v>90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91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4" t="s">
        <v>92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4" t="s">
        <v>93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94</v>
      </c>
      <c r="B49" s="17">
        <v>19.614513698630141</v>
      </c>
      <c r="C49" s="17">
        <v>13.362560336976321</v>
      </c>
      <c r="D49" s="17">
        <v>2.8731541095890401</v>
      </c>
      <c r="E49" s="17">
        <v>1.1545844748858449</v>
      </c>
      <c r="F49" s="17">
        <v>1.068971461187215</v>
      </c>
      <c r="G49" s="17">
        <v>1.013759107468124</v>
      </c>
      <c r="H49" s="17">
        <v>0.93070433789954354</v>
      </c>
      <c r="I49" s="17">
        <v>0.87418150684931495</v>
      </c>
      <c r="J49" s="17">
        <v>0.87956050228310501</v>
      </c>
      <c r="K49" s="17">
        <v>0.89128756830601086</v>
      </c>
      <c r="L49" s="17">
        <v>0.88559246575342476</v>
      </c>
      <c r="M49" s="17">
        <v>0.95473059360730594</v>
      </c>
      <c r="N49" s="17">
        <v>0.95928767123287673</v>
      </c>
      <c r="O49" s="17">
        <v>1.026450364298725</v>
      </c>
      <c r="P49" s="17">
        <v>1.006183789954338</v>
      </c>
      <c r="Q49" s="17">
        <v>1.003470319634703</v>
      </c>
      <c r="R49" s="17">
        <v>1.00290296803653</v>
      </c>
      <c r="S49" s="17">
        <v>0.99668715846994527</v>
      </c>
      <c r="T49" s="17">
        <v>0.98673630136986312</v>
      </c>
      <c r="U49" s="17">
        <v>0.98728538812785371</v>
      </c>
      <c r="V49" s="17">
        <v>0.98446461187214607</v>
      </c>
      <c r="W49" s="17">
        <v>0.97044854280510029</v>
      </c>
      <c r="X49" s="17">
        <v>0.97003652968036536</v>
      </c>
      <c r="Y49" s="17">
        <v>0.97003652968036536</v>
      </c>
      <c r="Z49" s="17">
        <v>0.97003652968036536</v>
      </c>
    </row>
    <row r="50" spans="1:26" x14ac:dyDescent="0.25">
      <c r="A50" s="14" t="s">
        <v>95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96</v>
      </c>
      <c r="B51" s="17">
        <v>47.493876902587523</v>
      </c>
      <c r="C51" s="17">
        <v>40.509845931997567</v>
      </c>
      <c r="D51" s="17">
        <v>38.954860635464229</v>
      </c>
      <c r="E51" s="17">
        <v>41.019320776255711</v>
      </c>
      <c r="F51" s="17">
        <v>41.991294996194817</v>
      </c>
      <c r="G51" s="17">
        <v>43.155727648755317</v>
      </c>
      <c r="H51" s="17">
        <v>43.415771594368351</v>
      </c>
      <c r="I51" s="17">
        <v>44.85311957762557</v>
      </c>
      <c r="J51" s="17">
        <v>45.099012176560123</v>
      </c>
      <c r="K51" s="17">
        <v>44.714690725561631</v>
      </c>
      <c r="L51" s="17">
        <v>46.1452250761035</v>
      </c>
      <c r="M51" s="17">
        <v>45.745834094368341</v>
      </c>
      <c r="N51" s="17">
        <v>45.265495243531198</v>
      </c>
      <c r="O51" s="17">
        <v>45.716650443989067</v>
      </c>
      <c r="P51" s="17">
        <v>45.489753805175027</v>
      </c>
      <c r="Q51" s="17">
        <v>45.780153824200923</v>
      </c>
      <c r="R51" s="17">
        <v>44.226023972602754</v>
      </c>
      <c r="S51" s="17">
        <v>43.875907141772913</v>
      </c>
      <c r="T51" s="17">
        <v>41.428636510654478</v>
      </c>
      <c r="U51" s="17">
        <v>38.406017503805167</v>
      </c>
      <c r="V51" s="17">
        <v>37.377710521308977</v>
      </c>
      <c r="W51" s="17">
        <v>34.837803107923499</v>
      </c>
      <c r="X51" s="17">
        <v>32.202340182648413</v>
      </c>
      <c r="Y51" s="17">
        <v>32.281227454337902</v>
      </c>
      <c r="Z51" s="17">
        <v>32.274194824961953</v>
      </c>
    </row>
    <row r="52" spans="1:26" x14ac:dyDescent="0.25">
      <c r="A52" s="14" t="s">
        <v>97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98</v>
      </c>
      <c r="B53" s="15"/>
      <c r="C53" s="15"/>
      <c r="D53" s="15"/>
      <c r="E53" s="17">
        <v>1.3182183219178081</v>
      </c>
      <c r="F53" s="17">
        <v>1.2515959855403349</v>
      </c>
      <c r="G53" s="17">
        <v>1.188437310261081</v>
      </c>
      <c r="H53" s="17">
        <v>0.99029680365296813</v>
      </c>
      <c r="I53" s="17">
        <v>1.058910768645358</v>
      </c>
      <c r="J53" s="17">
        <v>1.122911434550989</v>
      </c>
      <c r="K53" s="17">
        <v>1.0312556921675771</v>
      </c>
      <c r="L53" s="17">
        <v>0.95704661339421615</v>
      </c>
      <c r="M53" s="17">
        <v>1.146879661339421</v>
      </c>
      <c r="N53" s="17">
        <v>1.145842465753425</v>
      </c>
      <c r="O53" s="17">
        <v>1.2873330297510619</v>
      </c>
      <c r="P53" s="17">
        <v>1.1971921613394221</v>
      </c>
      <c r="Q53" s="17">
        <v>1.2410665905631659</v>
      </c>
      <c r="R53" s="17">
        <v>1.1805885654490109</v>
      </c>
      <c r="S53" s="17">
        <v>1.3232988008500299</v>
      </c>
      <c r="T53" s="17">
        <v>1.2195303462709279</v>
      </c>
      <c r="U53" s="17">
        <v>1.254435882800609</v>
      </c>
      <c r="V53" s="17">
        <v>1.2412584665144599</v>
      </c>
      <c r="W53" s="17">
        <v>1.2522939435336971</v>
      </c>
      <c r="X53" s="17">
        <v>1.2824358828006091</v>
      </c>
      <c r="Y53" s="17">
        <v>1.2824358828006091</v>
      </c>
      <c r="Z53" s="17">
        <v>1.2824358828006091</v>
      </c>
    </row>
    <row r="54" spans="1:26" x14ac:dyDescent="0.25">
      <c r="A54" s="14" t="s">
        <v>99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100</v>
      </c>
      <c r="B55" s="17">
        <v>87.481891595804129</v>
      </c>
      <c r="C55" s="17">
        <v>93.026379120023179</v>
      </c>
      <c r="D55" s="17">
        <v>97.402965400217482</v>
      </c>
      <c r="E55" s="17">
        <v>101.7552511536224</v>
      </c>
      <c r="F55" s="17">
        <v>98.62659132541296</v>
      </c>
      <c r="G55" s="17">
        <v>97.456388370518468</v>
      </c>
      <c r="H55" s="17">
        <v>94.518017372927673</v>
      </c>
      <c r="I55" s="17">
        <v>88.854795413726933</v>
      </c>
      <c r="J55" s="17">
        <v>89.206696483883718</v>
      </c>
      <c r="K55" s="17">
        <v>89.101286483158916</v>
      </c>
      <c r="L55" s="17">
        <v>90.071018557325829</v>
      </c>
      <c r="M55" s="17">
        <v>92.124830559234439</v>
      </c>
      <c r="N55" s="17">
        <v>94.030720681226086</v>
      </c>
      <c r="O55" s="17">
        <v>94.97302521619369</v>
      </c>
      <c r="P55" s="17">
        <v>96.113969994312001</v>
      </c>
      <c r="Q55" s="17">
        <v>97.437556365692657</v>
      </c>
      <c r="R55" s="17">
        <v>98.722291976285277</v>
      </c>
      <c r="S55" s="17">
        <v>97.056982628416975</v>
      </c>
      <c r="T55" s="17">
        <v>97.271526763469694</v>
      </c>
      <c r="U55" s="17">
        <v>98.646177762416485</v>
      </c>
      <c r="V55" s="17">
        <v>98.380986636551199</v>
      </c>
      <c r="W55" s="17">
        <v>98.699492141892875</v>
      </c>
      <c r="X55" s="17">
        <v>99.506597371907787</v>
      </c>
      <c r="Y55" s="17">
        <v>98.833603281828672</v>
      </c>
      <c r="Z55" s="17">
        <v>101.0387486611924</v>
      </c>
    </row>
    <row r="56" spans="1:26" x14ac:dyDescent="0.25">
      <c r="A56" s="14" t="s">
        <v>101</v>
      </c>
      <c r="B56" s="15">
        <v>125479.7508333333</v>
      </c>
      <c r="C56" s="15">
        <v>129578.3866666667</v>
      </c>
      <c r="D56" s="15">
        <v>141988.5</v>
      </c>
      <c r="E56" s="15">
        <v>153555.6583333333</v>
      </c>
      <c r="F56" s="15">
        <v>146100.2908333333</v>
      </c>
      <c r="G56" s="15">
        <v>138038.92916666661</v>
      </c>
      <c r="H56" s="15">
        <v>131456.35999999999</v>
      </c>
      <c r="I56" s="15">
        <v>123958.56</v>
      </c>
      <c r="J56" s="15">
        <v>120425.19</v>
      </c>
      <c r="K56" s="15">
        <v>122492.7525</v>
      </c>
      <c r="L56" s="15">
        <v>128104.6483333333</v>
      </c>
      <c r="M56" s="15">
        <v>127554.33500000001</v>
      </c>
      <c r="N56" s="15">
        <v>131772.63750000001</v>
      </c>
      <c r="O56" s="15">
        <v>137493.62666666659</v>
      </c>
      <c r="P56" s="15">
        <v>138738.04250000001</v>
      </c>
      <c r="Q56" s="15">
        <v>140943.9966666667</v>
      </c>
      <c r="R56" s="15">
        <v>141600.14499999999</v>
      </c>
      <c r="S56" s="15">
        <v>140167.63750000001</v>
      </c>
      <c r="T56" s="15">
        <v>139789.405</v>
      </c>
      <c r="U56" s="15">
        <v>140510.0916666667</v>
      </c>
      <c r="V56" s="15">
        <v>139710.08333333331</v>
      </c>
      <c r="W56" s="15">
        <v>140109.3775</v>
      </c>
      <c r="X56" s="15">
        <v>138856.61083333331</v>
      </c>
      <c r="Y56" s="15">
        <v>136290.42000000001</v>
      </c>
      <c r="Z56" s="15">
        <v>143016.71333333329</v>
      </c>
    </row>
    <row r="57" spans="1:26" x14ac:dyDescent="0.25">
      <c r="A57" s="14" t="s">
        <v>102</v>
      </c>
      <c r="B57" s="16">
        <v>2342</v>
      </c>
      <c r="C57" s="16">
        <v>3975</v>
      </c>
      <c r="D57" s="16">
        <v>4721</v>
      </c>
      <c r="E57" s="16">
        <v>5096</v>
      </c>
      <c r="F57" s="16">
        <v>6224</v>
      </c>
      <c r="G57" s="16">
        <v>4093</v>
      </c>
      <c r="H57" s="16">
        <v>4305</v>
      </c>
      <c r="I57" s="16">
        <v>2315</v>
      </c>
      <c r="J57" s="16">
        <v>2955</v>
      </c>
      <c r="K57" s="16">
        <v>2421</v>
      </c>
      <c r="L57" s="16">
        <v>2704</v>
      </c>
      <c r="M57" s="16">
        <v>2598</v>
      </c>
      <c r="N57" s="16">
        <v>3148</v>
      </c>
      <c r="O57" s="16">
        <v>3101</v>
      </c>
      <c r="P57" s="16">
        <v>3769</v>
      </c>
      <c r="Q57" s="16">
        <v>5087</v>
      </c>
      <c r="R57" s="16">
        <v>5213</v>
      </c>
      <c r="S57" s="16">
        <v>5162</v>
      </c>
      <c r="T57" s="16">
        <v>5819</v>
      </c>
      <c r="U57" s="16">
        <v>8049</v>
      </c>
      <c r="V57" s="16">
        <v>9727</v>
      </c>
      <c r="W57" s="16">
        <v>8458</v>
      </c>
      <c r="X57" s="16">
        <v>9939</v>
      </c>
      <c r="Y57" s="16">
        <v>10590</v>
      </c>
      <c r="Z57" s="16">
        <v>13773</v>
      </c>
    </row>
    <row r="58" spans="1:26" x14ac:dyDescent="0.25">
      <c r="A58" s="14" t="s">
        <v>103</v>
      </c>
      <c r="B58" s="16">
        <v>4855</v>
      </c>
      <c r="C58" s="16">
        <v>4380</v>
      </c>
      <c r="D58" s="16">
        <v>4596</v>
      </c>
      <c r="E58" s="16">
        <v>4966</v>
      </c>
      <c r="F58" s="16">
        <v>4875</v>
      </c>
      <c r="G58" s="16">
        <v>4557</v>
      </c>
      <c r="H58" s="16">
        <v>4569</v>
      </c>
      <c r="I58" s="16">
        <v>4793</v>
      </c>
      <c r="J58" s="16">
        <v>4363</v>
      </c>
      <c r="K58" s="16">
        <v>4555</v>
      </c>
      <c r="L58" s="16">
        <v>4838</v>
      </c>
      <c r="M58" s="16">
        <v>4635</v>
      </c>
      <c r="N58" s="16">
        <v>4712</v>
      </c>
      <c r="O58" s="16">
        <v>5026</v>
      </c>
      <c r="P58" s="16">
        <v>4953</v>
      </c>
      <c r="Q58" s="16">
        <v>4956</v>
      </c>
      <c r="R58" s="16">
        <v>4862</v>
      </c>
      <c r="S58" s="16">
        <v>4831</v>
      </c>
      <c r="T58" s="16">
        <v>4732</v>
      </c>
      <c r="U58" s="16">
        <v>4570</v>
      </c>
      <c r="V58" s="16">
        <v>4419</v>
      </c>
      <c r="W58" s="16">
        <v>4424</v>
      </c>
      <c r="X58" s="16">
        <v>4166</v>
      </c>
      <c r="Y58" s="16">
        <v>4152</v>
      </c>
      <c r="Z58" s="16">
        <v>4152</v>
      </c>
    </row>
    <row r="59" spans="1:26" x14ac:dyDescent="0.25">
      <c r="A59" s="14" t="s">
        <v>104</v>
      </c>
      <c r="B59" s="16">
        <v>1854</v>
      </c>
      <c r="C59" s="16">
        <v>1996</v>
      </c>
      <c r="D59" s="16">
        <v>2249</v>
      </c>
      <c r="E59" s="16">
        <v>2437</v>
      </c>
      <c r="F59" s="16">
        <v>2219</v>
      </c>
      <c r="G59" s="16">
        <v>2050</v>
      </c>
      <c r="H59" s="16">
        <v>1898</v>
      </c>
      <c r="I59" s="16">
        <v>1732</v>
      </c>
      <c r="J59" s="16">
        <v>1731</v>
      </c>
      <c r="K59" s="16">
        <v>1755</v>
      </c>
      <c r="L59" s="16">
        <v>1845</v>
      </c>
      <c r="M59" s="16">
        <v>1826</v>
      </c>
      <c r="N59" s="16">
        <v>1891</v>
      </c>
      <c r="O59" s="16">
        <v>1987</v>
      </c>
      <c r="P59" s="16">
        <v>1969</v>
      </c>
      <c r="Q59" s="16">
        <v>2011</v>
      </c>
      <c r="R59" s="16">
        <v>2030</v>
      </c>
      <c r="S59" s="16">
        <v>2103</v>
      </c>
      <c r="T59" s="16">
        <v>2081</v>
      </c>
      <c r="U59" s="16">
        <v>2086</v>
      </c>
      <c r="V59" s="16">
        <v>2112</v>
      </c>
      <c r="W59" s="16">
        <v>2063</v>
      </c>
      <c r="X59" s="16">
        <v>2039</v>
      </c>
      <c r="Y59" s="16">
        <v>2003</v>
      </c>
      <c r="Z59" s="16">
        <v>2151</v>
      </c>
    </row>
    <row r="60" spans="1:26" x14ac:dyDescent="0.25">
      <c r="A60" s="14" t="s">
        <v>105</v>
      </c>
      <c r="B60" s="16">
        <v>888</v>
      </c>
      <c r="C60" s="16">
        <v>966</v>
      </c>
      <c r="D60" s="16">
        <v>1074</v>
      </c>
      <c r="E60" s="16">
        <v>1214</v>
      </c>
      <c r="F60" s="16">
        <v>1096</v>
      </c>
      <c r="G60" s="16">
        <v>1074</v>
      </c>
      <c r="H60" s="16">
        <v>1003</v>
      </c>
      <c r="I60" s="16">
        <v>858</v>
      </c>
      <c r="J60" s="16">
        <v>903</v>
      </c>
      <c r="K60" s="16">
        <v>902</v>
      </c>
      <c r="L60" s="16">
        <v>923</v>
      </c>
      <c r="M60" s="16">
        <v>951</v>
      </c>
      <c r="N60" s="16">
        <v>985</v>
      </c>
      <c r="O60" s="16">
        <v>1008</v>
      </c>
      <c r="P60" s="16">
        <v>1046</v>
      </c>
      <c r="Q60" s="16">
        <v>1058</v>
      </c>
      <c r="R60" s="16">
        <v>1075</v>
      </c>
      <c r="S60" s="16">
        <v>1054</v>
      </c>
      <c r="T60" s="16">
        <v>1064</v>
      </c>
      <c r="U60" s="16">
        <v>1064</v>
      </c>
      <c r="V60" s="16">
        <v>1067</v>
      </c>
      <c r="W60" s="16">
        <v>1057</v>
      </c>
      <c r="X60" s="16">
        <v>1071</v>
      </c>
      <c r="Y60" s="16">
        <v>1072</v>
      </c>
      <c r="Z60" s="16">
        <v>1097</v>
      </c>
    </row>
  </sheetData>
  <conditionalFormatting sqref="A14:Z14">
    <cfRule type="expression" dxfId="193" priority="10">
      <formula>TRUE</formula>
    </cfRule>
  </conditionalFormatting>
  <conditionalFormatting sqref="A16:Z16">
    <cfRule type="expression" dxfId="192" priority="13">
      <formula>TRUE</formula>
    </cfRule>
  </conditionalFormatting>
  <conditionalFormatting sqref="A17:Z20">
    <cfRule type="notContainsBlanks" dxfId="191" priority="1">
      <formula>LEN(TRIM(A17))&gt;0</formula>
    </cfRule>
  </conditionalFormatting>
  <conditionalFormatting sqref="A20:Z20">
    <cfRule type="expression" dxfId="190" priority="16">
      <formula>TRUE</formula>
    </cfRule>
  </conditionalFormatting>
  <conditionalFormatting sqref="A26:Z26">
    <cfRule type="expression" dxfId="189" priority="19">
      <formula>TRUE</formula>
    </cfRule>
  </conditionalFormatting>
  <conditionalFormatting sqref="A30:Z30">
    <cfRule type="expression" dxfId="188" priority="22">
      <formula>TRUE</formula>
    </cfRule>
  </conditionalFormatting>
  <conditionalFormatting sqref="A32:Z32">
    <cfRule type="expression" dxfId="187" priority="25">
      <formula>TRUE</formula>
    </cfRule>
  </conditionalFormatting>
  <conditionalFormatting sqref="A35:Z35">
    <cfRule type="expression" dxfId="186" priority="28">
      <formula>TRUE</formula>
    </cfRule>
  </conditionalFormatting>
  <conditionalFormatting sqref="A38:Z38">
    <cfRule type="expression" dxfId="185" priority="31">
      <formula>TRUE</formula>
    </cfRule>
  </conditionalFormatting>
  <conditionalFormatting sqref="A45:Z45">
    <cfRule type="expression" dxfId="184" priority="34">
      <formula>TRUE</formula>
    </cfRule>
  </conditionalFormatting>
  <conditionalFormatting sqref="A55:Z55">
    <cfRule type="expression" dxfId="183" priority="37">
      <formula>TRUE</formula>
    </cfRule>
  </conditionalFormatting>
  <conditionalFormatting sqref="A60:Z60">
    <cfRule type="expression" dxfId="182" priority="40">
      <formula>TRUE</formula>
    </cfRule>
  </conditionalFormatting>
  <conditionalFormatting sqref="B14">
    <cfRule type="expression" dxfId="181" priority="8">
      <formula>TRUE</formula>
    </cfRule>
  </conditionalFormatting>
  <conditionalFormatting sqref="B16">
    <cfRule type="expression" dxfId="180" priority="11">
      <formula>TRUE</formula>
    </cfRule>
  </conditionalFormatting>
  <conditionalFormatting sqref="B1">
    <cfRule type="expression" dxfId="179" priority="3">
      <formula>TRUE</formula>
    </cfRule>
  </conditionalFormatting>
  <conditionalFormatting sqref="B20">
    <cfRule type="expression" dxfId="178" priority="14">
      <formula>TRUE</formula>
    </cfRule>
  </conditionalFormatting>
  <conditionalFormatting sqref="B26">
    <cfRule type="expression" dxfId="177" priority="17">
      <formula>TRUE</formula>
    </cfRule>
  </conditionalFormatting>
  <conditionalFormatting sqref="B1:B60">
    <cfRule type="expression" dxfId="176" priority="42">
      <formula>TRUE</formula>
    </cfRule>
  </conditionalFormatting>
  <conditionalFormatting sqref="B30">
    <cfRule type="expression" dxfId="175" priority="20">
      <formula>TRUE</formula>
    </cfRule>
  </conditionalFormatting>
  <conditionalFormatting sqref="B32">
    <cfRule type="expression" dxfId="174" priority="23">
      <formula>TRUE</formula>
    </cfRule>
  </conditionalFormatting>
  <conditionalFormatting sqref="B35">
    <cfRule type="expression" dxfId="173" priority="26">
      <formula>TRUE</formula>
    </cfRule>
  </conditionalFormatting>
  <conditionalFormatting sqref="B38">
    <cfRule type="expression" dxfId="172" priority="29">
      <formula>TRUE</formula>
    </cfRule>
  </conditionalFormatting>
  <conditionalFormatting sqref="B45">
    <cfRule type="expression" dxfId="171" priority="32">
      <formula>TRUE</formula>
    </cfRule>
  </conditionalFormatting>
  <conditionalFormatting sqref="B55">
    <cfRule type="expression" dxfId="170" priority="35">
      <formula>TRUE</formula>
    </cfRule>
  </conditionalFormatting>
  <conditionalFormatting sqref="B60">
    <cfRule type="expression" dxfId="169" priority="38">
      <formula>TRUE</formula>
    </cfRule>
  </conditionalFormatting>
  <conditionalFormatting sqref="Z14">
    <cfRule type="expression" dxfId="168" priority="9">
      <formula>TRUE</formula>
    </cfRule>
  </conditionalFormatting>
  <conditionalFormatting sqref="Z16">
    <cfRule type="expression" dxfId="167" priority="12">
      <formula>TRUE</formula>
    </cfRule>
  </conditionalFormatting>
  <conditionalFormatting sqref="Z1">
    <cfRule type="expression" dxfId="166" priority="4">
      <formula>TRUE</formula>
    </cfRule>
  </conditionalFormatting>
  <conditionalFormatting sqref="Z20">
    <cfRule type="expression" dxfId="165" priority="15">
      <formula>TRUE</formula>
    </cfRule>
  </conditionalFormatting>
  <conditionalFormatting sqref="Z26">
    <cfRule type="expression" dxfId="164" priority="18">
      <formula>TRUE</formula>
    </cfRule>
  </conditionalFormatting>
  <conditionalFormatting sqref="Z1:Z60">
    <cfRule type="expression" dxfId="163" priority="41">
      <formula>TRUE</formula>
    </cfRule>
  </conditionalFormatting>
  <conditionalFormatting sqref="Z30">
    <cfRule type="expression" dxfId="162" priority="21">
      <formula>TRUE</formula>
    </cfRule>
  </conditionalFormatting>
  <conditionalFormatting sqref="Z32">
    <cfRule type="expression" dxfId="161" priority="24">
      <formula>TRUE</formula>
    </cfRule>
  </conditionalFormatting>
  <conditionalFormatting sqref="Z35">
    <cfRule type="expression" dxfId="160" priority="27">
      <formula>TRUE</formula>
    </cfRule>
  </conditionalFormatting>
  <conditionalFormatting sqref="Z38">
    <cfRule type="expression" dxfId="159" priority="30">
      <formula>TRUE</formula>
    </cfRule>
  </conditionalFormatting>
  <conditionalFormatting sqref="Z45">
    <cfRule type="expression" dxfId="158" priority="33">
      <formula>TRUE</formula>
    </cfRule>
  </conditionalFormatting>
  <conditionalFormatting sqref="Z55">
    <cfRule type="expression" dxfId="157" priority="36">
      <formula>TRUE</formula>
    </cfRule>
  </conditionalFormatting>
  <conditionalFormatting sqref="Z60">
    <cfRule type="expression" dxfId="156" priority="39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AA60"/>
  <sheetViews>
    <sheetView workbookViewId="0">
      <selection activeCell="G17" sqref="G17"/>
    </sheetView>
  </sheetViews>
  <sheetFormatPr defaultRowHeight="15" x14ac:dyDescent="0.25"/>
  <cols>
    <col min="1" max="1" width="45.7109375" customWidth="1"/>
    <col min="2" max="27" width="13.7109375" customWidth="1"/>
  </cols>
  <sheetData>
    <row r="1" spans="1:27" ht="45" x14ac:dyDescent="0.25">
      <c r="A1" s="3" t="s">
        <v>52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</row>
    <row r="2" spans="1:27" x14ac:dyDescent="0.25">
      <c r="A2" s="3" t="s">
        <v>44</v>
      </c>
      <c r="B2" s="3">
        <v>2023</v>
      </c>
      <c r="C2" s="3">
        <v>2024</v>
      </c>
      <c r="D2" s="3">
        <v>2025</v>
      </c>
      <c r="E2" s="3">
        <v>2026</v>
      </c>
      <c r="F2" s="3">
        <v>2027</v>
      </c>
      <c r="G2" s="3">
        <v>2028</v>
      </c>
      <c r="H2" s="3">
        <v>2029</v>
      </c>
      <c r="I2" s="3">
        <v>2030</v>
      </c>
      <c r="J2" s="3">
        <v>2031</v>
      </c>
      <c r="K2" s="3">
        <v>2032</v>
      </c>
      <c r="L2" s="3">
        <v>2033</v>
      </c>
      <c r="M2" s="3">
        <v>2034</v>
      </c>
      <c r="N2" s="3">
        <v>2035</v>
      </c>
      <c r="O2" s="3">
        <v>2036</v>
      </c>
      <c r="P2" s="3">
        <v>2037</v>
      </c>
      <c r="Q2" s="3">
        <v>2038</v>
      </c>
      <c r="R2" s="3">
        <v>2039</v>
      </c>
      <c r="S2" s="3">
        <v>2040</v>
      </c>
      <c r="T2" s="3">
        <v>2041</v>
      </c>
      <c r="U2" s="3">
        <v>2042</v>
      </c>
      <c r="V2" s="3">
        <v>2043</v>
      </c>
      <c r="W2" s="3">
        <v>2044</v>
      </c>
      <c r="X2" s="3">
        <v>2045</v>
      </c>
      <c r="Y2" s="3">
        <v>2046</v>
      </c>
      <c r="Z2" s="3">
        <v>2047</v>
      </c>
      <c r="AA2" s="3">
        <v>2023</v>
      </c>
    </row>
    <row r="3" spans="1:27" x14ac:dyDescent="0.25">
      <c r="A3" s="3" t="s">
        <v>53</v>
      </c>
      <c r="B3" s="3">
        <v>95</v>
      </c>
      <c r="C3" s="3">
        <v>95</v>
      </c>
      <c r="D3" s="3">
        <v>95</v>
      </c>
      <c r="E3" s="3">
        <v>95</v>
      </c>
      <c r="F3" s="3">
        <v>95</v>
      </c>
      <c r="G3" s="3">
        <v>95</v>
      </c>
      <c r="H3" s="3">
        <v>95</v>
      </c>
      <c r="I3" s="3">
        <v>95</v>
      </c>
      <c r="J3" s="3">
        <v>95</v>
      </c>
      <c r="K3" s="3">
        <v>95</v>
      </c>
      <c r="L3" s="3">
        <v>95</v>
      </c>
      <c r="M3" s="3">
        <v>95</v>
      </c>
      <c r="N3" s="3">
        <v>95</v>
      </c>
      <c r="O3" s="3">
        <v>95</v>
      </c>
      <c r="P3" s="3">
        <v>95</v>
      </c>
      <c r="Q3" s="3">
        <v>95</v>
      </c>
      <c r="R3" s="3">
        <v>95</v>
      </c>
      <c r="S3" s="3">
        <v>95</v>
      </c>
      <c r="T3" s="3">
        <v>95</v>
      </c>
      <c r="U3" s="3">
        <v>95</v>
      </c>
      <c r="V3" s="3">
        <v>95</v>
      </c>
      <c r="W3" s="3">
        <v>95</v>
      </c>
      <c r="X3" s="3">
        <v>95</v>
      </c>
      <c r="Y3" s="3">
        <v>95</v>
      </c>
      <c r="Z3" s="3">
        <v>95</v>
      </c>
      <c r="AA3" s="3">
        <v>95</v>
      </c>
    </row>
    <row r="4" spans="1:27" x14ac:dyDescent="0.25">
      <c r="A4" s="3" t="s">
        <v>54</v>
      </c>
      <c r="B4" s="3">
        <v>2.038567386</v>
      </c>
      <c r="C4" s="3">
        <v>1.8750427759999999</v>
      </c>
      <c r="D4" s="3">
        <v>1.823525981</v>
      </c>
      <c r="E4" s="3">
        <v>1.7867271899999999</v>
      </c>
      <c r="F4" s="3">
        <v>1.7519921030000001</v>
      </c>
      <c r="G4" s="3">
        <v>1.716739477</v>
      </c>
      <c r="H4" s="3">
        <v>1.689323342</v>
      </c>
      <c r="I4" s="3">
        <v>1.663530408</v>
      </c>
      <c r="J4" s="3">
        <v>1.6349201849999999</v>
      </c>
      <c r="K4" s="3">
        <v>1.611591016</v>
      </c>
      <c r="L4" s="3">
        <v>1.5891892059999999</v>
      </c>
      <c r="M4" s="3">
        <v>1.5675896680000001</v>
      </c>
      <c r="N4" s="3">
        <v>1.5399602830000001</v>
      </c>
      <c r="O4" s="3">
        <v>1.534828321</v>
      </c>
      <c r="P4" s="3">
        <v>1.5150102430000001</v>
      </c>
      <c r="Q4" s="3">
        <v>1.4957015300000001</v>
      </c>
      <c r="R4" s="3">
        <v>1.4768560150000001</v>
      </c>
      <c r="S4" s="3">
        <v>1.4584346340000001</v>
      </c>
      <c r="T4" s="3">
        <v>1.440403901</v>
      </c>
      <c r="U4" s="3">
        <v>1.4552379600000001</v>
      </c>
      <c r="V4" s="3">
        <v>1.4375077860000001</v>
      </c>
      <c r="W4" s="3">
        <v>1.418820185</v>
      </c>
      <c r="X4" s="3">
        <v>1.4003755229999999</v>
      </c>
      <c r="Y4" s="3">
        <v>1.3821706410000001</v>
      </c>
      <c r="Z4" s="3">
        <v>1.3642024230000001</v>
      </c>
      <c r="AA4" s="3">
        <v>2.038567386</v>
      </c>
    </row>
    <row r="5" spans="1:27" x14ac:dyDescent="0.25">
      <c r="A5" s="14" t="s">
        <v>55</v>
      </c>
      <c r="B5" s="15">
        <v>-183588.01736200001</v>
      </c>
      <c r="C5" s="15">
        <v>-201466.03428299999</v>
      </c>
      <c r="D5" s="15">
        <v>-371581.04745399999</v>
      </c>
      <c r="E5" s="15">
        <v>-379270.499251</v>
      </c>
      <c r="F5" s="15">
        <v>-431818.21824999998</v>
      </c>
      <c r="G5" s="15">
        <v>-515661.67820299999</v>
      </c>
      <c r="H5" s="15">
        <v>-611427.30097800004</v>
      </c>
      <c r="I5" s="15">
        <v>-722436.32407099986</v>
      </c>
      <c r="J5" s="15">
        <v>-726803.43227400002</v>
      </c>
      <c r="K5" s="15">
        <v>-699516.62146699999</v>
      </c>
      <c r="L5" s="15">
        <v>-698157.8332489999</v>
      </c>
      <c r="M5" s="15">
        <v>-668971.74968200002</v>
      </c>
      <c r="N5" s="15">
        <v>-624349.22350199998</v>
      </c>
      <c r="O5" s="15">
        <v>-596096.54103700002</v>
      </c>
      <c r="P5" s="15">
        <v>-538478.24861799995</v>
      </c>
      <c r="Q5" s="15">
        <v>-513734.11418999999</v>
      </c>
      <c r="R5" s="15">
        <v>-431516.65681899991</v>
      </c>
      <c r="S5" s="15">
        <v>-463443.148988</v>
      </c>
      <c r="T5" s="15">
        <v>-340723.97531100002</v>
      </c>
      <c r="U5" s="15">
        <v>-260284.98314299999</v>
      </c>
      <c r="V5" s="15">
        <v>-231033.50170399999</v>
      </c>
      <c r="W5" s="15">
        <v>-137419.573084</v>
      </c>
      <c r="X5" s="15">
        <v>-39866.475553999997</v>
      </c>
      <c r="Y5" s="15">
        <v>-64431.407175999993</v>
      </c>
      <c r="Z5" s="15">
        <v>12545.671154999991</v>
      </c>
      <c r="AA5" s="15">
        <v>-183588.01736200001</v>
      </c>
    </row>
    <row r="6" spans="1:27" x14ac:dyDescent="0.25">
      <c r="A6" s="14" t="s">
        <v>56</v>
      </c>
      <c r="B6" s="15">
        <v>4155995.2740270002</v>
      </c>
      <c r="C6" s="15">
        <v>7341790.1051690001</v>
      </c>
      <c r="D6" s="15">
        <v>10083787.772143001</v>
      </c>
      <c r="E6" s="15">
        <v>10880244.862312</v>
      </c>
      <c r="F6" s="15">
        <v>9973740.9390389994</v>
      </c>
      <c r="G6" s="15">
        <v>9507455.3139309995</v>
      </c>
      <c r="H6" s="15">
        <v>8802694.9847920015</v>
      </c>
      <c r="I6" s="15">
        <v>7608875.732822</v>
      </c>
      <c r="J6" s="15">
        <v>7785493.2261020001</v>
      </c>
      <c r="K6" s="15">
        <v>7804921.9084980004</v>
      </c>
      <c r="L6" s="15">
        <v>8051666.8898799997</v>
      </c>
      <c r="M6" s="15">
        <v>8297299.0885000005</v>
      </c>
      <c r="N6" s="15">
        <v>8618474.9342860002</v>
      </c>
      <c r="O6" s="15">
        <v>8832107.5634660013</v>
      </c>
      <c r="P6" s="15">
        <v>9008066.066288</v>
      </c>
      <c r="Q6" s="15">
        <v>9277160.9445110001</v>
      </c>
      <c r="R6" s="15">
        <v>9347540.8285269998</v>
      </c>
      <c r="S6" s="15">
        <v>9332397.5601380002</v>
      </c>
      <c r="T6" s="15">
        <v>9331588.7542609982</v>
      </c>
      <c r="U6" s="15">
        <v>9509631.9739079997</v>
      </c>
      <c r="V6" s="15">
        <v>9548594.8180450015</v>
      </c>
      <c r="W6" s="15">
        <v>9414889.1082310006</v>
      </c>
      <c r="X6" s="15">
        <v>9622131.2303429991</v>
      </c>
      <c r="Y6" s="15">
        <v>9355767.6511909999</v>
      </c>
      <c r="Z6" s="15">
        <v>9897653.0751740001</v>
      </c>
      <c r="AA6" s="15">
        <v>4155995.2740270002</v>
      </c>
    </row>
    <row r="7" spans="1:27" x14ac:dyDescent="0.25">
      <c r="A7" s="14" t="s">
        <v>57</v>
      </c>
      <c r="B7" s="15">
        <v>7225027.2031080006</v>
      </c>
      <c r="C7" s="15">
        <v>1985447.7077639999</v>
      </c>
      <c r="D7" s="15">
        <v>1355166.0578759999</v>
      </c>
      <c r="E7" s="15">
        <v>261863.42161200001</v>
      </c>
      <c r="F7" s="15">
        <v>278206.06683600001</v>
      </c>
      <c r="G7" s="15">
        <v>266469.89978400012</v>
      </c>
      <c r="H7" s="15">
        <v>249923.73331200011</v>
      </c>
      <c r="I7" s="15">
        <v>269115.37366799999</v>
      </c>
      <c r="J7" s="15">
        <v>264420.92620799999</v>
      </c>
      <c r="K7" s="15">
        <v>262329.353412</v>
      </c>
      <c r="L7" s="15">
        <v>248687.71846800001</v>
      </c>
      <c r="M7" s="15">
        <v>265774.58551200002</v>
      </c>
      <c r="N7" s="15">
        <v>259128.25364400001</v>
      </c>
      <c r="O7" s="15">
        <v>278749.34513999999</v>
      </c>
      <c r="P7" s="15">
        <v>273206.26824</v>
      </c>
      <c r="Q7" s="15">
        <v>242031.06786000001</v>
      </c>
      <c r="R7" s="15">
        <v>238187.31435599999</v>
      </c>
      <c r="S7" s="15">
        <v>236649.65391600001</v>
      </c>
      <c r="T7" s="15">
        <v>225247.1435160001</v>
      </c>
      <c r="U7" s="15">
        <v>198779.47005599999</v>
      </c>
      <c r="V7" s="15">
        <v>207933.58194</v>
      </c>
      <c r="W7" s="15">
        <v>223656.17378400001</v>
      </c>
      <c r="X7" s="15">
        <v>206571.98032800001</v>
      </c>
      <c r="Y7" s="15">
        <v>214639.01037599999</v>
      </c>
      <c r="Z7" s="15">
        <v>175389.027072</v>
      </c>
      <c r="AA7" s="15">
        <v>7225027.2031080006</v>
      </c>
    </row>
    <row r="8" spans="1:27" x14ac:dyDescent="0.25">
      <c r="A8" s="14" t="s">
        <v>58</v>
      </c>
      <c r="B8" s="15">
        <v>4453557.3743639998</v>
      </c>
      <c r="C8" s="15">
        <v>1821809.0085839999</v>
      </c>
      <c r="D8" s="15">
        <v>301167.3702</v>
      </c>
      <c r="E8" s="15">
        <v>14299.534728000001</v>
      </c>
      <c r="F8" s="15">
        <v>14198.033664</v>
      </c>
      <c r="G8" s="15">
        <v>9460.6146119999994</v>
      </c>
      <c r="H8" s="15">
        <v>9047.8753439999982</v>
      </c>
      <c r="I8" s="15">
        <v>7239.5280599999996</v>
      </c>
      <c r="J8" s="15">
        <v>6972.9824399999998</v>
      </c>
      <c r="K8" s="15">
        <v>11116.342428</v>
      </c>
      <c r="L8" s="15">
        <v>12549.914208</v>
      </c>
      <c r="M8" s="15">
        <v>8917.9560839999995</v>
      </c>
      <c r="N8" s="15">
        <v>8069.0844239999997</v>
      </c>
      <c r="O8" s="15">
        <v>12469.749636</v>
      </c>
      <c r="P8" s="15">
        <v>8838.256308</v>
      </c>
      <c r="Q8" s="15">
        <v>9487.0097160000005</v>
      </c>
      <c r="R8" s="15">
        <v>16413.236292000001</v>
      </c>
      <c r="S8" s="15">
        <v>14358.335208</v>
      </c>
      <c r="T8" s="15">
        <v>13239.313764</v>
      </c>
      <c r="U8" s="15">
        <v>12836.292095999999</v>
      </c>
      <c r="V8" s="15">
        <v>18921.609744000001</v>
      </c>
      <c r="W8" s="15">
        <v>18295.276644000001</v>
      </c>
      <c r="X8" s="15">
        <v>18964.543895999999</v>
      </c>
      <c r="Y8" s="15">
        <v>16967.513940000001</v>
      </c>
      <c r="Z8" s="15">
        <v>16604.904827999999</v>
      </c>
      <c r="AA8" s="15">
        <v>4453557.3743639998</v>
      </c>
    </row>
    <row r="9" spans="1:27" x14ac:dyDescent="0.25">
      <c r="A9" s="14" t="s">
        <v>59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x14ac:dyDescent="0.25">
      <c r="A10" s="14" t="s">
        <v>60</v>
      </c>
      <c r="B10" s="15">
        <v>7132422.4883639999</v>
      </c>
      <c r="C10" s="15">
        <v>4730723.4758760007</v>
      </c>
      <c r="D10" s="15">
        <v>641712.25843200006</v>
      </c>
      <c r="E10" s="15">
        <v>550884.046737</v>
      </c>
      <c r="F10" s="15">
        <v>487929.24525200011</v>
      </c>
      <c r="G10" s="15">
        <v>482463.0448129999</v>
      </c>
      <c r="H10" s="15">
        <v>453212.67186100013</v>
      </c>
      <c r="I10" s="15">
        <v>383512.99657700013</v>
      </c>
      <c r="J10" s="15">
        <v>405505.12954200001</v>
      </c>
      <c r="K10" s="15">
        <v>407525.04788999999</v>
      </c>
      <c r="L10" s="15">
        <v>425222.712841</v>
      </c>
      <c r="M10" s="15">
        <v>446974.06581399997</v>
      </c>
      <c r="N10" s="15">
        <v>452258.78062400001</v>
      </c>
      <c r="O10" s="15">
        <v>492750.25792099989</v>
      </c>
      <c r="P10" s="15">
        <v>489304.88650000002</v>
      </c>
      <c r="Q10" s="15">
        <v>511121.99562499998</v>
      </c>
      <c r="R10" s="15">
        <v>491362.39099899988</v>
      </c>
      <c r="S10" s="15">
        <v>501294.38484100002</v>
      </c>
      <c r="T10" s="15">
        <v>499655.90667799988</v>
      </c>
      <c r="U10" s="15">
        <v>492744.35870500002</v>
      </c>
      <c r="V10" s="15">
        <v>509444.06472600001</v>
      </c>
      <c r="W10" s="15">
        <v>472921.26353699988</v>
      </c>
      <c r="X10" s="15">
        <v>464072.90831099998</v>
      </c>
      <c r="Y10" s="15">
        <v>488701.81770100002</v>
      </c>
      <c r="Z10" s="15">
        <v>487745.92210800003</v>
      </c>
      <c r="AA10" s="15">
        <v>7132422.4883639999</v>
      </c>
    </row>
    <row r="11" spans="1:27" x14ac:dyDescent="0.25">
      <c r="A11" s="14" t="s">
        <v>61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x14ac:dyDescent="0.25">
      <c r="A12" s="14" t="s">
        <v>62</v>
      </c>
      <c r="B12" s="15">
        <v>1327116.394237</v>
      </c>
      <c r="C12" s="15">
        <v>879111.21965800005</v>
      </c>
      <c r="D12" s="15">
        <v>2019423.2813619999</v>
      </c>
      <c r="E12" s="15">
        <v>2065100.3549329999</v>
      </c>
      <c r="F12" s="15">
        <v>2180399.7830690001</v>
      </c>
      <c r="G12" s="15">
        <v>2299588.6441339999</v>
      </c>
      <c r="H12" s="15">
        <v>2365526.837212</v>
      </c>
      <c r="I12" s="15">
        <v>2689776.4432669999</v>
      </c>
      <c r="J12" s="15">
        <v>2485121.50043</v>
      </c>
      <c r="K12" s="15">
        <v>2420529.8845799998</v>
      </c>
      <c r="L12" s="15">
        <v>2474587.6799710011</v>
      </c>
      <c r="M12" s="15">
        <v>2340582.6943580001</v>
      </c>
      <c r="N12" s="15">
        <v>2270912.7301989989</v>
      </c>
      <c r="O12" s="15">
        <v>2281140.3806870002</v>
      </c>
      <c r="P12" s="15">
        <v>2249161.1344380002</v>
      </c>
      <c r="Q12" s="15">
        <v>2148749.0779940002</v>
      </c>
      <c r="R12" s="15">
        <v>2030720.834696</v>
      </c>
      <c r="S12" s="15">
        <v>1971166.8776400001</v>
      </c>
      <c r="T12" s="15">
        <v>1848938.8351700001</v>
      </c>
      <c r="U12" s="15">
        <v>1689520.2660640001</v>
      </c>
      <c r="V12" s="15">
        <v>1604523.032933</v>
      </c>
      <c r="W12" s="15">
        <v>1501676.418447</v>
      </c>
      <c r="X12" s="15">
        <v>1340114.364121</v>
      </c>
      <c r="Y12" s="15">
        <v>1353452.2630100001</v>
      </c>
      <c r="Z12" s="15">
        <v>1258110.145974</v>
      </c>
      <c r="AA12" s="15">
        <v>1327116.394237</v>
      </c>
    </row>
    <row r="13" spans="1:27" x14ac:dyDescent="0.25">
      <c r="A13" s="14" t="s">
        <v>63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25">
      <c r="A14" s="14" t="s">
        <v>64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x14ac:dyDescent="0.25">
      <c r="A15" s="14" t="s">
        <v>106</v>
      </c>
      <c r="B15" s="15"/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397100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724988.34189607482</v>
      </c>
      <c r="E15" s="15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813949.02075262496</v>
      </c>
      <c r="F15" s="15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801248.337738603</v>
      </c>
      <c r="G15" s="15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811935.38085618592</v>
      </c>
      <c r="H15" s="15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822173.18308694998</v>
      </c>
      <c r="I15" s="15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701596.48397655191</v>
      </c>
      <c r="J15" s="15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594753.86425652984</v>
      </c>
      <c r="K15" s="15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495695.74165003194</v>
      </c>
      <c r="L15" s="15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400117.21141618793</v>
      </c>
      <c r="M15" s="15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307770.38916598808</v>
      </c>
      <c r="N15" s="15">
        <f t="array" ref="N15">N3*1000*VLOOKUP(N2,Scarcity!$B$5:$I$35,2,0)*(IF(MIN(IF(VALUE(LEFT(Scarcity!$D$5:$I$5,2))&gt;=N4,VALUE(LEFT(Scarcity!$D$5:$I$5,2)),MAX(VALUE(LEFT(Scarcity!$D$5:$I$5,2)))))&gt;MAX(IF(VALUE(LEFT(Scarcity!$D$5:$I$5,2))&lt;N4,VALUE(LEFT(Scarcity!$D$5:$I$5,2)),0)),IF(MAX(IF(VALUE(LEFT(Scarcity!$D$5:$I$5,2))&lt;N4,VALUE(LEFT(Scarcity!$D$5:$I$5,2)),0))&gt;0, VLOOKUP(N2, Scarcity!$B$5:$I$35, MATCH(CONCATENATE(MAX(IF(VALUE(LEFT(Scarcity!$D$5:$I$5,2))&lt;N4,VALUE(LEFT(Scarcity!$D$5:$I$5,2)),0)), " HR Capacity Credit (%)"), Scarcity!$B$5:$I$5, 0),0), 0)+(VLOOKUP(N2, Scarcity!$B$5:$I$35, MATCH(CONCATENATE(MIN(IF(VALUE(LEFT(Scarcity!$D$5:$I$5,2))&gt;=N4,VALUE(LEFT(Scarcity!$D$5:$I$5,2)),MAX(VALUE(LEFT(Scarcity!$D$5:$I$5,2))))), " HR Capacity Credit (%)"), Scarcity!$B$5:$I$5, 0),0)-IF(MAX(IF(VALUE(LEFT(Scarcity!$D$5:$I$5,2))&lt;N4,VALUE(LEFT(Scarcity!$D$5:$I$5,2)),0))&gt;0, VLOOKUP(N2, Scarcity!$B$5:$I$35, MATCH(CONCATENATE(MAX(IF(VALUE(LEFT(Scarcity!$D$5:$I$5,2))&lt;N4,VALUE(LEFT(Scarcity!$D$5:$I$5,2)),0)), " HR Capacity Credit (%)"), Scarcity!$B$5:$I$5, 0),0), 0))*((N4-MAX(IF(VALUE(LEFT(Scarcity!$D$5:$I$5,2))&lt;N4,VALUE(LEFT(Scarcity!$D$5:$I$5,2)),0)))/(MIN(IF(VALUE(LEFT(Scarcity!$D$5:$I$5,2))&gt;=N4,VALUE(LEFT(Scarcity!$D$5:$I$5,2)),MAX(VALUE(LEFT(Scarcity!$D$5:$I$5,2)))))-MAX(IF(VALUE(LEFT(Scarcity!$D$5:$I$5,2))&lt;N4,VALUE(LEFT(Scarcity!$D$5:$I$5,2)),0)))),VLOOKUP(N2, Scarcity!$B$5:$I$35, MATCH(CONCATENATE(MIN(IF(VALUE(LEFT(Scarcity!$D$5:$I$5,2))&gt;=N4,VALUE(LEFT(Scarcity!$D$5:$I$5,2)),MAX(VALUE(LEFT(Scarcity!$D$5:$I$5,2))))), " HR Capacity Credit (%)"), Scarcity!$B$5:$I$5, 0),0))/100)</f>
        <v>215659.59706991704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x14ac:dyDescent="0.25">
      <c r="A16" s="14" t="s">
        <v>65</v>
      </c>
      <c r="B16" s="15">
        <v>2058040.379471119</v>
      </c>
      <c r="C16" s="15">
        <v>2283568.6736836992</v>
      </c>
      <c r="D16" s="15">
        <v>2567185.9044856499</v>
      </c>
      <c r="E16" s="15">
        <v>2773218.3788523441</v>
      </c>
      <c r="F16" s="15">
        <v>2562472.9942322341</v>
      </c>
      <c r="G16" s="15">
        <v>2436308.323766775</v>
      </c>
      <c r="H16" s="15">
        <v>2244279.2079485948</v>
      </c>
      <c r="I16" s="15">
        <v>1993170.9287178901</v>
      </c>
      <c r="J16" s="15">
        <v>2008915.607069338</v>
      </c>
      <c r="K16" s="15">
        <v>2027199.7069175621</v>
      </c>
      <c r="L16" s="15">
        <v>2089142.4870327171</v>
      </c>
      <c r="M16" s="15">
        <v>2134342.067864635</v>
      </c>
      <c r="N16" s="15">
        <v>2217195.270652283</v>
      </c>
      <c r="O16" s="15">
        <v>2288501.9788837298</v>
      </c>
      <c r="P16" s="15">
        <v>2331442.3943597721</v>
      </c>
      <c r="Q16" s="15">
        <v>2377074.3013832662</v>
      </c>
      <c r="R16" s="15">
        <v>2423137.4491140419</v>
      </c>
      <c r="S16" s="15">
        <v>2408362.1813530549</v>
      </c>
      <c r="T16" s="15">
        <v>2415111.1730643781</v>
      </c>
      <c r="U16" s="15">
        <v>2453321.8253696272</v>
      </c>
      <c r="V16" s="15">
        <v>2466432.6419601641</v>
      </c>
      <c r="W16" s="15">
        <v>2442695.6757432278</v>
      </c>
      <c r="X16" s="15">
        <v>2475912.517561567</v>
      </c>
      <c r="Y16" s="15">
        <v>2420502.184293868</v>
      </c>
      <c r="Z16" s="15">
        <v>2558185.1826520311</v>
      </c>
      <c r="AA16" s="15">
        <v>2058040.379471119</v>
      </c>
    </row>
    <row r="17" spans="1:27" x14ac:dyDescent="0.25">
      <c r="A17" s="14" t="s">
        <v>4</v>
      </c>
      <c r="B17" s="15">
        <f t="shared" ref="B17:AA17" si="0">SUM(B5:B16)</f>
        <v>26168571.09620912</v>
      </c>
      <c r="C17" s="15">
        <f t="shared" si="0"/>
        <v>19238084.156451698</v>
      </c>
      <c r="D17" s="15">
        <f t="shared" si="0"/>
        <v>17321849.93894073</v>
      </c>
      <c r="E17" s="15">
        <f t="shared" si="0"/>
        <v>16980289.12067597</v>
      </c>
      <c r="F17" s="15">
        <f t="shared" si="0"/>
        <v>15866377.181580834</v>
      </c>
      <c r="G17" s="15">
        <f t="shared" si="0"/>
        <v>15298019.543693962</v>
      </c>
      <c r="H17" s="15">
        <f t="shared" si="0"/>
        <v>14335431.192578549</v>
      </c>
      <c r="I17" s="15">
        <f t="shared" si="0"/>
        <v>12930851.163017444</v>
      </c>
      <c r="J17" s="15">
        <f t="shared" si="0"/>
        <v>12824379.803773867</v>
      </c>
      <c r="K17" s="15">
        <f t="shared" si="0"/>
        <v>12729801.363908594</v>
      </c>
      <c r="L17" s="15">
        <f t="shared" si="0"/>
        <v>13003816.780567907</v>
      </c>
      <c r="M17" s="15">
        <f t="shared" si="0"/>
        <v>13132689.097616624</v>
      </c>
      <c r="N17" s="15">
        <f t="shared" si="0"/>
        <v>13417349.427397201</v>
      </c>
      <c r="O17" s="15">
        <f t="shared" si="0"/>
        <v>13589622.734696731</v>
      </c>
      <c r="P17" s="15">
        <f t="shared" si="0"/>
        <v>13821540.757515773</v>
      </c>
      <c r="Q17" s="15">
        <f t="shared" si="0"/>
        <v>14051890.282899268</v>
      </c>
      <c r="R17" s="15">
        <f t="shared" si="0"/>
        <v>14115845.397165041</v>
      </c>
      <c r="S17" s="15">
        <f t="shared" si="0"/>
        <v>14000785.844108056</v>
      </c>
      <c r="T17" s="15">
        <f t="shared" si="0"/>
        <v>13993057.151142377</v>
      </c>
      <c r="U17" s="15">
        <f t="shared" si="0"/>
        <v>14096549.203055624</v>
      </c>
      <c r="V17" s="15">
        <f t="shared" si="0"/>
        <v>14124816.247644167</v>
      </c>
      <c r="W17" s="15">
        <f t="shared" si="0"/>
        <v>13936714.343302229</v>
      </c>
      <c r="X17" s="15">
        <f t="shared" si="0"/>
        <v>14087901.069006566</v>
      </c>
      <c r="Y17" s="15">
        <f t="shared" si="0"/>
        <v>13785599.033335872</v>
      </c>
      <c r="Z17" s="15">
        <f t="shared" si="0"/>
        <v>14406233.928963032</v>
      </c>
      <c r="AA17" s="15">
        <f t="shared" si="0"/>
        <v>26168571.09620912</v>
      </c>
    </row>
    <row r="18" spans="1:27" x14ac:dyDescent="0.25">
      <c r="A18" s="14" t="s">
        <v>7</v>
      </c>
      <c r="B18" s="15">
        <f t="shared" ref="B18:AA18" si="1">B17/B3/1000</f>
        <v>275.45864311799073</v>
      </c>
      <c r="C18" s="15">
        <f t="shared" si="1"/>
        <v>202.50614901528104</v>
      </c>
      <c r="D18" s="15">
        <f t="shared" si="1"/>
        <v>182.33526251516557</v>
      </c>
      <c r="E18" s="15">
        <f t="shared" si="1"/>
        <v>178.73988548079967</v>
      </c>
      <c r="F18" s="15">
        <f t="shared" si="1"/>
        <v>167.01449664821931</v>
      </c>
      <c r="G18" s="15">
        <f t="shared" si="1"/>
        <v>161.03178467046274</v>
      </c>
      <c r="H18" s="15">
        <f t="shared" si="1"/>
        <v>150.89927571135314</v>
      </c>
      <c r="I18" s="15">
        <f t="shared" si="1"/>
        <v>136.11422276860466</v>
      </c>
      <c r="J18" s="15">
        <f t="shared" si="1"/>
        <v>134.99347161867229</v>
      </c>
      <c r="K18" s="15">
        <f t="shared" si="1"/>
        <v>133.99790909377469</v>
      </c>
      <c r="L18" s="15">
        <f t="shared" si="1"/>
        <v>136.88228190071482</v>
      </c>
      <c r="M18" s="15">
        <f t="shared" si="1"/>
        <v>138.2388326064908</v>
      </c>
      <c r="N18" s="15">
        <f t="shared" si="1"/>
        <v>141.23525713049685</v>
      </c>
      <c r="O18" s="15">
        <f t="shared" si="1"/>
        <v>143.04866036522876</v>
      </c>
      <c r="P18" s="15">
        <f t="shared" si="1"/>
        <v>145.48990271069235</v>
      </c>
      <c r="Q18" s="15">
        <f t="shared" si="1"/>
        <v>147.91463455683441</v>
      </c>
      <c r="R18" s="15">
        <f t="shared" si="1"/>
        <v>148.58784628594779</v>
      </c>
      <c r="S18" s="15">
        <f t="shared" si="1"/>
        <v>147.37669309587429</v>
      </c>
      <c r="T18" s="15">
        <f t="shared" si="1"/>
        <v>147.29533843307766</v>
      </c>
      <c r="U18" s="15">
        <f t="shared" si="1"/>
        <v>148.38472845321709</v>
      </c>
      <c r="V18" s="15">
        <f t="shared" si="1"/>
        <v>148.68227629099124</v>
      </c>
      <c r="W18" s="15">
        <f t="shared" si="1"/>
        <v>146.70225624528661</v>
      </c>
      <c r="X18" s="15">
        <f t="shared" si="1"/>
        <v>148.29369546322701</v>
      </c>
      <c r="Y18" s="15">
        <f t="shared" si="1"/>
        <v>145.11156877195654</v>
      </c>
      <c r="Z18" s="15">
        <f t="shared" si="1"/>
        <v>151.64456767329506</v>
      </c>
      <c r="AA18" s="15">
        <f t="shared" si="1"/>
        <v>275.45864311799073</v>
      </c>
    </row>
    <row r="19" spans="1:27" x14ac:dyDescent="0.25">
      <c r="A19" s="14" t="s">
        <v>8</v>
      </c>
      <c r="B19" s="15">
        <f>B18/B4</f>
        <v>135.12363879149726</v>
      </c>
      <c r="C19" s="15">
        <f>C18/C4</f>
        <v>108.00081555861051</v>
      </c>
      <c r="D19" s="15">
        <f>D18/C4</f>
        <v>97.243254846771336</v>
      </c>
      <c r="E19" s="15">
        <f>E18/C4</f>
        <v>95.325764173819408</v>
      </c>
      <c r="F19" s="15">
        <f>F18/C4</f>
        <v>89.072366127299119</v>
      </c>
      <c r="G19" s="15">
        <f>G18/C4</f>
        <v>85.8816591981914</v>
      </c>
      <c r="H19" s="15">
        <f>H18/C4</f>
        <v>80.477777703431528</v>
      </c>
      <c r="I19" s="15">
        <f>I18/C4</f>
        <v>72.592596025449112</v>
      </c>
      <c r="J19" s="15">
        <f>J18/C4</f>
        <v>71.994875715129979</v>
      </c>
      <c r="K19" s="15">
        <f>K18/C4</f>
        <v>71.463921148311286</v>
      </c>
      <c r="L19" s="15">
        <f>L18/C4</f>
        <v>73.002218217508457</v>
      </c>
      <c r="M19" s="15">
        <f>M18/C4</f>
        <v>73.725695421943172</v>
      </c>
      <c r="N19" s="15">
        <f>N18/C4</f>
        <v>75.323752043562365</v>
      </c>
      <c r="O19" s="15">
        <f>O18/C4</f>
        <v>76.290878371528294</v>
      </c>
      <c r="P19" s="15">
        <f>P18/C4</f>
        <v>77.59284458622524</v>
      </c>
      <c r="Q19" s="15">
        <f>Q18/C4</f>
        <v>78.886005402169246</v>
      </c>
      <c r="R19" s="15">
        <f>R18/C4</f>
        <v>79.245043466649847</v>
      </c>
      <c r="S19" s="15">
        <f>S18/C4</f>
        <v>78.599109834854403</v>
      </c>
      <c r="T19" s="15">
        <f>T18/C4</f>
        <v>78.555721671214641</v>
      </c>
      <c r="U19" s="15">
        <f>U18/C4</f>
        <v>79.136716427218772</v>
      </c>
      <c r="V19" s="15">
        <f>V18/C4</f>
        <v>79.295404987065339</v>
      </c>
      <c r="W19" s="15">
        <f>W18/C4</f>
        <v>78.23941838716037</v>
      </c>
      <c r="X19" s="15">
        <f>X18/C4</f>
        <v>79.088166606833198</v>
      </c>
      <c r="Y19" s="15">
        <f>Y18/C4</f>
        <v>77.391071088799819</v>
      </c>
      <c r="Z19" s="15">
        <f>Z18/C4</f>
        <v>80.87525768174531</v>
      </c>
      <c r="AA19" s="15">
        <f>AA18/C4</f>
        <v>146.9079247917866</v>
      </c>
    </row>
    <row r="20" spans="1:27" x14ac:dyDescent="0.25">
      <c r="A20" s="14" t="s">
        <v>9</v>
      </c>
      <c r="B20" s="16">
        <v>364.96634075481398</v>
      </c>
      <c r="C20" s="16">
        <v>366.00000000194609</v>
      </c>
      <c r="D20" s="16">
        <v>364.09904448083108</v>
      </c>
      <c r="E20" s="16">
        <v>364.64458362525602</v>
      </c>
      <c r="F20" s="16">
        <v>364.64988694843942</v>
      </c>
      <c r="G20" s="16">
        <v>365.72178568572292</v>
      </c>
      <c r="H20" s="16">
        <v>364.74988224324397</v>
      </c>
      <c r="I20" s="16">
        <v>364.9105952586894</v>
      </c>
      <c r="J20" s="16">
        <v>364.96123770854342</v>
      </c>
      <c r="K20" s="16">
        <v>365.89010512155471</v>
      </c>
      <c r="L20" s="16">
        <v>364.99999999911682</v>
      </c>
      <c r="M20" s="16">
        <v>364.65941775854628</v>
      </c>
      <c r="N20" s="16">
        <v>364.82689100556968</v>
      </c>
      <c r="O20" s="16">
        <v>365.90121277370753</v>
      </c>
      <c r="P20" s="16">
        <v>365.00000000932192</v>
      </c>
      <c r="Q20" s="16">
        <v>364.91511666581829</v>
      </c>
      <c r="R20" s="16">
        <v>364.8286728469065</v>
      </c>
      <c r="S20" s="16">
        <v>365.93632248547073</v>
      </c>
      <c r="T20" s="16">
        <v>364.96791346311772</v>
      </c>
      <c r="U20" s="16">
        <v>364.97023290423289</v>
      </c>
      <c r="V20" s="16">
        <v>364.95435858606561</v>
      </c>
      <c r="W20" s="16">
        <v>365.99999996624331</v>
      </c>
      <c r="X20" s="16">
        <v>364.89168817154422</v>
      </c>
      <c r="Y20" s="16">
        <v>364.79276039249891</v>
      </c>
      <c r="Z20" s="16">
        <v>364.80102633257792</v>
      </c>
      <c r="AA20" s="16">
        <v>364.96634075481398</v>
      </c>
    </row>
    <row r="21" spans="1:27" x14ac:dyDescent="0.25">
      <c r="A21" s="14" t="s">
        <v>66</v>
      </c>
      <c r="B21" s="17">
        <v>28.24512206916782</v>
      </c>
      <c r="C21" s="17">
        <v>10.39900003723154</v>
      </c>
      <c r="D21" s="17">
        <v>5.2542071815140341</v>
      </c>
      <c r="E21" s="17">
        <v>5.4052575189202026</v>
      </c>
      <c r="F21" s="17">
        <v>6.3126778983392269</v>
      </c>
      <c r="G21" s="17">
        <v>7.5847515003349741</v>
      </c>
      <c r="H21" s="17">
        <v>9.1969458797125636</v>
      </c>
      <c r="I21" s="17">
        <v>10.952398714764</v>
      </c>
      <c r="J21" s="17">
        <v>11.24397042722344</v>
      </c>
      <c r="K21" s="17">
        <v>11.05764951204357</v>
      </c>
      <c r="L21" s="17">
        <v>11.19704077301639</v>
      </c>
      <c r="M21" s="17">
        <v>10.83377213517476</v>
      </c>
      <c r="N21" s="17">
        <v>10.312598211533251</v>
      </c>
      <c r="O21" s="17">
        <v>9.8535437153744621</v>
      </c>
      <c r="P21" s="17">
        <v>9.03797484936225</v>
      </c>
      <c r="Q21" s="17">
        <v>8.7006962309141471</v>
      </c>
      <c r="R21" s="17">
        <v>7.5121650087029082</v>
      </c>
      <c r="S21" s="17">
        <v>8.1291755906815233</v>
      </c>
      <c r="T21" s="17">
        <v>6.0421996136657317</v>
      </c>
      <c r="U21" s="17">
        <v>4.5793347652468013</v>
      </c>
      <c r="V21" s="17">
        <v>4.1812764091335017</v>
      </c>
      <c r="W21" s="17">
        <v>2.5425986725354761</v>
      </c>
      <c r="X21" s="17">
        <v>0.7451261014228775</v>
      </c>
      <c r="Y21" s="17">
        <v>1.210691041070874</v>
      </c>
      <c r="Z21" s="17">
        <v>-0.23898403752293809</v>
      </c>
      <c r="AA21" s="17">
        <v>28.24512206916782</v>
      </c>
    </row>
    <row r="22" spans="1:27" x14ac:dyDescent="0.25">
      <c r="A22" s="14" t="s">
        <v>67</v>
      </c>
      <c r="B22" s="17">
        <v>650.99489810786531</v>
      </c>
      <c r="C22" s="17">
        <v>643.38233527019645</v>
      </c>
      <c r="D22" s="17">
        <v>647.99174725088244</v>
      </c>
      <c r="E22" s="17">
        <v>657.06501101846891</v>
      </c>
      <c r="F22" s="17">
        <v>679.07102268067047</v>
      </c>
      <c r="G22" s="17">
        <v>701.2378172341264</v>
      </c>
      <c r="H22" s="17">
        <v>712.94433873116611</v>
      </c>
      <c r="I22" s="17">
        <v>711.79036205565421</v>
      </c>
      <c r="J22" s="17">
        <v>718.80114526627494</v>
      </c>
      <c r="K22" s="17">
        <v>711.62449330230504</v>
      </c>
      <c r="L22" s="17">
        <v>705.66426576583058</v>
      </c>
      <c r="M22" s="17">
        <v>722.81360875301505</v>
      </c>
      <c r="N22" s="17">
        <v>726.1487603638501</v>
      </c>
      <c r="O22" s="17">
        <v>715.96824532525795</v>
      </c>
      <c r="P22" s="17">
        <v>730.05115066409917</v>
      </c>
      <c r="Q22" s="17">
        <v>729.67108042675738</v>
      </c>
      <c r="R22" s="17">
        <v>737.37232206946146</v>
      </c>
      <c r="S22" s="17">
        <v>707.18366640981947</v>
      </c>
      <c r="T22" s="17">
        <v>711.60929896577386</v>
      </c>
      <c r="U22" s="17">
        <v>705.44056705008916</v>
      </c>
      <c r="V22" s="17">
        <v>701.11483132877879</v>
      </c>
      <c r="W22" s="17">
        <v>708.79268550444522</v>
      </c>
      <c r="X22" s="17">
        <v>706.36194566161078</v>
      </c>
      <c r="Y22" s="17">
        <v>718.13432630744376</v>
      </c>
      <c r="Z22" s="17">
        <v>707.10146115602993</v>
      </c>
      <c r="AA22" s="17">
        <v>650.99489810786531</v>
      </c>
    </row>
    <row r="23" spans="1:27" x14ac:dyDescent="0.25">
      <c r="A23" s="14" t="s">
        <v>68</v>
      </c>
      <c r="B23" s="17">
        <v>33.711012756274989</v>
      </c>
      <c r="C23" s="17">
        <v>11.0745638047676</v>
      </c>
      <c r="D23" s="17">
        <v>8.5565859913644839</v>
      </c>
      <c r="E23" s="17">
        <v>1.7328337741389881</v>
      </c>
      <c r="F23" s="17">
        <v>1.814201139625738</v>
      </c>
      <c r="G23" s="17">
        <v>1.7345457479019131</v>
      </c>
      <c r="H23" s="17">
        <v>1.623226165980161</v>
      </c>
      <c r="I23" s="17">
        <v>1.718524929915886</v>
      </c>
      <c r="J23" s="17">
        <v>1.7299895374252641</v>
      </c>
      <c r="K23" s="17">
        <v>1.7469042215920441</v>
      </c>
      <c r="L23" s="17">
        <v>1.707430480170594</v>
      </c>
      <c r="M23" s="17">
        <v>1.8617626617064109</v>
      </c>
      <c r="N23" s="17">
        <v>1.873033412062316</v>
      </c>
      <c r="O23" s="17">
        <v>2.0388494287425751</v>
      </c>
      <c r="P23" s="17">
        <v>2.0391556676167721</v>
      </c>
      <c r="Q23" s="17">
        <v>1.855249772215158</v>
      </c>
      <c r="R23" s="17">
        <v>1.855565561436687</v>
      </c>
      <c r="S23" s="17">
        <v>1.892976065378539</v>
      </c>
      <c r="T23" s="17">
        <v>1.8348451039578999</v>
      </c>
      <c r="U23" s="17">
        <v>1.6127782935421571</v>
      </c>
      <c r="V23" s="17">
        <v>1.7222459286992591</v>
      </c>
      <c r="W23" s="17">
        <v>1.8612482468255529</v>
      </c>
      <c r="X23" s="17">
        <v>1.774596404607617</v>
      </c>
      <c r="Y23" s="17">
        <v>1.846533108099375</v>
      </c>
      <c r="Z23" s="17">
        <v>1.581010386669115</v>
      </c>
      <c r="AA23" s="17">
        <v>33.711012756274989</v>
      </c>
    </row>
    <row r="24" spans="1:27" x14ac:dyDescent="0.25">
      <c r="A24" s="14" t="s">
        <v>69</v>
      </c>
      <c r="B24" s="17">
        <v>17.549164448113281</v>
      </c>
      <c r="C24" s="17">
        <v>9.6138209694277936</v>
      </c>
      <c r="D24" s="17">
        <v>29.889780357869849</v>
      </c>
      <c r="E24" s="17">
        <v>1.951768892552731</v>
      </c>
      <c r="F24" s="17">
        <v>1.676087042364319</v>
      </c>
      <c r="G24" s="17">
        <v>1.634128571080018</v>
      </c>
      <c r="H24" s="17">
        <v>1.3948443771453389</v>
      </c>
      <c r="I24" s="17">
        <v>1.4950222657865599</v>
      </c>
      <c r="J24" s="17">
        <v>1.278223683302643</v>
      </c>
      <c r="K24" s="17">
        <v>1.4960248648878021</v>
      </c>
      <c r="L24" s="17">
        <v>1.8238849265202419</v>
      </c>
      <c r="M24" s="17">
        <v>1.542998009980407</v>
      </c>
      <c r="N24" s="17">
        <v>1.299894013608538</v>
      </c>
      <c r="O24" s="17">
        <v>1.9991680302419359</v>
      </c>
      <c r="P24" s="17">
        <v>1.438115620733099</v>
      </c>
      <c r="Q24" s="17">
        <v>1.809349942712686</v>
      </c>
      <c r="R24" s="17">
        <v>2.0576124438661618</v>
      </c>
      <c r="S24" s="17">
        <v>1.9068555625721499</v>
      </c>
      <c r="T24" s="17">
        <v>1.989328393686695</v>
      </c>
      <c r="U24" s="17">
        <v>1.7864081310768309</v>
      </c>
      <c r="V24" s="17">
        <v>1.8875996630530989</v>
      </c>
      <c r="W24" s="17">
        <v>1.5098635766306729</v>
      </c>
      <c r="X24" s="17">
        <v>1.753761273836528</v>
      </c>
      <c r="Y24" s="17">
        <v>1.832759151974924</v>
      </c>
      <c r="Z24" s="17">
        <v>1.79301149495395</v>
      </c>
      <c r="AA24" s="17">
        <v>17.549164448113281</v>
      </c>
    </row>
    <row r="25" spans="1:27" x14ac:dyDescent="0.25">
      <c r="A25" s="14" t="s">
        <v>70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x14ac:dyDescent="0.25">
      <c r="A26" s="14" t="s">
        <v>71</v>
      </c>
      <c r="B26" s="17">
        <v>17.12342868272172</v>
      </c>
      <c r="C26" s="17">
        <v>11.75996898737014</v>
      </c>
      <c r="D26" s="17">
        <v>2.369250042163122</v>
      </c>
      <c r="E26" s="17">
        <v>1.175366943071229</v>
      </c>
      <c r="F26" s="17">
        <v>1.0678619716325</v>
      </c>
      <c r="G26" s="17">
        <v>1.017992913233154</v>
      </c>
      <c r="H26" s="17">
        <v>0.94927124409585417</v>
      </c>
      <c r="I26" s="17">
        <v>0.85598913560672407</v>
      </c>
      <c r="J26" s="17">
        <v>0.86427091238077358</v>
      </c>
      <c r="K26" s="17">
        <v>0.86887765395107441</v>
      </c>
      <c r="L26" s="17">
        <v>0.8826740471605834</v>
      </c>
      <c r="M26" s="17">
        <v>0.96489522832431585</v>
      </c>
      <c r="N26" s="17">
        <v>0.96743172456608484</v>
      </c>
      <c r="O26" s="17">
        <v>1.0130100906330981</v>
      </c>
      <c r="P26" s="17">
        <v>0.98062160377468632</v>
      </c>
      <c r="Q26" s="17">
        <v>1.0328601645850879</v>
      </c>
      <c r="R26" s="17">
        <v>1.017534601409769</v>
      </c>
      <c r="S26" s="17">
        <v>1.0097515136865389</v>
      </c>
      <c r="T26" s="17">
        <v>1.046982923780267</v>
      </c>
      <c r="U26" s="17">
        <v>1.0264488745478531</v>
      </c>
      <c r="V26" s="17">
        <v>0.99706090337576525</v>
      </c>
      <c r="W26" s="17">
        <v>0.99480110216844664</v>
      </c>
      <c r="X26" s="17">
        <v>0.96885446114150553</v>
      </c>
      <c r="Y26" s="17">
        <v>0.993920973749857</v>
      </c>
      <c r="Z26" s="17">
        <v>0.99853344082150741</v>
      </c>
      <c r="AA26" s="17">
        <v>17.12342868272172</v>
      </c>
    </row>
    <row r="27" spans="1:27" x14ac:dyDescent="0.25">
      <c r="A27" s="14" t="s">
        <v>72</v>
      </c>
      <c r="B27" s="16">
        <v>70680.805528800003</v>
      </c>
      <c r="C27" s="16">
        <v>65195.237321866669</v>
      </c>
      <c r="D27" s="16">
        <v>63074.686390466682</v>
      </c>
      <c r="E27" s="16">
        <v>61894.437263699998</v>
      </c>
      <c r="F27" s="16">
        <v>60692.053617883343</v>
      </c>
      <c r="G27" s="16">
        <v>59645.657573133343</v>
      </c>
      <c r="H27" s="16">
        <v>58537.146556200001</v>
      </c>
      <c r="I27" s="16">
        <v>57668.78778435001</v>
      </c>
      <c r="J27" s="16">
        <v>56684.83695586666</v>
      </c>
      <c r="K27" s="16">
        <v>56018.194594433327</v>
      </c>
      <c r="L27" s="16">
        <v>55105.135717916659</v>
      </c>
      <c r="M27" s="16">
        <v>54305.45188363333</v>
      </c>
      <c r="N27" s="16">
        <v>53372.797620299993</v>
      </c>
      <c r="O27" s="16">
        <v>53351.576685066662</v>
      </c>
      <c r="P27" s="16">
        <v>52532.980177366662</v>
      </c>
      <c r="Q27" s="16">
        <v>51851.389340133333</v>
      </c>
      <c r="R27" s="16">
        <v>51185.944894150001</v>
      </c>
      <c r="S27" s="16">
        <v>50700.949622383327</v>
      </c>
      <c r="T27" s="16">
        <v>49941.614597749991</v>
      </c>
      <c r="U27" s="16">
        <v>50456.261033266674</v>
      </c>
      <c r="V27" s="16">
        <v>49839.34954019999</v>
      </c>
      <c r="W27" s="16">
        <v>49332.377827900003</v>
      </c>
      <c r="X27" s="16">
        <v>48543.61192285001</v>
      </c>
      <c r="Y27" s="16">
        <v>47899.555129066663</v>
      </c>
      <c r="Z27" s="16">
        <v>47277.932183400007</v>
      </c>
      <c r="AA27" s="16">
        <v>70680.805528800003</v>
      </c>
    </row>
    <row r="28" spans="1:27" x14ac:dyDescent="0.25">
      <c r="A28" s="14" t="s">
        <v>73</v>
      </c>
      <c r="B28" s="16">
        <v>64296.738178800013</v>
      </c>
      <c r="C28" s="16">
        <v>53783.997530699999</v>
      </c>
      <c r="D28" s="16">
        <v>47513.087319300008</v>
      </c>
      <c r="E28" s="16">
        <v>45335.581321199999</v>
      </c>
      <c r="F28" s="16">
        <v>46004.722534799999</v>
      </c>
      <c r="G28" s="16">
        <v>46087.553488799997</v>
      </c>
      <c r="H28" s="16">
        <v>46190.1869037</v>
      </c>
      <c r="I28" s="16">
        <v>46979.017118100011</v>
      </c>
      <c r="J28" s="16">
        <v>45853.617115200002</v>
      </c>
      <c r="K28" s="16">
        <v>45050.441261100001</v>
      </c>
      <c r="L28" s="16">
        <v>43695.082410000003</v>
      </c>
      <c r="M28" s="16">
        <v>42826.283550300002</v>
      </c>
      <c r="N28" s="16">
        <v>41504.051979299991</v>
      </c>
      <c r="O28" s="16">
        <v>41015.683827899993</v>
      </c>
      <c r="P28" s="16">
        <v>40194.028231199998</v>
      </c>
      <c r="Q28" s="16">
        <v>39137.221006799999</v>
      </c>
      <c r="R28" s="16">
        <v>38509.118616899999</v>
      </c>
      <c r="S28" s="16">
        <v>37504.381314300001</v>
      </c>
      <c r="T28" s="16">
        <v>36828.254825999989</v>
      </c>
      <c r="U28" s="16">
        <v>36975.845505600002</v>
      </c>
      <c r="V28" s="16">
        <v>36220.18989419999</v>
      </c>
      <c r="W28" s="16">
        <v>36049.383659399988</v>
      </c>
      <c r="X28" s="16">
        <v>34921.51451310001</v>
      </c>
      <c r="Y28" s="16">
        <v>34871.675373899998</v>
      </c>
      <c r="Z28" s="16">
        <v>33280.431656399996</v>
      </c>
      <c r="AA28" s="16">
        <v>64296.738178800013</v>
      </c>
    </row>
    <row r="29" spans="1:27" x14ac:dyDescent="0.25">
      <c r="A29" s="14" t="s">
        <v>74</v>
      </c>
      <c r="B29" s="16">
        <v>6384.0673500000003</v>
      </c>
      <c r="C29" s="16">
        <v>11411.23979116667</v>
      </c>
      <c r="D29" s="16">
        <v>15561.599071166669</v>
      </c>
      <c r="E29" s="16">
        <v>16558.855942499998</v>
      </c>
      <c r="F29" s="16">
        <v>14687.331083083331</v>
      </c>
      <c r="G29" s="16">
        <v>13558.10408433333</v>
      </c>
      <c r="H29" s="16">
        <v>12346.9596525</v>
      </c>
      <c r="I29" s="16">
        <v>10689.77066625</v>
      </c>
      <c r="J29" s="16">
        <v>10831.21984066667</v>
      </c>
      <c r="K29" s="16">
        <v>10967.75333333333</v>
      </c>
      <c r="L29" s="16">
        <v>11410.053307916671</v>
      </c>
      <c r="M29" s="16">
        <v>11479.168333333329</v>
      </c>
      <c r="N29" s="16">
        <v>11868.745641</v>
      </c>
      <c r="O29" s="16">
        <v>12335.892857166669</v>
      </c>
      <c r="P29" s="16">
        <v>12338.95194616667</v>
      </c>
      <c r="Q29" s="16">
        <v>12714.168333333329</v>
      </c>
      <c r="R29" s="16">
        <v>12676.82627725</v>
      </c>
      <c r="S29" s="16">
        <v>13196.56830808333</v>
      </c>
      <c r="T29" s="16">
        <v>13113.35977175</v>
      </c>
      <c r="U29" s="16">
        <v>13480.41552766667</v>
      </c>
      <c r="V29" s="16">
        <v>13619.159646</v>
      </c>
      <c r="W29" s="16">
        <v>13282.994168499999</v>
      </c>
      <c r="X29" s="16">
        <v>13622.09740975</v>
      </c>
      <c r="Y29" s="16">
        <v>13027.87975516667</v>
      </c>
      <c r="Z29" s="16">
        <v>13997.500527</v>
      </c>
      <c r="AA29" s="16">
        <v>6384.0673500000003</v>
      </c>
    </row>
    <row r="30" spans="1:27" x14ac:dyDescent="0.25">
      <c r="A30" s="14" t="s">
        <v>75</v>
      </c>
      <c r="B30" s="16">
        <v>6499.8132035833332</v>
      </c>
      <c r="C30" s="16">
        <v>19373.596842166669</v>
      </c>
      <c r="D30" s="16">
        <v>70720.669097583333</v>
      </c>
      <c r="E30" s="16">
        <v>70166.962059333324</v>
      </c>
      <c r="F30" s="16">
        <v>68404.918673833337</v>
      </c>
      <c r="G30" s="16">
        <v>67986.627931083334</v>
      </c>
      <c r="H30" s="16">
        <v>66481.559093083328</v>
      </c>
      <c r="I30" s="16">
        <v>65961.470440000005</v>
      </c>
      <c r="J30" s="16">
        <v>64639.393795833334</v>
      </c>
      <c r="K30" s="16">
        <v>63260.878426750009</v>
      </c>
      <c r="L30" s="16">
        <v>62351.995263916673</v>
      </c>
      <c r="M30" s="16">
        <v>61748.737312833327</v>
      </c>
      <c r="N30" s="16">
        <v>60542.378428333337</v>
      </c>
      <c r="O30" s="16">
        <v>60495.650930833333</v>
      </c>
      <c r="P30" s="16">
        <v>59579.525014500003</v>
      </c>
      <c r="Q30" s="16">
        <v>59045.173001750001</v>
      </c>
      <c r="R30" s="16">
        <v>57442.382631250002</v>
      </c>
      <c r="S30" s="16">
        <v>57009.858357500001</v>
      </c>
      <c r="T30" s="16">
        <v>56390.718131916663</v>
      </c>
      <c r="U30" s="16">
        <v>56839.03808875</v>
      </c>
      <c r="V30" s="16">
        <v>55254.300146083333</v>
      </c>
      <c r="W30" s="16">
        <v>54046.898776583337</v>
      </c>
      <c r="X30" s="16">
        <v>53502.991611583333</v>
      </c>
      <c r="Y30" s="16">
        <v>53218.703195333343</v>
      </c>
      <c r="Z30" s="16">
        <v>52495.85405383334</v>
      </c>
      <c r="AA30" s="16">
        <v>6499.8132035833332</v>
      </c>
    </row>
    <row r="31" spans="1:27" x14ac:dyDescent="0.25">
      <c r="A31" s="14" t="s">
        <v>76</v>
      </c>
      <c r="B31" s="15">
        <v>3972407.2566650002</v>
      </c>
      <c r="C31" s="15">
        <v>7140324.0708860001</v>
      </c>
      <c r="D31" s="15">
        <v>9712206.7246890012</v>
      </c>
      <c r="E31" s="15">
        <v>10500974.363061</v>
      </c>
      <c r="F31" s="15">
        <v>9541922.7207889985</v>
      </c>
      <c r="G31" s="15">
        <v>8991793.6357279997</v>
      </c>
      <c r="H31" s="15">
        <v>8191267.6838140003</v>
      </c>
      <c r="I31" s="15">
        <v>6886439.4087509997</v>
      </c>
      <c r="J31" s="15">
        <v>7058689.7938280012</v>
      </c>
      <c r="K31" s="15">
        <v>7105405.2870309995</v>
      </c>
      <c r="L31" s="15">
        <v>7353509.0566309988</v>
      </c>
      <c r="M31" s="15">
        <v>7628327.3388179997</v>
      </c>
      <c r="N31" s="15">
        <v>7994125.7107839994</v>
      </c>
      <c r="O31" s="15">
        <v>8236011.0224289997</v>
      </c>
      <c r="P31" s="15">
        <v>8469587.8176699989</v>
      </c>
      <c r="Q31" s="15">
        <v>8763426.8303210009</v>
      </c>
      <c r="R31" s="15">
        <v>8916024.1717080008</v>
      </c>
      <c r="S31" s="15">
        <v>8868954.4111499991</v>
      </c>
      <c r="T31" s="15">
        <v>8990864.7789500002</v>
      </c>
      <c r="U31" s="15">
        <v>9249346.9907649998</v>
      </c>
      <c r="V31" s="15">
        <v>9317561.3163409997</v>
      </c>
      <c r="W31" s="15">
        <v>9277469.5351470001</v>
      </c>
      <c r="X31" s="15">
        <v>9582264.7547890004</v>
      </c>
      <c r="Y31" s="15">
        <v>9291336.2440150008</v>
      </c>
      <c r="Z31" s="15">
        <v>9910198.7463290021</v>
      </c>
      <c r="AA31" s="15">
        <v>3972407.2566650002</v>
      </c>
    </row>
    <row r="32" spans="1:27" x14ac:dyDescent="0.25">
      <c r="A32" s="14" t="s">
        <v>77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x14ac:dyDescent="0.25">
      <c r="A33" s="14" t="s">
        <v>78</v>
      </c>
      <c r="B33" s="16">
        <v>142.16666666666671</v>
      </c>
      <c r="C33" s="16">
        <v>337.41666666666669</v>
      </c>
      <c r="D33" s="16">
        <v>928</v>
      </c>
      <c r="E33" s="16">
        <v>933.5</v>
      </c>
      <c r="F33" s="16">
        <v>894.41666666666663</v>
      </c>
      <c r="G33" s="16">
        <v>878.66666666666663</v>
      </c>
      <c r="H33" s="16">
        <v>854.83333333333337</v>
      </c>
      <c r="I33" s="16">
        <v>829.83333333333337</v>
      </c>
      <c r="J33" s="16">
        <v>817.33333333333337</v>
      </c>
      <c r="K33" s="16">
        <v>804.66666666666663</v>
      </c>
      <c r="L33" s="16">
        <v>800.5</v>
      </c>
      <c r="M33" s="16">
        <v>795.83333333333337</v>
      </c>
      <c r="N33" s="16">
        <v>782.41666666666663</v>
      </c>
      <c r="O33" s="16">
        <v>786.5</v>
      </c>
      <c r="P33" s="16">
        <v>782.91666666666663</v>
      </c>
      <c r="Q33" s="16">
        <v>780.08333333333337</v>
      </c>
      <c r="R33" s="16">
        <v>761</v>
      </c>
      <c r="S33" s="16">
        <v>761.5</v>
      </c>
      <c r="T33" s="16">
        <v>755.75</v>
      </c>
      <c r="U33" s="16">
        <v>765.16666666666663</v>
      </c>
      <c r="V33" s="16">
        <v>752</v>
      </c>
      <c r="W33" s="16">
        <v>737</v>
      </c>
      <c r="X33" s="16">
        <v>732.5</v>
      </c>
      <c r="Y33" s="16">
        <v>724.41666666666663</v>
      </c>
      <c r="Z33" s="16">
        <v>729.91666666666663</v>
      </c>
      <c r="AA33" s="16">
        <v>142.16666666666671</v>
      </c>
    </row>
    <row r="34" spans="1:27" x14ac:dyDescent="0.25">
      <c r="A34" s="14" t="s">
        <v>79</v>
      </c>
      <c r="B34" s="16">
        <v>7947</v>
      </c>
      <c r="C34" s="16">
        <v>6967</v>
      </c>
      <c r="D34" s="16">
        <v>4917</v>
      </c>
      <c r="E34" s="16">
        <v>7202.666666666667</v>
      </c>
      <c r="F34" s="16">
        <v>7303</v>
      </c>
      <c r="G34" s="16">
        <v>7327.833333333333</v>
      </c>
      <c r="H34" s="16">
        <v>7260.583333333333</v>
      </c>
      <c r="I34" s="16">
        <v>7374.75</v>
      </c>
      <c r="J34" s="16">
        <v>7357.333333333333</v>
      </c>
      <c r="K34" s="16">
        <v>7335.666666666667</v>
      </c>
      <c r="L34" s="16">
        <v>7359.916666666667</v>
      </c>
      <c r="M34" s="16">
        <v>7270.75</v>
      </c>
      <c r="N34" s="16">
        <v>7334.583333333333</v>
      </c>
      <c r="O34" s="16">
        <v>7345.166666666667</v>
      </c>
      <c r="P34" s="16">
        <v>7402.666666666667</v>
      </c>
      <c r="Q34" s="16">
        <v>7304</v>
      </c>
      <c r="R34" s="16">
        <v>7336.75</v>
      </c>
      <c r="S34" s="16">
        <v>7289</v>
      </c>
      <c r="T34" s="16">
        <v>7226.666666666667</v>
      </c>
      <c r="U34" s="16">
        <v>7295.5</v>
      </c>
      <c r="V34" s="16">
        <v>7288.166666666667</v>
      </c>
      <c r="W34" s="16">
        <v>7316.916666666667</v>
      </c>
      <c r="X34" s="16">
        <v>7307.75</v>
      </c>
      <c r="Y34" s="16">
        <v>7303.5</v>
      </c>
      <c r="Z34" s="16">
        <v>7292.5</v>
      </c>
      <c r="AA34" s="16">
        <v>7947</v>
      </c>
    </row>
    <row r="35" spans="1:27" x14ac:dyDescent="0.25">
      <c r="A35" s="14" t="s">
        <v>80</v>
      </c>
      <c r="B35" s="16">
        <v>670.83333333333337</v>
      </c>
      <c r="C35" s="16">
        <v>1479.583333333333</v>
      </c>
      <c r="D35" s="16">
        <v>2915</v>
      </c>
      <c r="E35" s="16">
        <v>623.83333333333337</v>
      </c>
      <c r="F35" s="16">
        <v>562.58333333333337</v>
      </c>
      <c r="G35" s="16">
        <v>577.5</v>
      </c>
      <c r="H35" s="16">
        <v>644.58333333333337</v>
      </c>
      <c r="I35" s="16">
        <v>555.41666666666663</v>
      </c>
      <c r="J35" s="16">
        <v>585.33333333333337</v>
      </c>
      <c r="K35" s="16">
        <v>643.66666666666663</v>
      </c>
      <c r="L35" s="16">
        <v>599.58333333333337</v>
      </c>
      <c r="M35" s="16">
        <v>693.41666666666663</v>
      </c>
      <c r="N35" s="16">
        <v>643</v>
      </c>
      <c r="O35" s="16">
        <v>652.33333333333337</v>
      </c>
      <c r="P35" s="16">
        <v>574.41666666666663</v>
      </c>
      <c r="Q35" s="16">
        <v>675.91666666666663</v>
      </c>
      <c r="R35" s="16">
        <v>662.25</v>
      </c>
      <c r="S35" s="16">
        <v>733.5</v>
      </c>
      <c r="T35" s="16">
        <v>777.58333333333337</v>
      </c>
      <c r="U35" s="16">
        <v>699.33333333333337</v>
      </c>
      <c r="V35" s="16">
        <v>719.83333333333337</v>
      </c>
      <c r="W35" s="16">
        <v>730.08333333333337</v>
      </c>
      <c r="X35" s="16">
        <v>719.75</v>
      </c>
      <c r="Y35" s="16">
        <v>732.08333333333337</v>
      </c>
      <c r="Z35" s="16">
        <v>737.58333333333337</v>
      </c>
      <c r="AA35" s="16">
        <v>670.83333333333337</v>
      </c>
    </row>
    <row r="36" spans="1:27" x14ac:dyDescent="0.25">
      <c r="A36" s="14" t="s">
        <v>81</v>
      </c>
      <c r="B36" s="16">
        <v>101.2494335375095</v>
      </c>
      <c r="C36" s="16">
        <v>92.522052682007057</v>
      </c>
      <c r="D36" s="16">
        <v>91.861453897707378</v>
      </c>
      <c r="E36" s="16">
        <v>90.835071113831802</v>
      </c>
      <c r="F36" s="16">
        <v>86.057471638641545</v>
      </c>
      <c r="G36" s="16">
        <v>85.074387002144036</v>
      </c>
      <c r="H36" s="16">
        <v>84.080845684075328</v>
      </c>
      <c r="I36" s="16">
        <v>81.712515773021309</v>
      </c>
      <c r="J36" s="16">
        <v>80.356276644511027</v>
      </c>
      <c r="K36" s="16">
        <v>79.700879283972753</v>
      </c>
      <c r="L36" s="16">
        <v>78.72431666833144</v>
      </c>
      <c r="M36" s="16">
        <v>76.424548297773967</v>
      </c>
      <c r="N36" s="16">
        <v>76.041554072498101</v>
      </c>
      <c r="O36" s="16">
        <v>75.25463667531875</v>
      </c>
      <c r="P36" s="16">
        <v>76.173406796137741</v>
      </c>
      <c r="Q36" s="16">
        <v>74.903451368540715</v>
      </c>
      <c r="R36" s="16">
        <v>71.886673900000005</v>
      </c>
      <c r="S36" s="16">
        <v>71.515257850647004</v>
      </c>
      <c r="T36" s="16">
        <v>70.179210195262556</v>
      </c>
      <c r="U36" s="16">
        <v>72.495045472973743</v>
      </c>
      <c r="V36" s="16">
        <v>73.248936291057831</v>
      </c>
      <c r="W36" s="16">
        <v>70.826412334680484</v>
      </c>
      <c r="X36" s="16">
        <v>72.694632771270918</v>
      </c>
      <c r="Y36" s="16">
        <v>69.684078311567745</v>
      </c>
      <c r="Z36" s="16">
        <v>70.45006468073629</v>
      </c>
      <c r="AA36" s="16">
        <v>101.2494335375095</v>
      </c>
    </row>
    <row r="37" spans="1:27" x14ac:dyDescent="0.25">
      <c r="A37" s="14" t="s">
        <v>82</v>
      </c>
      <c r="B37" s="18">
        <v>0.52051818253147197</v>
      </c>
      <c r="C37" s="18">
        <v>0.54279345142067303</v>
      </c>
      <c r="D37" s="18">
        <v>0.81455786865391167</v>
      </c>
      <c r="E37" s="18">
        <v>0.80632111587186983</v>
      </c>
      <c r="F37" s="18">
        <v>0.83980505413560957</v>
      </c>
      <c r="G37" s="18">
        <v>0.83960021606425261</v>
      </c>
      <c r="H37" s="18">
        <v>0.83283992579451527</v>
      </c>
      <c r="I37" s="18">
        <v>0.85895191544572347</v>
      </c>
      <c r="J37" s="18">
        <v>0.86027779793735915</v>
      </c>
      <c r="K37" s="18">
        <v>0.83877895175454953</v>
      </c>
      <c r="L37" s="18">
        <v>0.84643724350663607</v>
      </c>
      <c r="M37" s="18">
        <v>0.85559824999524892</v>
      </c>
      <c r="N37" s="18">
        <v>0.84328482240118696</v>
      </c>
      <c r="O37" s="18">
        <v>0.83095770730698293</v>
      </c>
      <c r="P37" s="18">
        <v>0.8318532601368922</v>
      </c>
      <c r="Q37" s="18">
        <v>0.84965958002450914</v>
      </c>
      <c r="R37" s="18">
        <v>0.84316296162222293</v>
      </c>
      <c r="S37" s="18">
        <v>0.84279680244351152</v>
      </c>
      <c r="T37" s="18">
        <v>0.85621768299069678</v>
      </c>
      <c r="U37" s="18">
        <v>0.83641839820388508</v>
      </c>
      <c r="V37" s="18">
        <v>0.84183923418953388</v>
      </c>
      <c r="W37" s="18">
        <v>0.84936764756069194</v>
      </c>
      <c r="X37" s="18">
        <v>0.81921468338216119</v>
      </c>
      <c r="Y37" s="18">
        <v>0.82876112543135294</v>
      </c>
      <c r="Z37" s="18">
        <v>0.8494011503888832</v>
      </c>
      <c r="AA37" s="18">
        <v>0.52051818253147197</v>
      </c>
    </row>
    <row r="38" spans="1:27" x14ac:dyDescent="0.25">
      <c r="A38" s="14" t="s">
        <v>83</v>
      </c>
      <c r="B38" s="18">
        <v>0.1008561643835616</v>
      </c>
      <c r="C38" s="18">
        <v>0.10507741347905281</v>
      </c>
      <c r="D38" s="18">
        <v>0.23005136986301369</v>
      </c>
      <c r="E38" s="18">
        <v>0.2326388888888889</v>
      </c>
      <c r="F38" s="18">
        <v>0.2345319634703196</v>
      </c>
      <c r="G38" s="18">
        <v>0.23984896782027931</v>
      </c>
      <c r="H38" s="18">
        <v>0.23641552511415531</v>
      </c>
      <c r="I38" s="18">
        <v>0.25461377473363772</v>
      </c>
      <c r="J38" s="18">
        <v>0.25776255707762558</v>
      </c>
      <c r="K38" s="18">
        <v>0.24712545537340619</v>
      </c>
      <c r="L38" s="18">
        <v>0.26053082191780819</v>
      </c>
      <c r="M38" s="18">
        <v>0.25613584474885842</v>
      </c>
      <c r="N38" s="18">
        <v>0.25235920852359212</v>
      </c>
      <c r="O38" s="18">
        <v>0.23672776259866421</v>
      </c>
      <c r="P38" s="18">
        <v>0.26121575342465753</v>
      </c>
      <c r="Q38" s="18">
        <v>0.2458999238964992</v>
      </c>
      <c r="R38" s="18">
        <v>0.2365677321156773</v>
      </c>
      <c r="S38" s="18">
        <v>0.2306561171827565</v>
      </c>
      <c r="T38" s="18">
        <v>0.23121194824961949</v>
      </c>
      <c r="U38" s="18">
        <v>0.23705289193302889</v>
      </c>
      <c r="V38" s="18">
        <v>0.238898401826484</v>
      </c>
      <c r="W38" s="18">
        <v>0.24576882210078929</v>
      </c>
      <c r="X38" s="18">
        <v>0.24423515981735161</v>
      </c>
      <c r="Y38" s="18">
        <v>0.23607305936073061</v>
      </c>
      <c r="Z38" s="18">
        <v>0.24524353120243531</v>
      </c>
      <c r="AA38" s="18">
        <v>0.1008561643835616</v>
      </c>
    </row>
    <row r="39" spans="1:27" x14ac:dyDescent="0.25">
      <c r="A39" s="14" t="s">
        <v>84</v>
      </c>
      <c r="B39" s="16">
        <v>68.25</v>
      </c>
      <c r="C39" s="16">
        <v>121.3333333333333</v>
      </c>
      <c r="D39" s="16">
        <v>164.25</v>
      </c>
      <c r="E39" s="16">
        <v>175.08333333333329</v>
      </c>
      <c r="F39" s="16">
        <v>154.91666666666671</v>
      </c>
      <c r="G39" s="16">
        <v>142.83333333333329</v>
      </c>
      <c r="H39" s="16">
        <v>130.33333333333329</v>
      </c>
      <c r="I39" s="16">
        <v>112.75</v>
      </c>
      <c r="J39" s="16">
        <v>114.1666666666667</v>
      </c>
      <c r="K39" s="16">
        <v>115.8333333333333</v>
      </c>
      <c r="L39" s="16">
        <v>120.1666666666667</v>
      </c>
      <c r="M39" s="16">
        <v>121</v>
      </c>
      <c r="N39" s="16">
        <v>125.4166666666667</v>
      </c>
      <c r="O39" s="16">
        <v>130</v>
      </c>
      <c r="P39" s="16">
        <v>130.16666666666671</v>
      </c>
      <c r="Q39" s="16">
        <v>134</v>
      </c>
      <c r="R39" s="16">
        <v>133.91666666666671</v>
      </c>
      <c r="S39" s="16">
        <v>139.5</v>
      </c>
      <c r="T39" s="16">
        <v>138.5</v>
      </c>
      <c r="U39" s="16">
        <v>142.41666666666671</v>
      </c>
      <c r="V39" s="16">
        <v>143.66666666666671</v>
      </c>
      <c r="W39" s="16">
        <v>140.08333333333329</v>
      </c>
      <c r="X39" s="16">
        <v>143.83333333333329</v>
      </c>
      <c r="Y39" s="16">
        <v>137.58333333333329</v>
      </c>
      <c r="Z39" s="16">
        <v>147.83333333333329</v>
      </c>
      <c r="AA39" s="16">
        <v>68.25</v>
      </c>
    </row>
    <row r="40" spans="1:27" x14ac:dyDescent="0.25">
      <c r="A40" s="14" t="s">
        <v>85</v>
      </c>
      <c r="B40" s="16">
        <v>73.916666666666671</v>
      </c>
      <c r="C40" s="16">
        <v>216.08333333333329</v>
      </c>
      <c r="D40" s="16">
        <v>763.75</v>
      </c>
      <c r="E40" s="16">
        <v>758.41666666666663</v>
      </c>
      <c r="F40" s="16">
        <v>739.5</v>
      </c>
      <c r="G40" s="16">
        <v>735.83333333333337</v>
      </c>
      <c r="H40" s="16">
        <v>724.5</v>
      </c>
      <c r="I40" s="16">
        <v>717.08333333333337</v>
      </c>
      <c r="J40" s="16">
        <v>703.16666666666663</v>
      </c>
      <c r="K40" s="16">
        <v>688.83333333333337</v>
      </c>
      <c r="L40" s="16">
        <v>680.33333333333337</v>
      </c>
      <c r="M40" s="16">
        <v>674.83333333333337</v>
      </c>
      <c r="N40" s="16">
        <v>657</v>
      </c>
      <c r="O40" s="16">
        <v>656.5</v>
      </c>
      <c r="P40" s="16">
        <v>652.75</v>
      </c>
      <c r="Q40" s="16">
        <v>646.08333333333337</v>
      </c>
      <c r="R40" s="16">
        <v>627.08333333333337</v>
      </c>
      <c r="S40" s="16">
        <v>622</v>
      </c>
      <c r="T40" s="16">
        <v>617.25</v>
      </c>
      <c r="U40" s="16">
        <v>622.75</v>
      </c>
      <c r="V40" s="16">
        <v>608.33333333333337</v>
      </c>
      <c r="W40" s="16">
        <v>596.91666666666663</v>
      </c>
      <c r="X40" s="16">
        <v>588.66666666666663</v>
      </c>
      <c r="Y40" s="16">
        <v>586.83333333333337</v>
      </c>
      <c r="Z40" s="16">
        <v>582.08333333333337</v>
      </c>
      <c r="AA40" s="16">
        <v>73.916666666666671</v>
      </c>
    </row>
    <row r="41" spans="1:27" x14ac:dyDescent="0.25">
      <c r="A41" s="14" t="s">
        <v>86</v>
      </c>
      <c r="B41" s="16">
        <v>2359</v>
      </c>
      <c r="C41" s="16">
        <v>1982</v>
      </c>
      <c r="D41" s="16">
        <v>1856</v>
      </c>
      <c r="E41" s="16">
        <v>1788</v>
      </c>
      <c r="F41" s="16">
        <v>1834</v>
      </c>
      <c r="G41" s="16">
        <v>1874</v>
      </c>
      <c r="H41" s="16">
        <v>1832</v>
      </c>
      <c r="I41" s="16">
        <v>1970</v>
      </c>
      <c r="J41" s="16">
        <v>1893</v>
      </c>
      <c r="K41" s="16">
        <v>1826</v>
      </c>
      <c r="L41" s="16">
        <v>1774</v>
      </c>
      <c r="M41" s="16">
        <v>1827</v>
      </c>
      <c r="N41" s="16">
        <v>1737</v>
      </c>
      <c r="O41" s="16">
        <v>1677</v>
      </c>
      <c r="P41" s="16">
        <v>1659</v>
      </c>
      <c r="Q41" s="16">
        <v>1620</v>
      </c>
      <c r="R41" s="16">
        <v>1613</v>
      </c>
      <c r="S41" s="16">
        <v>1555</v>
      </c>
      <c r="T41" s="16">
        <v>1570</v>
      </c>
      <c r="U41" s="16">
        <v>1477</v>
      </c>
      <c r="V41" s="16">
        <v>1455</v>
      </c>
      <c r="W41" s="16">
        <v>1509</v>
      </c>
      <c r="X41" s="16">
        <v>1432</v>
      </c>
      <c r="Y41" s="16">
        <v>1438</v>
      </c>
      <c r="Z41" s="16">
        <v>1327</v>
      </c>
      <c r="AA41" s="16">
        <v>2359</v>
      </c>
    </row>
    <row r="42" spans="1:27" x14ac:dyDescent="0.25">
      <c r="A42" s="14" t="s">
        <v>87</v>
      </c>
      <c r="B42" s="16">
        <v>2710</v>
      </c>
      <c r="C42" s="16">
        <v>2022</v>
      </c>
      <c r="D42" s="16">
        <v>109</v>
      </c>
      <c r="E42" s="16">
        <v>84</v>
      </c>
      <c r="F42" s="16">
        <v>93</v>
      </c>
      <c r="G42" s="16">
        <v>66</v>
      </c>
      <c r="H42" s="16">
        <v>73</v>
      </c>
      <c r="I42" s="16">
        <v>58</v>
      </c>
      <c r="J42" s="16">
        <v>60</v>
      </c>
      <c r="K42" s="16">
        <v>84</v>
      </c>
      <c r="L42" s="16">
        <v>79</v>
      </c>
      <c r="M42" s="16">
        <v>68</v>
      </c>
      <c r="N42" s="16">
        <v>69</v>
      </c>
      <c r="O42" s="16">
        <v>73</v>
      </c>
      <c r="P42" s="16">
        <v>70</v>
      </c>
      <c r="Q42" s="16">
        <v>58</v>
      </c>
      <c r="R42" s="16">
        <v>91</v>
      </c>
      <c r="S42" s="16">
        <v>87</v>
      </c>
      <c r="T42" s="16">
        <v>73</v>
      </c>
      <c r="U42" s="16">
        <v>81</v>
      </c>
      <c r="V42" s="16">
        <v>113</v>
      </c>
      <c r="W42" s="16">
        <v>137</v>
      </c>
      <c r="X42" s="16">
        <v>123</v>
      </c>
      <c r="Y42" s="16">
        <v>104</v>
      </c>
      <c r="Z42" s="16">
        <v>106</v>
      </c>
      <c r="AA42" s="16">
        <v>2710</v>
      </c>
    </row>
    <row r="43" spans="1:27" x14ac:dyDescent="0.25">
      <c r="A43" s="14" t="s">
        <v>88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x14ac:dyDescent="0.25">
      <c r="A44" s="14" t="s">
        <v>89</v>
      </c>
      <c r="B44" s="16">
        <v>4389</v>
      </c>
      <c r="C44" s="16">
        <v>4236</v>
      </c>
      <c r="D44" s="16">
        <v>2965</v>
      </c>
      <c r="E44" s="16">
        <v>5336.666666666667</v>
      </c>
      <c r="F44" s="16">
        <v>5379</v>
      </c>
      <c r="G44" s="16">
        <v>5391.833333333333</v>
      </c>
      <c r="H44" s="16">
        <v>5361.583333333333</v>
      </c>
      <c r="I44" s="16">
        <v>5352.75</v>
      </c>
      <c r="J44" s="16">
        <v>5409.333333333333</v>
      </c>
      <c r="K44" s="16">
        <v>5428.666666666667</v>
      </c>
      <c r="L44" s="16">
        <v>5513.916666666667</v>
      </c>
      <c r="M44" s="16">
        <v>5379.75</v>
      </c>
      <c r="N44" s="16">
        <v>5529.583333333333</v>
      </c>
      <c r="O44" s="16">
        <v>5602.166666666667</v>
      </c>
      <c r="P44" s="16">
        <v>5674.666666666667</v>
      </c>
      <c r="Q44" s="16">
        <v>5629</v>
      </c>
      <c r="R44" s="16">
        <v>5640.75</v>
      </c>
      <c r="S44" s="16">
        <v>5651</v>
      </c>
      <c r="T44" s="16">
        <v>5587.666666666667</v>
      </c>
      <c r="U44" s="16">
        <v>5740.5</v>
      </c>
      <c r="V44" s="16">
        <v>5727.166666666667</v>
      </c>
      <c r="W44" s="16">
        <v>5678.916666666667</v>
      </c>
      <c r="X44" s="16">
        <v>5761.75</v>
      </c>
      <c r="Y44" s="16">
        <v>5768.5</v>
      </c>
      <c r="Z44" s="16">
        <v>5865.5</v>
      </c>
      <c r="AA44" s="16">
        <v>4389</v>
      </c>
    </row>
    <row r="45" spans="1:27" x14ac:dyDescent="0.25">
      <c r="A45" s="14" t="s">
        <v>90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x14ac:dyDescent="0.25">
      <c r="A46" s="14" t="s">
        <v>91</v>
      </c>
      <c r="B46" s="17">
        <v>20.361485159817359</v>
      </c>
      <c r="C46" s="17">
        <v>9.533175091074682</v>
      </c>
      <c r="D46" s="17">
        <v>2.8580011415525122</v>
      </c>
      <c r="E46" s="17">
        <v>1.303357305936073</v>
      </c>
      <c r="F46" s="17">
        <v>1.234584474885845</v>
      </c>
      <c r="G46" s="17">
        <v>1.174239526411657</v>
      </c>
      <c r="H46" s="17">
        <v>1.1137568493150689</v>
      </c>
      <c r="I46" s="17">
        <v>1.066426940639269</v>
      </c>
      <c r="J46" s="17">
        <v>1.0623207762557081</v>
      </c>
      <c r="K46" s="17">
        <v>1.077472677595628</v>
      </c>
      <c r="L46" s="17">
        <v>1.0677579908675801</v>
      </c>
      <c r="M46" s="17">
        <v>1.126595890410959</v>
      </c>
      <c r="N46" s="17">
        <v>1.1339931506849319</v>
      </c>
      <c r="O46" s="17">
        <v>1.1882616120218581</v>
      </c>
      <c r="P46" s="17">
        <v>1.1749303652968039</v>
      </c>
      <c r="Q46" s="17">
        <v>1.168866438356164</v>
      </c>
      <c r="R46" s="17">
        <v>1.16242694063927</v>
      </c>
      <c r="S46" s="17">
        <v>1.1590573770491801</v>
      </c>
      <c r="T46" s="17">
        <v>1.1639600456621</v>
      </c>
      <c r="U46" s="17">
        <v>1.1549566210045661</v>
      </c>
      <c r="V46" s="17">
        <v>1.152801369863014</v>
      </c>
      <c r="W46" s="17">
        <v>1.137454462659381</v>
      </c>
      <c r="X46" s="17">
        <v>1.1346678082191779</v>
      </c>
      <c r="Y46" s="17">
        <v>1.1346678082191779</v>
      </c>
      <c r="Z46" s="17">
        <v>1.1346678082191779</v>
      </c>
      <c r="AA46" s="17">
        <v>20.361485159817359</v>
      </c>
    </row>
    <row r="47" spans="1:27" x14ac:dyDescent="0.25">
      <c r="A47" s="14" t="s">
        <v>92</v>
      </c>
      <c r="B47" s="17">
        <v>10.33610273972603</v>
      </c>
      <c r="C47" s="17">
        <v>5.5966939890710377</v>
      </c>
      <c r="D47" s="17">
        <v>0.7717054794520547</v>
      </c>
      <c r="E47" s="17">
        <v>0.43024885844748861</v>
      </c>
      <c r="F47" s="17">
        <v>0.40894520547945212</v>
      </c>
      <c r="G47" s="17">
        <v>0.39239981785063738</v>
      </c>
      <c r="H47" s="17">
        <v>0.365087899543379</v>
      </c>
      <c r="I47" s="17">
        <v>0.33948173515981728</v>
      </c>
      <c r="J47" s="17">
        <v>0.35550684931506848</v>
      </c>
      <c r="K47" s="17">
        <v>0.35454462659380698</v>
      </c>
      <c r="L47" s="17">
        <v>0.36366438356164382</v>
      </c>
      <c r="M47" s="17">
        <v>0.36593607305936071</v>
      </c>
      <c r="N47" s="17">
        <v>0.36096118721461179</v>
      </c>
      <c r="O47" s="17">
        <v>0.41166552823315122</v>
      </c>
      <c r="P47" s="17">
        <v>0.38893264840182662</v>
      </c>
      <c r="Q47" s="17">
        <v>0.3928162100456622</v>
      </c>
      <c r="R47" s="17">
        <v>0.39976940639269398</v>
      </c>
      <c r="S47" s="17">
        <v>0.40344489981785059</v>
      </c>
      <c r="T47" s="17">
        <v>0.38070205479452057</v>
      </c>
      <c r="U47" s="17">
        <v>0.39085273972602741</v>
      </c>
      <c r="V47" s="17">
        <v>0.39990753424657532</v>
      </c>
      <c r="W47" s="17">
        <v>0.38713911657559202</v>
      </c>
      <c r="X47" s="17">
        <v>0.39645091324200898</v>
      </c>
      <c r="Y47" s="17">
        <v>0.39645091324200898</v>
      </c>
      <c r="Z47" s="17">
        <v>0.39645091324200898</v>
      </c>
      <c r="AA47" s="17">
        <v>10.33610273972603</v>
      </c>
    </row>
    <row r="48" spans="1:27" x14ac:dyDescent="0.25">
      <c r="A48" s="14" t="s">
        <v>93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x14ac:dyDescent="0.25">
      <c r="A49" s="14" t="s">
        <v>94</v>
      </c>
      <c r="B49" s="17">
        <v>19.614513698630141</v>
      </c>
      <c r="C49" s="17">
        <v>13.362560336976321</v>
      </c>
      <c r="D49" s="17">
        <v>2.8731541095890401</v>
      </c>
      <c r="E49" s="17">
        <v>1.1545844748858449</v>
      </c>
      <c r="F49" s="17">
        <v>1.068971461187215</v>
      </c>
      <c r="G49" s="17">
        <v>1.013759107468124</v>
      </c>
      <c r="H49" s="17">
        <v>0.93070433789954354</v>
      </c>
      <c r="I49" s="17">
        <v>0.87418150684931495</v>
      </c>
      <c r="J49" s="17">
        <v>0.87956050228310501</v>
      </c>
      <c r="K49" s="17">
        <v>0.89128756830601086</v>
      </c>
      <c r="L49" s="17">
        <v>0.88559246575342476</v>
      </c>
      <c r="M49" s="17">
        <v>0.95473059360730594</v>
      </c>
      <c r="N49" s="17">
        <v>0.95928767123287673</v>
      </c>
      <c r="O49" s="17">
        <v>1.026450364298725</v>
      </c>
      <c r="P49" s="17">
        <v>1.006183789954338</v>
      </c>
      <c r="Q49" s="17">
        <v>1.003470319634703</v>
      </c>
      <c r="R49" s="17">
        <v>1.00290296803653</v>
      </c>
      <c r="S49" s="17">
        <v>0.99668715846994527</v>
      </c>
      <c r="T49" s="17">
        <v>0.98673630136986312</v>
      </c>
      <c r="U49" s="17">
        <v>0.98728538812785371</v>
      </c>
      <c r="V49" s="17">
        <v>0.98446461187214607</v>
      </c>
      <c r="W49" s="17">
        <v>0.97044854280510029</v>
      </c>
      <c r="X49" s="17">
        <v>0.97003652968036536</v>
      </c>
      <c r="Y49" s="17">
        <v>0.97003652968036536</v>
      </c>
      <c r="Z49" s="17">
        <v>0.97003652968036536</v>
      </c>
      <c r="AA49" s="17">
        <v>19.614513698630141</v>
      </c>
    </row>
    <row r="50" spans="1:27" x14ac:dyDescent="0.25">
      <c r="A50" s="14" t="s">
        <v>95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x14ac:dyDescent="0.25">
      <c r="A51" s="14" t="s">
        <v>96</v>
      </c>
      <c r="B51" s="17">
        <v>47.493876902587523</v>
      </c>
      <c r="C51" s="17">
        <v>40.509845931997567</v>
      </c>
      <c r="D51" s="17">
        <v>38.954860635464229</v>
      </c>
      <c r="E51" s="17">
        <v>41.019320776255711</v>
      </c>
      <c r="F51" s="17">
        <v>41.991294996194817</v>
      </c>
      <c r="G51" s="17">
        <v>43.155727648755317</v>
      </c>
      <c r="H51" s="17">
        <v>43.415771594368351</v>
      </c>
      <c r="I51" s="17">
        <v>44.85311957762557</v>
      </c>
      <c r="J51" s="17">
        <v>45.099012176560123</v>
      </c>
      <c r="K51" s="17">
        <v>44.714690725561631</v>
      </c>
      <c r="L51" s="17">
        <v>46.1452250761035</v>
      </c>
      <c r="M51" s="17">
        <v>45.745834094368341</v>
      </c>
      <c r="N51" s="17">
        <v>45.265495243531198</v>
      </c>
      <c r="O51" s="17">
        <v>45.716650443989067</v>
      </c>
      <c r="P51" s="17">
        <v>45.489753805175027</v>
      </c>
      <c r="Q51" s="17">
        <v>45.780153824200923</v>
      </c>
      <c r="R51" s="17">
        <v>44.226023972602754</v>
      </c>
      <c r="S51" s="17">
        <v>43.875907141772913</v>
      </c>
      <c r="T51" s="17">
        <v>41.428636510654478</v>
      </c>
      <c r="U51" s="17">
        <v>38.406017503805167</v>
      </c>
      <c r="V51" s="17">
        <v>37.377710521308977</v>
      </c>
      <c r="W51" s="17">
        <v>34.837803107923499</v>
      </c>
      <c r="X51" s="17">
        <v>32.202340182648413</v>
      </c>
      <c r="Y51" s="17">
        <v>32.281227454337902</v>
      </c>
      <c r="Z51" s="17">
        <v>32.274194824961953</v>
      </c>
      <c r="AA51" s="17">
        <v>47.493876902587523</v>
      </c>
    </row>
    <row r="52" spans="1:27" x14ac:dyDescent="0.25">
      <c r="A52" s="14" t="s">
        <v>97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x14ac:dyDescent="0.25">
      <c r="A53" s="14" t="s">
        <v>98</v>
      </c>
      <c r="B53" s="15"/>
      <c r="C53" s="15"/>
      <c r="D53" s="15"/>
      <c r="E53" s="17">
        <v>1.3182183219178081</v>
      </c>
      <c r="F53" s="17">
        <v>1.2515959855403349</v>
      </c>
      <c r="G53" s="17">
        <v>1.188437310261081</v>
      </c>
      <c r="H53" s="17">
        <v>0.99029680365296813</v>
      </c>
      <c r="I53" s="17">
        <v>1.058910768645358</v>
      </c>
      <c r="J53" s="17">
        <v>1.122911434550989</v>
      </c>
      <c r="K53" s="17">
        <v>1.0312556921675771</v>
      </c>
      <c r="L53" s="17">
        <v>0.95704661339421615</v>
      </c>
      <c r="M53" s="17">
        <v>1.146879661339421</v>
      </c>
      <c r="N53" s="17">
        <v>1.145842465753425</v>
      </c>
      <c r="O53" s="17">
        <v>1.2873330297510619</v>
      </c>
      <c r="P53" s="17">
        <v>1.1971921613394221</v>
      </c>
      <c r="Q53" s="17">
        <v>1.2410665905631659</v>
      </c>
      <c r="R53" s="17">
        <v>1.1805885654490109</v>
      </c>
      <c r="S53" s="17">
        <v>1.3232988008500299</v>
      </c>
      <c r="T53" s="17">
        <v>1.2195303462709279</v>
      </c>
      <c r="U53" s="17">
        <v>1.254435882800609</v>
      </c>
      <c r="V53" s="17">
        <v>1.2412584665144599</v>
      </c>
      <c r="W53" s="17">
        <v>1.2522939435336971</v>
      </c>
      <c r="X53" s="17">
        <v>1.2824358828006091</v>
      </c>
      <c r="Y53" s="17">
        <v>1.2824358828006091</v>
      </c>
      <c r="Z53" s="17">
        <v>1.2824358828006091</v>
      </c>
      <c r="AA53" s="15"/>
    </row>
    <row r="54" spans="1:27" x14ac:dyDescent="0.25">
      <c r="A54" s="14" t="s">
        <v>99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x14ac:dyDescent="0.25">
      <c r="A55" s="14" t="s">
        <v>100</v>
      </c>
      <c r="B55" s="17">
        <v>87.481891595804129</v>
      </c>
      <c r="C55" s="17">
        <v>93.026379120023179</v>
      </c>
      <c r="D55" s="17">
        <v>97.402965400217482</v>
      </c>
      <c r="E55" s="17">
        <v>101.7552511536224</v>
      </c>
      <c r="F55" s="17">
        <v>98.62659132541296</v>
      </c>
      <c r="G55" s="17">
        <v>97.456388370518468</v>
      </c>
      <c r="H55" s="17">
        <v>94.518017372927673</v>
      </c>
      <c r="I55" s="17">
        <v>88.854795413726933</v>
      </c>
      <c r="J55" s="17">
        <v>89.206696483883718</v>
      </c>
      <c r="K55" s="17">
        <v>89.101286483158916</v>
      </c>
      <c r="L55" s="17">
        <v>90.071018557325829</v>
      </c>
      <c r="M55" s="17">
        <v>92.124830559234439</v>
      </c>
      <c r="N55" s="17">
        <v>94.030720681226086</v>
      </c>
      <c r="O55" s="17">
        <v>94.97302521619369</v>
      </c>
      <c r="P55" s="17">
        <v>96.113969994312001</v>
      </c>
      <c r="Q55" s="17">
        <v>97.437556365692657</v>
      </c>
      <c r="R55" s="17">
        <v>98.722291976285277</v>
      </c>
      <c r="S55" s="17">
        <v>97.056982628416975</v>
      </c>
      <c r="T55" s="17">
        <v>97.271526763469694</v>
      </c>
      <c r="U55" s="17">
        <v>98.646177762416485</v>
      </c>
      <c r="V55" s="17">
        <v>98.380986636551199</v>
      </c>
      <c r="W55" s="17">
        <v>98.699492141892875</v>
      </c>
      <c r="X55" s="17">
        <v>99.506597371907787</v>
      </c>
      <c r="Y55" s="17">
        <v>98.833603281828672</v>
      </c>
      <c r="Z55" s="17">
        <v>101.0387486611924</v>
      </c>
      <c r="AA55" s="17">
        <v>87.481891595804129</v>
      </c>
    </row>
    <row r="56" spans="1:27" x14ac:dyDescent="0.25">
      <c r="A56" s="14" t="s">
        <v>101</v>
      </c>
      <c r="B56" s="15">
        <v>125479.7508333333</v>
      </c>
      <c r="C56" s="15">
        <v>129578.3866666667</v>
      </c>
      <c r="D56" s="15">
        <v>141988.5</v>
      </c>
      <c r="E56" s="15">
        <v>153555.6583333333</v>
      </c>
      <c r="F56" s="15">
        <v>146100.2908333333</v>
      </c>
      <c r="G56" s="15">
        <v>138038.92916666661</v>
      </c>
      <c r="H56" s="15">
        <v>131456.35999999999</v>
      </c>
      <c r="I56" s="15">
        <v>123958.56</v>
      </c>
      <c r="J56" s="15">
        <v>120425.19</v>
      </c>
      <c r="K56" s="15">
        <v>122492.7525</v>
      </c>
      <c r="L56" s="15">
        <v>128104.6483333333</v>
      </c>
      <c r="M56" s="15">
        <v>127554.33500000001</v>
      </c>
      <c r="N56" s="15">
        <v>131772.63750000001</v>
      </c>
      <c r="O56" s="15">
        <v>137493.62666666659</v>
      </c>
      <c r="P56" s="15">
        <v>138738.04250000001</v>
      </c>
      <c r="Q56" s="15">
        <v>140943.9966666667</v>
      </c>
      <c r="R56" s="15">
        <v>141600.14499999999</v>
      </c>
      <c r="S56" s="15">
        <v>140167.63750000001</v>
      </c>
      <c r="T56" s="15">
        <v>139789.405</v>
      </c>
      <c r="U56" s="15">
        <v>140510.0916666667</v>
      </c>
      <c r="V56" s="15">
        <v>139710.08333333331</v>
      </c>
      <c r="W56" s="15">
        <v>140109.3775</v>
      </c>
      <c r="X56" s="15">
        <v>138856.61083333331</v>
      </c>
      <c r="Y56" s="15">
        <v>136290.42000000001</v>
      </c>
      <c r="Z56" s="15">
        <v>143016.71333333329</v>
      </c>
      <c r="AA56" s="15">
        <v>125479.7508333333</v>
      </c>
    </row>
    <row r="57" spans="1:27" x14ac:dyDescent="0.25">
      <c r="A57" s="14" t="s">
        <v>102</v>
      </c>
      <c r="B57" s="16">
        <v>2342</v>
      </c>
      <c r="C57" s="16">
        <v>3975</v>
      </c>
      <c r="D57" s="16">
        <v>4721</v>
      </c>
      <c r="E57" s="16">
        <v>5096</v>
      </c>
      <c r="F57" s="16">
        <v>6224</v>
      </c>
      <c r="G57" s="16">
        <v>4093</v>
      </c>
      <c r="H57" s="16">
        <v>4305</v>
      </c>
      <c r="I57" s="16">
        <v>2315</v>
      </c>
      <c r="J57" s="16">
        <v>2955</v>
      </c>
      <c r="K57" s="16">
        <v>2421</v>
      </c>
      <c r="L57" s="16">
        <v>2704</v>
      </c>
      <c r="M57" s="16">
        <v>2598</v>
      </c>
      <c r="N57" s="16">
        <v>3148</v>
      </c>
      <c r="O57" s="16">
        <v>3101</v>
      </c>
      <c r="P57" s="16">
        <v>3769</v>
      </c>
      <c r="Q57" s="16">
        <v>5087</v>
      </c>
      <c r="R57" s="16">
        <v>5213</v>
      </c>
      <c r="S57" s="16">
        <v>5162</v>
      </c>
      <c r="T57" s="16">
        <v>5819</v>
      </c>
      <c r="U57" s="16">
        <v>8049</v>
      </c>
      <c r="V57" s="16">
        <v>9727</v>
      </c>
      <c r="W57" s="16">
        <v>8458</v>
      </c>
      <c r="X57" s="16">
        <v>9939</v>
      </c>
      <c r="Y57" s="16">
        <v>10590</v>
      </c>
      <c r="Z57" s="16">
        <v>13773</v>
      </c>
      <c r="AA57" s="16">
        <v>2342</v>
      </c>
    </row>
    <row r="58" spans="1:27" x14ac:dyDescent="0.25">
      <c r="A58" s="14" t="s">
        <v>103</v>
      </c>
      <c r="B58" s="16">
        <v>4855</v>
      </c>
      <c r="C58" s="16">
        <v>4380</v>
      </c>
      <c r="D58" s="16">
        <v>4596</v>
      </c>
      <c r="E58" s="16">
        <v>4966</v>
      </c>
      <c r="F58" s="16">
        <v>4875</v>
      </c>
      <c r="G58" s="16">
        <v>4557</v>
      </c>
      <c r="H58" s="16">
        <v>4569</v>
      </c>
      <c r="I58" s="16">
        <v>4793</v>
      </c>
      <c r="J58" s="16">
        <v>4363</v>
      </c>
      <c r="K58" s="16">
        <v>4555</v>
      </c>
      <c r="L58" s="16">
        <v>4838</v>
      </c>
      <c r="M58" s="16">
        <v>4635</v>
      </c>
      <c r="N58" s="16">
        <v>4712</v>
      </c>
      <c r="O58" s="16">
        <v>5026</v>
      </c>
      <c r="P58" s="16">
        <v>4953</v>
      </c>
      <c r="Q58" s="16">
        <v>4956</v>
      </c>
      <c r="R58" s="16">
        <v>4862</v>
      </c>
      <c r="S58" s="16">
        <v>4831</v>
      </c>
      <c r="T58" s="16">
        <v>4732</v>
      </c>
      <c r="U58" s="16">
        <v>4570</v>
      </c>
      <c r="V58" s="16">
        <v>4419</v>
      </c>
      <c r="W58" s="16">
        <v>4424</v>
      </c>
      <c r="X58" s="16">
        <v>4166</v>
      </c>
      <c r="Y58" s="16">
        <v>4152</v>
      </c>
      <c r="Z58" s="16">
        <v>4152</v>
      </c>
      <c r="AA58" s="16">
        <v>4855</v>
      </c>
    </row>
    <row r="59" spans="1:27" x14ac:dyDescent="0.25">
      <c r="A59" s="14" t="s">
        <v>104</v>
      </c>
      <c r="B59" s="16">
        <v>1854</v>
      </c>
      <c r="C59" s="16">
        <v>1996</v>
      </c>
      <c r="D59" s="16">
        <v>2249</v>
      </c>
      <c r="E59" s="16">
        <v>2437</v>
      </c>
      <c r="F59" s="16">
        <v>2219</v>
      </c>
      <c r="G59" s="16">
        <v>2050</v>
      </c>
      <c r="H59" s="16">
        <v>1898</v>
      </c>
      <c r="I59" s="16">
        <v>1732</v>
      </c>
      <c r="J59" s="16">
        <v>1731</v>
      </c>
      <c r="K59" s="16">
        <v>1755</v>
      </c>
      <c r="L59" s="16">
        <v>1845</v>
      </c>
      <c r="M59" s="16">
        <v>1826</v>
      </c>
      <c r="N59" s="16">
        <v>1891</v>
      </c>
      <c r="O59" s="16">
        <v>1987</v>
      </c>
      <c r="P59" s="16">
        <v>1969</v>
      </c>
      <c r="Q59" s="16">
        <v>2011</v>
      </c>
      <c r="R59" s="16">
        <v>2030</v>
      </c>
      <c r="S59" s="16">
        <v>2103</v>
      </c>
      <c r="T59" s="16">
        <v>2081</v>
      </c>
      <c r="U59" s="16">
        <v>2086</v>
      </c>
      <c r="V59" s="16">
        <v>2112</v>
      </c>
      <c r="W59" s="16">
        <v>2063</v>
      </c>
      <c r="X59" s="16">
        <v>2039</v>
      </c>
      <c r="Y59" s="16">
        <v>2003</v>
      </c>
      <c r="Z59" s="16">
        <v>2151</v>
      </c>
      <c r="AA59" s="16">
        <v>1854</v>
      </c>
    </row>
    <row r="60" spans="1:27" x14ac:dyDescent="0.25">
      <c r="A60" s="14" t="s">
        <v>105</v>
      </c>
      <c r="B60" s="16">
        <v>888</v>
      </c>
      <c r="C60" s="16">
        <v>966</v>
      </c>
      <c r="D60" s="16">
        <v>1074</v>
      </c>
      <c r="E60" s="16">
        <v>1214</v>
      </c>
      <c r="F60" s="16">
        <v>1096</v>
      </c>
      <c r="G60" s="16">
        <v>1074</v>
      </c>
      <c r="H60" s="16">
        <v>1003</v>
      </c>
      <c r="I60" s="16">
        <v>858</v>
      </c>
      <c r="J60" s="16">
        <v>903</v>
      </c>
      <c r="K60" s="16">
        <v>902</v>
      </c>
      <c r="L60" s="16">
        <v>923</v>
      </c>
      <c r="M60" s="16">
        <v>951</v>
      </c>
      <c r="N60" s="16">
        <v>985</v>
      </c>
      <c r="O60" s="16">
        <v>1008</v>
      </c>
      <c r="P60" s="16">
        <v>1046</v>
      </c>
      <c r="Q60" s="16">
        <v>1058</v>
      </c>
      <c r="R60" s="16">
        <v>1075</v>
      </c>
      <c r="S60" s="16">
        <v>1054</v>
      </c>
      <c r="T60" s="16">
        <v>1064</v>
      </c>
      <c r="U60" s="16">
        <v>1064</v>
      </c>
      <c r="V60" s="16">
        <v>1067</v>
      </c>
      <c r="W60" s="16">
        <v>1057</v>
      </c>
      <c r="X60" s="16">
        <v>1071</v>
      </c>
      <c r="Y60" s="16">
        <v>1072</v>
      </c>
      <c r="Z60" s="16">
        <v>1097</v>
      </c>
      <c r="AA60" s="16">
        <v>888</v>
      </c>
    </row>
  </sheetData>
  <conditionalFormatting sqref="A14 D14:AA14">
    <cfRule type="expression" dxfId="155" priority="77">
      <formula>TRUE</formula>
    </cfRule>
  </conditionalFormatting>
  <conditionalFormatting sqref="A16 D16:AA16">
    <cfRule type="expression" dxfId="154" priority="80">
      <formula>TRUE</formula>
    </cfRule>
  </conditionalFormatting>
  <conditionalFormatting sqref="A17:A20 D17:AA20">
    <cfRule type="notContainsBlanks" dxfId="153" priority="68">
      <formula>LEN(TRIM(A17))&gt;0</formula>
    </cfRule>
  </conditionalFormatting>
  <conditionalFormatting sqref="A20 D20:AA20">
    <cfRule type="expression" dxfId="152" priority="83">
      <formula>TRUE</formula>
    </cfRule>
  </conditionalFormatting>
  <conditionalFormatting sqref="A26 D26:AA26">
    <cfRule type="expression" dxfId="151" priority="86">
      <formula>TRUE</formula>
    </cfRule>
  </conditionalFormatting>
  <conditionalFormatting sqref="A30 D30:AA30">
    <cfRule type="expression" dxfId="150" priority="89">
      <formula>TRUE</formula>
    </cfRule>
  </conditionalFormatting>
  <conditionalFormatting sqref="A32 D32:AA32">
    <cfRule type="expression" dxfId="149" priority="92">
      <formula>TRUE</formula>
    </cfRule>
  </conditionalFormatting>
  <conditionalFormatting sqref="A35 D35:AA35">
    <cfRule type="expression" dxfId="148" priority="95">
      <formula>TRUE</formula>
    </cfRule>
  </conditionalFormatting>
  <conditionalFormatting sqref="A38 D38:AA38">
    <cfRule type="expression" dxfId="147" priority="98">
      <formula>TRUE</formula>
    </cfRule>
  </conditionalFormatting>
  <conditionalFormatting sqref="A45 D45:AA45">
    <cfRule type="expression" dxfId="146" priority="101">
      <formula>TRUE</formula>
    </cfRule>
  </conditionalFormatting>
  <conditionalFormatting sqref="A55 D55:AA55">
    <cfRule type="expression" dxfId="145" priority="104">
      <formula>TRUE</formula>
    </cfRule>
  </conditionalFormatting>
  <conditionalFormatting sqref="A60 D60:AA60">
    <cfRule type="expression" dxfId="144" priority="107">
      <formula>TRUE</formula>
    </cfRule>
  </conditionalFormatting>
  <conditionalFormatting sqref="AA14">
    <cfRule type="expression" dxfId="143" priority="76">
      <formula>TRUE</formula>
    </cfRule>
  </conditionalFormatting>
  <conditionalFormatting sqref="AA16">
    <cfRule type="expression" dxfId="142" priority="79">
      <formula>TRUE</formula>
    </cfRule>
  </conditionalFormatting>
  <conditionalFormatting sqref="AA1">
    <cfRule type="expression" dxfId="141" priority="71">
      <formula>TRUE</formula>
    </cfRule>
  </conditionalFormatting>
  <conditionalFormatting sqref="AA20">
    <cfRule type="expression" dxfId="140" priority="82">
      <formula>TRUE</formula>
    </cfRule>
  </conditionalFormatting>
  <conditionalFormatting sqref="AA26">
    <cfRule type="expression" dxfId="139" priority="85">
      <formula>TRUE</formula>
    </cfRule>
  </conditionalFormatting>
  <conditionalFormatting sqref="AA1:AA60">
    <cfRule type="expression" dxfId="138" priority="108">
      <formula>TRUE</formula>
    </cfRule>
  </conditionalFormatting>
  <conditionalFormatting sqref="AA30">
    <cfRule type="expression" dxfId="137" priority="88">
      <formula>TRUE</formula>
    </cfRule>
  </conditionalFormatting>
  <conditionalFormatting sqref="AA32">
    <cfRule type="expression" dxfId="136" priority="91">
      <formula>TRUE</formula>
    </cfRule>
  </conditionalFormatting>
  <conditionalFormatting sqref="AA35">
    <cfRule type="expression" dxfId="135" priority="94">
      <formula>TRUE</formula>
    </cfRule>
  </conditionalFormatting>
  <conditionalFormatting sqref="AA38">
    <cfRule type="expression" dxfId="134" priority="97">
      <formula>TRUE</formula>
    </cfRule>
  </conditionalFormatting>
  <conditionalFormatting sqref="AA45">
    <cfRule type="expression" dxfId="133" priority="100">
      <formula>TRUE</formula>
    </cfRule>
  </conditionalFormatting>
  <conditionalFormatting sqref="AA55">
    <cfRule type="expression" dxfId="132" priority="103">
      <formula>TRUE</formula>
    </cfRule>
  </conditionalFormatting>
  <conditionalFormatting sqref="AA60">
    <cfRule type="expression" dxfId="131" priority="106">
      <formula>TRUE</formula>
    </cfRule>
  </conditionalFormatting>
  <conditionalFormatting sqref="B14">
    <cfRule type="expression" dxfId="130" priority="19">
      <formula>TRUE</formula>
    </cfRule>
  </conditionalFormatting>
  <conditionalFormatting sqref="B16">
    <cfRule type="expression" dxfId="129" priority="21">
      <formula>TRUE</formula>
    </cfRule>
  </conditionalFormatting>
  <conditionalFormatting sqref="B17:B20">
    <cfRule type="notContainsBlanks" dxfId="128" priority="14">
      <formula>LEN(TRIM(B17))&gt;0</formula>
    </cfRule>
  </conditionalFormatting>
  <conditionalFormatting sqref="B20">
    <cfRule type="expression" dxfId="127" priority="23">
      <formula>TRUE</formula>
    </cfRule>
  </conditionalFormatting>
  <conditionalFormatting sqref="B26">
    <cfRule type="expression" dxfId="126" priority="25">
      <formula>TRUE</formula>
    </cfRule>
  </conditionalFormatting>
  <conditionalFormatting sqref="B30">
    <cfRule type="expression" dxfId="125" priority="27">
      <formula>TRUE</formula>
    </cfRule>
  </conditionalFormatting>
  <conditionalFormatting sqref="B32">
    <cfRule type="expression" dxfId="124" priority="29">
      <formula>TRUE</formula>
    </cfRule>
  </conditionalFormatting>
  <conditionalFormatting sqref="B35">
    <cfRule type="expression" dxfId="123" priority="31">
      <formula>TRUE</formula>
    </cfRule>
  </conditionalFormatting>
  <conditionalFormatting sqref="B38">
    <cfRule type="expression" dxfId="122" priority="33">
      <formula>TRUE</formula>
    </cfRule>
  </conditionalFormatting>
  <conditionalFormatting sqref="B45">
    <cfRule type="expression" dxfId="121" priority="35">
      <formula>TRUE</formula>
    </cfRule>
  </conditionalFormatting>
  <conditionalFormatting sqref="B55">
    <cfRule type="expression" dxfId="120" priority="37">
      <formula>TRUE</formula>
    </cfRule>
  </conditionalFormatting>
  <conditionalFormatting sqref="B60">
    <cfRule type="expression" dxfId="119" priority="39">
      <formula>TRUE</formula>
    </cfRule>
  </conditionalFormatting>
  <conditionalFormatting sqref="B14">
    <cfRule type="expression" dxfId="118" priority="18">
      <formula>TRUE</formula>
    </cfRule>
  </conditionalFormatting>
  <conditionalFormatting sqref="B16">
    <cfRule type="expression" dxfId="117" priority="20">
      <formula>TRUE</formula>
    </cfRule>
  </conditionalFormatting>
  <conditionalFormatting sqref="B1">
    <cfRule type="expression" dxfId="116" priority="15">
      <formula>TRUE</formula>
    </cfRule>
  </conditionalFormatting>
  <conditionalFormatting sqref="B20">
    <cfRule type="expression" dxfId="115" priority="22">
      <formula>TRUE</formula>
    </cfRule>
  </conditionalFormatting>
  <conditionalFormatting sqref="B26">
    <cfRule type="expression" dxfId="114" priority="24">
      <formula>TRUE</formula>
    </cfRule>
  </conditionalFormatting>
  <conditionalFormatting sqref="B1:B60">
    <cfRule type="expression" dxfId="113" priority="40">
      <formula>TRUE</formula>
    </cfRule>
  </conditionalFormatting>
  <conditionalFormatting sqref="B30">
    <cfRule type="expression" dxfId="112" priority="26">
      <formula>TRUE</formula>
    </cfRule>
  </conditionalFormatting>
  <conditionalFormatting sqref="B32">
    <cfRule type="expression" dxfId="111" priority="28">
      <formula>TRUE</formula>
    </cfRule>
  </conditionalFormatting>
  <conditionalFormatting sqref="B35">
    <cfRule type="expression" dxfId="110" priority="30">
      <formula>TRUE</formula>
    </cfRule>
  </conditionalFormatting>
  <conditionalFormatting sqref="B38">
    <cfRule type="expression" dxfId="109" priority="32">
      <formula>TRUE</formula>
    </cfRule>
  </conditionalFormatting>
  <conditionalFormatting sqref="B45">
    <cfRule type="expression" dxfId="108" priority="34">
      <formula>TRUE</formula>
    </cfRule>
  </conditionalFormatting>
  <conditionalFormatting sqref="B55">
    <cfRule type="expression" dxfId="107" priority="36">
      <formula>TRUE</formula>
    </cfRule>
  </conditionalFormatting>
  <conditionalFormatting sqref="B60">
    <cfRule type="expression" dxfId="106" priority="38">
      <formula>TRUE</formula>
    </cfRule>
  </conditionalFormatting>
  <conditionalFormatting sqref="C14">
    <cfRule type="expression" dxfId="105" priority="3">
      <formula>TRUE</formula>
    </cfRule>
  </conditionalFormatting>
  <conditionalFormatting sqref="C16">
    <cfRule type="expression" dxfId="104" priority="4">
      <formula>TRUE</formula>
    </cfRule>
  </conditionalFormatting>
  <conditionalFormatting sqref="C17:C20">
    <cfRule type="notContainsBlanks" dxfId="103" priority="1">
      <formula>LEN(TRIM(C17))&gt;0</formula>
    </cfRule>
  </conditionalFormatting>
  <conditionalFormatting sqref="C20">
    <cfRule type="expression" dxfId="102" priority="5">
      <formula>TRUE</formula>
    </cfRule>
  </conditionalFormatting>
  <conditionalFormatting sqref="C26">
    <cfRule type="expression" dxfId="101" priority="6">
      <formula>TRUE</formula>
    </cfRule>
  </conditionalFormatting>
  <conditionalFormatting sqref="C30">
    <cfRule type="expression" dxfId="100" priority="7">
      <formula>TRUE</formula>
    </cfRule>
  </conditionalFormatting>
  <conditionalFormatting sqref="C32">
    <cfRule type="expression" dxfId="99" priority="8">
      <formula>TRUE</formula>
    </cfRule>
  </conditionalFormatting>
  <conditionalFormatting sqref="C35">
    <cfRule type="expression" dxfId="98" priority="9">
      <formula>TRUE</formula>
    </cfRule>
  </conditionalFormatting>
  <conditionalFormatting sqref="C38">
    <cfRule type="expression" dxfId="97" priority="10">
      <formula>TRUE</formula>
    </cfRule>
  </conditionalFormatting>
  <conditionalFormatting sqref="C45">
    <cfRule type="expression" dxfId="96" priority="11">
      <formula>TRUE</formula>
    </cfRule>
  </conditionalFormatting>
  <conditionalFormatting sqref="C55">
    <cfRule type="expression" dxfId="95" priority="12">
      <formula>TRUE</formula>
    </cfRule>
  </conditionalFormatting>
  <conditionalFormatting sqref="C60">
    <cfRule type="expression" dxfId="94" priority="13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948C-0D89-4740-B889-E5DD64DD1036}">
  <sheetPr>
    <tabColor theme="0" tint="-0.34998626667073579"/>
  </sheetPr>
  <dimension ref="A1:Z60"/>
  <sheetViews>
    <sheetView workbookViewId="0"/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52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</row>
    <row r="2" spans="1:26" x14ac:dyDescent="0.25">
      <c r="A2" s="3" t="s">
        <v>44</v>
      </c>
      <c r="B2" s="3">
        <v>2023</v>
      </c>
      <c r="C2" s="3">
        <v>2024</v>
      </c>
      <c r="D2" s="3">
        <v>2025</v>
      </c>
      <c r="E2" s="3">
        <v>2026</v>
      </c>
      <c r="F2" s="3">
        <v>2027</v>
      </c>
      <c r="G2" s="3">
        <v>2028</v>
      </c>
      <c r="H2" s="3">
        <v>2029</v>
      </c>
      <c r="I2" s="3">
        <v>2030</v>
      </c>
      <c r="J2" s="3">
        <v>2031</v>
      </c>
      <c r="K2" s="3">
        <v>2032</v>
      </c>
      <c r="L2" s="3">
        <v>2033</v>
      </c>
      <c r="M2" s="3">
        <v>2034</v>
      </c>
      <c r="N2" s="3">
        <v>2035</v>
      </c>
      <c r="O2" s="3">
        <v>2036</v>
      </c>
      <c r="P2" s="3">
        <v>2037</v>
      </c>
      <c r="Q2" s="3">
        <v>2038</v>
      </c>
      <c r="R2" s="3">
        <v>2039</v>
      </c>
      <c r="S2" s="3">
        <v>2040</v>
      </c>
      <c r="T2" s="3">
        <v>2041</v>
      </c>
      <c r="U2" s="3">
        <v>2042</v>
      </c>
      <c r="V2" s="3">
        <v>2043</v>
      </c>
      <c r="W2" s="3">
        <v>2044</v>
      </c>
      <c r="X2" s="3">
        <v>2045</v>
      </c>
      <c r="Y2" s="3">
        <v>2046</v>
      </c>
      <c r="Z2" s="3">
        <v>2047</v>
      </c>
    </row>
    <row r="3" spans="1:26" x14ac:dyDescent="0.25">
      <c r="A3" s="3" t="s">
        <v>53</v>
      </c>
      <c r="B3" s="3">
        <v>90</v>
      </c>
      <c r="C3" s="3">
        <v>90</v>
      </c>
      <c r="D3" s="3">
        <v>90</v>
      </c>
      <c r="E3" s="3">
        <v>90</v>
      </c>
      <c r="F3" s="3">
        <v>90</v>
      </c>
      <c r="G3" s="3">
        <v>90</v>
      </c>
      <c r="H3" s="3">
        <v>90</v>
      </c>
      <c r="I3" s="3">
        <v>90</v>
      </c>
      <c r="J3" s="3">
        <v>90</v>
      </c>
      <c r="K3" s="3">
        <v>90</v>
      </c>
      <c r="L3" s="3">
        <v>90</v>
      </c>
      <c r="M3" s="3">
        <v>90</v>
      </c>
      <c r="N3" s="3">
        <v>90</v>
      </c>
      <c r="O3" s="3">
        <v>90</v>
      </c>
      <c r="P3" s="3">
        <v>90</v>
      </c>
      <c r="Q3" s="3">
        <v>90</v>
      </c>
      <c r="R3" s="3">
        <v>90</v>
      </c>
      <c r="S3" s="3">
        <v>90</v>
      </c>
      <c r="T3" s="3">
        <v>90</v>
      </c>
      <c r="U3" s="3">
        <v>90</v>
      </c>
      <c r="V3" s="3">
        <v>90</v>
      </c>
      <c r="W3" s="3">
        <v>90</v>
      </c>
      <c r="X3" s="3">
        <v>90</v>
      </c>
      <c r="Y3" s="3">
        <v>90</v>
      </c>
      <c r="Z3" s="3">
        <v>90</v>
      </c>
    </row>
    <row r="4" spans="1:26" x14ac:dyDescent="0.25">
      <c r="A4" s="3" t="s">
        <v>54</v>
      </c>
      <c r="B4" s="3">
        <v>2.038567386</v>
      </c>
      <c r="C4" s="3">
        <v>1.8750427759999999</v>
      </c>
      <c r="D4" s="3">
        <v>1.823525981</v>
      </c>
      <c r="E4" s="3">
        <v>1.7867271899999999</v>
      </c>
      <c r="F4" s="3">
        <v>1.7519921030000001</v>
      </c>
      <c r="G4" s="3">
        <v>1.716739477</v>
      </c>
      <c r="H4" s="3">
        <v>1.689323342</v>
      </c>
      <c r="I4" s="3">
        <v>1.663530408</v>
      </c>
      <c r="J4" s="3">
        <v>1.6349201849999999</v>
      </c>
      <c r="K4" s="3">
        <v>1.611591016</v>
      </c>
      <c r="L4" s="3">
        <v>1.5891892059999999</v>
      </c>
      <c r="M4" s="3">
        <v>1.5675896680000001</v>
      </c>
      <c r="N4" s="3">
        <v>1.5399602830000001</v>
      </c>
      <c r="O4" s="3">
        <v>1.534828321</v>
      </c>
      <c r="P4" s="3">
        <v>1.5150102430000001</v>
      </c>
      <c r="Q4" s="3">
        <v>1.4957015300000001</v>
      </c>
      <c r="R4" s="3">
        <v>1.4768560150000001</v>
      </c>
      <c r="S4" s="3">
        <v>1.4584346340000001</v>
      </c>
      <c r="T4" s="3">
        <v>1.440403901</v>
      </c>
      <c r="U4" s="3">
        <v>1.4552379600000001</v>
      </c>
      <c r="V4" s="3">
        <v>1.4375077860000001</v>
      </c>
      <c r="W4" s="3">
        <v>1.418820185</v>
      </c>
      <c r="X4" s="3">
        <v>1.4003755229999999</v>
      </c>
      <c r="Y4" s="3">
        <v>1.3821706410000001</v>
      </c>
      <c r="Z4" s="3">
        <v>1.3642024230000001</v>
      </c>
    </row>
    <row r="5" spans="1:26" x14ac:dyDescent="0.25">
      <c r="A5" s="14" t="s">
        <v>55</v>
      </c>
      <c r="B5" s="15">
        <v>-475777.38695100002</v>
      </c>
      <c r="C5" s="15">
        <v>-303540.68487599998</v>
      </c>
      <c r="D5" s="15">
        <v>-235264.395869</v>
      </c>
      <c r="E5" s="15">
        <v>-295679.84974699997</v>
      </c>
      <c r="F5" s="15">
        <v>-325741.27835199999</v>
      </c>
      <c r="G5" s="15">
        <v>-426687.87052499998</v>
      </c>
      <c r="H5" s="15">
        <v>-499487.51869900001</v>
      </c>
      <c r="I5" s="15">
        <v>-571096.23748999997</v>
      </c>
      <c r="J5" s="15">
        <v>-594682.56045300001</v>
      </c>
      <c r="K5" s="15">
        <v>-572689.30293800007</v>
      </c>
      <c r="L5" s="15">
        <v>-566214.47845700011</v>
      </c>
      <c r="M5" s="15">
        <v>-578593.30819800007</v>
      </c>
      <c r="N5" s="15">
        <v>-518031.02310400008</v>
      </c>
      <c r="O5" s="15">
        <v>-540507.07931399997</v>
      </c>
      <c r="P5" s="15">
        <v>-477132.81212000002</v>
      </c>
      <c r="Q5" s="15">
        <v>-450596.54520400002</v>
      </c>
      <c r="R5" s="15">
        <v>-398840.90171699988</v>
      </c>
      <c r="S5" s="15">
        <v>-415846.56684699998</v>
      </c>
      <c r="T5" s="15">
        <v>-295014.254005</v>
      </c>
      <c r="U5" s="15">
        <v>-244494.992963</v>
      </c>
      <c r="V5" s="15">
        <v>-219395.76614299999</v>
      </c>
      <c r="W5" s="15">
        <v>-101707.492864</v>
      </c>
      <c r="X5" s="15">
        <v>-17801.739864000021</v>
      </c>
      <c r="Y5" s="15">
        <v>-94515.227351000023</v>
      </c>
      <c r="Z5" s="15">
        <v>-4346.1256610000237</v>
      </c>
    </row>
    <row r="6" spans="1:26" x14ac:dyDescent="0.25">
      <c r="A6" s="14" t="s">
        <v>56</v>
      </c>
      <c r="B6" s="15">
        <v>8825638.3320519999</v>
      </c>
      <c r="C6" s="15">
        <v>10079602.733442999</v>
      </c>
      <c r="D6" s="15">
        <v>13039278.426736999</v>
      </c>
      <c r="E6" s="15">
        <v>14166257.788844001</v>
      </c>
      <c r="F6" s="15">
        <v>13436927.407538</v>
      </c>
      <c r="G6" s="15">
        <v>12939687.971270001</v>
      </c>
      <c r="H6" s="15">
        <v>12267489.614735</v>
      </c>
      <c r="I6" s="15">
        <v>11300185.052387999</v>
      </c>
      <c r="J6" s="15">
        <v>11305101.388181999</v>
      </c>
      <c r="K6" s="15">
        <v>11283707.69557</v>
      </c>
      <c r="L6" s="15">
        <v>11555009.557910999</v>
      </c>
      <c r="M6" s="15">
        <v>11755579.212559</v>
      </c>
      <c r="N6" s="15">
        <v>11972737.23219</v>
      </c>
      <c r="O6" s="15">
        <v>12418800.117077</v>
      </c>
      <c r="P6" s="15">
        <v>12406618.931456</v>
      </c>
      <c r="Q6" s="15">
        <v>12633973.093359999</v>
      </c>
      <c r="R6" s="15">
        <v>12639630.147678001</v>
      </c>
      <c r="S6" s="15">
        <v>12532883.091020999</v>
      </c>
      <c r="T6" s="15">
        <v>12359542.130701</v>
      </c>
      <c r="U6" s="15">
        <v>12436599.750871001</v>
      </c>
      <c r="V6" s="15">
        <v>12388178.442094</v>
      </c>
      <c r="W6" s="15">
        <v>12075970.933389001</v>
      </c>
      <c r="X6" s="15">
        <v>12002968.507975999</v>
      </c>
      <c r="Y6" s="15">
        <v>11916532.944599999</v>
      </c>
      <c r="Z6" s="15">
        <v>12300267.720553</v>
      </c>
    </row>
    <row r="7" spans="1:26" x14ac:dyDescent="0.25">
      <c r="A7" s="14" t="s">
        <v>57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58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59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60</v>
      </c>
      <c r="B10" s="15">
        <v>12813115.020780001</v>
      </c>
      <c r="C10" s="15">
        <v>8026778.0625600005</v>
      </c>
      <c r="D10" s="15">
        <v>1755391.820352</v>
      </c>
      <c r="E10" s="15">
        <v>648525.96685299999</v>
      </c>
      <c r="F10" s="15">
        <v>568228.16571499989</v>
      </c>
      <c r="G10" s="15">
        <v>590825.90448399994</v>
      </c>
      <c r="H10" s="15">
        <v>557653.17719000007</v>
      </c>
      <c r="I10" s="15">
        <v>479252.51853700011</v>
      </c>
      <c r="J10" s="15">
        <v>484958.10784499987</v>
      </c>
      <c r="K10" s="15">
        <v>505873.50621000002</v>
      </c>
      <c r="L10" s="15">
        <v>534818.13352599996</v>
      </c>
      <c r="M10" s="15">
        <v>568487.905058</v>
      </c>
      <c r="N10" s="15">
        <v>557288.86847199989</v>
      </c>
      <c r="O10" s="15">
        <v>567511.25779900013</v>
      </c>
      <c r="P10" s="15">
        <v>555243.12939199992</v>
      </c>
      <c r="Q10" s="15">
        <v>572063.29122999997</v>
      </c>
      <c r="R10" s="15">
        <v>570097.8642239999</v>
      </c>
      <c r="S10" s="15">
        <v>518219.3374689999</v>
      </c>
      <c r="T10" s="15">
        <v>582871.77544600004</v>
      </c>
      <c r="U10" s="15">
        <v>557222.29308500001</v>
      </c>
      <c r="V10" s="15">
        <v>591196.44397400005</v>
      </c>
      <c r="W10" s="15">
        <v>566694.76267300022</v>
      </c>
      <c r="X10" s="15">
        <v>540670.97884500003</v>
      </c>
      <c r="Y10" s="15">
        <v>555314.87359399977</v>
      </c>
      <c r="Z10" s="15">
        <v>545007.80311099999</v>
      </c>
    </row>
    <row r="11" spans="1:26" x14ac:dyDescent="0.25">
      <c r="A11" s="14" t="s">
        <v>61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107</v>
      </c>
      <c r="B15" s="15"/>
      <c r="C15" s="15">
        <f t="array" ref="C15">C3*1000*VLOOKUP(C2,[1]Capacity!$B$5:$I$35,2,0)*(IF(MIN(IF(VALUE(LEFT([1]Capacity!$D$5:$I$5,2))&gt;=C4,VALUE(LEFT([1]Capacity!$D$5:$I$5,2)),MAX(VALUE(LEFT([1]Capacity!$D$5:$I$5,2)))))&gt;MAX(IF(VALUE(LEFT([1]Capacity!$D$5:$I$5,2))&lt;C4,VALUE(LEFT([1]Capacity!$D$5:$I$5,2)),0)),IF(MAX(IF(VALUE(LEFT([1]Capacity!$D$5:$I$5,2))&lt;C4,VALUE(LEFT([1]Capacity!$D$5:$I$5,2)),0))&gt;0, VLOOKUP(C2, [1]Capacity!$B$5:$I$35, MATCH(CONCATENATE(MAX(IF(VALUE(LEFT([1]Capacity!$D$5:$I$5,2))&lt;C4,VALUE(LEFT([1]Capacity!$D$5:$I$5,2)),0)), " HR Capacity Credit (%)"), [1]Capacity!$B$5:$I$5, 0),0), 0)+(VLOOKUP(C2, [1]Capacity!$B$5:$I$35, MATCH(CONCATENATE(MIN(IF(VALUE(LEFT([1]Capacity!$D$5:$I$5,2))&gt;=C4,VALUE(LEFT([1]Capacity!$D$5:$I$5,2)),MAX(VALUE(LEFT([1]Capacity!$D$5:$I$5,2))))), " HR Capacity Credit (%)"), [1]Capacity!$B$5:$I$5, 0),0)-IF(MAX(IF(VALUE(LEFT([1]Capacity!$D$5:$I$5,2))&lt;C4,VALUE(LEFT([1]Capacity!$D$5:$I$5,2)),0))&gt;0, VLOOKUP(C2, [1]Capacity!$B$5:$I$35, MATCH(CONCATENATE(MAX(IF(VALUE(LEFT([1]Capacity!$D$5:$I$5,2))&lt;C4,VALUE(LEFT([1]Capacity!$D$5:$I$5,2)),0)), " HR Capacity Credit (%)"), [1]Capacity!$B$5:$I$5, 0),0), 0))*((C4-MAX(IF(VALUE(LEFT([1]Capacity!$D$5:$I$5,2))&lt;C4,VALUE(LEFT([1]Capacity!$D$5:$I$5,2)),0)))/(MIN(IF(VALUE(LEFT([1]Capacity!$D$5:$I$5,2))&gt;=C4,VALUE(LEFT([1]Capacity!$D$5:$I$5,2)),MAX(VALUE(LEFT([1]Capacity!$D$5:$I$5,2)))))-MAX(IF(VALUE(LEFT([1]Capacity!$D$5:$I$5,2))&lt;C4,VALUE(LEFT([1]Capacity!$D$5:$I$5,2)),0)))),VLOOKUP(C2, [1]Capacity!$B$5:$I$35, MATCH(CONCATENATE(MIN(IF(VALUE(LEFT([1]Capacity!$D$5:$I$5,2))&gt;=C4,VALUE(LEFT([1]Capacity!$D$5:$I$5,2)),MAX(VALUE(LEFT([1]Capacity!$D$5:$I$5,2))))), " HR Capacity Credit (%)"), [1]Capacity!$B$5:$I$5, 0),0))/100)</f>
        <v>376200</v>
      </c>
      <c r="D15" s="15">
        <f t="array" ref="D15">D3*1000*VLOOKUP(D2,[1]Capacity!$B$5:$I$35,2,0)*(IF(MIN(IF(VALUE(LEFT([1]Capacity!$D$5:$I$5,2))&gt;=D4,VALUE(LEFT([1]Capacity!$D$5:$I$5,2)),MAX(VALUE(LEFT([1]Capacity!$D$5:$I$5,2)))))&gt;MAX(IF(VALUE(LEFT([1]Capacity!$D$5:$I$5,2))&lt;D4,VALUE(LEFT([1]Capacity!$D$5:$I$5,2)),0)),IF(MAX(IF(VALUE(LEFT([1]Capacity!$D$5:$I$5,2))&lt;D4,VALUE(LEFT([1]Capacity!$D$5:$I$5,2)),0))&gt;0, VLOOKUP(D2, [1]Capacity!$B$5:$I$35, MATCH(CONCATENATE(MAX(IF(VALUE(LEFT([1]Capacity!$D$5:$I$5,2))&lt;D4,VALUE(LEFT([1]Capacity!$D$5:$I$5,2)),0)), " HR Capacity Credit (%)"), [1]Capacity!$B$5:$I$5, 0),0), 0)+(VLOOKUP(D2, [1]Capacity!$B$5:$I$35, MATCH(CONCATENATE(MIN(IF(VALUE(LEFT([1]Capacity!$D$5:$I$5,2))&gt;=D4,VALUE(LEFT([1]Capacity!$D$5:$I$5,2)),MAX(VALUE(LEFT([1]Capacity!$D$5:$I$5,2))))), " HR Capacity Credit (%)"), [1]Capacity!$B$5:$I$5, 0),0)-IF(MAX(IF(VALUE(LEFT([1]Capacity!$D$5:$I$5,2))&lt;D4,VALUE(LEFT([1]Capacity!$D$5:$I$5,2)),0))&gt;0, VLOOKUP(D2, [1]Capacity!$B$5:$I$35, MATCH(CONCATENATE(MAX(IF(VALUE(LEFT([1]Capacity!$D$5:$I$5,2))&lt;D4,VALUE(LEFT([1]Capacity!$D$5:$I$5,2)),0)), " HR Capacity Credit (%)"), [1]Capacity!$B$5:$I$5, 0),0), 0))*((D4-MAX(IF(VALUE(LEFT([1]Capacity!$D$5:$I$5,2))&lt;D4,VALUE(LEFT([1]Capacity!$D$5:$I$5,2)),0)))/(MIN(IF(VALUE(LEFT([1]Capacity!$D$5:$I$5,2))&gt;=D4,VALUE(LEFT([1]Capacity!$D$5:$I$5,2)),MAX(VALUE(LEFT([1]Capacity!$D$5:$I$5,2)))))-MAX(IF(VALUE(LEFT([1]Capacity!$D$5:$I$5,2))&lt;D4,VALUE(LEFT([1]Capacity!$D$5:$I$5,2)),0)))),VLOOKUP(D2, [1]Capacity!$B$5:$I$35, MATCH(CONCATENATE(MIN(IF(VALUE(LEFT([1]Capacity!$D$5:$I$5,2))&gt;=D4,VALUE(LEFT([1]Capacity!$D$5:$I$5,2)),MAX(VALUE(LEFT([1]Capacity!$D$5:$I$5,2))))), " HR Capacity Credit (%)"), [1]Capacity!$B$5:$I$5, 0),0))/100)</f>
        <v>686831.06074364984</v>
      </c>
      <c r="E15" s="15">
        <f t="array" ref="E15">E3*1000*VLOOKUP(E2,[1]Capacity!$B$5:$I$35,2,0)*(IF(MIN(IF(VALUE(LEFT([1]Capacity!$D$5:$I$5,2))&gt;=E4,VALUE(LEFT([1]Capacity!$D$5:$I$5,2)),MAX(VALUE(LEFT([1]Capacity!$D$5:$I$5,2)))))&gt;MAX(IF(VALUE(LEFT([1]Capacity!$D$5:$I$5,2))&lt;E4,VALUE(LEFT([1]Capacity!$D$5:$I$5,2)),0)),IF(MAX(IF(VALUE(LEFT([1]Capacity!$D$5:$I$5,2))&lt;E4,VALUE(LEFT([1]Capacity!$D$5:$I$5,2)),0))&gt;0, VLOOKUP(E2, [1]Capacity!$B$5:$I$35, MATCH(CONCATENATE(MAX(IF(VALUE(LEFT([1]Capacity!$D$5:$I$5,2))&lt;E4,VALUE(LEFT([1]Capacity!$D$5:$I$5,2)),0)), " HR Capacity Credit (%)"), [1]Capacity!$B$5:$I$5, 0),0), 0)+(VLOOKUP(E2, [1]Capacity!$B$5:$I$35, MATCH(CONCATENATE(MIN(IF(VALUE(LEFT([1]Capacity!$D$5:$I$5,2))&gt;=E4,VALUE(LEFT([1]Capacity!$D$5:$I$5,2)),MAX(VALUE(LEFT([1]Capacity!$D$5:$I$5,2))))), " HR Capacity Credit (%)"), [1]Capacity!$B$5:$I$5, 0),0)-IF(MAX(IF(VALUE(LEFT([1]Capacity!$D$5:$I$5,2))&lt;E4,VALUE(LEFT([1]Capacity!$D$5:$I$5,2)),0))&gt;0, VLOOKUP(E2, [1]Capacity!$B$5:$I$35, MATCH(CONCATENATE(MAX(IF(VALUE(LEFT([1]Capacity!$D$5:$I$5,2))&lt;E4,VALUE(LEFT([1]Capacity!$D$5:$I$5,2)),0)), " HR Capacity Credit (%)"), [1]Capacity!$B$5:$I$5, 0),0), 0))*((E4-MAX(IF(VALUE(LEFT([1]Capacity!$D$5:$I$5,2))&lt;E4,VALUE(LEFT([1]Capacity!$D$5:$I$5,2)),0)))/(MIN(IF(VALUE(LEFT([1]Capacity!$D$5:$I$5,2))&gt;=E4,VALUE(LEFT([1]Capacity!$D$5:$I$5,2)),MAX(VALUE(LEFT([1]Capacity!$D$5:$I$5,2)))))-MAX(IF(VALUE(LEFT([1]Capacity!$D$5:$I$5,2))&lt;E4,VALUE(LEFT([1]Capacity!$D$5:$I$5,2)),0)))),VLOOKUP(E2, [1]Capacity!$B$5:$I$35, MATCH(CONCATENATE(MIN(IF(VALUE(LEFT([1]Capacity!$D$5:$I$5,2))&gt;=E4,VALUE(LEFT([1]Capacity!$D$5:$I$5,2)),MAX(VALUE(LEFT([1]Capacity!$D$5:$I$5,2))))), " HR Capacity Credit (%)"), [1]Capacity!$B$5:$I$5, 0),0))/100)</f>
        <v>771109.59860775003</v>
      </c>
      <c r="F15" s="15">
        <f t="array" ref="F15">F3*1000*VLOOKUP(F2,[1]Capacity!$B$5:$I$35,2,0)*(IF(MIN(IF(VALUE(LEFT([1]Capacity!$D$5:$I$5,2))&gt;=F4,VALUE(LEFT([1]Capacity!$D$5:$I$5,2)),MAX(VALUE(LEFT([1]Capacity!$D$5:$I$5,2)))))&gt;MAX(IF(VALUE(LEFT([1]Capacity!$D$5:$I$5,2))&lt;F4,VALUE(LEFT([1]Capacity!$D$5:$I$5,2)),0)),IF(MAX(IF(VALUE(LEFT([1]Capacity!$D$5:$I$5,2))&lt;F4,VALUE(LEFT([1]Capacity!$D$5:$I$5,2)),0))&gt;0, VLOOKUP(F2, [1]Capacity!$B$5:$I$35, MATCH(CONCATENATE(MAX(IF(VALUE(LEFT([1]Capacity!$D$5:$I$5,2))&lt;F4,VALUE(LEFT([1]Capacity!$D$5:$I$5,2)),0)), " HR Capacity Credit (%)"), [1]Capacity!$B$5:$I$5, 0),0), 0)+(VLOOKUP(F2, [1]Capacity!$B$5:$I$35, MATCH(CONCATENATE(MIN(IF(VALUE(LEFT([1]Capacity!$D$5:$I$5,2))&gt;=F4,VALUE(LEFT([1]Capacity!$D$5:$I$5,2)),MAX(VALUE(LEFT([1]Capacity!$D$5:$I$5,2))))), " HR Capacity Credit (%)"), [1]Capacity!$B$5:$I$5, 0),0)-IF(MAX(IF(VALUE(LEFT([1]Capacity!$D$5:$I$5,2))&lt;F4,VALUE(LEFT([1]Capacity!$D$5:$I$5,2)),0))&gt;0, VLOOKUP(F2, [1]Capacity!$B$5:$I$35, MATCH(CONCATENATE(MAX(IF(VALUE(LEFT([1]Capacity!$D$5:$I$5,2))&lt;F4,VALUE(LEFT([1]Capacity!$D$5:$I$5,2)),0)), " HR Capacity Credit (%)"), [1]Capacity!$B$5:$I$5, 0),0), 0))*((F4-MAX(IF(VALUE(LEFT([1]Capacity!$D$5:$I$5,2))&lt;F4,VALUE(LEFT([1]Capacity!$D$5:$I$5,2)),0)))/(MIN(IF(VALUE(LEFT([1]Capacity!$D$5:$I$5,2))&gt;=F4,VALUE(LEFT([1]Capacity!$D$5:$I$5,2)),MAX(VALUE(LEFT([1]Capacity!$D$5:$I$5,2)))))-MAX(IF(VALUE(LEFT([1]Capacity!$D$5:$I$5,2))&lt;F4,VALUE(LEFT([1]Capacity!$D$5:$I$5,2)),0)))),VLOOKUP(F2, [1]Capacity!$B$5:$I$35, MATCH(CONCATENATE(MIN(IF(VALUE(LEFT([1]Capacity!$D$5:$I$5,2))&gt;=F4,VALUE(LEFT([1]Capacity!$D$5:$I$5,2)),MAX(VALUE(LEFT([1]Capacity!$D$5:$I$5,2))))), " HR Capacity Credit (%)"), [1]Capacity!$B$5:$I$5, 0),0))/100)</f>
        <v>759077.37259446597</v>
      </c>
      <c r="G15" s="15">
        <f t="array" ref="G15">G3*1000*VLOOKUP(G2,[1]Capacity!$B$5:$I$35,2,0)*(IF(MIN(IF(VALUE(LEFT([1]Capacity!$D$5:$I$5,2))&gt;=G4,VALUE(LEFT([1]Capacity!$D$5:$I$5,2)),MAX(VALUE(LEFT([1]Capacity!$D$5:$I$5,2)))))&gt;MAX(IF(VALUE(LEFT([1]Capacity!$D$5:$I$5,2))&lt;G4,VALUE(LEFT([1]Capacity!$D$5:$I$5,2)),0)),IF(MAX(IF(VALUE(LEFT([1]Capacity!$D$5:$I$5,2))&lt;G4,VALUE(LEFT([1]Capacity!$D$5:$I$5,2)),0))&gt;0, VLOOKUP(G2, [1]Capacity!$B$5:$I$35, MATCH(CONCATENATE(MAX(IF(VALUE(LEFT([1]Capacity!$D$5:$I$5,2))&lt;G4,VALUE(LEFT([1]Capacity!$D$5:$I$5,2)),0)), " HR Capacity Credit (%)"), [1]Capacity!$B$5:$I$5, 0),0), 0)+(VLOOKUP(G2, [1]Capacity!$B$5:$I$35, MATCH(CONCATENATE(MIN(IF(VALUE(LEFT([1]Capacity!$D$5:$I$5,2))&gt;=G4,VALUE(LEFT([1]Capacity!$D$5:$I$5,2)),MAX(VALUE(LEFT([1]Capacity!$D$5:$I$5,2))))), " HR Capacity Credit (%)"), [1]Capacity!$B$5:$I$5, 0),0)-IF(MAX(IF(VALUE(LEFT([1]Capacity!$D$5:$I$5,2))&lt;G4,VALUE(LEFT([1]Capacity!$D$5:$I$5,2)),0))&gt;0, VLOOKUP(G2, [1]Capacity!$B$5:$I$35, MATCH(CONCATENATE(MAX(IF(VALUE(LEFT([1]Capacity!$D$5:$I$5,2))&lt;G4,VALUE(LEFT([1]Capacity!$D$5:$I$5,2)),0)), " HR Capacity Credit (%)"), [1]Capacity!$B$5:$I$5, 0),0), 0))*((G4-MAX(IF(VALUE(LEFT([1]Capacity!$D$5:$I$5,2))&lt;G4,VALUE(LEFT([1]Capacity!$D$5:$I$5,2)),0)))/(MIN(IF(VALUE(LEFT([1]Capacity!$D$5:$I$5,2))&gt;=G4,VALUE(LEFT([1]Capacity!$D$5:$I$5,2)),MAX(VALUE(LEFT([1]Capacity!$D$5:$I$5,2)))))-MAX(IF(VALUE(LEFT([1]Capacity!$D$5:$I$5,2))&lt;G4,VALUE(LEFT([1]Capacity!$D$5:$I$5,2)),0)))),VLOOKUP(G2, [1]Capacity!$B$5:$I$35, MATCH(CONCATENATE(MIN(IF(VALUE(LEFT([1]Capacity!$D$5:$I$5,2))&gt;=G4,VALUE(LEFT([1]Capacity!$D$5:$I$5,2)),MAX(VALUE(LEFT([1]Capacity!$D$5:$I$5,2))))), " HR Capacity Credit (%)"), [1]Capacity!$B$5:$I$5, 0),0))/100)</f>
        <v>769201.93975849194</v>
      </c>
      <c r="H15" s="15">
        <f t="array" ref="H15">H3*1000*VLOOKUP(H2,[1]Capacity!$B$5:$I$35,2,0)*(IF(MIN(IF(VALUE(LEFT([1]Capacity!$D$5:$I$5,2))&gt;=H4,VALUE(LEFT([1]Capacity!$D$5:$I$5,2)),MAX(VALUE(LEFT([1]Capacity!$D$5:$I$5,2)))))&gt;MAX(IF(VALUE(LEFT([1]Capacity!$D$5:$I$5,2))&lt;H4,VALUE(LEFT([1]Capacity!$D$5:$I$5,2)),0)),IF(MAX(IF(VALUE(LEFT([1]Capacity!$D$5:$I$5,2))&lt;H4,VALUE(LEFT([1]Capacity!$D$5:$I$5,2)),0))&gt;0, VLOOKUP(H2, [1]Capacity!$B$5:$I$35, MATCH(CONCATENATE(MAX(IF(VALUE(LEFT([1]Capacity!$D$5:$I$5,2))&lt;H4,VALUE(LEFT([1]Capacity!$D$5:$I$5,2)),0)), " HR Capacity Credit (%)"), [1]Capacity!$B$5:$I$5, 0),0), 0)+(VLOOKUP(H2, [1]Capacity!$B$5:$I$35, MATCH(CONCATENATE(MIN(IF(VALUE(LEFT([1]Capacity!$D$5:$I$5,2))&gt;=H4,VALUE(LEFT([1]Capacity!$D$5:$I$5,2)),MAX(VALUE(LEFT([1]Capacity!$D$5:$I$5,2))))), " HR Capacity Credit (%)"), [1]Capacity!$B$5:$I$5, 0),0)-IF(MAX(IF(VALUE(LEFT([1]Capacity!$D$5:$I$5,2))&lt;H4,VALUE(LEFT([1]Capacity!$D$5:$I$5,2)),0))&gt;0, VLOOKUP(H2, [1]Capacity!$B$5:$I$35, MATCH(CONCATENATE(MAX(IF(VALUE(LEFT([1]Capacity!$D$5:$I$5,2))&lt;H4,VALUE(LEFT([1]Capacity!$D$5:$I$5,2)),0)), " HR Capacity Credit (%)"), [1]Capacity!$B$5:$I$5, 0),0), 0))*((H4-MAX(IF(VALUE(LEFT([1]Capacity!$D$5:$I$5,2))&lt;H4,VALUE(LEFT([1]Capacity!$D$5:$I$5,2)),0)))/(MIN(IF(VALUE(LEFT([1]Capacity!$D$5:$I$5,2))&gt;=H4,VALUE(LEFT([1]Capacity!$D$5:$I$5,2)),MAX(VALUE(LEFT([1]Capacity!$D$5:$I$5,2)))))-MAX(IF(VALUE(LEFT([1]Capacity!$D$5:$I$5,2))&lt;H4,VALUE(LEFT([1]Capacity!$D$5:$I$5,2)),0)))),VLOOKUP(H2, [1]Capacity!$B$5:$I$35, MATCH(CONCATENATE(MIN(IF(VALUE(LEFT([1]Capacity!$D$5:$I$5,2))&gt;=H4,VALUE(LEFT([1]Capacity!$D$5:$I$5,2)),MAX(VALUE(LEFT([1]Capacity!$D$5:$I$5,2))))), " HR Capacity Credit (%)"), [1]Capacity!$B$5:$I$5, 0),0))/100)</f>
        <v>778900.91029290005</v>
      </c>
      <c r="I15" s="15">
        <f t="array" ref="I15">I3*1000*VLOOKUP(I2,[1]Capacity!$B$5:$I$35,2,0)*(IF(MIN(IF(VALUE(LEFT([1]Capacity!$D$5:$I$5,2))&gt;=I4,VALUE(LEFT([1]Capacity!$D$5:$I$5,2)),MAX(VALUE(LEFT([1]Capacity!$D$5:$I$5,2)))))&gt;MAX(IF(VALUE(LEFT([1]Capacity!$D$5:$I$5,2))&lt;I4,VALUE(LEFT([1]Capacity!$D$5:$I$5,2)),0)),IF(MAX(IF(VALUE(LEFT([1]Capacity!$D$5:$I$5,2))&lt;I4,VALUE(LEFT([1]Capacity!$D$5:$I$5,2)),0))&gt;0, VLOOKUP(I2, [1]Capacity!$B$5:$I$35, MATCH(CONCATENATE(MAX(IF(VALUE(LEFT([1]Capacity!$D$5:$I$5,2))&lt;I4,VALUE(LEFT([1]Capacity!$D$5:$I$5,2)),0)), " HR Capacity Credit (%)"), [1]Capacity!$B$5:$I$5, 0),0), 0)+(VLOOKUP(I2, [1]Capacity!$B$5:$I$35, MATCH(CONCATENATE(MIN(IF(VALUE(LEFT([1]Capacity!$D$5:$I$5,2))&gt;=I4,VALUE(LEFT([1]Capacity!$D$5:$I$5,2)),MAX(VALUE(LEFT([1]Capacity!$D$5:$I$5,2))))), " HR Capacity Credit (%)"), [1]Capacity!$B$5:$I$5, 0),0)-IF(MAX(IF(VALUE(LEFT([1]Capacity!$D$5:$I$5,2))&lt;I4,VALUE(LEFT([1]Capacity!$D$5:$I$5,2)),0))&gt;0, VLOOKUP(I2, [1]Capacity!$B$5:$I$35, MATCH(CONCATENATE(MAX(IF(VALUE(LEFT([1]Capacity!$D$5:$I$5,2))&lt;I4,VALUE(LEFT([1]Capacity!$D$5:$I$5,2)),0)), " HR Capacity Credit (%)"), [1]Capacity!$B$5:$I$5, 0),0), 0))*((I4-MAX(IF(VALUE(LEFT([1]Capacity!$D$5:$I$5,2))&lt;I4,VALUE(LEFT([1]Capacity!$D$5:$I$5,2)),0)))/(MIN(IF(VALUE(LEFT([1]Capacity!$D$5:$I$5,2))&gt;=I4,VALUE(LEFT([1]Capacity!$D$5:$I$5,2)),MAX(VALUE(LEFT([1]Capacity!$D$5:$I$5,2)))))-MAX(IF(VALUE(LEFT([1]Capacity!$D$5:$I$5,2))&lt;I4,VALUE(LEFT([1]Capacity!$D$5:$I$5,2)),0)))),VLOOKUP(I2, [1]Capacity!$B$5:$I$35, MATCH(CONCATENATE(MIN(IF(VALUE(LEFT([1]Capacity!$D$5:$I$5,2))&gt;=I4,VALUE(LEFT([1]Capacity!$D$5:$I$5,2)),MAX(VALUE(LEFT([1]Capacity!$D$5:$I$5,2))))), " HR Capacity Credit (%)"), [1]Capacity!$B$5:$I$5, 0),0))/100)</f>
        <v>664670.35324094386</v>
      </c>
      <c r="J15" s="15">
        <f t="array" ref="J15">J3*1000*VLOOKUP(J2,[1]Capacity!$B$5:$I$35,2,0)*(IF(MIN(IF(VALUE(LEFT([1]Capacity!$D$5:$I$5,2))&gt;=J4,VALUE(LEFT([1]Capacity!$D$5:$I$5,2)),MAX(VALUE(LEFT([1]Capacity!$D$5:$I$5,2)))))&gt;MAX(IF(VALUE(LEFT([1]Capacity!$D$5:$I$5,2))&lt;J4,VALUE(LEFT([1]Capacity!$D$5:$I$5,2)),0)),IF(MAX(IF(VALUE(LEFT([1]Capacity!$D$5:$I$5,2))&lt;J4,VALUE(LEFT([1]Capacity!$D$5:$I$5,2)),0))&gt;0, VLOOKUP(J2, [1]Capacity!$B$5:$I$35, MATCH(CONCATENATE(MAX(IF(VALUE(LEFT([1]Capacity!$D$5:$I$5,2))&lt;J4,VALUE(LEFT([1]Capacity!$D$5:$I$5,2)),0)), " HR Capacity Credit (%)"), [1]Capacity!$B$5:$I$5, 0),0), 0)+(VLOOKUP(J2, [1]Capacity!$B$5:$I$35, MATCH(CONCATENATE(MIN(IF(VALUE(LEFT([1]Capacity!$D$5:$I$5,2))&gt;=J4,VALUE(LEFT([1]Capacity!$D$5:$I$5,2)),MAX(VALUE(LEFT([1]Capacity!$D$5:$I$5,2))))), " HR Capacity Credit (%)"), [1]Capacity!$B$5:$I$5, 0),0)-IF(MAX(IF(VALUE(LEFT([1]Capacity!$D$5:$I$5,2))&lt;J4,VALUE(LEFT([1]Capacity!$D$5:$I$5,2)),0))&gt;0, VLOOKUP(J2, [1]Capacity!$B$5:$I$35, MATCH(CONCATENATE(MAX(IF(VALUE(LEFT([1]Capacity!$D$5:$I$5,2))&lt;J4,VALUE(LEFT([1]Capacity!$D$5:$I$5,2)),0)), " HR Capacity Credit (%)"), [1]Capacity!$B$5:$I$5, 0),0), 0))*((J4-MAX(IF(VALUE(LEFT([1]Capacity!$D$5:$I$5,2))&lt;J4,VALUE(LEFT([1]Capacity!$D$5:$I$5,2)),0)))/(MIN(IF(VALUE(LEFT([1]Capacity!$D$5:$I$5,2))&gt;=J4,VALUE(LEFT([1]Capacity!$D$5:$I$5,2)),MAX(VALUE(LEFT([1]Capacity!$D$5:$I$5,2)))))-MAX(IF(VALUE(LEFT([1]Capacity!$D$5:$I$5,2))&lt;J4,VALUE(LEFT([1]Capacity!$D$5:$I$5,2)),0)))),VLOOKUP(J2, [1]Capacity!$B$5:$I$35, MATCH(CONCATENATE(MIN(IF(VALUE(LEFT([1]Capacity!$D$5:$I$5,2))&gt;=J4,VALUE(LEFT([1]Capacity!$D$5:$I$5,2)),MAX(VALUE(LEFT([1]Capacity!$D$5:$I$5,2))))), " HR Capacity Credit (%)"), [1]Capacity!$B$5:$I$5, 0),0))/100)</f>
        <v>563451.02929565986</v>
      </c>
      <c r="K15" s="15">
        <f t="array" ref="K15">K3*1000*VLOOKUP(K2,[1]Capacity!$B$5:$I$35,2,0)*(IF(MIN(IF(VALUE(LEFT([1]Capacity!$D$5:$I$5,2))&gt;=K4,VALUE(LEFT([1]Capacity!$D$5:$I$5,2)),MAX(VALUE(LEFT([1]Capacity!$D$5:$I$5,2)))))&gt;MAX(IF(VALUE(LEFT([1]Capacity!$D$5:$I$5,2))&lt;K4,VALUE(LEFT([1]Capacity!$D$5:$I$5,2)),0)),IF(MAX(IF(VALUE(LEFT([1]Capacity!$D$5:$I$5,2))&lt;K4,VALUE(LEFT([1]Capacity!$D$5:$I$5,2)),0))&gt;0, VLOOKUP(K2, [1]Capacity!$B$5:$I$35, MATCH(CONCATENATE(MAX(IF(VALUE(LEFT([1]Capacity!$D$5:$I$5,2))&lt;K4,VALUE(LEFT([1]Capacity!$D$5:$I$5,2)),0)), " HR Capacity Credit (%)"), [1]Capacity!$B$5:$I$5, 0),0), 0)+(VLOOKUP(K2, [1]Capacity!$B$5:$I$35, MATCH(CONCATENATE(MIN(IF(VALUE(LEFT([1]Capacity!$D$5:$I$5,2))&gt;=K4,VALUE(LEFT([1]Capacity!$D$5:$I$5,2)),MAX(VALUE(LEFT([1]Capacity!$D$5:$I$5,2))))), " HR Capacity Credit (%)"), [1]Capacity!$B$5:$I$5, 0),0)-IF(MAX(IF(VALUE(LEFT([1]Capacity!$D$5:$I$5,2))&lt;K4,VALUE(LEFT([1]Capacity!$D$5:$I$5,2)),0))&gt;0, VLOOKUP(K2, [1]Capacity!$B$5:$I$35, MATCH(CONCATENATE(MAX(IF(VALUE(LEFT([1]Capacity!$D$5:$I$5,2))&lt;K4,VALUE(LEFT([1]Capacity!$D$5:$I$5,2)),0)), " HR Capacity Credit (%)"), [1]Capacity!$B$5:$I$5, 0),0), 0))*((K4-MAX(IF(VALUE(LEFT([1]Capacity!$D$5:$I$5,2))&lt;K4,VALUE(LEFT([1]Capacity!$D$5:$I$5,2)),0)))/(MIN(IF(VALUE(LEFT([1]Capacity!$D$5:$I$5,2))&gt;=K4,VALUE(LEFT([1]Capacity!$D$5:$I$5,2)),MAX(VALUE(LEFT([1]Capacity!$D$5:$I$5,2)))))-MAX(IF(VALUE(LEFT([1]Capacity!$D$5:$I$5,2))&lt;K4,VALUE(LEFT([1]Capacity!$D$5:$I$5,2)),0)))),VLOOKUP(K2, [1]Capacity!$B$5:$I$35, MATCH(CONCATENATE(MIN(IF(VALUE(LEFT([1]Capacity!$D$5:$I$5,2))&gt;=K4,VALUE(LEFT([1]Capacity!$D$5:$I$5,2)),MAX(VALUE(LEFT([1]Capacity!$D$5:$I$5,2))))), " HR Capacity Credit (%)"), [1]Capacity!$B$5:$I$5, 0),0))/100)</f>
        <v>469606.49208950397</v>
      </c>
      <c r="L15" s="15">
        <f t="array" ref="L15">L3*1000*VLOOKUP(L2,[1]Capacity!$B$5:$I$35,2,0)*(IF(MIN(IF(VALUE(LEFT([1]Capacity!$D$5:$I$5,2))&gt;=L4,VALUE(LEFT([1]Capacity!$D$5:$I$5,2)),MAX(VALUE(LEFT([1]Capacity!$D$5:$I$5,2)))))&gt;MAX(IF(VALUE(LEFT([1]Capacity!$D$5:$I$5,2))&lt;L4,VALUE(LEFT([1]Capacity!$D$5:$I$5,2)),0)),IF(MAX(IF(VALUE(LEFT([1]Capacity!$D$5:$I$5,2))&lt;L4,VALUE(LEFT([1]Capacity!$D$5:$I$5,2)),0))&gt;0, VLOOKUP(L2, [1]Capacity!$B$5:$I$35, MATCH(CONCATENATE(MAX(IF(VALUE(LEFT([1]Capacity!$D$5:$I$5,2))&lt;L4,VALUE(LEFT([1]Capacity!$D$5:$I$5,2)),0)), " HR Capacity Credit (%)"), [1]Capacity!$B$5:$I$5, 0),0), 0)+(VLOOKUP(L2, [1]Capacity!$B$5:$I$35, MATCH(CONCATENATE(MIN(IF(VALUE(LEFT([1]Capacity!$D$5:$I$5,2))&gt;=L4,VALUE(LEFT([1]Capacity!$D$5:$I$5,2)),MAX(VALUE(LEFT([1]Capacity!$D$5:$I$5,2))))), " HR Capacity Credit (%)"), [1]Capacity!$B$5:$I$5, 0),0)-IF(MAX(IF(VALUE(LEFT([1]Capacity!$D$5:$I$5,2))&lt;L4,VALUE(LEFT([1]Capacity!$D$5:$I$5,2)),0))&gt;0, VLOOKUP(L2, [1]Capacity!$B$5:$I$35, MATCH(CONCATENATE(MAX(IF(VALUE(LEFT([1]Capacity!$D$5:$I$5,2))&lt;L4,VALUE(LEFT([1]Capacity!$D$5:$I$5,2)),0)), " HR Capacity Credit (%)"), [1]Capacity!$B$5:$I$5, 0),0), 0))*((L4-MAX(IF(VALUE(LEFT([1]Capacity!$D$5:$I$5,2))&lt;L4,VALUE(LEFT([1]Capacity!$D$5:$I$5,2)),0)))/(MIN(IF(VALUE(LEFT([1]Capacity!$D$5:$I$5,2))&gt;=L4,VALUE(LEFT([1]Capacity!$D$5:$I$5,2)),MAX(VALUE(LEFT([1]Capacity!$D$5:$I$5,2)))))-MAX(IF(VALUE(LEFT([1]Capacity!$D$5:$I$5,2))&lt;L4,VALUE(LEFT([1]Capacity!$D$5:$I$5,2)),0)))),VLOOKUP(L2, [1]Capacity!$B$5:$I$35, MATCH(CONCATENATE(MIN(IF(VALUE(LEFT([1]Capacity!$D$5:$I$5,2))&gt;=L4,VALUE(LEFT([1]Capacity!$D$5:$I$5,2)),MAX(VALUE(LEFT([1]Capacity!$D$5:$I$5,2))))), " HR Capacity Credit (%)"), [1]Capacity!$B$5:$I$5, 0),0))/100)</f>
        <v>379058.41081533593</v>
      </c>
      <c r="M15" s="15">
        <f t="array" ref="M15">M3*1000*VLOOKUP(M2,[1]Capacity!$B$5:$I$35,2,0)*(IF(MIN(IF(VALUE(LEFT([1]Capacity!$D$5:$I$5,2))&gt;=M4,VALUE(LEFT([1]Capacity!$D$5:$I$5,2)),MAX(VALUE(LEFT([1]Capacity!$D$5:$I$5,2)))))&gt;MAX(IF(VALUE(LEFT([1]Capacity!$D$5:$I$5,2))&lt;M4,VALUE(LEFT([1]Capacity!$D$5:$I$5,2)),0)),IF(MAX(IF(VALUE(LEFT([1]Capacity!$D$5:$I$5,2))&lt;M4,VALUE(LEFT([1]Capacity!$D$5:$I$5,2)),0))&gt;0, VLOOKUP(M2, [1]Capacity!$B$5:$I$35, MATCH(CONCATENATE(MAX(IF(VALUE(LEFT([1]Capacity!$D$5:$I$5,2))&lt;M4,VALUE(LEFT([1]Capacity!$D$5:$I$5,2)),0)), " HR Capacity Credit (%)"), [1]Capacity!$B$5:$I$5, 0),0), 0)+(VLOOKUP(M2, [1]Capacity!$B$5:$I$35, MATCH(CONCATENATE(MIN(IF(VALUE(LEFT([1]Capacity!$D$5:$I$5,2))&gt;=M4,VALUE(LEFT([1]Capacity!$D$5:$I$5,2)),MAX(VALUE(LEFT([1]Capacity!$D$5:$I$5,2))))), " HR Capacity Credit (%)"), [1]Capacity!$B$5:$I$5, 0),0)-IF(MAX(IF(VALUE(LEFT([1]Capacity!$D$5:$I$5,2))&lt;M4,VALUE(LEFT([1]Capacity!$D$5:$I$5,2)),0))&gt;0, VLOOKUP(M2, [1]Capacity!$B$5:$I$35, MATCH(CONCATENATE(MAX(IF(VALUE(LEFT([1]Capacity!$D$5:$I$5,2))&lt;M4,VALUE(LEFT([1]Capacity!$D$5:$I$5,2)),0)), " HR Capacity Credit (%)"), [1]Capacity!$B$5:$I$5, 0),0), 0))*((M4-MAX(IF(VALUE(LEFT([1]Capacity!$D$5:$I$5,2))&lt;M4,VALUE(LEFT([1]Capacity!$D$5:$I$5,2)),0)))/(MIN(IF(VALUE(LEFT([1]Capacity!$D$5:$I$5,2))&gt;=M4,VALUE(LEFT([1]Capacity!$D$5:$I$5,2)),MAX(VALUE(LEFT([1]Capacity!$D$5:$I$5,2)))))-MAX(IF(VALUE(LEFT([1]Capacity!$D$5:$I$5,2))&lt;M4,VALUE(LEFT([1]Capacity!$D$5:$I$5,2)),0)))),VLOOKUP(M2, [1]Capacity!$B$5:$I$35, MATCH(CONCATENATE(MIN(IF(VALUE(LEFT([1]Capacity!$D$5:$I$5,2))&gt;=M4,VALUE(LEFT([1]Capacity!$D$5:$I$5,2)),MAX(VALUE(LEFT([1]Capacity!$D$5:$I$5,2))))), " HR Capacity Credit (%)"), [1]Capacity!$B$5:$I$5, 0),0))/100)</f>
        <v>291571.94763093605</v>
      </c>
      <c r="N15" s="15">
        <f t="array" ref="N15">N3*1000*VLOOKUP(N2,[1]Capacity!$B$5:$I$35,2,0)*(IF(MIN(IF(VALUE(LEFT([1]Capacity!$D$5:$I$5,2))&gt;=N4,VALUE(LEFT([1]Capacity!$D$5:$I$5,2)),MAX(VALUE(LEFT([1]Capacity!$D$5:$I$5,2)))))&gt;MAX(IF(VALUE(LEFT([1]Capacity!$D$5:$I$5,2))&lt;N4,VALUE(LEFT([1]Capacity!$D$5:$I$5,2)),0)),IF(MAX(IF(VALUE(LEFT([1]Capacity!$D$5:$I$5,2))&lt;N4,VALUE(LEFT([1]Capacity!$D$5:$I$5,2)),0))&gt;0, VLOOKUP(N2, [1]Capacity!$B$5:$I$35, MATCH(CONCATENATE(MAX(IF(VALUE(LEFT([1]Capacity!$D$5:$I$5,2))&lt;N4,VALUE(LEFT([1]Capacity!$D$5:$I$5,2)),0)), " HR Capacity Credit (%)"), [1]Capacity!$B$5:$I$5, 0),0), 0)+(VLOOKUP(N2, [1]Capacity!$B$5:$I$35, MATCH(CONCATENATE(MIN(IF(VALUE(LEFT([1]Capacity!$D$5:$I$5,2))&gt;=N4,VALUE(LEFT([1]Capacity!$D$5:$I$5,2)),MAX(VALUE(LEFT([1]Capacity!$D$5:$I$5,2))))), " HR Capacity Credit (%)"), [1]Capacity!$B$5:$I$5, 0),0)-IF(MAX(IF(VALUE(LEFT([1]Capacity!$D$5:$I$5,2))&lt;N4,VALUE(LEFT([1]Capacity!$D$5:$I$5,2)),0))&gt;0, VLOOKUP(N2, [1]Capacity!$B$5:$I$35, MATCH(CONCATENATE(MAX(IF(VALUE(LEFT([1]Capacity!$D$5:$I$5,2))&lt;N4,VALUE(LEFT([1]Capacity!$D$5:$I$5,2)),0)), " HR Capacity Credit (%)"), [1]Capacity!$B$5:$I$5, 0),0), 0))*((N4-MAX(IF(VALUE(LEFT([1]Capacity!$D$5:$I$5,2))&lt;N4,VALUE(LEFT([1]Capacity!$D$5:$I$5,2)),0)))/(MIN(IF(VALUE(LEFT([1]Capacity!$D$5:$I$5,2))&gt;=N4,VALUE(LEFT([1]Capacity!$D$5:$I$5,2)),MAX(VALUE(LEFT([1]Capacity!$D$5:$I$5,2)))))-MAX(IF(VALUE(LEFT([1]Capacity!$D$5:$I$5,2))&lt;N4,VALUE(LEFT([1]Capacity!$D$5:$I$5,2)),0)))),VLOOKUP(N2, [1]Capacity!$B$5:$I$35, MATCH(CONCATENATE(MIN(IF(VALUE(LEFT([1]Capacity!$D$5:$I$5,2))&gt;=N4,VALUE(LEFT([1]Capacity!$D$5:$I$5,2)),MAX(VALUE(LEFT([1]Capacity!$D$5:$I$5,2))))), " HR Capacity Credit (%)"), [1]Capacity!$B$5:$I$5, 0),0))/100)</f>
        <v>204309.09196097404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65</v>
      </c>
      <c r="B16" s="15">
        <v>1949722.4647621119</v>
      </c>
      <c r="C16" s="15">
        <v>2163380.8487529778</v>
      </c>
      <c r="D16" s="15">
        <v>2432070.8568811421</v>
      </c>
      <c r="E16" s="15">
        <v>2627259.516807484</v>
      </c>
      <c r="F16" s="15">
        <v>2427605.9945358001</v>
      </c>
      <c r="G16" s="15">
        <v>2308081.5698843128</v>
      </c>
      <c r="H16" s="15">
        <v>2126159.249635512</v>
      </c>
      <c r="I16" s="15">
        <v>1888267.1956274749</v>
      </c>
      <c r="J16" s="15">
        <v>1903183.206697267</v>
      </c>
      <c r="K16" s="15">
        <v>1920504.9855008479</v>
      </c>
      <c r="L16" s="15">
        <v>1979187.6192941531</v>
      </c>
      <c r="M16" s="15">
        <v>2022008.274819128</v>
      </c>
      <c r="N16" s="15">
        <v>2100500.7827232159</v>
      </c>
      <c r="O16" s="15">
        <v>2168054.5063109021</v>
      </c>
      <c r="P16" s="15">
        <v>2208734.8999197842</v>
      </c>
      <c r="Q16" s="15">
        <v>2251965.1276262519</v>
      </c>
      <c r="R16" s="15">
        <v>2295603.899160672</v>
      </c>
      <c r="S16" s="15">
        <v>2281606.2770713149</v>
      </c>
      <c r="T16" s="15">
        <v>2288000.058692568</v>
      </c>
      <c r="U16" s="15">
        <v>2324199.6240343829</v>
      </c>
      <c r="V16" s="15">
        <v>2336620.39764647</v>
      </c>
      <c r="W16" s="15">
        <v>2314132.745440952</v>
      </c>
      <c r="X16" s="15">
        <v>2345601.3324267478</v>
      </c>
      <c r="Y16" s="15">
        <v>2293107.332488928</v>
      </c>
      <c r="Z16" s="15">
        <v>2423543.8572492921</v>
      </c>
    </row>
    <row r="17" spans="1:26" x14ac:dyDescent="0.25">
      <c r="A17" s="14" t="s">
        <v>4</v>
      </c>
      <c r="B17" s="15">
        <f t="shared" ref="B17:Z17" si="0">SUM(B5:B16)</f>
        <v>23112698.430643111</v>
      </c>
      <c r="C17" s="15">
        <f t="shared" si="0"/>
        <v>20342420.959879979</v>
      </c>
      <c r="D17" s="15">
        <f t="shared" si="0"/>
        <v>17678307.768844791</v>
      </c>
      <c r="E17" s="15">
        <f t="shared" si="0"/>
        <v>17917473.021365236</v>
      </c>
      <c r="F17" s="15">
        <f t="shared" si="0"/>
        <v>16866097.662031267</v>
      </c>
      <c r="G17" s="15">
        <f t="shared" si="0"/>
        <v>16181109.514871806</v>
      </c>
      <c r="H17" s="15">
        <f t="shared" si="0"/>
        <v>15230715.433154412</v>
      </c>
      <c r="I17" s="15">
        <f t="shared" si="0"/>
        <v>13761278.882303419</v>
      </c>
      <c r="J17" s="15">
        <f t="shared" si="0"/>
        <v>13662011.171566926</v>
      </c>
      <c r="K17" s="15">
        <f t="shared" si="0"/>
        <v>13607003.376432352</v>
      </c>
      <c r="L17" s="15">
        <f t="shared" si="0"/>
        <v>13881859.243089488</v>
      </c>
      <c r="M17" s="15">
        <f t="shared" si="0"/>
        <v>14059054.031869065</v>
      </c>
      <c r="N17" s="15">
        <f t="shared" si="0"/>
        <v>14316804.95224219</v>
      </c>
      <c r="O17" s="15">
        <f t="shared" si="0"/>
        <v>14613858.801872902</v>
      </c>
      <c r="P17" s="15">
        <f t="shared" si="0"/>
        <v>14693464.148647783</v>
      </c>
      <c r="Q17" s="15">
        <f t="shared" si="0"/>
        <v>15007404.967012251</v>
      </c>
      <c r="R17" s="15">
        <f t="shared" si="0"/>
        <v>15106491.009345673</v>
      </c>
      <c r="S17" s="15">
        <f t="shared" si="0"/>
        <v>14916862.138714314</v>
      </c>
      <c r="T17" s="15">
        <f t="shared" si="0"/>
        <v>14935399.710834567</v>
      </c>
      <c r="U17" s="15">
        <f t="shared" si="0"/>
        <v>15073526.675027383</v>
      </c>
      <c r="V17" s="15">
        <f t="shared" si="0"/>
        <v>15096599.51757147</v>
      </c>
      <c r="W17" s="15">
        <f t="shared" si="0"/>
        <v>14855090.948638953</v>
      </c>
      <c r="X17" s="15">
        <f t="shared" si="0"/>
        <v>14871439.079383748</v>
      </c>
      <c r="Y17" s="15">
        <f t="shared" si="0"/>
        <v>14670439.923331926</v>
      </c>
      <c r="Z17" s="15">
        <f t="shared" si="0"/>
        <v>15264473.255252291</v>
      </c>
    </row>
    <row r="18" spans="1:26" x14ac:dyDescent="0.25">
      <c r="A18" s="14" t="s">
        <v>7</v>
      </c>
      <c r="B18" s="15">
        <f t="shared" ref="B18:Z18" si="1">B17/B3/1000</f>
        <v>256.80776034047904</v>
      </c>
      <c r="C18" s="15">
        <f t="shared" si="1"/>
        <v>226.02689955422201</v>
      </c>
      <c r="D18" s="15">
        <f t="shared" si="1"/>
        <v>196.42564187605325</v>
      </c>
      <c r="E18" s="15">
        <f t="shared" si="1"/>
        <v>199.08303357072487</v>
      </c>
      <c r="F18" s="15">
        <f t="shared" si="1"/>
        <v>187.40108513368077</v>
      </c>
      <c r="G18" s="15">
        <f t="shared" si="1"/>
        <v>179.79010572079784</v>
      </c>
      <c r="H18" s="15">
        <f t="shared" si="1"/>
        <v>169.23017147949346</v>
      </c>
      <c r="I18" s="15">
        <f t="shared" si="1"/>
        <v>152.90309869226022</v>
      </c>
      <c r="J18" s="15">
        <f t="shared" si="1"/>
        <v>151.80012412852139</v>
      </c>
      <c r="K18" s="15">
        <f t="shared" si="1"/>
        <v>151.18892640480391</v>
      </c>
      <c r="L18" s="15">
        <f t="shared" si="1"/>
        <v>154.24288047877207</v>
      </c>
      <c r="M18" s="15">
        <f t="shared" si="1"/>
        <v>156.21171146521183</v>
      </c>
      <c r="N18" s="15">
        <f t="shared" si="1"/>
        <v>159.07561058046878</v>
      </c>
      <c r="O18" s="15">
        <f t="shared" si="1"/>
        <v>162.3762089096989</v>
      </c>
      <c r="P18" s="15">
        <f t="shared" si="1"/>
        <v>163.26071276275317</v>
      </c>
      <c r="Q18" s="15">
        <f t="shared" si="1"/>
        <v>166.7489440779139</v>
      </c>
      <c r="R18" s="15">
        <f t="shared" si="1"/>
        <v>167.84990010384081</v>
      </c>
      <c r="S18" s="15">
        <f t="shared" si="1"/>
        <v>165.74291265238125</v>
      </c>
      <c r="T18" s="15">
        <f t="shared" si="1"/>
        <v>165.94888567593961</v>
      </c>
      <c r="U18" s="15">
        <f t="shared" si="1"/>
        <v>167.48362972252647</v>
      </c>
      <c r="V18" s="15">
        <f t="shared" si="1"/>
        <v>167.739994639683</v>
      </c>
      <c r="W18" s="15">
        <f t="shared" si="1"/>
        <v>165.05656609598839</v>
      </c>
      <c r="X18" s="15">
        <f t="shared" si="1"/>
        <v>165.23821199315273</v>
      </c>
      <c r="Y18" s="15">
        <f t="shared" si="1"/>
        <v>163.0048880370214</v>
      </c>
      <c r="Z18" s="15">
        <f t="shared" si="1"/>
        <v>169.60525839169213</v>
      </c>
    </row>
    <row r="19" spans="1:26" x14ac:dyDescent="0.25">
      <c r="A19" s="14" t="s">
        <v>8</v>
      </c>
      <c r="B19" s="15">
        <f>B18/B4</f>
        <v>125.9746241915395</v>
      </c>
      <c r="C19" s="15">
        <f>C18/B4</f>
        <v>110.87536330978172</v>
      </c>
      <c r="D19" s="15">
        <f>D18/B4</f>
        <v>96.354745604692638</v>
      </c>
      <c r="E19" s="15">
        <f>E18/B4</f>
        <v>97.658304031517972</v>
      </c>
      <c r="F19" s="15">
        <f>F18/B4</f>
        <v>91.927834429546181</v>
      </c>
      <c r="G19" s="15">
        <f>G18/B4</f>
        <v>88.194340278137773</v>
      </c>
      <c r="H19" s="15">
        <f>H18/B4</f>
        <v>83.014264155157761</v>
      </c>
      <c r="I19" s="15">
        <f>I18/B4</f>
        <v>75.005172623839968</v>
      </c>
      <c r="J19" s="15">
        <f>J18/B4</f>
        <v>74.464118856712346</v>
      </c>
      <c r="K19" s="15">
        <f>K18/B4</f>
        <v>74.164301579189456</v>
      </c>
      <c r="L19" s="15">
        <f>L18/B4</f>
        <v>75.66238994013419</v>
      </c>
      <c r="M19" s="15">
        <f>M18/B4</f>
        <v>76.62818140720114</v>
      </c>
      <c r="N19" s="15">
        <f>N18/B4</f>
        <v>78.033040101068693</v>
      </c>
      <c r="O19" s="15">
        <f>O18/B4</f>
        <v>79.652117474668017</v>
      </c>
      <c r="P19" s="15">
        <f>P18/B4</f>
        <v>80.086002495653176</v>
      </c>
      <c r="Q19" s="15">
        <f>Q18/B4</f>
        <v>81.797121460430304</v>
      </c>
      <c r="R19" s="15">
        <f>R18/B4</f>
        <v>82.337185052876549</v>
      </c>
      <c r="S19" s="15">
        <f>S18/B4</f>
        <v>81.303622235218697</v>
      </c>
      <c r="T19" s="15">
        <f>T18/B4</f>
        <v>81.404660358840658</v>
      </c>
      <c r="U19" s="15">
        <f>U18/B4</f>
        <v>82.157514572602153</v>
      </c>
      <c r="V19" s="15">
        <f>V18/B4</f>
        <v>82.283271964247447</v>
      </c>
      <c r="W19" s="15">
        <f>W18/B4</f>
        <v>80.9669414067573</v>
      </c>
      <c r="X19" s="15">
        <f>X18/B4</f>
        <v>81.05604608802112</v>
      </c>
      <c r="Y19" s="15">
        <f>Y18/B4</f>
        <v>79.960510089815301</v>
      </c>
      <c r="Z19" s="15">
        <f>Z18/B4</f>
        <v>83.198259501485097</v>
      </c>
    </row>
    <row r="20" spans="1:26" x14ac:dyDescent="0.25">
      <c r="A20" s="14" t="s">
        <v>9</v>
      </c>
      <c r="B20" s="16">
        <v>136.0767147163684</v>
      </c>
      <c r="C20" s="16">
        <v>162.33593811325639</v>
      </c>
      <c r="D20" s="16">
        <v>287.9618676993432</v>
      </c>
      <c r="E20" s="16">
        <v>313.94353889344512</v>
      </c>
      <c r="F20" s="16">
        <v>317.67565723006419</v>
      </c>
      <c r="G20" s="16">
        <v>313.99421967923212</v>
      </c>
      <c r="H20" s="16">
        <v>309.51994531773602</v>
      </c>
      <c r="I20" s="16">
        <v>307.45266333019771</v>
      </c>
      <c r="J20" s="16">
        <v>305.9711397017989</v>
      </c>
      <c r="K20" s="16">
        <v>299.20069701354242</v>
      </c>
      <c r="L20" s="16">
        <v>310.15453474243492</v>
      </c>
      <c r="M20" s="16">
        <v>316.53003175197699</v>
      </c>
      <c r="N20" s="16">
        <v>317.63533398049822</v>
      </c>
      <c r="O20" s="16">
        <v>326.96053017035098</v>
      </c>
      <c r="P20" s="16">
        <v>330.55212883260481</v>
      </c>
      <c r="Q20" s="16">
        <v>338.26567514083501</v>
      </c>
      <c r="R20" s="16">
        <v>330.06517769087651</v>
      </c>
      <c r="S20" s="16">
        <v>336.55652308941421</v>
      </c>
      <c r="T20" s="16">
        <v>328.99541281100301</v>
      </c>
      <c r="U20" s="16">
        <v>327.90226240540221</v>
      </c>
      <c r="V20" s="16">
        <v>324.97032782126229</v>
      </c>
      <c r="W20" s="16">
        <v>312.32855209673153</v>
      </c>
      <c r="X20" s="16">
        <v>293.20791552358071</v>
      </c>
      <c r="Y20" s="16">
        <v>306.38141272437917</v>
      </c>
      <c r="Z20" s="16">
        <v>311.81750842881132</v>
      </c>
    </row>
    <row r="21" spans="1:26" x14ac:dyDescent="0.25">
      <c r="A21" s="14" t="s">
        <v>66</v>
      </c>
      <c r="B21" s="17">
        <v>16.327499840645221</v>
      </c>
      <c r="C21" s="17">
        <v>9.4988006408383345</v>
      </c>
      <c r="D21" s="17">
        <v>4.2613949457730689</v>
      </c>
      <c r="E21" s="17">
        <v>5.0128824206683742</v>
      </c>
      <c r="F21" s="17">
        <v>5.5649277972434499</v>
      </c>
      <c r="G21" s="17">
        <v>7.5265351811783834</v>
      </c>
      <c r="H21" s="17">
        <v>9.08475896468725</v>
      </c>
      <c r="I21" s="17">
        <v>10.619321309842411</v>
      </c>
      <c r="J21" s="17">
        <v>11.30601778575009</v>
      </c>
      <c r="K21" s="17">
        <v>11.29592800808752</v>
      </c>
      <c r="L21" s="17">
        <v>10.92496866991514</v>
      </c>
      <c r="M21" s="17">
        <v>11.08930808637416</v>
      </c>
      <c r="N21" s="17">
        <v>10.07150699141854</v>
      </c>
      <c r="O21" s="17">
        <v>10.24069969755331</v>
      </c>
      <c r="P21" s="17">
        <v>9.0600853777039223</v>
      </c>
      <c r="Q21" s="17">
        <v>8.468720127651455</v>
      </c>
      <c r="R21" s="17">
        <v>7.7806039597352754</v>
      </c>
      <c r="S21" s="17">
        <v>8.05475901788264</v>
      </c>
      <c r="T21" s="17">
        <v>5.9189971656160392</v>
      </c>
      <c r="U21" s="17">
        <v>4.8724677804362928</v>
      </c>
      <c r="V21" s="17">
        <v>4.4654145116367516</v>
      </c>
      <c r="W21" s="17">
        <v>2.1827814357999582</v>
      </c>
      <c r="X21" s="17">
        <v>0.41228943166762499</v>
      </c>
      <c r="Y21" s="17">
        <v>2.1222950564807839</v>
      </c>
      <c r="Z21" s="17">
        <v>9.7168135870241701E-2</v>
      </c>
    </row>
    <row r="22" spans="1:26" x14ac:dyDescent="0.25">
      <c r="A22" s="14" t="s">
        <v>67</v>
      </c>
      <c r="B22" s="17">
        <v>353.50432327996288</v>
      </c>
      <c r="C22" s="17">
        <v>367.9383455804192</v>
      </c>
      <c r="D22" s="17">
        <v>275.90788517387159</v>
      </c>
      <c r="E22" s="17">
        <v>280.60980060535519</v>
      </c>
      <c r="F22" s="17">
        <v>268.25101882163051</v>
      </c>
      <c r="G22" s="17">
        <v>266.71979407677071</v>
      </c>
      <c r="H22" s="17">
        <v>260.68243357675112</v>
      </c>
      <c r="I22" s="17">
        <v>245.4901339101591</v>
      </c>
      <c r="J22" s="17">
        <v>251.10475240098151</v>
      </c>
      <c r="K22" s="17">
        <v>260.01109435135311</v>
      </c>
      <c r="L22" s="17">
        <v>260.47980475338858</v>
      </c>
      <c r="M22" s="17">
        <v>263.24141045770608</v>
      </c>
      <c r="N22" s="17">
        <v>271.9647475565427</v>
      </c>
      <c r="O22" s="17">
        <v>274.96789846130031</v>
      </c>
      <c r="P22" s="17">
        <v>275.26779631273479</v>
      </c>
      <c r="Q22" s="17">
        <v>277.45628657870668</v>
      </c>
      <c r="R22" s="17">
        <v>288.1071208316223</v>
      </c>
      <c r="S22" s="17">
        <v>283.70271864516468</v>
      </c>
      <c r="T22" s="17">
        <v>289.79156570826979</v>
      </c>
      <c r="U22" s="17">
        <v>289.58810579224661</v>
      </c>
      <c r="V22" s="17">
        <v>294.65310963929528</v>
      </c>
      <c r="W22" s="17">
        <v>302.78928560544563</v>
      </c>
      <c r="X22" s="17">
        <v>324.807430268198</v>
      </c>
      <c r="Y22" s="17">
        <v>312.66792421594408</v>
      </c>
      <c r="Z22" s="17">
        <v>321.28669504370981</v>
      </c>
    </row>
    <row r="23" spans="1:26" x14ac:dyDescent="0.25">
      <c r="A23" s="14" t="s">
        <v>68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4" t="s">
        <v>69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4" t="s">
        <v>70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71</v>
      </c>
      <c r="B26" s="17">
        <v>20.507510567024742</v>
      </c>
      <c r="C26" s="17">
        <v>13.635717087241501</v>
      </c>
      <c r="D26" s="17">
        <v>5.8992416703044483</v>
      </c>
      <c r="E26" s="17">
        <v>1.202090215678816</v>
      </c>
      <c r="F26" s="17">
        <v>1.1394927891642079</v>
      </c>
      <c r="G26" s="17">
        <v>1.086571533389838</v>
      </c>
      <c r="H26" s="17">
        <v>0.99144568106475461</v>
      </c>
      <c r="I26" s="17">
        <v>0.95391197888449097</v>
      </c>
      <c r="J26" s="17">
        <v>0.94997918972808548</v>
      </c>
      <c r="K26" s="17">
        <v>0.9561611284741437</v>
      </c>
      <c r="L26" s="17">
        <v>0.96100257019688717</v>
      </c>
      <c r="M26" s="17">
        <v>1.064014931336045</v>
      </c>
      <c r="N26" s="17">
        <v>1.05470599468046</v>
      </c>
      <c r="O26" s="17">
        <v>1.117873582284745</v>
      </c>
      <c r="P26" s="17">
        <v>1.097785365838374</v>
      </c>
      <c r="Q26" s="17">
        <v>1.1029400100953499</v>
      </c>
      <c r="R26" s="17">
        <v>1.1017254725315671</v>
      </c>
      <c r="S26" s="17">
        <v>1.0934890968661839</v>
      </c>
      <c r="T26" s="17">
        <v>1.096959229794412</v>
      </c>
      <c r="U26" s="17">
        <v>1.0523637845397511</v>
      </c>
      <c r="V26" s="17">
        <v>1.0719376282226301</v>
      </c>
      <c r="W26" s="17">
        <v>1.0610009696910989</v>
      </c>
      <c r="X26" s="17">
        <v>1.028038838043883</v>
      </c>
      <c r="Y26" s="17">
        <v>1.0481934277351159</v>
      </c>
      <c r="Z26" s="17">
        <v>1.0152357532162879</v>
      </c>
    </row>
    <row r="27" spans="1:26" x14ac:dyDescent="0.25">
      <c r="A27" s="14" t="s">
        <v>72</v>
      </c>
      <c r="B27" s="16">
        <v>24966.13973533333</v>
      </c>
      <c r="C27" s="16">
        <v>27394.814524000001</v>
      </c>
      <c r="D27" s="16">
        <v>47259.535255833332</v>
      </c>
      <c r="E27" s="16">
        <v>50483.831135916662</v>
      </c>
      <c r="F27" s="16">
        <v>50090.871850416668</v>
      </c>
      <c r="G27" s="16">
        <v>48514.164522583327</v>
      </c>
      <c r="H27" s="16">
        <v>47059.134159583336</v>
      </c>
      <c r="I27" s="16">
        <v>46031.116902333342</v>
      </c>
      <c r="J27" s="16">
        <v>45021.455309333338</v>
      </c>
      <c r="K27" s="16">
        <v>43397.023975916672</v>
      </c>
      <c r="L27" s="16">
        <v>44360.481492416657</v>
      </c>
      <c r="M27" s="16">
        <v>44657.028664749989</v>
      </c>
      <c r="N27" s="16">
        <v>44023.12189266667</v>
      </c>
      <c r="O27" s="16">
        <v>45164.54533991668</v>
      </c>
      <c r="P27" s="16">
        <v>45071.087492416671</v>
      </c>
      <c r="Q27" s="16">
        <v>45535.003906916667</v>
      </c>
      <c r="R27" s="16">
        <v>43871.286871333337</v>
      </c>
      <c r="S27" s="16">
        <v>44176.112061500004</v>
      </c>
      <c r="T27" s="16">
        <v>42649.764842166667</v>
      </c>
      <c r="U27" s="16">
        <v>42945.823748000003</v>
      </c>
      <c r="V27" s="16">
        <v>42043.263881583327</v>
      </c>
      <c r="W27" s="16">
        <v>39882.424866000001</v>
      </c>
      <c r="X27" s="16">
        <v>36954.106924416657</v>
      </c>
      <c r="Y27" s="16">
        <v>38112.425425416674</v>
      </c>
      <c r="Z27" s="16">
        <v>38284.398047916671</v>
      </c>
    </row>
    <row r="28" spans="1:26" x14ac:dyDescent="0.25">
      <c r="A28" s="14" t="s">
        <v>73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4" t="s">
        <v>74</v>
      </c>
      <c r="B29" s="16">
        <v>24966.13973533333</v>
      </c>
      <c r="C29" s="16">
        <v>27394.814524000001</v>
      </c>
      <c r="D29" s="16">
        <v>47259.535255833332</v>
      </c>
      <c r="E29" s="16">
        <v>50483.831135916662</v>
      </c>
      <c r="F29" s="16">
        <v>50090.871850416668</v>
      </c>
      <c r="G29" s="16">
        <v>48514.164522583327</v>
      </c>
      <c r="H29" s="16">
        <v>47059.134159583336</v>
      </c>
      <c r="I29" s="16">
        <v>46031.116902333342</v>
      </c>
      <c r="J29" s="16">
        <v>45021.455309333338</v>
      </c>
      <c r="K29" s="16">
        <v>43397.023975916672</v>
      </c>
      <c r="L29" s="16">
        <v>44360.481492416657</v>
      </c>
      <c r="M29" s="16">
        <v>44657.028664749989</v>
      </c>
      <c r="N29" s="16">
        <v>44023.12189266667</v>
      </c>
      <c r="O29" s="16">
        <v>45164.54533991668</v>
      </c>
      <c r="P29" s="16">
        <v>45071.087492416671</v>
      </c>
      <c r="Q29" s="16">
        <v>45535.003906916667</v>
      </c>
      <c r="R29" s="16">
        <v>43871.286871333337</v>
      </c>
      <c r="S29" s="16">
        <v>44176.112061500004</v>
      </c>
      <c r="T29" s="16">
        <v>42649.764842166667</v>
      </c>
      <c r="U29" s="16">
        <v>42945.823748000003</v>
      </c>
      <c r="V29" s="16">
        <v>42043.263881583327</v>
      </c>
      <c r="W29" s="16">
        <v>39882.424866000001</v>
      </c>
      <c r="X29" s="16">
        <v>36954.106924416657</v>
      </c>
      <c r="Y29" s="16">
        <v>38112.425425416674</v>
      </c>
      <c r="Z29" s="16">
        <v>38284.398047916671</v>
      </c>
    </row>
    <row r="30" spans="1:26" x14ac:dyDescent="0.25">
      <c r="A30" s="14" t="s">
        <v>75</v>
      </c>
      <c r="B30" s="16">
        <v>29139.635069333341</v>
      </c>
      <c r="C30" s="16">
        <v>31955.685391583331</v>
      </c>
      <c r="D30" s="16">
        <v>55208.305933333329</v>
      </c>
      <c r="E30" s="16">
        <v>58983.998612833333</v>
      </c>
      <c r="F30" s="16">
        <v>58534.681889916661</v>
      </c>
      <c r="G30" s="16">
        <v>56691.141442083317</v>
      </c>
      <c r="H30" s="16">
        <v>54980.822346583329</v>
      </c>
      <c r="I30" s="16">
        <v>53778.977095333343</v>
      </c>
      <c r="J30" s="16">
        <v>52598.763925750012</v>
      </c>
      <c r="K30" s="16">
        <v>50698.738742666668</v>
      </c>
      <c r="L30" s="16">
        <v>51827.560843833337</v>
      </c>
      <c r="M30" s="16">
        <v>52175.780823416673</v>
      </c>
      <c r="N30" s="16">
        <v>51435.303926749999</v>
      </c>
      <c r="O30" s="16">
        <v>52780.287995666673</v>
      </c>
      <c r="P30" s="16">
        <v>52663.169520916672</v>
      </c>
      <c r="Q30" s="16">
        <v>53207.15980833333</v>
      </c>
      <c r="R30" s="16">
        <v>51260.918018833327</v>
      </c>
      <c r="S30" s="16">
        <v>51627.437384999997</v>
      </c>
      <c r="T30" s="16">
        <v>49841.931960833339</v>
      </c>
      <c r="U30" s="16">
        <v>50178.883469416673</v>
      </c>
      <c r="V30" s="16">
        <v>49132.228502250007</v>
      </c>
      <c r="W30" s="16">
        <v>46595.362777000002</v>
      </c>
      <c r="X30" s="16">
        <v>43177.773905083333</v>
      </c>
      <c r="Y30" s="16">
        <v>44534.442589583341</v>
      </c>
      <c r="Z30" s="16">
        <v>44727.889673666672</v>
      </c>
    </row>
    <row r="31" spans="1:26" x14ac:dyDescent="0.25">
      <c r="A31" s="14" t="s">
        <v>76</v>
      </c>
      <c r="B31" s="15">
        <v>8349860.9451009994</v>
      </c>
      <c r="C31" s="15">
        <v>9776062.0485669989</v>
      </c>
      <c r="D31" s="15">
        <v>12804014.030867999</v>
      </c>
      <c r="E31" s="15">
        <v>13870577.939097</v>
      </c>
      <c r="F31" s="15">
        <v>13111186.129186001</v>
      </c>
      <c r="G31" s="15">
        <v>12513000.100745</v>
      </c>
      <c r="H31" s="15">
        <v>11768002.096036</v>
      </c>
      <c r="I31" s="15">
        <v>10729088.814897999</v>
      </c>
      <c r="J31" s="15">
        <v>10710418.827729</v>
      </c>
      <c r="K31" s="15">
        <v>10711018.392632</v>
      </c>
      <c r="L31" s="15">
        <v>10988795.079453999</v>
      </c>
      <c r="M31" s="15">
        <v>11176985.904361</v>
      </c>
      <c r="N31" s="15">
        <v>11454706.209086001</v>
      </c>
      <c r="O31" s="15">
        <v>11878293.037763</v>
      </c>
      <c r="P31" s="15">
        <v>11929486.119336</v>
      </c>
      <c r="Q31" s="15">
        <v>12183376.548156001</v>
      </c>
      <c r="R31" s="15">
        <v>12240789.245960999</v>
      </c>
      <c r="S31" s="15">
        <v>12117036.524173999</v>
      </c>
      <c r="T31" s="15">
        <v>12064527.876696</v>
      </c>
      <c r="U31" s="15">
        <v>12192104.757908</v>
      </c>
      <c r="V31" s="15">
        <v>12168782.675951</v>
      </c>
      <c r="W31" s="15">
        <v>11974263.440525001</v>
      </c>
      <c r="X31" s="15">
        <v>11985166.768112</v>
      </c>
      <c r="Y31" s="15">
        <v>11822017.717249</v>
      </c>
      <c r="Z31" s="15">
        <v>12295921.594892001</v>
      </c>
    </row>
    <row r="32" spans="1:26" x14ac:dyDescent="0.25">
      <c r="A32" s="14" t="s">
        <v>77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78</v>
      </c>
      <c r="B33" s="16">
        <v>637.41666666666663</v>
      </c>
      <c r="C33" s="16">
        <v>702.5</v>
      </c>
      <c r="D33" s="16">
        <v>1182.5</v>
      </c>
      <c r="E33" s="16">
        <v>1263.083333333333</v>
      </c>
      <c r="F33" s="16">
        <v>1255.5</v>
      </c>
      <c r="G33" s="16">
        <v>1217.333333333333</v>
      </c>
      <c r="H33" s="16">
        <v>1184.583333333333</v>
      </c>
      <c r="I33" s="16">
        <v>1162.75</v>
      </c>
      <c r="J33" s="16">
        <v>1133.916666666667</v>
      </c>
      <c r="K33" s="16">
        <v>1093.5</v>
      </c>
      <c r="L33" s="16">
        <v>1125.416666666667</v>
      </c>
      <c r="M33" s="16">
        <v>1132.666666666667</v>
      </c>
      <c r="N33" s="16">
        <v>1116.25</v>
      </c>
      <c r="O33" s="16">
        <v>1149.333333333333</v>
      </c>
      <c r="P33" s="16">
        <v>1147.666666666667</v>
      </c>
      <c r="Q33" s="16">
        <v>1160.5</v>
      </c>
      <c r="R33" s="16">
        <v>1125.166666666667</v>
      </c>
      <c r="S33" s="16">
        <v>1128.666666666667</v>
      </c>
      <c r="T33" s="16">
        <v>1094.666666666667</v>
      </c>
      <c r="U33" s="16">
        <v>1097.583333333333</v>
      </c>
      <c r="V33" s="16">
        <v>1077</v>
      </c>
      <c r="W33" s="16">
        <v>1021.333333333333</v>
      </c>
      <c r="X33" s="16">
        <v>937.58333333333337</v>
      </c>
      <c r="Y33" s="16">
        <v>967.83333333333337</v>
      </c>
      <c r="Z33" s="16">
        <v>983.41666666666663</v>
      </c>
    </row>
    <row r="34" spans="1:26" x14ac:dyDescent="0.25">
      <c r="A34" s="14" t="s">
        <v>79</v>
      </c>
      <c r="B34" s="16">
        <v>6946</v>
      </c>
      <c r="C34" s="16">
        <v>6548</v>
      </c>
      <c r="D34" s="16">
        <v>3443</v>
      </c>
      <c r="E34" s="16">
        <v>6667.333333333333</v>
      </c>
      <c r="F34" s="16">
        <v>6597.166666666667</v>
      </c>
      <c r="G34" s="16">
        <v>6636.166666666667</v>
      </c>
      <c r="H34" s="16">
        <v>6627.666666666667</v>
      </c>
      <c r="I34" s="16">
        <v>6572.5</v>
      </c>
      <c r="J34" s="16">
        <v>6678.083333333333</v>
      </c>
      <c r="K34" s="16">
        <v>6708.25</v>
      </c>
      <c r="L34" s="16">
        <v>6669</v>
      </c>
      <c r="M34" s="16">
        <v>6605.416666666667</v>
      </c>
      <c r="N34" s="16">
        <v>6696.583333333333</v>
      </c>
      <c r="O34" s="16">
        <v>6544.916666666667</v>
      </c>
      <c r="P34" s="16">
        <v>6663.5</v>
      </c>
      <c r="Q34" s="16">
        <v>6603.25</v>
      </c>
      <c r="R34" s="16">
        <v>6613</v>
      </c>
      <c r="S34" s="16">
        <v>6571.333333333333</v>
      </c>
      <c r="T34" s="16">
        <v>6573.083333333333</v>
      </c>
      <c r="U34" s="16">
        <v>6744.75</v>
      </c>
      <c r="V34" s="16">
        <v>6706.833333333333</v>
      </c>
      <c r="W34" s="16">
        <v>6723.583333333333</v>
      </c>
      <c r="X34" s="16">
        <v>6830</v>
      </c>
      <c r="Y34" s="16">
        <v>6794.583333333333</v>
      </c>
      <c r="Z34" s="16">
        <v>6832</v>
      </c>
    </row>
    <row r="35" spans="1:26" x14ac:dyDescent="0.25">
      <c r="A35" s="14" t="s">
        <v>80</v>
      </c>
      <c r="B35" s="16">
        <v>1176.583333333333</v>
      </c>
      <c r="C35" s="16">
        <v>1533.5</v>
      </c>
      <c r="D35" s="16">
        <v>4134.5</v>
      </c>
      <c r="E35" s="16">
        <v>829.58333333333337</v>
      </c>
      <c r="F35" s="16">
        <v>907.33333333333337</v>
      </c>
      <c r="G35" s="16">
        <v>930.5</v>
      </c>
      <c r="H35" s="16">
        <v>947.75</v>
      </c>
      <c r="I35" s="16">
        <v>1024.75</v>
      </c>
      <c r="J35" s="16">
        <v>948</v>
      </c>
      <c r="K35" s="16">
        <v>982.25</v>
      </c>
      <c r="L35" s="16">
        <v>965.58333333333337</v>
      </c>
      <c r="M35" s="16">
        <v>1021.916666666667</v>
      </c>
      <c r="N35" s="16">
        <v>947.16666666666663</v>
      </c>
      <c r="O35" s="16">
        <v>1089.75</v>
      </c>
      <c r="P35" s="16">
        <v>948.83333333333337</v>
      </c>
      <c r="Q35" s="16">
        <v>996.25</v>
      </c>
      <c r="R35" s="16">
        <v>1021.833333333333</v>
      </c>
      <c r="S35" s="16">
        <v>1084</v>
      </c>
      <c r="T35" s="16">
        <v>1092.25</v>
      </c>
      <c r="U35" s="16">
        <v>917.66666666666663</v>
      </c>
      <c r="V35" s="16">
        <v>976.16666666666663</v>
      </c>
      <c r="W35" s="16">
        <v>1039.083333333333</v>
      </c>
      <c r="X35" s="16">
        <v>992.41666666666663</v>
      </c>
      <c r="Y35" s="16">
        <v>997.58333333333337</v>
      </c>
      <c r="Z35" s="16">
        <v>944.58333333333337</v>
      </c>
    </row>
    <row r="36" spans="1:26" x14ac:dyDescent="0.25">
      <c r="A36" s="14" t="s">
        <v>81</v>
      </c>
      <c r="B36" s="16">
        <v>76.017050009046798</v>
      </c>
      <c r="C36" s="16">
        <v>82.050435878168642</v>
      </c>
      <c r="D36" s="16">
        <v>79.190873812690256</v>
      </c>
      <c r="E36" s="16">
        <v>80.070096060416674</v>
      </c>
      <c r="F36" s="16">
        <v>74.846909000000011</v>
      </c>
      <c r="G36" s="16">
        <v>72.595583090846986</v>
      </c>
      <c r="H36" s="16">
        <v>71.934872127739723</v>
      </c>
      <c r="I36" s="16">
        <v>68.652845474885851</v>
      </c>
      <c r="J36" s="16">
        <v>69.242659958323813</v>
      </c>
      <c r="K36" s="16">
        <v>68.762150130900878</v>
      </c>
      <c r="L36" s="16">
        <v>68.109717941019781</v>
      </c>
      <c r="M36" s="16">
        <v>65.991947257315431</v>
      </c>
      <c r="N36" s="16">
        <v>66.039421313651061</v>
      </c>
      <c r="O36" s="16">
        <v>64.448708974688827</v>
      </c>
      <c r="P36" s="16">
        <v>65.634105865677313</v>
      </c>
      <c r="Q36" s="16">
        <v>64.33163720143645</v>
      </c>
      <c r="R36" s="16">
        <v>62.399472639602358</v>
      </c>
      <c r="S36" s="16">
        <v>61.696186796267838</v>
      </c>
      <c r="T36" s="16">
        <v>60.707325440058987</v>
      </c>
      <c r="U36" s="16">
        <v>64.110863025637371</v>
      </c>
      <c r="V36" s="16">
        <v>64.602718225057075</v>
      </c>
      <c r="W36" s="16">
        <v>62.33613668486263</v>
      </c>
      <c r="X36" s="16">
        <v>65.675829468778559</v>
      </c>
      <c r="Y36" s="16">
        <v>64.935625276036916</v>
      </c>
      <c r="Z36" s="16">
        <v>64.825817492237448</v>
      </c>
    </row>
    <row r="37" spans="1:26" x14ac:dyDescent="0.25">
      <c r="A37" s="14" t="s">
        <v>82</v>
      </c>
      <c r="B37" s="18">
        <v>0.64206009712409695</v>
      </c>
      <c r="C37" s="18">
        <v>0.64553209268643319</v>
      </c>
      <c r="D37" s="18">
        <v>0.78628853851641378</v>
      </c>
      <c r="E37" s="18">
        <v>0.80632431497957602</v>
      </c>
      <c r="F37" s="18">
        <v>0.83181222534567656</v>
      </c>
      <c r="G37" s="18">
        <v>0.83625445044980828</v>
      </c>
      <c r="H37" s="18">
        <v>0.83840707990383201</v>
      </c>
      <c r="I37" s="18">
        <v>0.83733391442094351</v>
      </c>
      <c r="J37" s="18">
        <v>0.82709110927580076</v>
      </c>
      <c r="K37" s="18">
        <v>0.81720878889577642</v>
      </c>
      <c r="L37" s="18">
        <v>0.82860345239270039</v>
      </c>
      <c r="M37" s="18">
        <v>0.84656787811979839</v>
      </c>
      <c r="N37" s="18">
        <v>0.84058392348340571</v>
      </c>
      <c r="O37" s="18">
        <v>0.84243531546001116</v>
      </c>
      <c r="P37" s="18">
        <v>0.84654877060567746</v>
      </c>
      <c r="Q37" s="18">
        <v>0.86020619004412358</v>
      </c>
      <c r="R37" s="18">
        <v>0.84725839703142802</v>
      </c>
      <c r="S37" s="18">
        <v>0.86013447817509192</v>
      </c>
      <c r="T37" s="18">
        <v>0.84131758414237912</v>
      </c>
      <c r="U37" s="18">
        <v>0.84073154760679847</v>
      </c>
      <c r="V37" s="18">
        <v>0.83268346886742606</v>
      </c>
      <c r="W37" s="18">
        <v>0.83903190355445201</v>
      </c>
      <c r="X37" s="18">
        <v>0.79836380078075675</v>
      </c>
      <c r="Y37" s="18">
        <v>0.798679353265345</v>
      </c>
      <c r="Z37" s="18">
        <v>0.82571715433071724</v>
      </c>
    </row>
    <row r="38" spans="1:26" x14ac:dyDescent="0.25">
      <c r="A38" s="14" t="s">
        <v>83</v>
      </c>
      <c r="B38" s="18">
        <v>0.1208143074581431</v>
      </c>
      <c r="C38" s="18">
        <v>0.16666666666666671</v>
      </c>
      <c r="D38" s="18">
        <v>0.18570205479452051</v>
      </c>
      <c r="E38" s="18">
        <v>0.21313736681887371</v>
      </c>
      <c r="F38" s="18">
        <v>0.20592656012176561</v>
      </c>
      <c r="G38" s="18">
        <v>0.20838076806314509</v>
      </c>
      <c r="H38" s="18">
        <v>0.20463280060882799</v>
      </c>
      <c r="I38" s="18">
        <v>0.22102359208523589</v>
      </c>
      <c r="J38" s="18">
        <v>0.21699010654490111</v>
      </c>
      <c r="K38" s="18">
        <v>0.20062044626593811</v>
      </c>
      <c r="L38" s="18">
        <v>0.21410768645357689</v>
      </c>
      <c r="M38" s="18">
        <v>0.21612442922374431</v>
      </c>
      <c r="N38" s="18">
        <v>0.21176750380517501</v>
      </c>
      <c r="O38" s="18">
        <v>0.20883614146933821</v>
      </c>
      <c r="P38" s="18">
        <v>0.22299277016742769</v>
      </c>
      <c r="Q38" s="18">
        <v>0.21319444444444441</v>
      </c>
      <c r="R38" s="18">
        <v>0.21015981735159819</v>
      </c>
      <c r="S38" s="18">
        <v>0.21076199149969641</v>
      </c>
      <c r="T38" s="18">
        <v>0.2040810502283105</v>
      </c>
      <c r="U38" s="18">
        <v>0.2196156773211568</v>
      </c>
      <c r="V38" s="18">
        <v>0.22618911719939119</v>
      </c>
      <c r="W38" s="18">
        <v>0.21957536429872501</v>
      </c>
      <c r="X38" s="18">
        <v>0.23190639269406391</v>
      </c>
      <c r="Y38" s="18">
        <v>0.22586567732115681</v>
      </c>
      <c r="Z38" s="18">
        <v>0.24724124809741249</v>
      </c>
    </row>
    <row r="39" spans="1:26" x14ac:dyDescent="0.25">
      <c r="A39" s="14" t="s">
        <v>84</v>
      </c>
      <c r="B39" s="16">
        <v>289.83333333333331</v>
      </c>
      <c r="C39" s="16">
        <v>319.25</v>
      </c>
      <c r="D39" s="16">
        <v>548.33333333333337</v>
      </c>
      <c r="E39" s="16">
        <v>586.25</v>
      </c>
      <c r="F39" s="16">
        <v>580.08333333333337</v>
      </c>
      <c r="G39" s="16">
        <v>564.41666666666663</v>
      </c>
      <c r="H39" s="16">
        <v>550.91666666666663</v>
      </c>
      <c r="I39" s="16">
        <v>538.83333333333337</v>
      </c>
      <c r="J39" s="16">
        <v>528.5</v>
      </c>
      <c r="K39" s="16">
        <v>505.58333333333331</v>
      </c>
      <c r="L39" s="16">
        <v>524</v>
      </c>
      <c r="M39" s="16">
        <v>531.41666666666663</v>
      </c>
      <c r="N39" s="16">
        <v>522.75</v>
      </c>
      <c r="O39" s="16">
        <v>532.83333333333337</v>
      </c>
      <c r="P39" s="16">
        <v>539.16666666666663</v>
      </c>
      <c r="Q39" s="16">
        <v>541.83333333333337</v>
      </c>
      <c r="R39" s="16">
        <v>528</v>
      </c>
      <c r="S39" s="16">
        <v>527.5</v>
      </c>
      <c r="T39" s="16">
        <v>510.08333333333331</v>
      </c>
      <c r="U39" s="16">
        <v>509.33333333333331</v>
      </c>
      <c r="V39" s="16">
        <v>500.5</v>
      </c>
      <c r="W39" s="16">
        <v>469.41666666666669</v>
      </c>
      <c r="X39" s="16">
        <v>428.25</v>
      </c>
      <c r="Y39" s="16">
        <v>446.66666666666669</v>
      </c>
      <c r="Z39" s="16">
        <v>455.5</v>
      </c>
    </row>
    <row r="40" spans="1:26" x14ac:dyDescent="0.25">
      <c r="A40" s="14" t="s">
        <v>85</v>
      </c>
      <c r="B40" s="16">
        <v>347.58333333333331</v>
      </c>
      <c r="C40" s="16">
        <v>383.25</v>
      </c>
      <c r="D40" s="16">
        <v>634.16666666666663</v>
      </c>
      <c r="E40" s="16">
        <v>676.83333333333337</v>
      </c>
      <c r="F40" s="16">
        <v>675.41666666666663</v>
      </c>
      <c r="G40" s="16">
        <v>652.91666666666663</v>
      </c>
      <c r="H40" s="16">
        <v>633.66666666666663</v>
      </c>
      <c r="I40" s="16">
        <v>623.91666666666663</v>
      </c>
      <c r="J40" s="16">
        <v>605.41666666666663</v>
      </c>
      <c r="K40" s="16">
        <v>587.91666666666663</v>
      </c>
      <c r="L40" s="16">
        <v>601.41666666666663</v>
      </c>
      <c r="M40" s="16">
        <v>601.25</v>
      </c>
      <c r="N40" s="16">
        <v>593.5</v>
      </c>
      <c r="O40" s="16">
        <v>616.5</v>
      </c>
      <c r="P40" s="16">
        <v>608.5</v>
      </c>
      <c r="Q40" s="16">
        <v>618.66666666666663</v>
      </c>
      <c r="R40" s="16">
        <v>597.16666666666663</v>
      </c>
      <c r="S40" s="16">
        <v>601.16666666666663</v>
      </c>
      <c r="T40" s="16">
        <v>584.58333333333337</v>
      </c>
      <c r="U40" s="16">
        <v>588.25</v>
      </c>
      <c r="V40" s="16">
        <v>576.5</v>
      </c>
      <c r="W40" s="16">
        <v>551.91666666666663</v>
      </c>
      <c r="X40" s="16">
        <v>509.33333333333331</v>
      </c>
      <c r="Y40" s="16">
        <v>521.16666666666663</v>
      </c>
      <c r="Z40" s="16">
        <v>527.91666666666663</v>
      </c>
    </row>
    <row r="41" spans="1:26" x14ac:dyDescent="0.25">
      <c r="A41" s="14" t="s">
        <v>86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 t="s">
        <v>87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4" t="s">
        <v>88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89</v>
      </c>
      <c r="B44" s="16">
        <v>6946</v>
      </c>
      <c r="C44" s="16">
        <v>6548</v>
      </c>
      <c r="D44" s="16">
        <v>3443</v>
      </c>
      <c r="E44" s="16">
        <v>6667.333333333333</v>
      </c>
      <c r="F44" s="16">
        <v>6597.166666666667</v>
      </c>
      <c r="G44" s="16">
        <v>6636.166666666667</v>
      </c>
      <c r="H44" s="16">
        <v>6627.666666666667</v>
      </c>
      <c r="I44" s="16">
        <v>6572.5</v>
      </c>
      <c r="J44" s="16">
        <v>6678.083333333333</v>
      </c>
      <c r="K44" s="16">
        <v>6708.25</v>
      </c>
      <c r="L44" s="16">
        <v>6669</v>
      </c>
      <c r="M44" s="16">
        <v>6605.416666666667</v>
      </c>
      <c r="N44" s="16">
        <v>6696.583333333333</v>
      </c>
      <c r="O44" s="16">
        <v>6544.916666666667</v>
      </c>
      <c r="P44" s="16">
        <v>6663.5</v>
      </c>
      <c r="Q44" s="16">
        <v>6603.25</v>
      </c>
      <c r="R44" s="16">
        <v>6613</v>
      </c>
      <c r="S44" s="16">
        <v>6571.333333333333</v>
      </c>
      <c r="T44" s="16">
        <v>6573.083333333333</v>
      </c>
      <c r="U44" s="16">
        <v>6744.75</v>
      </c>
      <c r="V44" s="16">
        <v>6706.833333333333</v>
      </c>
      <c r="W44" s="16">
        <v>6723.583333333333</v>
      </c>
      <c r="X44" s="16">
        <v>6830</v>
      </c>
      <c r="Y44" s="16">
        <v>6794.583333333333</v>
      </c>
      <c r="Z44" s="16">
        <v>6832</v>
      </c>
    </row>
    <row r="45" spans="1:26" x14ac:dyDescent="0.25">
      <c r="A45" s="14" t="s">
        <v>90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91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4" t="s">
        <v>92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4" t="s">
        <v>93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94</v>
      </c>
      <c r="B49" s="17">
        <v>19.614513698630141</v>
      </c>
      <c r="C49" s="17">
        <v>13.362560336976321</v>
      </c>
      <c r="D49" s="17">
        <v>2.8731541095890401</v>
      </c>
      <c r="E49" s="17">
        <v>1.1545844748858449</v>
      </c>
      <c r="F49" s="17">
        <v>1.068971461187215</v>
      </c>
      <c r="G49" s="17">
        <v>1.013759107468124</v>
      </c>
      <c r="H49" s="17">
        <v>0.93070433789954354</v>
      </c>
      <c r="I49" s="17">
        <v>0.87418150684931495</v>
      </c>
      <c r="J49" s="17">
        <v>0.87956050228310501</v>
      </c>
      <c r="K49" s="17">
        <v>0.89128756830601086</v>
      </c>
      <c r="L49" s="17">
        <v>0.88559246575342476</v>
      </c>
      <c r="M49" s="17">
        <v>0.95473059360730594</v>
      </c>
      <c r="N49" s="17">
        <v>0.95928767123287673</v>
      </c>
      <c r="O49" s="17">
        <v>1.026450364298725</v>
      </c>
      <c r="P49" s="17">
        <v>1.006183789954338</v>
      </c>
      <c r="Q49" s="17">
        <v>1.003470319634703</v>
      </c>
      <c r="R49" s="17">
        <v>1.00290296803653</v>
      </c>
      <c r="S49" s="17">
        <v>0.99668715846994527</v>
      </c>
      <c r="T49" s="17">
        <v>0.98673630136986312</v>
      </c>
      <c r="U49" s="17">
        <v>0.98728538812785371</v>
      </c>
      <c r="V49" s="17">
        <v>0.98446461187214607</v>
      </c>
      <c r="W49" s="17">
        <v>0.97044854280510029</v>
      </c>
      <c r="X49" s="17">
        <v>0.97003652968036536</v>
      </c>
      <c r="Y49" s="17">
        <v>0.97003652968036536</v>
      </c>
      <c r="Z49" s="17">
        <v>0.97003652968036536</v>
      </c>
    </row>
    <row r="50" spans="1:26" x14ac:dyDescent="0.25">
      <c r="A50" s="14" t="s">
        <v>95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96</v>
      </c>
      <c r="B51" s="17">
        <v>47.493876902587523</v>
      </c>
      <c r="C51" s="17">
        <v>40.509845931997567</v>
      </c>
      <c r="D51" s="17">
        <v>38.954860635464229</v>
      </c>
      <c r="E51" s="17">
        <v>41.019320776255711</v>
      </c>
      <c r="F51" s="17">
        <v>41.991294996194817</v>
      </c>
      <c r="G51" s="17">
        <v>43.155727648755317</v>
      </c>
      <c r="H51" s="17">
        <v>43.415771594368351</v>
      </c>
      <c r="I51" s="17">
        <v>44.85311957762557</v>
      </c>
      <c r="J51" s="17">
        <v>45.099012176560123</v>
      </c>
      <c r="K51" s="17">
        <v>44.714690725561631</v>
      </c>
      <c r="L51" s="17">
        <v>46.1452250761035</v>
      </c>
      <c r="M51" s="17">
        <v>45.745834094368341</v>
      </c>
      <c r="N51" s="17">
        <v>45.265495243531198</v>
      </c>
      <c r="O51" s="17">
        <v>45.716650443989067</v>
      </c>
      <c r="P51" s="17">
        <v>45.489753805175027</v>
      </c>
      <c r="Q51" s="17">
        <v>45.780153824200923</v>
      </c>
      <c r="R51" s="17">
        <v>44.226023972602754</v>
      </c>
      <c r="S51" s="17">
        <v>43.875907141772913</v>
      </c>
      <c r="T51" s="17">
        <v>41.428636510654478</v>
      </c>
      <c r="U51" s="17">
        <v>38.406017503805167</v>
      </c>
      <c r="V51" s="17">
        <v>37.377710521308977</v>
      </c>
      <c r="W51" s="17">
        <v>34.837803107923499</v>
      </c>
      <c r="X51" s="17">
        <v>32.202340182648413</v>
      </c>
      <c r="Y51" s="17">
        <v>32.281227454337902</v>
      </c>
      <c r="Z51" s="17">
        <v>32.274194824961953</v>
      </c>
    </row>
    <row r="52" spans="1:26" x14ac:dyDescent="0.25">
      <c r="A52" s="14" t="s">
        <v>97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98</v>
      </c>
      <c r="B53" s="15"/>
      <c r="C53" s="15"/>
      <c r="D53" s="15"/>
      <c r="E53" s="17">
        <v>1.3182183219178081</v>
      </c>
      <c r="F53" s="17">
        <v>1.2515959855403349</v>
      </c>
      <c r="G53" s="17">
        <v>1.188437310261081</v>
      </c>
      <c r="H53" s="17">
        <v>0.99029680365296813</v>
      </c>
      <c r="I53" s="17">
        <v>1.058910768645358</v>
      </c>
      <c r="J53" s="17">
        <v>1.122911434550989</v>
      </c>
      <c r="K53" s="17">
        <v>1.0312556921675771</v>
      </c>
      <c r="L53" s="17">
        <v>0.95704661339421615</v>
      </c>
      <c r="M53" s="17">
        <v>1.146879661339421</v>
      </c>
      <c r="N53" s="17">
        <v>1.145842465753425</v>
      </c>
      <c r="O53" s="17">
        <v>1.2873330297510619</v>
      </c>
      <c r="P53" s="17">
        <v>1.1971921613394221</v>
      </c>
      <c r="Q53" s="17">
        <v>1.2410665905631659</v>
      </c>
      <c r="R53" s="17">
        <v>1.1805885654490109</v>
      </c>
      <c r="S53" s="17">
        <v>1.3232988008500299</v>
      </c>
      <c r="T53" s="17">
        <v>1.2195303462709279</v>
      </c>
      <c r="U53" s="17">
        <v>1.254435882800609</v>
      </c>
      <c r="V53" s="17">
        <v>1.2412584665144599</v>
      </c>
      <c r="W53" s="17">
        <v>1.2522939435336971</v>
      </c>
      <c r="X53" s="17">
        <v>1.2824358828006091</v>
      </c>
      <c r="Y53" s="17">
        <v>1.2824358828006091</v>
      </c>
      <c r="Z53" s="17">
        <v>1.2824358828006091</v>
      </c>
    </row>
    <row r="54" spans="1:26" x14ac:dyDescent="0.25">
      <c r="A54" s="14" t="s">
        <v>99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100</v>
      </c>
      <c r="B55" s="17">
        <v>87.481891595804129</v>
      </c>
      <c r="C55" s="17">
        <v>93.026379120023179</v>
      </c>
      <c r="D55" s="17">
        <v>97.402965400217482</v>
      </c>
      <c r="E55" s="17">
        <v>101.7552511536224</v>
      </c>
      <c r="F55" s="17">
        <v>98.62659132541296</v>
      </c>
      <c r="G55" s="17">
        <v>97.456388370518468</v>
      </c>
      <c r="H55" s="17">
        <v>94.518017372927673</v>
      </c>
      <c r="I55" s="17">
        <v>88.854795413726933</v>
      </c>
      <c r="J55" s="17">
        <v>89.206696483883718</v>
      </c>
      <c r="K55" s="17">
        <v>89.101286483158916</v>
      </c>
      <c r="L55" s="17">
        <v>90.071018557325829</v>
      </c>
      <c r="M55" s="17">
        <v>92.124830559234439</v>
      </c>
      <c r="N55" s="17">
        <v>94.030720681226086</v>
      </c>
      <c r="O55" s="17">
        <v>94.97302521619369</v>
      </c>
      <c r="P55" s="17">
        <v>96.113969994312001</v>
      </c>
      <c r="Q55" s="17">
        <v>97.437556365692657</v>
      </c>
      <c r="R55" s="17">
        <v>98.722291976285277</v>
      </c>
      <c r="S55" s="17">
        <v>97.056982628416975</v>
      </c>
      <c r="T55" s="17">
        <v>97.271526763469694</v>
      </c>
      <c r="U55" s="17">
        <v>98.646177762416485</v>
      </c>
      <c r="V55" s="17">
        <v>98.380986636551199</v>
      </c>
      <c r="W55" s="17">
        <v>98.699492141892875</v>
      </c>
      <c r="X55" s="17">
        <v>99.506597371907787</v>
      </c>
      <c r="Y55" s="17">
        <v>98.833603281828672</v>
      </c>
      <c r="Z55" s="17">
        <v>101.0387486611924</v>
      </c>
    </row>
    <row r="56" spans="1:26" x14ac:dyDescent="0.25">
      <c r="A56" s="14" t="s">
        <v>101</v>
      </c>
      <c r="B56" s="15">
        <v>125479.7508333333</v>
      </c>
      <c r="C56" s="15">
        <v>129578.3866666667</v>
      </c>
      <c r="D56" s="15">
        <v>141988.5</v>
      </c>
      <c r="E56" s="15">
        <v>153555.6583333333</v>
      </c>
      <c r="F56" s="15">
        <v>146100.2908333333</v>
      </c>
      <c r="G56" s="15">
        <v>138038.92916666661</v>
      </c>
      <c r="H56" s="15">
        <v>131456.35999999999</v>
      </c>
      <c r="I56" s="15">
        <v>123958.56</v>
      </c>
      <c r="J56" s="15">
        <v>120425.19</v>
      </c>
      <c r="K56" s="15">
        <v>122492.7525</v>
      </c>
      <c r="L56" s="15">
        <v>128104.6483333333</v>
      </c>
      <c r="M56" s="15">
        <v>127554.33500000001</v>
      </c>
      <c r="N56" s="15">
        <v>131772.63750000001</v>
      </c>
      <c r="O56" s="15">
        <v>137493.62666666659</v>
      </c>
      <c r="P56" s="15">
        <v>138738.04250000001</v>
      </c>
      <c r="Q56" s="15">
        <v>140943.9966666667</v>
      </c>
      <c r="R56" s="15">
        <v>141600.14499999999</v>
      </c>
      <c r="S56" s="15">
        <v>140167.63750000001</v>
      </c>
      <c r="T56" s="15">
        <v>139789.405</v>
      </c>
      <c r="U56" s="15">
        <v>140510.0916666667</v>
      </c>
      <c r="V56" s="15">
        <v>139710.08333333331</v>
      </c>
      <c r="W56" s="15">
        <v>140109.3775</v>
      </c>
      <c r="X56" s="15">
        <v>138856.61083333331</v>
      </c>
      <c r="Y56" s="15">
        <v>136290.42000000001</v>
      </c>
      <c r="Z56" s="15">
        <v>143016.71333333329</v>
      </c>
    </row>
    <row r="57" spans="1:26" x14ac:dyDescent="0.25">
      <c r="A57" s="14" t="s">
        <v>102</v>
      </c>
      <c r="B57" s="16">
        <v>2342</v>
      </c>
      <c r="C57" s="16">
        <v>3975</v>
      </c>
      <c r="D57" s="16">
        <v>4721</v>
      </c>
      <c r="E57" s="16">
        <v>5096</v>
      </c>
      <c r="F57" s="16">
        <v>6224</v>
      </c>
      <c r="G57" s="16">
        <v>4093</v>
      </c>
      <c r="H57" s="16">
        <v>4305</v>
      </c>
      <c r="I57" s="16">
        <v>2315</v>
      </c>
      <c r="J57" s="16">
        <v>2955</v>
      </c>
      <c r="K57" s="16">
        <v>2421</v>
      </c>
      <c r="L57" s="16">
        <v>2704</v>
      </c>
      <c r="M57" s="16">
        <v>2598</v>
      </c>
      <c r="N57" s="16">
        <v>3148</v>
      </c>
      <c r="O57" s="16">
        <v>3101</v>
      </c>
      <c r="P57" s="16">
        <v>3769</v>
      </c>
      <c r="Q57" s="16">
        <v>5087</v>
      </c>
      <c r="R57" s="16">
        <v>5213</v>
      </c>
      <c r="S57" s="16">
        <v>5162</v>
      </c>
      <c r="T57" s="16">
        <v>5819</v>
      </c>
      <c r="U57" s="16">
        <v>8049</v>
      </c>
      <c r="V57" s="16">
        <v>9727</v>
      </c>
      <c r="W57" s="16">
        <v>8458</v>
      </c>
      <c r="X57" s="16">
        <v>9939</v>
      </c>
      <c r="Y57" s="16">
        <v>10590</v>
      </c>
      <c r="Z57" s="16">
        <v>13773</v>
      </c>
    </row>
    <row r="58" spans="1:26" x14ac:dyDescent="0.25">
      <c r="A58" s="14" t="s">
        <v>103</v>
      </c>
      <c r="B58" s="16">
        <v>4855</v>
      </c>
      <c r="C58" s="16">
        <v>4380</v>
      </c>
      <c r="D58" s="16">
        <v>4596</v>
      </c>
      <c r="E58" s="16">
        <v>4966</v>
      </c>
      <c r="F58" s="16">
        <v>4875</v>
      </c>
      <c r="G58" s="16">
        <v>4557</v>
      </c>
      <c r="H58" s="16">
        <v>4569</v>
      </c>
      <c r="I58" s="16">
        <v>4793</v>
      </c>
      <c r="J58" s="16">
        <v>4363</v>
      </c>
      <c r="K58" s="16">
        <v>4555</v>
      </c>
      <c r="L58" s="16">
        <v>4838</v>
      </c>
      <c r="M58" s="16">
        <v>4635</v>
      </c>
      <c r="N58" s="16">
        <v>4712</v>
      </c>
      <c r="O58" s="16">
        <v>5026</v>
      </c>
      <c r="P58" s="16">
        <v>4953</v>
      </c>
      <c r="Q58" s="16">
        <v>4956</v>
      </c>
      <c r="R58" s="16">
        <v>4862</v>
      </c>
      <c r="S58" s="16">
        <v>4831</v>
      </c>
      <c r="T58" s="16">
        <v>4732</v>
      </c>
      <c r="U58" s="16">
        <v>4570</v>
      </c>
      <c r="V58" s="16">
        <v>4419</v>
      </c>
      <c r="W58" s="16">
        <v>4424</v>
      </c>
      <c r="X58" s="16">
        <v>4166</v>
      </c>
      <c r="Y58" s="16">
        <v>4152</v>
      </c>
      <c r="Z58" s="16">
        <v>4152</v>
      </c>
    </row>
    <row r="59" spans="1:26" x14ac:dyDescent="0.25">
      <c r="A59" s="14" t="s">
        <v>104</v>
      </c>
      <c r="B59" s="16">
        <v>1854</v>
      </c>
      <c r="C59" s="16">
        <v>1996</v>
      </c>
      <c r="D59" s="16">
        <v>2249</v>
      </c>
      <c r="E59" s="16">
        <v>2437</v>
      </c>
      <c r="F59" s="16">
        <v>2219</v>
      </c>
      <c r="G59" s="16">
        <v>2050</v>
      </c>
      <c r="H59" s="16">
        <v>1898</v>
      </c>
      <c r="I59" s="16">
        <v>1732</v>
      </c>
      <c r="J59" s="16">
        <v>1731</v>
      </c>
      <c r="K59" s="16">
        <v>1755</v>
      </c>
      <c r="L59" s="16">
        <v>1845</v>
      </c>
      <c r="M59" s="16">
        <v>1826</v>
      </c>
      <c r="N59" s="16">
        <v>1891</v>
      </c>
      <c r="O59" s="16">
        <v>1987</v>
      </c>
      <c r="P59" s="16">
        <v>1969</v>
      </c>
      <c r="Q59" s="16">
        <v>2011</v>
      </c>
      <c r="R59" s="16">
        <v>2030</v>
      </c>
      <c r="S59" s="16">
        <v>2103</v>
      </c>
      <c r="T59" s="16">
        <v>2081</v>
      </c>
      <c r="U59" s="16">
        <v>2086</v>
      </c>
      <c r="V59" s="16">
        <v>2112</v>
      </c>
      <c r="W59" s="16">
        <v>2063</v>
      </c>
      <c r="X59" s="16">
        <v>2039</v>
      </c>
      <c r="Y59" s="16">
        <v>2003</v>
      </c>
      <c r="Z59" s="16">
        <v>2151</v>
      </c>
    </row>
    <row r="60" spans="1:26" x14ac:dyDescent="0.25">
      <c r="A60" s="14" t="s">
        <v>105</v>
      </c>
      <c r="B60" s="16">
        <v>888</v>
      </c>
      <c r="C60" s="16">
        <v>966</v>
      </c>
      <c r="D60" s="16">
        <v>1074</v>
      </c>
      <c r="E60" s="16">
        <v>1214</v>
      </c>
      <c r="F60" s="16">
        <v>1096</v>
      </c>
      <c r="G60" s="16">
        <v>1074</v>
      </c>
      <c r="H60" s="16">
        <v>1003</v>
      </c>
      <c r="I60" s="16">
        <v>858</v>
      </c>
      <c r="J60" s="16">
        <v>903</v>
      </c>
      <c r="K60" s="16">
        <v>902</v>
      </c>
      <c r="L60" s="16">
        <v>923</v>
      </c>
      <c r="M60" s="16">
        <v>951</v>
      </c>
      <c r="N60" s="16">
        <v>985</v>
      </c>
      <c r="O60" s="16">
        <v>1008</v>
      </c>
      <c r="P60" s="16">
        <v>1046</v>
      </c>
      <c r="Q60" s="16">
        <v>1058</v>
      </c>
      <c r="R60" s="16">
        <v>1075</v>
      </c>
      <c r="S60" s="16">
        <v>1054</v>
      </c>
      <c r="T60" s="16">
        <v>1064</v>
      </c>
      <c r="U60" s="16">
        <v>1064</v>
      </c>
      <c r="V60" s="16">
        <v>1067</v>
      </c>
      <c r="W60" s="16">
        <v>1057</v>
      </c>
      <c r="X60" s="16">
        <v>1071</v>
      </c>
      <c r="Y60" s="16">
        <v>1072</v>
      </c>
      <c r="Z60" s="16">
        <v>1097</v>
      </c>
    </row>
  </sheetData>
  <conditionalFormatting sqref="A14:Z14">
    <cfRule type="expression" dxfId="93" priority="6">
      <formula>TRUE</formula>
    </cfRule>
  </conditionalFormatting>
  <conditionalFormatting sqref="A16:Z16">
    <cfRule type="expression" dxfId="92" priority="9">
      <formula>TRUE</formula>
    </cfRule>
  </conditionalFormatting>
  <conditionalFormatting sqref="A17:Z20">
    <cfRule type="notContainsBlanks" dxfId="91" priority="1">
      <formula>LEN(TRIM(A17))&gt;0</formula>
    </cfRule>
  </conditionalFormatting>
  <conditionalFormatting sqref="A20:Z20">
    <cfRule type="expression" dxfId="90" priority="12">
      <formula>TRUE</formula>
    </cfRule>
  </conditionalFormatting>
  <conditionalFormatting sqref="A26:Z26">
    <cfRule type="expression" dxfId="89" priority="15">
      <formula>TRUE</formula>
    </cfRule>
  </conditionalFormatting>
  <conditionalFormatting sqref="A30:Z30">
    <cfRule type="expression" dxfId="88" priority="18">
      <formula>TRUE</formula>
    </cfRule>
  </conditionalFormatting>
  <conditionalFormatting sqref="A32:Z32">
    <cfRule type="expression" dxfId="87" priority="21">
      <formula>TRUE</formula>
    </cfRule>
  </conditionalFormatting>
  <conditionalFormatting sqref="A35:Z35">
    <cfRule type="expression" dxfId="86" priority="24">
      <formula>TRUE</formula>
    </cfRule>
  </conditionalFormatting>
  <conditionalFormatting sqref="A38:Z38">
    <cfRule type="expression" dxfId="85" priority="27">
      <formula>TRUE</formula>
    </cfRule>
  </conditionalFormatting>
  <conditionalFormatting sqref="A45:Z45">
    <cfRule type="expression" dxfId="84" priority="30">
      <formula>TRUE</formula>
    </cfRule>
  </conditionalFormatting>
  <conditionalFormatting sqref="A55:Z55">
    <cfRule type="expression" dxfId="83" priority="33">
      <formula>TRUE</formula>
    </cfRule>
  </conditionalFormatting>
  <conditionalFormatting sqref="A60:Z60">
    <cfRule type="expression" dxfId="82" priority="36">
      <formula>TRUE</formula>
    </cfRule>
  </conditionalFormatting>
  <conditionalFormatting sqref="B14">
    <cfRule type="expression" dxfId="81" priority="4">
      <formula>TRUE</formula>
    </cfRule>
  </conditionalFormatting>
  <conditionalFormatting sqref="B16">
    <cfRule type="expression" dxfId="80" priority="7">
      <formula>TRUE</formula>
    </cfRule>
  </conditionalFormatting>
  <conditionalFormatting sqref="B1">
    <cfRule type="expression" dxfId="79" priority="2">
      <formula>TRUE</formula>
    </cfRule>
  </conditionalFormatting>
  <conditionalFormatting sqref="B20">
    <cfRule type="expression" dxfId="78" priority="10">
      <formula>TRUE</formula>
    </cfRule>
  </conditionalFormatting>
  <conditionalFormatting sqref="B26">
    <cfRule type="expression" dxfId="77" priority="13">
      <formula>TRUE</formula>
    </cfRule>
  </conditionalFormatting>
  <conditionalFormatting sqref="B1:B60">
    <cfRule type="expression" dxfId="76" priority="38">
      <formula>TRUE</formula>
    </cfRule>
  </conditionalFormatting>
  <conditionalFormatting sqref="B30">
    <cfRule type="expression" dxfId="75" priority="16">
      <formula>TRUE</formula>
    </cfRule>
  </conditionalFormatting>
  <conditionalFormatting sqref="B32">
    <cfRule type="expression" dxfId="74" priority="19">
      <formula>TRUE</formula>
    </cfRule>
  </conditionalFormatting>
  <conditionalFormatting sqref="B35">
    <cfRule type="expression" dxfId="73" priority="22">
      <formula>TRUE</formula>
    </cfRule>
  </conditionalFormatting>
  <conditionalFormatting sqref="B38">
    <cfRule type="expression" dxfId="72" priority="25">
      <formula>TRUE</formula>
    </cfRule>
  </conditionalFormatting>
  <conditionalFormatting sqref="B45">
    <cfRule type="expression" dxfId="71" priority="28">
      <formula>TRUE</formula>
    </cfRule>
  </conditionalFormatting>
  <conditionalFormatting sqref="B55">
    <cfRule type="expression" dxfId="70" priority="31">
      <formula>TRUE</formula>
    </cfRule>
  </conditionalFormatting>
  <conditionalFormatting sqref="B60">
    <cfRule type="expression" dxfId="69" priority="34">
      <formula>TRUE</formula>
    </cfRule>
  </conditionalFormatting>
  <conditionalFormatting sqref="Z14">
    <cfRule type="expression" dxfId="68" priority="5">
      <formula>TRUE</formula>
    </cfRule>
  </conditionalFormatting>
  <conditionalFormatting sqref="Z16">
    <cfRule type="expression" dxfId="67" priority="8">
      <formula>TRUE</formula>
    </cfRule>
  </conditionalFormatting>
  <conditionalFormatting sqref="Z1">
    <cfRule type="expression" dxfId="66" priority="3">
      <formula>TRUE</formula>
    </cfRule>
  </conditionalFormatting>
  <conditionalFormatting sqref="Z20">
    <cfRule type="expression" dxfId="65" priority="11">
      <formula>TRUE</formula>
    </cfRule>
  </conditionalFormatting>
  <conditionalFormatting sqref="Z26">
    <cfRule type="expression" dxfId="64" priority="14">
      <formula>TRUE</formula>
    </cfRule>
  </conditionalFormatting>
  <conditionalFormatting sqref="Z1:Z60">
    <cfRule type="expression" dxfId="63" priority="37">
      <formula>TRUE</formula>
    </cfRule>
  </conditionalFormatting>
  <conditionalFormatting sqref="Z30">
    <cfRule type="expression" dxfId="62" priority="17">
      <formula>TRUE</formula>
    </cfRule>
  </conditionalFormatting>
  <conditionalFormatting sqref="Z32">
    <cfRule type="expression" dxfId="61" priority="20">
      <formula>TRUE</formula>
    </cfRule>
  </conditionalFormatting>
  <conditionalFormatting sqref="Z35">
    <cfRule type="expression" dxfId="60" priority="23">
      <formula>TRUE</formula>
    </cfRule>
  </conditionalFormatting>
  <conditionalFormatting sqref="Z38">
    <cfRule type="expression" dxfId="59" priority="26">
      <formula>TRUE</formula>
    </cfRule>
  </conditionalFormatting>
  <conditionalFormatting sqref="Z45">
    <cfRule type="expression" dxfId="58" priority="29">
      <formula>TRUE</formula>
    </cfRule>
  </conditionalFormatting>
  <conditionalFormatting sqref="Z55">
    <cfRule type="expression" dxfId="57" priority="32">
      <formula>TRUE</formula>
    </cfRule>
  </conditionalFormatting>
  <conditionalFormatting sqref="Z60">
    <cfRule type="expression" dxfId="56" priority="35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02A9-6F20-45B0-BD94-CE77543B7539}">
  <sheetPr>
    <tabColor theme="0" tint="-0.34998626667073579"/>
  </sheetPr>
  <dimension ref="A1:Z60"/>
  <sheetViews>
    <sheetView workbookViewId="0">
      <selection activeCell="B13" sqref="B13:AA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52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</row>
    <row r="2" spans="1:26" x14ac:dyDescent="0.25">
      <c r="A2" s="3" t="s">
        <v>44</v>
      </c>
      <c r="B2" s="3">
        <v>2023</v>
      </c>
      <c r="C2" s="3">
        <v>2024</v>
      </c>
      <c r="D2" s="3">
        <v>2025</v>
      </c>
      <c r="E2" s="3">
        <v>2026</v>
      </c>
      <c r="F2" s="3">
        <v>2027</v>
      </c>
      <c r="G2" s="3">
        <v>2028</v>
      </c>
      <c r="H2" s="3">
        <v>2029</v>
      </c>
      <c r="I2" s="3">
        <v>2030</v>
      </c>
      <c r="J2" s="3">
        <v>2031</v>
      </c>
      <c r="K2" s="3">
        <v>2032</v>
      </c>
      <c r="L2" s="3">
        <v>2033</v>
      </c>
      <c r="M2" s="3">
        <v>2034</v>
      </c>
      <c r="N2" s="3">
        <v>2035</v>
      </c>
      <c r="O2" s="3">
        <v>2036</v>
      </c>
      <c r="P2" s="3">
        <v>2037</v>
      </c>
      <c r="Q2" s="3">
        <v>2038</v>
      </c>
      <c r="R2" s="3">
        <v>2039</v>
      </c>
      <c r="S2" s="3">
        <v>2040</v>
      </c>
      <c r="T2" s="3">
        <v>2041</v>
      </c>
      <c r="U2" s="3">
        <v>2042</v>
      </c>
      <c r="V2" s="3">
        <v>2043</v>
      </c>
      <c r="W2" s="3">
        <v>2044</v>
      </c>
      <c r="X2" s="3">
        <v>2045</v>
      </c>
      <c r="Y2" s="3">
        <v>2046</v>
      </c>
      <c r="Z2" s="3">
        <v>2047</v>
      </c>
    </row>
    <row r="3" spans="1:26" x14ac:dyDescent="0.25">
      <c r="A3" s="3" t="s">
        <v>53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54</v>
      </c>
      <c r="B4" s="3">
        <v>2.038567386</v>
      </c>
      <c r="C4" s="3">
        <v>1.8750427759999999</v>
      </c>
      <c r="D4" s="3">
        <v>1.823525981</v>
      </c>
      <c r="E4" s="3">
        <v>1.7867271899999999</v>
      </c>
      <c r="F4" s="3">
        <v>1.7519921030000001</v>
      </c>
      <c r="G4" s="3">
        <v>1.716739477</v>
      </c>
      <c r="H4" s="3">
        <v>1.689323342</v>
      </c>
      <c r="I4" s="3">
        <v>1.663530408</v>
      </c>
      <c r="J4" s="3">
        <v>1.6349201849999999</v>
      </c>
      <c r="K4" s="3">
        <v>1.611591016</v>
      </c>
      <c r="L4" s="3">
        <v>1.5891892059999999</v>
      </c>
      <c r="M4" s="3">
        <v>1.5675896680000001</v>
      </c>
      <c r="N4" s="3">
        <v>1.5399602830000001</v>
      </c>
      <c r="O4" s="3">
        <v>1.534828321</v>
      </c>
      <c r="P4" s="3">
        <v>1.5150102430000001</v>
      </c>
      <c r="Q4" s="3">
        <v>1.4957015300000001</v>
      </c>
      <c r="R4" s="3">
        <v>1.4768560150000001</v>
      </c>
      <c r="S4" s="3">
        <v>1.4584346340000001</v>
      </c>
      <c r="T4" s="3">
        <v>1.440403901</v>
      </c>
      <c r="U4" s="3">
        <v>1.4552379600000001</v>
      </c>
      <c r="V4" s="3">
        <v>1.4375077860000001</v>
      </c>
      <c r="W4" s="3">
        <v>1.418820185</v>
      </c>
      <c r="X4" s="3">
        <v>1.4003755229999999</v>
      </c>
      <c r="Y4" s="3">
        <v>1.3821706410000001</v>
      </c>
      <c r="Z4" s="3">
        <v>1.3642024230000001</v>
      </c>
    </row>
    <row r="5" spans="1:26" x14ac:dyDescent="0.25">
      <c r="A5" s="14" t="s">
        <v>55</v>
      </c>
      <c r="B5" s="15">
        <v>-179042.78740199999</v>
      </c>
      <c r="C5" s="15">
        <v>-125774.733743</v>
      </c>
      <c r="D5" s="15">
        <v>-421059.67164999997</v>
      </c>
      <c r="E5" s="15">
        <v>-426477.77443200001</v>
      </c>
      <c r="F5" s="15">
        <v>-474345.35272000002</v>
      </c>
      <c r="G5" s="15">
        <v>-570755.93087500008</v>
      </c>
      <c r="H5" s="15">
        <v>-671214.16505800013</v>
      </c>
      <c r="I5" s="15">
        <v>-769942.3433389999</v>
      </c>
      <c r="J5" s="15">
        <v>-789556.17251800001</v>
      </c>
      <c r="K5" s="15">
        <v>-765576.190191</v>
      </c>
      <c r="L5" s="15">
        <v>-756961.89005599997</v>
      </c>
      <c r="M5" s="15">
        <v>-720873.17298600008</v>
      </c>
      <c r="N5" s="15">
        <v>-673432.76498400001</v>
      </c>
      <c r="O5" s="15">
        <v>-645945.55364500009</v>
      </c>
      <c r="P5" s="15">
        <v>-573626.64916899998</v>
      </c>
      <c r="Q5" s="15">
        <v>-559557.43672399991</v>
      </c>
      <c r="R5" s="15">
        <v>-474223.70961299998</v>
      </c>
      <c r="S5" s="15">
        <v>-507403.45623499987</v>
      </c>
      <c r="T5" s="15">
        <v>-370602.40967800003</v>
      </c>
      <c r="U5" s="15">
        <v>-286749.77268099989</v>
      </c>
      <c r="V5" s="15">
        <v>-257590.884811</v>
      </c>
      <c r="W5" s="15">
        <v>-150580.86829300001</v>
      </c>
      <c r="X5" s="15">
        <v>-52932.223721000002</v>
      </c>
      <c r="Y5" s="15">
        <v>-82366.106942000013</v>
      </c>
      <c r="Z5" s="15">
        <v>-14583.445124999989</v>
      </c>
    </row>
    <row r="6" spans="1:26" x14ac:dyDescent="0.25">
      <c r="A6" s="14" t="s">
        <v>56</v>
      </c>
      <c r="B6" s="15">
        <v>8140629.1860109996</v>
      </c>
      <c r="C6" s="15">
        <v>10377239.512853</v>
      </c>
      <c r="D6" s="15">
        <v>13610930.233056</v>
      </c>
      <c r="E6" s="15">
        <v>14794692.672637001</v>
      </c>
      <c r="F6" s="15">
        <v>13898657.420932001</v>
      </c>
      <c r="G6" s="15">
        <v>13264740.542998999</v>
      </c>
      <c r="H6" s="15">
        <v>12538107.187863</v>
      </c>
      <c r="I6" s="15">
        <v>11275032.31168</v>
      </c>
      <c r="J6" s="15">
        <v>11399325.119589999</v>
      </c>
      <c r="K6" s="15">
        <v>11473434.850467</v>
      </c>
      <c r="L6" s="15">
        <v>11752795.527123</v>
      </c>
      <c r="M6" s="15">
        <v>11906997.098087</v>
      </c>
      <c r="N6" s="15">
        <v>12327606.609122001</v>
      </c>
      <c r="O6" s="15">
        <v>12756654.44303</v>
      </c>
      <c r="P6" s="15">
        <v>12679871.067789</v>
      </c>
      <c r="Q6" s="15">
        <v>13033710.807425</v>
      </c>
      <c r="R6" s="15">
        <v>13141508.534456</v>
      </c>
      <c r="S6" s="15">
        <v>13002394.417363999</v>
      </c>
      <c r="T6" s="15">
        <v>12878791.99289</v>
      </c>
      <c r="U6" s="15">
        <v>12971797.246485</v>
      </c>
      <c r="V6" s="15">
        <v>13001073.097322</v>
      </c>
      <c r="W6" s="15">
        <v>12751787.437271999</v>
      </c>
      <c r="X6" s="15">
        <v>12801546.466458</v>
      </c>
      <c r="Y6" s="15">
        <v>12608199.837864</v>
      </c>
      <c r="Z6" s="15">
        <v>13064713.983301001</v>
      </c>
    </row>
    <row r="7" spans="1:26" x14ac:dyDescent="0.25">
      <c r="A7" s="14" t="s">
        <v>57</v>
      </c>
      <c r="B7" s="15">
        <v>7551455.0320680011</v>
      </c>
      <c r="C7" s="15">
        <v>2219003.6852879999</v>
      </c>
      <c r="D7" s="15">
        <v>1311453.61002</v>
      </c>
      <c r="E7" s="15">
        <v>109140.35724</v>
      </c>
      <c r="F7" s="15">
        <v>142588.24129199999</v>
      </c>
      <c r="G7" s="15">
        <v>134961.56557199999</v>
      </c>
      <c r="H7" s="15">
        <v>119454.689916</v>
      </c>
      <c r="I7" s="15">
        <v>140076.14870399999</v>
      </c>
      <c r="J7" s="15">
        <v>143587.44810000001</v>
      </c>
      <c r="K7" s="15">
        <v>146088.86462400001</v>
      </c>
      <c r="L7" s="15">
        <v>120521.167908</v>
      </c>
      <c r="M7" s="15">
        <v>139684.60662000001</v>
      </c>
      <c r="N7" s="15">
        <v>128406.03198</v>
      </c>
      <c r="O7" s="15">
        <v>131135.79912000001</v>
      </c>
      <c r="P7" s="15">
        <v>142094.792724</v>
      </c>
      <c r="Q7" s="15">
        <v>104864.814468</v>
      </c>
      <c r="R7" s="15">
        <v>105270.054804</v>
      </c>
      <c r="S7" s="15">
        <v>96459.746615999989</v>
      </c>
      <c r="T7" s="15">
        <v>104452.251636</v>
      </c>
      <c r="U7" s="15">
        <v>81031.933103999996</v>
      </c>
      <c r="V7" s="15">
        <v>91122.201120000012</v>
      </c>
      <c r="W7" s="15">
        <v>94421.642628000001</v>
      </c>
      <c r="X7" s="15">
        <v>81754.620263999997</v>
      </c>
      <c r="Y7" s="15">
        <v>85565.059739999997</v>
      </c>
      <c r="Z7" s="15">
        <v>65720.119260000007</v>
      </c>
    </row>
    <row r="8" spans="1:26" x14ac:dyDescent="0.25">
      <c r="A8" s="14" t="s">
        <v>58</v>
      </c>
      <c r="B8" s="15">
        <v>4736289.4730280004</v>
      </c>
      <c r="C8" s="15">
        <v>2098942.3552919999</v>
      </c>
      <c r="D8" s="15">
        <v>317111.35016400012</v>
      </c>
      <c r="E8" s="15">
        <v>15171.524916</v>
      </c>
      <c r="F8" s="15">
        <v>15051.175068</v>
      </c>
      <c r="G8" s="15">
        <v>7829.7358200000008</v>
      </c>
      <c r="H8" s="15">
        <v>9253.9302120000011</v>
      </c>
      <c r="I8" s="15">
        <v>9203.6779440000009</v>
      </c>
      <c r="J8" s="15">
        <v>7928.5789080000004</v>
      </c>
      <c r="K8" s="15">
        <v>11018.069831999999</v>
      </c>
      <c r="L8" s="15">
        <v>11863.621343999999</v>
      </c>
      <c r="M8" s="15">
        <v>10811.89968</v>
      </c>
      <c r="N8" s="15">
        <v>8980.3150440000009</v>
      </c>
      <c r="O8" s="15">
        <v>14593.838196000001</v>
      </c>
      <c r="P8" s="15">
        <v>10560.930227999999</v>
      </c>
      <c r="Q8" s="15">
        <v>9152.2447560000001</v>
      </c>
      <c r="R8" s="15">
        <v>14851.600571999999</v>
      </c>
      <c r="S8" s="15">
        <v>14156.31516</v>
      </c>
      <c r="T8" s="15">
        <v>13628.022408000001</v>
      </c>
      <c r="U8" s="15">
        <v>13712.889888</v>
      </c>
      <c r="V8" s="15">
        <v>18837.502560000001</v>
      </c>
      <c r="W8" s="15">
        <v>18286.182420000001</v>
      </c>
      <c r="X8" s="15">
        <v>17517.689772000002</v>
      </c>
      <c r="Y8" s="15">
        <v>16367.674332000001</v>
      </c>
      <c r="Z8" s="15">
        <v>17060.623668</v>
      </c>
    </row>
    <row r="9" spans="1:26" x14ac:dyDescent="0.25">
      <c r="A9" s="14" t="s">
        <v>59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60</v>
      </c>
      <c r="B10" s="15">
        <v>8517783.6594479997</v>
      </c>
      <c r="C10" s="15">
        <v>6697707.4983599987</v>
      </c>
      <c r="D10" s="15">
        <v>652080.70620000036</v>
      </c>
      <c r="E10" s="15">
        <v>644976.64740300016</v>
      </c>
      <c r="F10" s="15">
        <v>539880.95686000003</v>
      </c>
      <c r="G10" s="15">
        <v>574533.59166099993</v>
      </c>
      <c r="H10" s="15">
        <v>552032.60484400019</v>
      </c>
      <c r="I10" s="15">
        <v>459178.2841279998</v>
      </c>
      <c r="J10" s="15">
        <v>462524.38263399998</v>
      </c>
      <c r="K10" s="15">
        <v>467567.87146499997</v>
      </c>
      <c r="L10" s="15">
        <v>522457.31080899999</v>
      </c>
      <c r="M10" s="15">
        <v>536560.16224700015</v>
      </c>
      <c r="N10" s="15">
        <v>531101.2880099999</v>
      </c>
      <c r="O10" s="15">
        <v>572198.62468300003</v>
      </c>
      <c r="P10" s="15">
        <v>564805.66627000005</v>
      </c>
      <c r="Q10" s="15">
        <v>588625.29358100006</v>
      </c>
      <c r="R10" s="15">
        <v>582451.69140600006</v>
      </c>
      <c r="S10" s="15">
        <v>572686.2913690001</v>
      </c>
      <c r="T10" s="15">
        <v>588026.06064199982</v>
      </c>
      <c r="U10" s="15">
        <v>568153.84458400006</v>
      </c>
      <c r="V10" s="15">
        <v>595729.65462999989</v>
      </c>
      <c r="W10" s="15">
        <v>575547.77570000011</v>
      </c>
      <c r="X10" s="15">
        <v>557366.54124699987</v>
      </c>
      <c r="Y10" s="15">
        <v>569364.61575300002</v>
      </c>
      <c r="Z10" s="15">
        <v>578399.22280000022</v>
      </c>
    </row>
    <row r="11" spans="1:26" x14ac:dyDescent="0.25">
      <c r="A11" s="14" t="s">
        <v>61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62</v>
      </c>
      <c r="B12" s="15">
        <v>304875.80969999998</v>
      </c>
      <c r="C12" s="15">
        <v>163351.78620500001</v>
      </c>
      <c r="D12" s="15">
        <v>964581.69049000007</v>
      </c>
      <c r="E12" s="15">
        <v>872380.91659599985</v>
      </c>
      <c r="F12" s="15">
        <v>930520.86935300007</v>
      </c>
      <c r="G12" s="15">
        <v>1035063.054737</v>
      </c>
      <c r="H12" s="15">
        <v>1040298.9176019999</v>
      </c>
      <c r="I12" s="15">
        <v>1247808.2578060001</v>
      </c>
      <c r="J12" s="15">
        <v>1132625.2448209999</v>
      </c>
      <c r="K12" s="15">
        <v>1071482.1100300001</v>
      </c>
      <c r="L12" s="15">
        <v>1067602.937683</v>
      </c>
      <c r="M12" s="15">
        <v>1037295.163556</v>
      </c>
      <c r="N12" s="15">
        <v>921090.77228099992</v>
      </c>
      <c r="O12" s="15">
        <v>860488.278483</v>
      </c>
      <c r="P12" s="15">
        <v>920496.87050600001</v>
      </c>
      <c r="Q12" s="15">
        <v>832243.76494899997</v>
      </c>
      <c r="R12" s="15">
        <v>731083.88504099997</v>
      </c>
      <c r="S12" s="15">
        <v>729405.43619699986</v>
      </c>
      <c r="T12" s="15">
        <v>695022.45435800008</v>
      </c>
      <c r="U12" s="15">
        <v>647796.37409100006</v>
      </c>
      <c r="V12" s="15">
        <v>581959.80926600005</v>
      </c>
      <c r="W12" s="15">
        <v>545067.05868400005</v>
      </c>
      <c r="X12" s="15">
        <v>494617.81876800011</v>
      </c>
      <c r="Y12" s="15">
        <v>487416.23362599988</v>
      </c>
      <c r="Z12" s="15">
        <v>446697.013989</v>
      </c>
    </row>
    <row r="13" spans="1:26" x14ac:dyDescent="0.25">
      <c r="A13" s="14" t="s">
        <v>63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107</v>
      </c>
      <c r="B15" s="15"/>
      <c r="C15" s="15">
        <f t="array" ref="C15">C3*1000*VLOOKUP(C2,[1]Capacity!$B$5:$I$35,2,0)*(IF(MIN(IF(VALUE(LEFT([1]Capacity!$D$5:$I$5,2))&gt;=C4,VALUE(LEFT([1]Capacity!$D$5:$I$5,2)),MAX(VALUE(LEFT([1]Capacity!$D$5:$I$5,2)))))&gt;MAX(IF(VALUE(LEFT([1]Capacity!$D$5:$I$5,2))&lt;C4,VALUE(LEFT([1]Capacity!$D$5:$I$5,2)),0)),IF(MAX(IF(VALUE(LEFT([1]Capacity!$D$5:$I$5,2))&lt;C4,VALUE(LEFT([1]Capacity!$D$5:$I$5,2)),0))&gt;0, VLOOKUP(C2, [1]Capacity!$B$5:$I$35, MATCH(CONCATENATE(MAX(IF(VALUE(LEFT([1]Capacity!$D$5:$I$5,2))&lt;C4,VALUE(LEFT([1]Capacity!$D$5:$I$5,2)),0)), " HR Capacity Credit (%)"), [1]Capacity!$B$5:$I$5, 0),0), 0)+(VLOOKUP(C2, [1]Capacity!$B$5:$I$35, MATCH(CONCATENATE(MIN(IF(VALUE(LEFT([1]Capacity!$D$5:$I$5,2))&gt;=C4,VALUE(LEFT([1]Capacity!$D$5:$I$5,2)),MAX(VALUE(LEFT([1]Capacity!$D$5:$I$5,2))))), " HR Capacity Credit (%)"), [1]Capacity!$B$5:$I$5, 0),0)-IF(MAX(IF(VALUE(LEFT([1]Capacity!$D$5:$I$5,2))&lt;C4,VALUE(LEFT([1]Capacity!$D$5:$I$5,2)),0))&gt;0, VLOOKUP(C2, [1]Capacity!$B$5:$I$35, MATCH(CONCATENATE(MAX(IF(VALUE(LEFT([1]Capacity!$D$5:$I$5,2))&lt;C4,VALUE(LEFT([1]Capacity!$D$5:$I$5,2)),0)), " HR Capacity Credit (%)"), [1]Capacity!$B$5:$I$5, 0),0), 0))*((C4-MAX(IF(VALUE(LEFT([1]Capacity!$D$5:$I$5,2))&lt;C4,VALUE(LEFT([1]Capacity!$D$5:$I$5,2)),0)))/(MIN(IF(VALUE(LEFT([1]Capacity!$D$5:$I$5,2))&gt;=C4,VALUE(LEFT([1]Capacity!$D$5:$I$5,2)),MAX(VALUE(LEFT([1]Capacity!$D$5:$I$5,2)))))-MAX(IF(VALUE(LEFT([1]Capacity!$D$5:$I$5,2))&lt;C4,VALUE(LEFT([1]Capacity!$D$5:$I$5,2)),0)))),VLOOKUP(C2, [1]Capacity!$B$5:$I$35, MATCH(CONCATENATE(MIN(IF(VALUE(LEFT([1]Capacity!$D$5:$I$5,2))&gt;=C4,VALUE(LEFT([1]Capacity!$D$5:$I$5,2)),MAX(VALUE(LEFT([1]Capacity!$D$5:$I$5,2))))), " HR Capacity Credit (%)"), [1]Capacity!$B$5:$I$5, 0),0))/100)</f>
        <v>418000</v>
      </c>
      <c r="D15" s="15">
        <f t="array" ref="D15">D3*1000*VLOOKUP(D2,[1]Capacity!$B$5:$I$35,2,0)*(IF(MIN(IF(VALUE(LEFT([1]Capacity!$D$5:$I$5,2))&gt;=D4,VALUE(LEFT([1]Capacity!$D$5:$I$5,2)),MAX(VALUE(LEFT([1]Capacity!$D$5:$I$5,2)))))&gt;MAX(IF(VALUE(LEFT([1]Capacity!$D$5:$I$5,2))&lt;D4,VALUE(LEFT([1]Capacity!$D$5:$I$5,2)),0)),IF(MAX(IF(VALUE(LEFT([1]Capacity!$D$5:$I$5,2))&lt;D4,VALUE(LEFT([1]Capacity!$D$5:$I$5,2)),0))&gt;0, VLOOKUP(D2, [1]Capacity!$B$5:$I$35, MATCH(CONCATENATE(MAX(IF(VALUE(LEFT([1]Capacity!$D$5:$I$5,2))&lt;D4,VALUE(LEFT([1]Capacity!$D$5:$I$5,2)),0)), " HR Capacity Credit (%)"), [1]Capacity!$B$5:$I$5, 0),0), 0)+(VLOOKUP(D2, [1]Capacity!$B$5:$I$35, MATCH(CONCATENATE(MIN(IF(VALUE(LEFT([1]Capacity!$D$5:$I$5,2))&gt;=D4,VALUE(LEFT([1]Capacity!$D$5:$I$5,2)),MAX(VALUE(LEFT([1]Capacity!$D$5:$I$5,2))))), " HR Capacity Credit (%)"), [1]Capacity!$B$5:$I$5, 0),0)-IF(MAX(IF(VALUE(LEFT([1]Capacity!$D$5:$I$5,2))&lt;D4,VALUE(LEFT([1]Capacity!$D$5:$I$5,2)),0))&gt;0, VLOOKUP(D2, [1]Capacity!$B$5:$I$35, MATCH(CONCATENATE(MAX(IF(VALUE(LEFT([1]Capacity!$D$5:$I$5,2))&lt;D4,VALUE(LEFT([1]Capacity!$D$5:$I$5,2)),0)), " HR Capacity Credit (%)"), [1]Capacity!$B$5:$I$5, 0),0), 0))*((D4-MAX(IF(VALUE(LEFT([1]Capacity!$D$5:$I$5,2))&lt;D4,VALUE(LEFT([1]Capacity!$D$5:$I$5,2)),0)))/(MIN(IF(VALUE(LEFT([1]Capacity!$D$5:$I$5,2))&gt;=D4,VALUE(LEFT([1]Capacity!$D$5:$I$5,2)),MAX(VALUE(LEFT([1]Capacity!$D$5:$I$5,2)))))-MAX(IF(VALUE(LEFT([1]Capacity!$D$5:$I$5,2))&lt;D4,VALUE(LEFT([1]Capacity!$D$5:$I$5,2)),0)))),VLOOKUP(D2, [1]Capacity!$B$5:$I$35, MATCH(CONCATENATE(MIN(IF(VALUE(LEFT([1]Capacity!$D$5:$I$5,2))&gt;=D4,VALUE(LEFT([1]Capacity!$D$5:$I$5,2)),MAX(VALUE(LEFT([1]Capacity!$D$5:$I$5,2))))), " HR Capacity Credit (%)"), [1]Capacity!$B$5:$I$5, 0),0))/100)</f>
        <v>763145.62304849993</v>
      </c>
      <c r="E15" s="15">
        <f t="array" ref="E15">E3*1000*VLOOKUP(E2,[1]Capacity!$B$5:$I$35,2,0)*(IF(MIN(IF(VALUE(LEFT([1]Capacity!$D$5:$I$5,2))&gt;=E4,VALUE(LEFT([1]Capacity!$D$5:$I$5,2)),MAX(VALUE(LEFT([1]Capacity!$D$5:$I$5,2)))))&gt;MAX(IF(VALUE(LEFT([1]Capacity!$D$5:$I$5,2))&lt;E4,VALUE(LEFT([1]Capacity!$D$5:$I$5,2)),0)),IF(MAX(IF(VALUE(LEFT([1]Capacity!$D$5:$I$5,2))&lt;E4,VALUE(LEFT([1]Capacity!$D$5:$I$5,2)),0))&gt;0, VLOOKUP(E2, [1]Capacity!$B$5:$I$35, MATCH(CONCATENATE(MAX(IF(VALUE(LEFT([1]Capacity!$D$5:$I$5,2))&lt;E4,VALUE(LEFT([1]Capacity!$D$5:$I$5,2)),0)), " HR Capacity Credit (%)"), [1]Capacity!$B$5:$I$5, 0),0), 0)+(VLOOKUP(E2, [1]Capacity!$B$5:$I$35, MATCH(CONCATENATE(MIN(IF(VALUE(LEFT([1]Capacity!$D$5:$I$5,2))&gt;=E4,VALUE(LEFT([1]Capacity!$D$5:$I$5,2)),MAX(VALUE(LEFT([1]Capacity!$D$5:$I$5,2))))), " HR Capacity Credit (%)"), [1]Capacity!$B$5:$I$5, 0),0)-IF(MAX(IF(VALUE(LEFT([1]Capacity!$D$5:$I$5,2))&lt;E4,VALUE(LEFT([1]Capacity!$D$5:$I$5,2)),0))&gt;0, VLOOKUP(E2, [1]Capacity!$B$5:$I$35, MATCH(CONCATENATE(MAX(IF(VALUE(LEFT([1]Capacity!$D$5:$I$5,2))&lt;E4,VALUE(LEFT([1]Capacity!$D$5:$I$5,2)),0)), " HR Capacity Credit (%)"), [1]Capacity!$B$5:$I$5, 0),0), 0))*((E4-MAX(IF(VALUE(LEFT([1]Capacity!$D$5:$I$5,2))&lt;E4,VALUE(LEFT([1]Capacity!$D$5:$I$5,2)),0)))/(MIN(IF(VALUE(LEFT([1]Capacity!$D$5:$I$5,2))&gt;=E4,VALUE(LEFT([1]Capacity!$D$5:$I$5,2)),MAX(VALUE(LEFT([1]Capacity!$D$5:$I$5,2)))))-MAX(IF(VALUE(LEFT([1]Capacity!$D$5:$I$5,2))&lt;E4,VALUE(LEFT([1]Capacity!$D$5:$I$5,2)),0)))),VLOOKUP(E2, [1]Capacity!$B$5:$I$35, MATCH(CONCATENATE(MIN(IF(VALUE(LEFT([1]Capacity!$D$5:$I$5,2))&gt;=E4,VALUE(LEFT([1]Capacity!$D$5:$I$5,2)),MAX(VALUE(LEFT([1]Capacity!$D$5:$I$5,2))))), " HR Capacity Credit (%)"), [1]Capacity!$B$5:$I$5, 0),0))/100)</f>
        <v>856788.4428975</v>
      </c>
      <c r="F15" s="15">
        <f t="array" ref="F15">F3*1000*VLOOKUP(F2,[1]Capacity!$B$5:$I$35,2,0)*(IF(MIN(IF(VALUE(LEFT([1]Capacity!$D$5:$I$5,2))&gt;=F4,VALUE(LEFT([1]Capacity!$D$5:$I$5,2)),MAX(VALUE(LEFT([1]Capacity!$D$5:$I$5,2)))))&gt;MAX(IF(VALUE(LEFT([1]Capacity!$D$5:$I$5,2))&lt;F4,VALUE(LEFT([1]Capacity!$D$5:$I$5,2)),0)),IF(MAX(IF(VALUE(LEFT([1]Capacity!$D$5:$I$5,2))&lt;F4,VALUE(LEFT([1]Capacity!$D$5:$I$5,2)),0))&gt;0, VLOOKUP(F2, [1]Capacity!$B$5:$I$35, MATCH(CONCATENATE(MAX(IF(VALUE(LEFT([1]Capacity!$D$5:$I$5,2))&lt;F4,VALUE(LEFT([1]Capacity!$D$5:$I$5,2)),0)), " HR Capacity Credit (%)"), [1]Capacity!$B$5:$I$5, 0),0), 0)+(VLOOKUP(F2, [1]Capacity!$B$5:$I$35, MATCH(CONCATENATE(MIN(IF(VALUE(LEFT([1]Capacity!$D$5:$I$5,2))&gt;=F4,VALUE(LEFT([1]Capacity!$D$5:$I$5,2)),MAX(VALUE(LEFT([1]Capacity!$D$5:$I$5,2))))), " HR Capacity Credit (%)"), [1]Capacity!$B$5:$I$5, 0),0)-IF(MAX(IF(VALUE(LEFT([1]Capacity!$D$5:$I$5,2))&lt;F4,VALUE(LEFT([1]Capacity!$D$5:$I$5,2)),0))&gt;0, VLOOKUP(F2, [1]Capacity!$B$5:$I$35, MATCH(CONCATENATE(MAX(IF(VALUE(LEFT([1]Capacity!$D$5:$I$5,2))&lt;F4,VALUE(LEFT([1]Capacity!$D$5:$I$5,2)),0)), " HR Capacity Credit (%)"), [1]Capacity!$B$5:$I$5, 0),0), 0))*((F4-MAX(IF(VALUE(LEFT([1]Capacity!$D$5:$I$5,2))&lt;F4,VALUE(LEFT([1]Capacity!$D$5:$I$5,2)),0)))/(MIN(IF(VALUE(LEFT([1]Capacity!$D$5:$I$5,2))&gt;=F4,VALUE(LEFT([1]Capacity!$D$5:$I$5,2)),MAX(VALUE(LEFT([1]Capacity!$D$5:$I$5,2)))))-MAX(IF(VALUE(LEFT([1]Capacity!$D$5:$I$5,2))&lt;F4,VALUE(LEFT([1]Capacity!$D$5:$I$5,2)),0)))),VLOOKUP(F2, [1]Capacity!$B$5:$I$35, MATCH(CONCATENATE(MIN(IF(VALUE(LEFT([1]Capacity!$D$5:$I$5,2))&gt;=F4,VALUE(LEFT([1]Capacity!$D$5:$I$5,2)),MAX(VALUE(LEFT([1]Capacity!$D$5:$I$5,2))))), " HR Capacity Credit (%)"), [1]Capacity!$B$5:$I$5, 0),0))/100)</f>
        <v>843419.30288273992</v>
      </c>
      <c r="G15" s="15">
        <f t="array" ref="G15">G3*1000*VLOOKUP(G2,[1]Capacity!$B$5:$I$35,2,0)*(IF(MIN(IF(VALUE(LEFT([1]Capacity!$D$5:$I$5,2))&gt;=G4,VALUE(LEFT([1]Capacity!$D$5:$I$5,2)),MAX(VALUE(LEFT([1]Capacity!$D$5:$I$5,2)))))&gt;MAX(IF(VALUE(LEFT([1]Capacity!$D$5:$I$5,2))&lt;G4,VALUE(LEFT([1]Capacity!$D$5:$I$5,2)),0)),IF(MAX(IF(VALUE(LEFT([1]Capacity!$D$5:$I$5,2))&lt;G4,VALUE(LEFT([1]Capacity!$D$5:$I$5,2)),0))&gt;0, VLOOKUP(G2, [1]Capacity!$B$5:$I$35, MATCH(CONCATENATE(MAX(IF(VALUE(LEFT([1]Capacity!$D$5:$I$5,2))&lt;G4,VALUE(LEFT([1]Capacity!$D$5:$I$5,2)),0)), " HR Capacity Credit (%)"), [1]Capacity!$B$5:$I$5, 0),0), 0)+(VLOOKUP(G2, [1]Capacity!$B$5:$I$35, MATCH(CONCATENATE(MIN(IF(VALUE(LEFT([1]Capacity!$D$5:$I$5,2))&gt;=G4,VALUE(LEFT([1]Capacity!$D$5:$I$5,2)),MAX(VALUE(LEFT([1]Capacity!$D$5:$I$5,2))))), " HR Capacity Credit (%)"), [1]Capacity!$B$5:$I$5, 0),0)-IF(MAX(IF(VALUE(LEFT([1]Capacity!$D$5:$I$5,2))&lt;G4,VALUE(LEFT([1]Capacity!$D$5:$I$5,2)),0))&gt;0, VLOOKUP(G2, [1]Capacity!$B$5:$I$35, MATCH(CONCATENATE(MAX(IF(VALUE(LEFT([1]Capacity!$D$5:$I$5,2))&lt;G4,VALUE(LEFT([1]Capacity!$D$5:$I$5,2)),0)), " HR Capacity Credit (%)"), [1]Capacity!$B$5:$I$5, 0),0), 0))*((G4-MAX(IF(VALUE(LEFT([1]Capacity!$D$5:$I$5,2))&lt;G4,VALUE(LEFT([1]Capacity!$D$5:$I$5,2)),0)))/(MIN(IF(VALUE(LEFT([1]Capacity!$D$5:$I$5,2))&gt;=G4,VALUE(LEFT([1]Capacity!$D$5:$I$5,2)),MAX(VALUE(LEFT([1]Capacity!$D$5:$I$5,2)))))-MAX(IF(VALUE(LEFT([1]Capacity!$D$5:$I$5,2))&lt;G4,VALUE(LEFT([1]Capacity!$D$5:$I$5,2)),0)))),VLOOKUP(G2, [1]Capacity!$B$5:$I$35, MATCH(CONCATENATE(MIN(IF(VALUE(LEFT([1]Capacity!$D$5:$I$5,2))&gt;=G4,VALUE(LEFT([1]Capacity!$D$5:$I$5,2)),MAX(VALUE(LEFT([1]Capacity!$D$5:$I$5,2))))), " HR Capacity Credit (%)"), [1]Capacity!$B$5:$I$5, 0),0))/100)</f>
        <v>854668.82195388002</v>
      </c>
      <c r="H15" s="15">
        <f t="array" ref="H15">H3*1000*VLOOKUP(H2,[1]Capacity!$B$5:$I$35,2,0)*(IF(MIN(IF(VALUE(LEFT([1]Capacity!$D$5:$I$5,2))&gt;=H4,VALUE(LEFT([1]Capacity!$D$5:$I$5,2)),MAX(VALUE(LEFT([1]Capacity!$D$5:$I$5,2)))))&gt;MAX(IF(VALUE(LEFT([1]Capacity!$D$5:$I$5,2))&lt;H4,VALUE(LEFT([1]Capacity!$D$5:$I$5,2)),0)),IF(MAX(IF(VALUE(LEFT([1]Capacity!$D$5:$I$5,2))&lt;H4,VALUE(LEFT([1]Capacity!$D$5:$I$5,2)),0))&gt;0, VLOOKUP(H2, [1]Capacity!$B$5:$I$35, MATCH(CONCATENATE(MAX(IF(VALUE(LEFT([1]Capacity!$D$5:$I$5,2))&lt;H4,VALUE(LEFT([1]Capacity!$D$5:$I$5,2)),0)), " HR Capacity Credit (%)"), [1]Capacity!$B$5:$I$5, 0),0), 0)+(VLOOKUP(H2, [1]Capacity!$B$5:$I$35, MATCH(CONCATENATE(MIN(IF(VALUE(LEFT([1]Capacity!$D$5:$I$5,2))&gt;=H4,VALUE(LEFT([1]Capacity!$D$5:$I$5,2)),MAX(VALUE(LEFT([1]Capacity!$D$5:$I$5,2))))), " HR Capacity Credit (%)"), [1]Capacity!$B$5:$I$5, 0),0)-IF(MAX(IF(VALUE(LEFT([1]Capacity!$D$5:$I$5,2))&lt;H4,VALUE(LEFT([1]Capacity!$D$5:$I$5,2)),0))&gt;0, VLOOKUP(H2, [1]Capacity!$B$5:$I$35, MATCH(CONCATENATE(MAX(IF(VALUE(LEFT([1]Capacity!$D$5:$I$5,2))&lt;H4,VALUE(LEFT([1]Capacity!$D$5:$I$5,2)),0)), " HR Capacity Credit (%)"), [1]Capacity!$B$5:$I$5, 0),0), 0))*((H4-MAX(IF(VALUE(LEFT([1]Capacity!$D$5:$I$5,2))&lt;H4,VALUE(LEFT([1]Capacity!$D$5:$I$5,2)),0)))/(MIN(IF(VALUE(LEFT([1]Capacity!$D$5:$I$5,2))&gt;=H4,VALUE(LEFT([1]Capacity!$D$5:$I$5,2)),MAX(VALUE(LEFT([1]Capacity!$D$5:$I$5,2)))))-MAX(IF(VALUE(LEFT([1]Capacity!$D$5:$I$5,2))&lt;H4,VALUE(LEFT([1]Capacity!$D$5:$I$5,2)),0)))),VLOOKUP(H2, [1]Capacity!$B$5:$I$35, MATCH(CONCATENATE(MIN(IF(VALUE(LEFT([1]Capacity!$D$5:$I$5,2))&gt;=H4,VALUE(LEFT([1]Capacity!$D$5:$I$5,2)),MAX(VALUE(LEFT([1]Capacity!$D$5:$I$5,2))))), " HR Capacity Credit (%)"), [1]Capacity!$B$5:$I$5, 0),0))/100)</f>
        <v>865445.45588100003</v>
      </c>
      <c r="I15" s="15">
        <f t="array" ref="I15">I3*1000*VLOOKUP(I2,[1]Capacity!$B$5:$I$35,2,0)*(IF(MIN(IF(VALUE(LEFT([1]Capacity!$D$5:$I$5,2))&gt;=I4,VALUE(LEFT([1]Capacity!$D$5:$I$5,2)),MAX(VALUE(LEFT([1]Capacity!$D$5:$I$5,2)))))&gt;MAX(IF(VALUE(LEFT([1]Capacity!$D$5:$I$5,2))&lt;I4,VALUE(LEFT([1]Capacity!$D$5:$I$5,2)),0)),IF(MAX(IF(VALUE(LEFT([1]Capacity!$D$5:$I$5,2))&lt;I4,VALUE(LEFT([1]Capacity!$D$5:$I$5,2)),0))&gt;0, VLOOKUP(I2, [1]Capacity!$B$5:$I$35, MATCH(CONCATENATE(MAX(IF(VALUE(LEFT([1]Capacity!$D$5:$I$5,2))&lt;I4,VALUE(LEFT([1]Capacity!$D$5:$I$5,2)),0)), " HR Capacity Credit (%)"), [1]Capacity!$B$5:$I$5, 0),0), 0)+(VLOOKUP(I2, [1]Capacity!$B$5:$I$35, MATCH(CONCATENATE(MIN(IF(VALUE(LEFT([1]Capacity!$D$5:$I$5,2))&gt;=I4,VALUE(LEFT([1]Capacity!$D$5:$I$5,2)),MAX(VALUE(LEFT([1]Capacity!$D$5:$I$5,2))))), " HR Capacity Credit (%)"), [1]Capacity!$B$5:$I$5, 0),0)-IF(MAX(IF(VALUE(LEFT([1]Capacity!$D$5:$I$5,2))&lt;I4,VALUE(LEFT([1]Capacity!$D$5:$I$5,2)),0))&gt;0, VLOOKUP(I2, [1]Capacity!$B$5:$I$35, MATCH(CONCATENATE(MAX(IF(VALUE(LEFT([1]Capacity!$D$5:$I$5,2))&lt;I4,VALUE(LEFT([1]Capacity!$D$5:$I$5,2)),0)), " HR Capacity Credit (%)"), [1]Capacity!$B$5:$I$5, 0),0), 0))*((I4-MAX(IF(VALUE(LEFT([1]Capacity!$D$5:$I$5,2))&lt;I4,VALUE(LEFT([1]Capacity!$D$5:$I$5,2)),0)))/(MIN(IF(VALUE(LEFT([1]Capacity!$D$5:$I$5,2))&gt;=I4,VALUE(LEFT([1]Capacity!$D$5:$I$5,2)),MAX(VALUE(LEFT([1]Capacity!$D$5:$I$5,2)))))-MAX(IF(VALUE(LEFT([1]Capacity!$D$5:$I$5,2))&lt;I4,VALUE(LEFT([1]Capacity!$D$5:$I$5,2)),0)))),VLOOKUP(I2, [1]Capacity!$B$5:$I$35, MATCH(CONCATENATE(MIN(IF(VALUE(LEFT([1]Capacity!$D$5:$I$5,2))&gt;=I4,VALUE(LEFT([1]Capacity!$D$5:$I$5,2)),MAX(VALUE(LEFT([1]Capacity!$D$5:$I$5,2))))), " HR Capacity Credit (%)"), [1]Capacity!$B$5:$I$5, 0),0))/100)</f>
        <v>738522.61471215985</v>
      </c>
      <c r="J15" s="15">
        <f t="array" ref="J15">J3*1000*VLOOKUP(J2,[1]Capacity!$B$5:$I$35,2,0)*(IF(MIN(IF(VALUE(LEFT([1]Capacity!$D$5:$I$5,2))&gt;=J4,VALUE(LEFT([1]Capacity!$D$5:$I$5,2)),MAX(VALUE(LEFT([1]Capacity!$D$5:$I$5,2)))))&gt;MAX(IF(VALUE(LEFT([1]Capacity!$D$5:$I$5,2))&lt;J4,VALUE(LEFT([1]Capacity!$D$5:$I$5,2)),0)),IF(MAX(IF(VALUE(LEFT([1]Capacity!$D$5:$I$5,2))&lt;J4,VALUE(LEFT([1]Capacity!$D$5:$I$5,2)),0))&gt;0, VLOOKUP(J2, [1]Capacity!$B$5:$I$35, MATCH(CONCATENATE(MAX(IF(VALUE(LEFT([1]Capacity!$D$5:$I$5,2))&lt;J4,VALUE(LEFT([1]Capacity!$D$5:$I$5,2)),0)), " HR Capacity Credit (%)"), [1]Capacity!$B$5:$I$5, 0),0), 0)+(VLOOKUP(J2, [1]Capacity!$B$5:$I$35, MATCH(CONCATENATE(MIN(IF(VALUE(LEFT([1]Capacity!$D$5:$I$5,2))&gt;=J4,VALUE(LEFT([1]Capacity!$D$5:$I$5,2)),MAX(VALUE(LEFT([1]Capacity!$D$5:$I$5,2))))), " HR Capacity Credit (%)"), [1]Capacity!$B$5:$I$5, 0),0)-IF(MAX(IF(VALUE(LEFT([1]Capacity!$D$5:$I$5,2))&lt;J4,VALUE(LEFT([1]Capacity!$D$5:$I$5,2)),0))&gt;0, VLOOKUP(J2, [1]Capacity!$B$5:$I$35, MATCH(CONCATENATE(MAX(IF(VALUE(LEFT([1]Capacity!$D$5:$I$5,2))&lt;J4,VALUE(LEFT([1]Capacity!$D$5:$I$5,2)),0)), " HR Capacity Credit (%)"), [1]Capacity!$B$5:$I$5, 0),0), 0))*((J4-MAX(IF(VALUE(LEFT([1]Capacity!$D$5:$I$5,2))&lt;J4,VALUE(LEFT([1]Capacity!$D$5:$I$5,2)),0)))/(MIN(IF(VALUE(LEFT([1]Capacity!$D$5:$I$5,2))&gt;=J4,VALUE(LEFT([1]Capacity!$D$5:$I$5,2)),MAX(VALUE(LEFT([1]Capacity!$D$5:$I$5,2)))))-MAX(IF(VALUE(LEFT([1]Capacity!$D$5:$I$5,2))&lt;J4,VALUE(LEFT([1]Capacity!$D$5:$I$5,2)),0)))),VLOOKUP(J2, [1]Capacity!$B$5:$I$35, MATCH(CONCATENATE(MIN(IF(VALUE(LEFT([1]Capacity!$D$5:$I$5,2))&gt;=J4,VALUE(LEFT([1]Capacity!$D$5:$I$5,2)),MAX(VALUE(LEFT([1]Capacity!$D$5:$I$5,2))))), " HR Capacity Credit (%)"), [1]Capacity!$B$5:$I$5, 0),0))/100)</f>
        <v>626056.69921739982</v>
      </c>
      <c r="K15" s="15">
        <f t="array" ref="K15">K3*1000*VLOOKUP(K2,[1]Capacity!$B$5:$I$35,2,0)*(IF(MIN(IF(VALUE(LEFT([1]Capacity!$D$5:$I$5,2))&gt;=K4,VALUE(LEFT([1]Capacity!$D$5:$I$5,2)),MAX(VALUE(LEFT([1]Capacity!$D$5:$I$5,2)))))&gt;MAX(IF(VALUE(LEFT([1]Capacity!$D$5:$I$5,2))&lt;K4,VALUE(LEFT([1]Capacity!$D$5:$I$5,2)),0)),IF(MAX(IF(VALUE(LEFT([1]Capacity!$D$5:$I$5,2))&lt;K4,VALUE(LEFT([1]Capacity!$D$5:$I$5,2)),0))&gt;0, VLOOKUP(K2, [1]Capacity!$B$5:$I$35, MATCH(CONCATENATE(MAX(IF(VALUE(LEFT([1]Capacity!$D$5:$I$5,2))&lt;K4,VALUE(LEFT([1]Capacity!$D$5:$I$5,2)),0)), " HR Capacity Credit (%)"), [1]Capacity!$B$5:$I$5, 0),0), 0)+(VLOOKUP(K2, [1]Capacity!$B$5:$I$35, MATCH(CONCATENATE(MIN(IF(VALUE(LEFT([1]Capacity!$D$5:$I$5,2))&gt;=K4,VALUE(LEFT([1]Capacity!$D$5:$I$5,2)),MAX(VALUE(LEFT([1]Capacity!$D$5:$I$5,2))))), " HR Capacity Credit (%)"), [1]Capacity!$B$5:$I$5, 0),0)-IF(MAX(IF(VALUE(LEFT([1]Capacity!$D$5:$I$5,2))&lt;K4,VALUE(LEFT([1]Capacity!$D$5:$I$5,2)),0))&gt;0, VLOOKUP(K2, [1]Capacity!$B$5:$I$35, MATCH(CONCATENATE(MAX(IF(VALUE(LEFT([1]Capacity!$D$5:$I$5,2))&lt;K4,VALUE(LEFT([1]Capacity!$D$5:$I$5,2)),0)), " HR Capacity Credit (%)"), [1]Capacity!$B$5:$I$5, 0),0), 0))*((K4-MAX(IF(VALUE(LEFT([1]Capacity!$D$5:$I$5,2))&lt;K4,VALUE(LEFT([1]Capacity!$D$5:$I$5,2)),0)))/(MIN(IF(VALUE(LEFT([1]Capacity!$D$5:$I$5,2))&gt;=K4,VALUE(LEFT([1]Capacity!$D$5:$I$5,2)),MAX(VALUE(LEFT([1]Capacity!$D$5:$I$5,2)))))-MAX(IF(VALUE(LEFT([1]Capacity!$D$5:$I$5,2))&lt;K4,VALUE(LEFT([1]Capacity!$D$5:$I$5,2)),0)))),VLOOKUP(K2, [1]Capacity!$B$5:$I$35, MATCH(CONCATENATE(MIN(IF(VALUE(LEFT([1]Capacity!$D$5:$I$5,2))&gt;=K4,VALUE(LEFT([1]Capacity!$D$5:$I$5,2)),MAX(VALUE(LEFT([1]Capacity!$D$5:$I$5,2))))), " HR Capacity Credit (%)"), [1]Capacity!$B$5:$I$5, 0),0))/100)</f>
        <v>521784.99121055997</v>
      </c>
      <c r="L15" s="15">
        <f t="array" ref="L15">L3*1000*VLOOKUP(L2,[1]Capacity!$B$5:$I$35,2,0)*(IF(MIN(IF(VALUE(LEFT([1]Capacity!$D$5:$I$5,2))&gt;=L4,VALUE(LEFT([1]Capacity!$D$5:$I$5,2)),MAX(VALUE(LEFT([1]Capacity!$D$5:$I$5,2)))))&gt;MAX(IF(VALUE(LEFT([1]Capacity!$D$5:$I$5,2))&lt;L4,VALUE(LEFT([1]Capacity!$D$5:$I$5,2)),0)),IF(MAX(IF(VALUE(LEFT([1]Capacity!$D$5:$I$5,2))&lt;L4,VALUE(LEFT([1]Capacity!$D$5:$I$5,2)),0))&gt;0, VLOOKUP(L2, [1]Capacity!$B$5:$I$35, MATCH(CONCATENATE(MAX(IF(VALUE(LEFT([1]Capacity!$D$5:$I$5,2))&lt;L4,VALUE(LEFT([1]Capacity!$D$5:$I$5,2)),0)), " HR Capacity Credit (%)"), [1]Capacity!$B$5:$I$5, 0),0), 0)+(VLOOKUP(L2, [1]Capacity!$B$5:$I$35, MATCH(CONCATENATE(MIN(IF(VALUE(LEFT([1]Capacity!$D$5:$I$5,2))&gt;=L4,VALUE(LEFT([1]Capacity!$D$5:$I$5,2)),MAX(VALUE(LEFT([1]Capacity!$D$5:$I$5,2))))), " HR Capacity Credit (%)"), [1]Capacity!$B$5:$I$5, 0),0)-IF(MAX(IF(VALUE(LEFT([1]Capacity!$D$5:$I$5,2))&lt;L4,VALUE(LEFT([1]Capacity!$D$5:$I$5,2)),0))&gt;0, VLOOKUP(L2, [1]Capacity!$B$5:$I$35, MATCH(CONCATENATE(MAX(IF(VALUE(LEFT([1]Capacity!$D$5:$I$5,2))&lt;L4,VALUE(LEFT([1]Capacity!$D$5:$I$5,2)),0)), " HR Capacity Credit (%)"), [1]Capacity!$B$5:$I$5, 0),0), 0))*((L4-MAX(IF(VALUE(LEFT([1]Capacity!$D$5:$I$5,2))&lt;L4,VALUE(LEFT([1]Capacity!$D$5:$I$5,2)),0)))/(MIN(IF(VALUE(LEFT([1]Capacity!$D$5:$I$5,2))&gt;=L4,VALUE(LEFT([1]Capacity!$D$5:$I$5,2)),MAX(VALUE(LEFT([1]Capacity!$D$5:$I$5,2)))))-MAX(IF(VALUE(LEFT([1]Capacity!$D$5:$I$5,2))&lt;L4,VALUE(LEFT([1]Capacity!$D$5:$I$5,2)),0)))),VLOOKUP(L2, [1]Capacity!$B$5:$I$35, MATCH(CONCATENATE(MIN(IF(VALUE(LEFT([1]Capacity!$D$5:$I$5,2))&gt;=L4,VALUE(LEFT([1]Capacity!$D$5:$I$5,2)),MAX(VALUE(LEFT([1]Capacity!$D$5:$I$5,2))))), " HR Capacity Credit (%)"), [1]Capacity!$B$5:$I$5, 0),0))/100)</f>
        <v>421176.01201703993</v>
      </c>
      <c r="M15" s="15">
        <f t="array" ref="M15">M3*1000*VLOOKUP(M2,[1]Capacity!$B$5:$I$35,2,0)*(IF(MIN(IF(VALUE(LEFT([1]Capacity!$D$5:$I$5,2))&gt;=M4,VALUE(LEFT([1]Capacity!$D$5:$I$5,2)),MAX(VALUE(LEFT([1]Capacity!$D$5:$I$5,2)))))&gt;MAX(IF(VALUE(LEFT([1]Capacity!$D$5:$I$5,2))&lt;M4,VALUE(LEFT([1]Capacity!$D$5:$I$5,2)),0)),IF(MAX(IF(VALUE(LEFT([1]Capacity!$D$5:$I$5,2))&lt;M4,VALUE(LEFT([1]Capacity!$D$5:$I$5,2)),0))&gt;0, VLOOKUP(M2, [1]Capacity!$B$5:$I$35, MATCH(CONCATENATE(MAX(IF(VALUE(LEFT([1]Capacity!$D$5:$I$5,2))&lt;M4,VALUE(LEFT([1]Capacity!$D$5:$I$5,2)),0)), " HR Capacity Credit (%)"), [1]Capacity!$B$5:$I$5, 0),0), 0)+(VLOOKUP(M2, [1]Capacity!$B$5:$I$35, MATCH(CONCATENATE(MIN(IF(VALUE(LEFT([1]Capacity!$D$5:$I$5,2))&gt;=M4,VALUE(LEFT([1]Capacity!$D$5:$I$5,2)),MAX(VALUE(LEFT([1]Capacity!$D$5:$I$5,2))))), " HR Capacity Credit (%)"), [1]Capacity!$B$5:$I$5, 0),0)-IF(MAX(IF(VALUE(LEFT([1]Capacity!$D$5:$I$5,2))&lt;M4,VALUE(LEFT([1]Capacity!$D$5:$I$5,2)),0))&gt;0, VLOOKUP(M2, [1]Capacity!$B$5:$I$35, MATCH(CONCATENATE(MAX(IF(VALUE(LEFT([1]Capacity!$D$5:$I$5,2))&lt;M4,VALUE(LEFT([1]Capacity!$D$5:$I$5,2)),0)), " HR Capacity Credit (%)"), [1]Capacity!$B$5:$I$5, 0),0), 0))*((M4-MAX(IF(VALUE(LEFT([1]Capacity!$D$5:$I$5,2))&lt;M4,VALUE(LEFT([1]Capacity!$D$5:$I$5,2)),0)))/(MIN(IF(VALUE(LEFT([1]Capacity!$D$5:$I$5,2))&gt;=M4,VALUE(LEFT([1]Capacity!$D$5:$I$5,2)),MAX(VALUE(LEFT([1]Capacity!$D$5:$I$5,2)))))-MAX(IF(VALUE(LEFT([1]Capacity!$D$5:$I$5,2))&lt;M4,VALUE(LEFT([1]Capacity!$D$5:$I$5,2)),0)))),VLOOKUP(M2, [1]Capacity!$B$5:$I$35, MATCH(CONCATENATE(MIN(IF(VALUE(LEFT([1]Capacity!$D$5:$I$5,2))&gt;=M4,VALUE(LEFT([1]Capacity!$D$5:$I$5,2)),MAX(VALUE(LEFT([1]Capacity!$D$5:$I$5,2))))), " HR Capacity Credit (%)"), [1]Capacity!$B$5:$I$5, 0),0))/100)</f>
        <v>323968.83070104005</v>
      </c>
      <c r="N15" s="15">
        <f t="array" ref="N15">N3*1000*VLOOKUP(N2,[1]Capacity!$B$5:$I$35,2,0)*(IF(MIN(IF(VALUE(LEFT([1]Capacity!$D$5:$I$5,2))&gt;=N4,VALUE(LEFT([1]Capacity!$D$5:$I$5,2)),MAX(VALUE(LEFT([1]Capacity!$D$5:$I$5,2)))))&gt;MAX(IF(VALUE(LEFT([1]Capacity!$D$5:$I$5,2))&lt;N4,VALUE(LEFT([1]Capacity!$D$5:$I$5,2)),0)),IF(MAX(IF(VALUE(LEFT([1]Capacity!$D$5:$I$5,2))&lt;N4,VALUE(LEFT([1]Capacity!$D$5:$I$5,2)),0))&gt;0, VLOOKUP(N2, [1]Capacity!$B$5:$I$35, MATCH(CONCATENATE(MAX(IF(VALUE(LEFT([1]Capacity!$D$5:$I$5,2))&lt;N4,VALUE(LEFT([1]Capacity!$D$5:$I$5,2)),0)), " HR Capacity Credit (%)"), [1]Capacity!$B$5:$I$5, 0),0), 0)+(VLOOKUP(N2, [1]Capacity!$B$5:$I$35, MATCH(CONCATENATE(MIN(IF(VALUE(LEFT([1]Capacity!$D$5:$I$5,2))&gt;=N4,VALUE(LEFT([1]Capacity!$D$5:$I$5,2)),MAX(VALUE(LEFT([1]Capacity!$D$5:$I$5,2))))), " HR Capacity Credit (%)"), [1]Capacity!$B$5:$I$5, 0),0)-IF(MAX(IF(VALUE(LEFT([1]Capacity!$D$5:$I$5,2))&lt;N4,VALUE(LEFT([1]Capacity!$D$5:$I$5,2)),0))&gt;0, VLOOKUP(N2, [1]Capacity!$B$5:$I$35, MATCH(CONCATENATE(MAX(IF(VALUE(LEFT([1]Capacity!$D$5:$I$5,2))&lt;N4,VALUE(LEFT([1]Capacity!$D$5:$I$5,2)),0)), " HR Capacity Credit (%)"), [1]Capacity!$B$5:$I$5, 0),0), 0))*((N4-MAX(IF(VALUE(LEFT([1]Capacity!$D$5:$I$5,2))&lt;N4,VALUE(LEFT([1]Capacity!$D$5:$I$5,2)),0)))/(MIN(IF(VALUE(LEFT([1]Capacity!$D$5:$I$5,2))&gt;=N4,VALUE(LEFT([1]Capacity!$D$5:$I$5,2)),MAX(VALUE(LEFT([1]Capacity!$D$5:$I$5,2)))))-MAX(IF(VALUE(LEFT([1]Capacity!$D$5:$I$5,2))&lt;N4,VALUE(LEFT([1]Capacity!$D$5:$I$5,2)),0)))),VLOOKUP(N2, [1]Capacity!$B$5:$I$35, MATCH(CONCATENATE(MIN(IF(VALUE(LEFT([1]Capacity!$D$5:$I$5,2))&gt;=N4,VALUE(LEFT([1]Capacity!$D$5:$I$5,2)),MAX(VALUE(LEFT([1]Capacity!$D$5:$I$5,2))))), " HR Capacity Credit (%)"), [1]Capacity!$B$5:$I$5, 0),0))/100)</f>
        <v>227010.10217886005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65</v>
      </c>
      <c r="B16" s="15">
        <v>2166358.294180125</v>
      </c>
      <c r="C16" s="15">
        <v>2403756.4986144202</v>
      </c>
      <c r="D16" s="15">
        <v>2702300.9520901581</v>
      </c>
      <c r="E16" s="15">
        <v>2919177.2408972038</v>
      </c>
      <c r="F16" s="15">
        <v>2697339.9939286672</v>
      </c>
      <c r="G16" s="15">
        <v>2564535.0776492371</v>
      </c>
      <c r="H16" s="15">
        <v>2362399.166261679</v>
      </c>
      <c r="I16" s="15">
        <v>2098074.661808305</v>
      </c>
      <c r="J16" s="15">
        <v>2114648.007441408</v>
      </c>
      <c r="K16" s="15">
        <v>2133894.4283342762</v>
      </c>
      <c r="L16" s="15">
        <v>2199097.3547712811</v>
      </c>
      <c r="M16" s="15">
        <v>2246675.8609101418</v>
      </c>
      <c r="N16" s="15">
        <v>2333889.758581351</v>
      </c>
      <c r="O16" s="15">
        <v>2408949.451456558</v>
      </c>
      <c r="P16" s="15">
        <v>2454149.88879976</v>
      </c>
      <c r="Q16" s="15">
        <v>2502183.4751402801</v>
      </c>
      <c r="R16" s="15">
        <v>2550670.9990674132</v>
      </c>
      <c r="S16" s="15">
        <v>2535118.085634795</v>
      </c>
      <c r="T16" s="15">
        <v>2542222.2874361868</v>
      </c>
      <c r="U16" s="15">
        <v>2582444.0267048711</v>
      </c>
      <c r="V16" s="15">
        <v>2596244.8862738558</v>
      </c>
      <c r="W16" s="15">
        <v>2571258.6060455032</v>
      </c>
      <c r="X16" s="15">
        <v>2606223.7026963858</v>
      </c>
      <c r="Y16" s="15">
        <v>2547897.036098809</v>
      </c>
      <c r="Z16" s="15">
        <v>2692826.5080547691</v>
      </c>
    </row>
    <row r="17" spans="1:26" x14ac:dyDescent="0.25">
      <c r="A17" s="14" t="s">
        <v>4</v>
      </c>
      <c r="B17" s="15">
        <f t="shared" ref="B17:Z17" si="0">SUM(B5:B16)</f>
        <v>31238348.667033125</v>
      </c>
      <c r="C17" s="15">
        <f t="shared" si="0"/>
        <v>24252226.602869418</v>
      </c>
      <c r="D17" s="15">
        <f t="shared" si="0"/>
        <v>19900544.49341866</v>
      </c>
      <c r="E17" s="15">
        <f t="shared" si="0"/>
        <v>19785850.028154705</v>
      </c>
      <c r="F17" s="15">
        <f t="shared" si="0"/>
        <v>18593112.607596409</v>
      </c>
      <c r="G17" s="15">
        <f t="shared" si="0"/>
        <v>17865576.459517114</v>
      </c>
      <c r="H17" s="15">
        <f t="shared" si="0"/>
        <v>16815777.787521679</v>
      </c>
      <c r="I17" s="15">
        <f t="shared" si="0"/>
        <v>15197953.613443464</v>
      </c>
      <c r="J17" s="15">
        <f t="shared" si="0"/>
        <v>15097139.308193807</v>
      </c>
      <c r="K17" s="15">
        <f t="shared" si="0"/>
        <v>15059694.995771833</v>
      </c>
      <c r="L17" s="15">
        <f t="shared" si="0"/>
        <v>15338552.04159932</v>
      </c>
      <c r="M17" s="15">
        <f t="shared" si="0"/>
        <v>15481120.448815182</v>
      </c>
      <c r="N17" s="15">
        <f t="shared" si="0"/>
        <v>15804652.112213213</v>
      </c>
      <c r="O17" s="15">
        <f t="shared" si="0"/>
        <v>16098074.881323557</v>
      </c>
      <c r="P17" s="15">
        <f t="shared" si="0"/>
        <v>16198352.567147762</v>
      </c>
      <c r="Q17" s="15">
        <f t="shared" si="0"/>
        <v>16511222.963595279</v>
      </c>
      <c r="R17" s="15">
        <f t="shared" si="0"/>
        <v>16651613.055733413</v>
      </c>
      <c r="S17" s="15">
        <f t="shared" si="0"/>
        <v>16442816.836105797</v>
      </c>
      <c r="T17" s="15">
        <f t="shared" si="0"/>
        <v>16451540.659692187</v>
      </c>
      <c r="U17" s="15">
        <f t="shared" si="0"/>
        <v>16578186.54217587</v>
      </c>
      <c r="V17" s="15">
        <f t="shared" si="0"/>
        <v>16627376.266360855</v>
      </c>
      <c r="W17" s="15">
        <f t="shared" si="0"/>
        <v>16405787.834456502</v>
      </c>
      <c r="X17" s="15">
        <f t="shared" si="0"/>
        <v>16506094.615484387</v>
      </c>
      <c r="Y17" s="15">
        <f t="shared" si="0"/>
        <v>16232444.35047181</v>
      </c>
      <c r="Z17" s="15">
        <f t="shared" si="0"/>
        <v>16850834.025947768</v>
      </c>
    </row>
    <row r="18" spans="1:26" x14ac:dyDescent="0.25">
      <c r="A18" s="14" t="s">
        <v>7</v>
      </c>
      <c r="B18" s="15">
        <f t="shared" ref="B18:Z18" si="1">B17/B3/1000</f>
        <v>312.38348667033125</v>
      </c>
      <c r="C18" s="15">
        <f t="shared" si="1"/>
        <v>242.52226602869416</v>
      </c>
      <c r="D18" s="15">
        <f t="shared" si="1"/>
        <v>199.00544493418661</v>
      </c>
      <c r="E18" s="15">
        <f t="shared" si="1"/>
        <v>197.85850028154704</v>
      </c>
      <c r="F18" s="15">
        <f t="shared" si="1"/>
        <v>185.93112607596407</v>
      </c>
      <c r="G18" s="15">
        <f t="shared" si="1"/>
        <v>178.65576459517115</v>
      </c>
      <c r="H18" s="15">
        <f t="shared" si="1"/>
        <v>168.15777787521679</v>
      </c>
      <c r="I18" s="15">
        <f t="shared" si="1"/>
        <v>151.97953613443462</v>
      </c>
      <c r="J18" s="15">
        <f t="shared" si="1"/>
        <v>150.97139308193806</v>
      </c>
      <c r="K18" s="15">
        <f t="shared" si="1"/>
        <v>150.59694995771832</v>
      </c>
      <c r="L18" s="15">
        <f t="shared" si="1"/>
        <v>153.3855204159932</v>
      </c>
      <c r="M18" s="15">
        <f t="shared" si="1"/>
        <v>154.81120448815182</v>
      </c>
      <c r="N18" s="15">
        <f t="shared" si="1"/>
        <v>158.04652112213213</v>
      </c>
      <c r="O18" s="15">
        <f t="shared" si="1"/>
        <v>160.98074881323558</v>
      </c>
      <c r="P18" s="15">
        <f t="shared" si="1"/>
        <v>161.98352567147759</v>
      </c>
      <c r="Q18" s="15">
        <f t="shared" si="1"/>
        <v>165.11222963595279</v>
      </c>
      <c r="R18" s="15">
        <f t="shared" si="1"/>
        <v>166.51613055733415</v>
      </c>
      <c r="S18" s="15">
        <f t="shared" si="1"/>
        <v>164.42816836105797</v>
      </c>
      <c r="T18" s="15">
        <f t="shared" si="1"/>
        <v>164.51540659692188</v>
      </c>
      <c r="U18" s="15">
        <f t="shared" si="1"/>
        <v>165.78186542175871</v>
      </c>
      <c r="V18" s="15">
        <f t="shared" si="1"/>
        <v>166.27376266360852</v>
      </c>
      <c r="W18" s="15">
        <f t="shared" si="1"/>
        <v>164.05787834456501</v>
      </c>
      <c r="X18" s="15">
        <f t="shared" si="1"/>
        <v>165.06094615484386</v>
      </c>
      <c r="Y18" s="15">
        <f t="shared" si="1"/>
        <v>162.32444350471809</v>
      </c>
      <c r="Z18" s="15">
        <f t="shared" si="1"/>
        <v>168.50834025947768</v>
      </c>
    </row>
    <row r="19" spans="1:26" x14ac:dyDescent="0.25">
      <c r="A19" s="14" t="s">
        <v>8</v>
      </c>
      <c r="B19" s="15">
        <f>B18/B4</f>
        <v>153.23677245876004</v>
      </c>
      <c r="C19" s="15">
        <f>C18/B4</f>
        <v>118.96700972174494</v>
      </c>
      <c r="D19" s="15">
        <f>D18/B4</f>
        <v>97.620243657810889</v>
      </c>
      <c r="E19" s="15">
        <f>E18/B4</f>
        <v>97.05762077837295</v>
      </c>
      <c r="F19" s="15">
        <f>F18/B4</f>
        <v>91.206759880913779</v>
      </c>
      <c r="G19" s="15">
        <f>G18/B4</f>
        <v>87.637899939978311</v>
      </c>
      <c r="H19" s="15">
        <f>H18/B4</f>
        <v>82.488211589203161</v>
      </c>
      <c r="I19" s="15">
        <f>I18/B4</f>
        <v>74.552127723696756</v>
      </c>
      <c r="J19" s="15">
        <f>J18/B4</f>
        <v>74.057592659798431</v>
      </c>
      <c r="K19" s="15">
        <f>K18/B4</f>
        <v>73.873913117590874</v>
      </c>
      <c r="L19" s="15">
        <f>L18/B4</f>
        <v>75.241820049402676</v>
      </c>
      <c r="M19" s="15">
        <f>M18/B4</f>
        <v>75.94117592154582</v>
      </c>
      <c r="N19" s="15">
        <f>N18/B4</f>
        <v>77.528229975387305</v>
      </c>
      <c r="O19" s="15">
        <f>O18/B4</f>
        <v>78.967587688678734</v>
      </c>
      <c r="P19" s="15">
        <f>P18/B4</f>
        <v>79.459490416608475</v>
      </c>
      <c r="Q19" s="15">
        <f>Q18/B4</f>
        <v>80.994246631174533</v>
      </c>
      <c r="R19" s="15">
        <f>R18/B4</f>
        <v>81.682916984199295</v>
      </c>
      <c r="S19" s="15">
        <f>S18/B4</f>
        <v>80.658686825993385</v>
      </c>
      <c r="T19" s="15">
        <f>T18/B4</f>
        <v>80.701480719618402</v>
      </c>
      <c r="U19" s="15">
        <f>U18/B4</f>
        <v>81.322730148768656</v>
      </c>
      <c r="V19" s="15">
        <f>V18/B4</f>
        <v>81.56402570035452</v>
      </c>
      <c r="W19" s="15">
        <f>W18/B4</f>
        <v>80.477044551602091</v>
      </c>
      <c r="X19" s="15">
        <f>X18/B4</f>
        <v>80.96909000330875</v>
      </c>
      <c r="Y19" s="15">
        <f>Y18/B4</f>
        <v>79.626724443593204</v>
      </c>
      <c r="Z19" s="15">
        <f>Z18/B4</f>
        <v>82.660176659707275</v>
      </c>
    </row>
    <row r="20" spans="1:26" x14ac:dyDescent="0.25">
      <c r="A20" s="14" t="s">
        <v>9</v>
      </c>
      <c r="B20" s="16">
        <v>364.98345323515008</v>
      </c>
      <c r="C20" s="16">
        <v>365.99999999173349</v>
      </c>
      <c r="D20" s="16">
        <v>363.21179598281429</v>
      </c>
      <c r="E20" s="16">
        <v>364.0461335192233</v>
      </c>
      <c r="F20" s="16">
        <v>364.64496476738208</v>
      </c>
      <c r="G20" s="16">
        <v>364.91866191082721</v>
      </c>
      <c r="H20" s="16">
        <v>364.68634543636898</v>
      </c>
      <c r="I20" s="16">
        <v>364.87286243111862</v>
      </c>
      <c r="J20" s="16">
        <v>364.97400516506968</v>
      </c>
      <c r="K20" s="16">
        <v>365.9999999922436</v>
      </c>
      <c r="L20" s="16">
        <v>364.81799425943677</v>
      </c>
      <c r="M20" s="16">
        <v>364.83587943159802</v>
      </c>
      <c r="N20" s="16">
        <v>364.9592416562993</v>
      </c>
      <c r="O20" s="16">
        <v>366.00000000532089</v>
      </c>
      <c r="P20" s="16">
        <v>364.98283847510578</v>
      </c>
      <c r="Q20" s="16">
        <v>364.9973787614565</v>
      </c>
      <c r="R20" s="16">
        <v>364.9698238812399</v>
      </c>
      <c r="S20" s="16">
        <v>365.92363756415921</v>
      </c>
      <c r="T20" s="16">
        <v>364.93991142280311</v>
      </c>
      <c r="U20" s="16">
        <v>364.78519144720042</v>
      </c>
      <c r="V20" s="16">
        <v>364.86216959384183</v>
      </c>
      <c r="W20" s="16">
        <v>365.96739476233671</v>
      </c>
      <c r="X20" s="16">
        <v>364.79710397377931</v>
      </c>
      <c r="Y20" s="16">
        <v>364.94110787294608</v>
      </c>
      <c r="Z20" s="16">
        <v>364.75029981285007</v>
      </c>
    </row>
    <row r="21" spans="1:26" x14ac:dyDescent="0.25">
      <c r="A21" s="14" t="s">
        <v>66</v>
      </c>
      <c r="B21" s="17">
        <v>14.378399261461549</v>
      </c>
      <c r="C21" s="17">
        <v>5.3764613928078981</v>
      </c>
      <c r="D21" s="17">
        <v>5.6861578754503714</v>
      </c>
      <c r="E21" s="17">
        <v>5.7977927574942312</v>
      </c>
      <c r="F21" s="17">
        <v>6.6041351293737307</v>
      </c>
      <c r="G21" s="17">
        <v>8.0069204522935724</v>
      </c>
      <c r="H21" s="17">
        <v>9.5922732347426081</v>
      </c>
      <c r="I21" s="17">
        <v>11.151246951388311</v>
      </c>
      <c r="J21" s="17">
        <v>11.631733663624651</v>
      </c>
      <c r="K21" s="17">
        <v>11.497814202984269</v>
      </c>
      <c r="L21" s="17">
        <v>11.511623490825929</v>
      </c>
      <c r="M21" s="17">
        <v>11.10528669552493</v>
      </c>
      <c r="N21" s="17">
        <v>10.571525520926031</v>
      </c>
      <c r="O21" s="17">
        <v>10.15236933307993</v>
      </c>
      <c r="P21" s="17">
        <v>9.1832905823661939</v>
      </c>
      <c r="Q21" s="17">
        <v>9.0184497832374806</v>
      </c>
      <c r="R21" s="17">
        <v>7.8429752124349301</v>
      </c>
      <c r="S21" s="17">
        <v>8.4894845656348679</v>
      </c>
      <c r="T21" s="17">
        <v>6.2679948860628523</v>
      </c>
      <c r="U21" s="17">
        <v>4.8251388381135456</v>
      </c>
      <c r="V21" s="17">
        <v>4.4371339843261568</v>
      </c>
      <c r="W21" s="17">
        <v>2.640460370583761</v>
      </c>
      <c r="X21" s="17">
        <v>0.94561922775951812</v>
      </c>
      <c r="Y21" s="17">
        <v>1.46694340951692</v>
      </c>
      <c r="Z21" s="17">
        <v>0.26533020788947881</v>
      </c>
    </row>
    <row r="22" spans="1:26" x14ac:dyDescent="0.25">
      <c r="A22" s="14" t="s">
        <v>67</v>
      </c>
      <c r="B22" s="17">
        <v>478.03430265689087</v>
      </c>
      <c r="C22" s="17">
        <v>444.54590995600353</v>
      </c>
      <c r="D22" s="17">
        <v>353.99260017313588</v>
      </c>
      <c r="E22" s="17">
        <v>359.21074627504049</v>
      </c>
      <c r="F22" s="17">
        <v>350.30469154028862</v>
      </c>
      <c r="G22" s="17">
        <v>353.17155787781672</v>
      </c>
      <c r="H22" s="17">
        <v>344.35332607184881</v>
      </c>
      <c r="I22" s="17">
        <v>332.46915706129448</v>
      </c>
      <c r="J22" s="17">
        <v>333.5118391163752</v>
      </c>
      <c r="K22" s="17">
        <v>332.68882079649279</v>
      </c>
      <c r="L22" s="17">
        <v>338.59603927535272</v>
      </c>
      <c r="M22" s="17">
        <v>347.18816900992732</v>
      </c>
      <c r="N22" s="17">
        <v>349.42962423584459</v>
      </c>
      <c r="O22" s="17">
        <v>347.89455864061642</v>
      </c>
      <c r="P22" s="17">
        <v>364.13735355291499</v>
      </c>
      <c r="Q22" s="17">
        <v>363.7305588572695</v>
      </c>
      <c r="R22" s="17">
        <v>368.67153691939569</v>
      </c>
      <c r="S22" s="17">
        <v>368.66204340616019</v>
      </c>
      <c r="T22" s="17">
        <v>373.09403392149261</v>
      </c>
      <c r="U22" s="17">
        <v>379.44417579945491</v>
      </c>
      <c r="V22" s="17">
        <v>379.51877864393452</v>
      </c>
      <c r="W22" s="17">
        <v>388.56945281627469</v>
      </c>
      <c r="X22" s="17">
        <v>395.79038372192957</v>
      </c>
      <c r="Y22" s="17">
        <v>394.06975217391988</v>
      </c>
      <c r="Z22" s="17">
        <v>405.5884499745448</v>
      </c>
    </row>
    <row r="23" spans="1:26" x14ac:dyDescent="0.25">
      <c r="A23" s="14" t="s">
        <v>68</v>
      </c>
      <c r="B23" s="17">
        <v>39.484764190827313</v>
      </c>
      <c r="C23" s="17">
        <v>14.700871145215521</v>
      </c>
      <c r="D23" s="17">
        <v>14.1611103838109</v>
      </c>
      <c r="E23" s="17">
        <v>1.372348605399011</v>
      </c>
      <c r="F23" s="17">
        <v>1.7669219093542321</v>
      </c>
      <c r="G23" s="17">
        <v>1.613850787689443</v>
      </c>
      <c r="H23" s="17">
        <v>1.4222643512099129</v>
      </c>
      <c r="I23" s="17">
        <v>1.5689126989929301</v>
      </c>
      <c r="J23" s="17">
        <v>1.6898827081520891</v>
      </c>
      <c r="K23" s="17">
        <v>1.789044434945841</v>
      </c>
      <c r="L23" s="17">
        <v>1.5540352635870269</v>
      </c>
      <c r="M23" s="17">
        <v>1.830266593277512</v>
      </c>
      <c r="N23" s="17">
        <v>1.841118451634725</v>
      </c>
      <c r="O23" s="17">
        <v>2.016796046726856</v>
      </c>
      <c r="P23" s="17">
        <v>2.0821170432215572</v>
      </c>
      <c r="Q23" s="17">
        <v>1.677006019757924</v>
      </c>
      <c r="R23" s="17">
        <v>1.729972402239732</v>
      </c>
      <c r="S23" s="17">
        <v>1.5989192512316619</v>
      </c>
      <c r="T23" s="17">
        <v>1.736318137989719</v>
      </c>
      <c r="U23" s="17">
        <v>1.286315552605074</v>
      </c>
      <c r="V23" s="17">
        <v>1.502634434901196</v>
      </c>
      <c r="W23" s="17">
        <v>1.482524876284445</v>
      </c>
      <c r="X23" s="17">
        <v>1.3086996523909531</v>
      </c>
      <c r="Y23" s="17">
        <v>1.3915849636260871</v>
      </c>
      <c r="Z23" s="17">
        <v>1.1235761764384691</v>
      </c>
    </row>
    <row r="24" spans="1:26" x14ac:dyDescent="0.25">
      <c r="A24" s="14" t="s">
        <v>69</v>
      </c>
      <c r="B24" s="17">
        <v>19.063712235691199</v>
      </c>
      <c r="C24" s="17">
        <v>11.08244404008625</v>
      </c>
      <c r="D24" s="17">
        <v>28.372328253471199</v>
      </c>
      <c r="E24" s="17">
        <v>1.852730599789735</v>
      </c>
      <c r="F24" s="17">
        <v>1.587491387971258</v>
      </c>
      <c r="G24" s="17">
        <v>1.211071518115026</v>
      </c>
      <c r="H24" s="17">
        <v>1.372400086034681</v>
      </c>
      <c r="I24" s="17">
        <v>1.4618140146066601</v>
      </c>
      <c r="J24" s="17">
        <v>1.2829724533493829</v>
      </c>
      <c r="K24" s="17">
        <v>1.408187149089372</v>
      </c>
      <c r="L24" s="17">
        <v>1.7819444937794691</v>
      </c>
      <c r="M24" s="17">
        <v>1.6864822966138651</v>
      </c>
      <c r="N24" s="17">
        <v>1.3624244498710749</v>
      </c>
      <c r="O24" s="17">
        <v>2.1539252516738689</v>
      </c>
      <c r="P24" s="17">
        <v>1.4697450200425111</v>
      </c>
      <c r="Q24" s="17">
        <v>1.5664251559372451</v>
      </c>
      <c r="R24" s="17">
        <v>1.7644235433305699</v>
      </c>
      <c r="S24" s="17">
        <v>1.6282660129250399</v>
      </c>
      <c r="T24" s="17">
        <v>1.7671690734864309</v>
      </c>
      <c r="U24" s="17">
        <v>1.577388543962176</v>
      </c>
      <c r="V24" s="17">
        <v>1.7390419574614839</v>
      </c>
      <c r="W24" s="17">
        <v>1.502294432111805</v>
      </c>
      <c r="X24" s="17">
        <v>1.4079355177787649</v>
      </c>
      <c r="Y24" s="17">
        <v>1.7487739105154469</v>
      </c>
      <c r="Z24" s="17">
        <v>1.6064910784718109</v>
      </c>
    </row>
    <row r="25" spans="1:26" x14ac:dyDescent="0.25">
      <c r="A25" s="14" t="s">
        <v>70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71</v>
      </c>
      <c r="B26" s="17">
        <v>19.11268712167011</v>
      </c>
      <c r="C26" s="17">
        <v>14.5830668106227</v>
      </c>
      <c r="D26" s="17">
        <v>2.6009631228494019</v>
      </c>
      <c r="E26" s="17">
        <v>1.2317366417702771</v>
      </c>
      <c r="F26" s="17">
        <v>1.1034620973114371</v>
      </c>
      <c r="G26" s="17">
        <v>1.0658888242606639</v>
      </c>
      <c r="H26" s="17">
        <v>1.013163282456379</v>
      </c>
      <c r="I26" s="17">
        <v>0.93444445949281862</v>
      </c>
      <c r="J26" s="17">
        <v>0.91669640053786805</v>
      </c>
      <c r="K26" s="17">
        <v>0.90845625866539093</v>
      </c>
      <c r="L26" s="17">
        <v>0.96155284701229737</v>
      </c>
      <c r="M26" s="17">
        <v>1.0248480333107539</v>
      </c>
      <c r="N26" s="17">
        <v>1.0344220454669171</v>
      </c>
      <c r="O26" s="17">
        <v>1.095620917917395</v>
      </c>
      <c r="P26" s="17">
        <v>1.05618755665843</v>
      </c>
      <c r="Q26" s="17">
        <v>1.105404589876557</v>
      </c>
      <c r="R26" s="17">
        <v>1.093388617819943</v>
      </c>
      <c r="S26" s="17">
        <v>1.092296595245777</v>
      </c>
      <c r="T26" s="17">
        <v>1.104114867141696</v>
      </c>
      <c r="U26" s="17">
        <v>1.064732508879265</v>
      </c>
      <c r="V26" s="17">
        <v>1.0690487145158549</v>
      </c>
      <c r="W26" s="17">
        <v>1.082354728375214</v>
      </c>
      <c r="X26" s="17">
        <v>1.0551908810172079</v>
      </c>
      <c r="Y26" s="17">
        <v>1.0763535718937789</v>
      </c>
      <c r="Z26" s="17">
        <v>1.059398575914861</v>
      </c>
    </row>
    <row r="27" spans="1:26" x14ac:dyDescent="0.25">
      <c r="A27" s="14" t="s">
        <v>72</v>
      </c>
      <c r="B27" s="16">
        <v>74404.336419483327</v>
      </c>
      <c r="C27" s="16">
        <v>68626.565600050002</v>
      </c>
      <c r="D27" s="16">
        <v>66232.61465803333</v>
      </c>
      <c r="E27" s="16">
        <v>65045.112517316673</v>
      </c>
      <c r="F27" s="16">
        <v>63885.509867116663</v>
      </c>
      <c r="G27" s="16">
        <v>62647.02727963333</v>
      </c>
      <c r="H27" s="16">
        <v>61607.315585433331</v>
      </c>
      <c r="I27" s="16">
        <v>60697.710170816667</v>
      </c>
      <c r="J27" s="16">
        <v>59670.336804466657</v>
      </c>
      <c r="K27" s="16">
        <v>58984.231184350007</v>
      </c>
      <c r="L27" s="16">
        <v>57976.481863166671</v>
      </c>
      <c r="M27" s="16">
        <v>57191.295511266668</v>
      </c>
      <c r="N27" s="16">
        <v>56202.273706450011</v>
      </c>
      <c r="O27" s="16">
        <v>56174.716549416662</v>
      </c>
      <c r="P27" s="16">
        <v>55295.2738809</v>
      </c>
      <c r="Q27" s="16">
        <v>54592.713785949993</v>
      </c>
      <c r="R27" s="16">
        <v>53900.787969249999</v>
      </c>
      <c r="S27" s="16">
        <v>53367.570642283332</v>
      </c>
      <c r="T27" s="16">
        <v>52566.087204399999</v>
      </c>
      <c r="U27" s="16">
        <v>53084.925783983337</v>
      </c>
      <c r="V27" s="16">
        <v>52449.220960799998</v>
      </c>
      <c r="W27" s="16">
        <v>51924.192674066653</v>
      </c>
      <c r="X27" s="16">
        <v>51085.293526616661</v>
      </c>
      <c r="Y27" s="16">
        <v>50441.088499600002</v>
      </c>
      <c r="Z27" s="16">
        <v>49759.324279466658</v>
      </c>
    </row>
    <row r="28" spans="1:26" x14ac:dyDescent="0.25">
      <c r="A28" s="14" t="s">
        <v>73</v>
      </c>
      <c r="B28" s="16">
        <v>57374.953505399993</v>
      </c>
      <c r="C28" s="16">
        <v>45283.105947299999</v>
      </c>
      <c r="D28" s="16">
        <v>27782.855464200002</v>
      </c>
      <c r="E28" s="16">
        <v>23858.447513399999</v>
      </c>
      <c r="F28" s="16">
        <v>24209.599847699999</v>
      </c>
      <c r="G28" s="16">
        <v>25088.112222299998</v>
      </c>
      <c r="H28" s="16">
        <v>25196.727278099999</v>
      </c>
      <c r="I28" s="16">
        <v>26784.692760900001</v>
      </c>
      <c r="J28" s="16">
        <v>25490.665252800001</v>
      </c>
      <c r="K28" s="16">
        <v>24497.244747600002</v>
      </c>
      <c r="L28" s="16">
        <v>23266.1067735</v>
      </c>
      <c r="M28" s="16">
        <v>22895.780396099999</v>
      </c>
      <c r="N28" s="16">
        <v>20923.047922199999</v>
      </c>
      <c r="O28" s="16">
        <v>19506.553377</v>
      </c>
      <c r="P28" s="16">
        <v>20473.6030359</v>
      </c>
      <c r="Q28" s="16">
        <v>18759.291242700001</v>
      </c>
      <c r="R28" s="16">
        <v>18255.214014000001</v>
      </c>
      <c r="S28" s="16">
        <v>18098.427398700002</v>
      </c>
      <c r="T28" s="16">
        <v>18047.196999899999</v>
      </c>
      <c r="U28" s="16">
        <v>18898.613082899999</v>
      </c>
      <c r="V28" s="16">
        <v>18192.488938800001</v>
      </c>
      <c r="W28" s="16">
        <v>19106.925786899999</v>
      </c>
      <c r="X28" s="16">
        <v>18741.035068199999</v>
      </c>
      <c r="Y28" s="16">
        <v>18446.245535099999</v>
      </c>
      <c r="Z28" s="16">
        <v>17547.5737128</v>
      </c>
    </row>
    <row r="29" spans="1:26" x14ac:dyDescent="0.25">
      <c r="A29" s="14" t="s">
        <v>74</v>
      </c>
      <c r="B29" s="16">
        <v>17029.38291408333</v>
      </c>
      <c r="C29" s="16">
        <v>23343.45965275</v>
      </c>
      <c r="D29" s="16">
        <v>38449.759193833343</v>
      </c>
      <c r="E29" s="16">
        <v>41186.665003916663</v>
      </c>
      <c r="F29" s="16">
        <v>39675.91001941666</v>
      </c>
      <c r="G29" s="16">
        <v>37558.915057333332</v>
      </c>
      <c r="H29" s="16">
        <v>36410.588307333332</v>
      </c>
      <c r="I29" s="16">
        <v>33913.017409916669</v>
      </c>
      <c r="J29" s="16">
        <v>34179.671551666674</v>
      </c>
      <c r="K29" s="16">
        <v>34486.986436749998</v>
      </c>
      <c r="L29" s="16">
        <v>34710.375089666668</v>
      </c>
      <c r="M29" s="16">
        <v>34295.515115166672</v>
      </c>
      <c r="N29" s="16">
        <v>35279.225784249997</v>
      </c>
      <c r="O29" s="16">
        <v>36668.163172416673</v>
      </c>
      <c r="P29" s="16">
        <v>34821.670845000001</v>
      </c>
      <c r="Q29" s="16">
        <v>35833.422543250002</v>
      </c>
      <c r="R29" s="16">
        <v>35645.573955250002</v>
      </c>
      <c r="S29" s="16">
        <v>35269.143243583327</v>
      </c>
      <c r="T29" s="16">
        <v>34518.8902045</v>
      </c>
      <c r="U29" s="16">
        <v>34186.312701083327</v>
      </c>
      <c r="V29" s="16">
        <v>34256.732021999997</v>
      </c>
      <c r="W29" s="16">
        <v>32817.266887166661</v>
      </c>
      <c r="X29" s="16">
        <v>32344.258458416669</v>
      </c>
      <c r="Y29" s="16">
        <v>31994.8429645</v>
      </c>
      <c r="Z29" s="16">
        <v>32211.750566666669</v>
      </c>
    </row>
    <row r="30" spans="1:26" x14ac:dyDescent="0.25">
      <c r="A30" s="14" t="s">
        <v>75</v>
      </c>
      <c r="B30" s="16">
        <v>12452.20585033333</v>
      </c>
      <c r="C30" s="16">
        <v>23393.590049999999</v>
      </c>
      <c r="D30" s="16">
        <v>74049.943894083335</v>
      </c>
      <c r="E30" s="16">
        <v>73558.644172083339</v>
      </c>
      <c r="F30" s="16">
        <v>71825.506811666666</v>
      </c>
      <c r="G30" s="16">
        <v>71282.827683333322</v>
      </c>
      <c r="H30" s="16">
        <v>69974.462635916672</v>
      </c>
      <c r="I30" s="16">
        <v>69045.403325333333</v>
      </c>
      <c r="J30" s="16">
        <v>67879.492030249996</v>
      </c>
      <c r="K30" s="16">
        <v>66584.498294666657</v>
      </c>
      <c r="L30" s="16">
        <v>65756.310624583319</v>
      </c>
      <c r="M30" s="16">
        <v>64912.612591666672</v>
      </c>
      <c r="N30" s="16">
        <v>63702.515181083327</v>
      </c>
      <c r="O30" s="16">
        <v>63625.103899666668</v>
      </c>
      <c r="P30" s="16">
        <v>62464.172730249993</v>
      </c>
      <c r="Q30" s="16">
        <v>62045.856014416669</v>
      </c>
      <c r="R30" s="16">
        <v>60464.772202916669</v>
      </c>
      <c r="S30" s="16">
        <v>59768.464423500001</v>
      </c>
      <c r="T30" s="16">
        <v>59126.150613500002</v>
      </c>
      <c r="U30" s="16">
        <v>59428.294667083341</v>
      </c>
      <c r="V30" s="16">
        <v>58053.438485500003</v>
      </c>
      <c r="W30" s="16">
        <v>57028.262938749998</v>
      </c>
      <c r="X30" s="16">
        <v>55976.255735000013</v>
      </c>
      <c r="Y30" s="16">
        <v>56148.114785916667</v>
      </c>
      <c r="Z30" s="16">
        <v>54963.380313916663</v>
      </c>
    </row>
    <row r="31" spans="1:26" x14ac:dyDescent="0.25">
      <c r="A31" s="14" t="s">
        <v>76</v>
      </c>
      <c r="B31" s="15">
        <v>7961586.3986089993</v>
      </c>
      <c r="C31" s="15">
        <v>10251464.77911</v>
      </c>
      <c r="D31" s="15">
        <v>13189870.561406</v>
      </c>
      <c r="E31" s="15">
        <v>14368214.898205001</v>
      </c>
      <c r="F31" s="15">
        <v>13424312.068212001</v>
      </c>
      <c r="G31" s="15">
        <v>12693984.612124</v>
      </c>
      <c r="H31" s="15">
        <v>11866893.022805</v>
      </c>
      <c r="I31" s="15">
        <v>10505089.968341</v>
      </c>
      <c r="J31" s="15">
        <v>10609768.947071999</v>
      </c>
      <c r="K31" s="15">
        <v>10707858.660275999</v>
      </c>
      <c r="L31" s="15">
        <v>10995833.637066999</v>
      </c>
      <c r="M31" s="15">
        <v>11186123.925101001</v>
      </c>
      <c r="N31" s="15">
        <v>11654173.844138</v>
      </c>
      <c r="O31" s="15">
        <v>12110708.889385</v>
      </c>
      <c r="P31" s="15">
        <v>12106244.41862</v>
      </c>
      <c r="Q31" s="15">
        <v>12474153.370701</v>
      </c>
      <c r="R31" s="15">
        <v>12667284.824843001</v>
      </c>
      <c r="S31" s="15">
        <v>12494990.961129</v>
      </c>
      <c r="T31" s="15">
        <v>12508189.583211999</v>
      </c>
      <c r="U31" s="15">
        <v>12685047.473804001</v>
      </c>
      <c r="V31" s="15">
        <v>12743482.212510999</v>
      </c>
      <c r="W31" s="15">
        <v>12601206.568979001</v>
      </c>
      <c r="X31" s="15">
        <v>12748614.242737001</v>
      </c>
      <c r="Y31" s="15">
        <v>12525833.730922</v>
      </c>
      <c r="Z31" s="15">
        <v>13050130.538176</v>
      </c>
    </row>
    <row r="32" spans="1:26" x14ac:dyDescent="0.25">
      <c r="A32" s="14" t="s">
        <v>77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78</v>
      </c>
      <c r="B33" s="16">
        <v>306.25</v>
      </c>
      <c r="C33" s="16">
        <v>487</v>
      </c>
      <c r="D33" s="16">
        <v>1151.083333333333</v>
      </c>
      <c r="E33" s="16">
        <v>1180.416666666667</v>
      </c>
      <c r="F33" s="16">
        <v>1147.166666666667</v>
      </c>
      <c r="G33" s="16">
        <v>1122.25</v>
      </c>
      <c r="H33" s="16">
        <v>1089.166666666667</v>
      </c>
      <c r="I33" s="16">
        <v>1060.583333333333</v>
      </c>
      <c r="J33" s="16">
        <v>1055.166666666667</v>
      </c>
      <c r="K33" s="16">
        <v>1049.25</v>
      </c>
      <c r="L33" s="16">
        <v>1042.416666666667</v>
      </c>
      <c r="M33" s="16">
        <v>1029.25</v>
      </c>
      <c r="N33" s="16">
        <v>1023.333333333333</v>
      </c>
      <c r="O33" s="16">
        <v>1039.75</v>
      </c>
      <c r="P33" s="16">
        <v>1009.166666666667</v>
      </c>
      <c r="Q33" s="16">
        <v>1021.25</v>
      </c>
      <c r="R33" s="16">
        <v>992.08333333333337</v>
      </c>
      <c r="S33" s="16">
        <v>988.75</v>
      </c>
      <c r="T33" s="16">
        <v>973</v>
      </c>
      <c r="U33" s="16">
        <v>968.5</v>
      </c>
      <c r="V33" s="16">
        <v>956.5</v>
      </c>
      <c r="W33" s="16">
        <v>933</v>
      </c>
      <c r="X33" s="16">
        <v>917.83333333333337</v>
      </c>
      <c r="Y33" s="16">
        <v>915.41666666666663</v>
      </c>
      <c r="Z33" s="16">
        <v>903.58333333333337</v>
      </c>
    </row>
    <row r="34" spans="1:26" x14ac:dyDescent="0.25">
      <c r="A34" s="14" t="s">
        <v>79</v>
      </c>
      <c r="B34" s="16">
        <v>7485</v>
      </c>
      <c r="C34" s="16">
        <v>6910</v>
      </c>
      <c r="D34" s="16">
        <v>3819</v>
      </c>
      <c r="E34" s="16">
        <v>6845.666666666667</v>
      </c>
      <c r="F34" s="16">
        <v>6914.916666666667</v>
      </c>
      <c r="G34" s="16">
        <v>6897</v>
      </c>
      <c r="H34" s="16">
        <v>6916.916666666667</v>
      </c>
      <c r="I34" s="16">
        <v>6903.333333333333</v>
      </c>
      <c r="J34" s="16">
        <v>6930.666666666667</v>
      </c>
      <c r="K34" s="16">
        <v>6935.916666666667</v>
      </c>
      <c r="L34" s="16">
        <v>6892.75</v>
      </c>
      <c r="M34" s="16">
        <v>6880.5</v>
      </c>
      <c r="N34" s="16">
        <v>6884.25</v>
      </c>
      <c r="O34" s="16">
        <v>6879.583333333333</v>
      </c>
      <c r="P34" s="16">
        <v>6930.25</v>
      </c>
      <c r="Q34" s="16">
        <v>6873.416666666667</v>
      </c>
      <c r="R34" s="16">
        <v>6911.916666666667</v>
      </c>
      <c r="S34" s="16">
        <v>6906.583333333333</v>
      </c>
      <c r="T34" s="16">
        <v>6822.083333333333</v>
      </c>
      <c r="U34" s="16">
        <v>7009.5</v>
      </c>
      <c r="V34" s="16">
        <v>6967.5</v>
      </c>
      <c r="W34" s="16">
        <v>6973</v>
      </c>
      <c r="X34" s="16">
        <v>6999.75</v>
      </c>
      <c r="Y34" s="16">
        <v>7000.666666666667</v>
      </c>
      <c r="Z34" s="16">
        <v>7006.333333333333</v>
      </c>
    </row>
    <row r="35" spans="1:26" x14ac:dyDescent="0.25">
      <c r="A35" s="14" t="s">
        <v>80</v>
      </c>
      <c r="B35" s="16">
        <v>968.75</v>
      </c>
      <c r="C35" s="16">
        <v>1387</v>
      </c>
      <c r="D35" s="16">
        <v>3789.916666666667</v>
      </c>
      <c r="E35" s="16">
        <v>733.91666666666663</v>
      </c>
      <c r="F35" s="16">
        <v>697.91666666666663</v>
      </c>
      <c r="G35" s="16">
        <v>764.75</v>
      </c>
      <c r="H35" s="16">
        <v>753.91666666666663</v>
      </c>
      <c r="I35" s="16">
        <v>796.08333333333337</v>
      </c>
      <c r="J35" s="16">
        <v>774.16666666666663</v>
      </c>
      <c r="K35" s="16">
        <v>798.83333333333337</v>
      </c>
      <c r="L35" s="16">
        <v>824.83333333333337</v>
      </c>
      <c r="M35" s="16">
        <v>850.25</v>
      </c>
      <c r="N35" s="16">
        <v>852.41666666666663</v>
      </c>
      <c r="O35" s="16">
        <v>864.66666666666663</v>
      </c>
      <c r="P35" s="16">
        <v>820.58333333333337</v>
      </c>
      <c r="Q35" s="16">
        <v>865.33333333333337</v>
      </c>
      <c r="R35" s="16">
        <v>856</v>
      </c>
      <c r="S35" s="16">
        <v>888.66666666666663</v>
      </c>
      <c r="T35" s="16">
        <v>964.91666666666663</v>
      </c>
      <c r="U35" s="16">
        <v>782</v>
      </c>
      <c r="V35" s="16">
        <v>836</v>
      </c>
      <c r="W35" s="16">
        <v>878</v>
      </c>
      <c r="X35" s="16">
        <v>842.41666666666663</v>
      </c>
      <c r="Y35" s="16">
        <v>843.91666666666663</v>
      </c>
      <c r="Z35" s="16">
        <v>850.08333333333337</v>
      </c>
    </row>
    <row r="36" spans="1:26" x14ac:dyDescent="0.25">
      <c r="A36" s="14" t="s">
        <v>81</v>
      </c>
      <c r="B36" s="16">
        <v>108.07880244802131</v>
      </c>
      <c r="C36" s="16">
        <v>99.690505075098685</v>
      </c>
      <c r="D36" s="16">
        <v>93.985650207401065</v>
      </c>
      <c r="E36" s="16">
        <v>94.638973458124042</v>
      </c>
      <c r="F36" s="16">
        <v>89.216270228386605</v>
      </c>
      <c r="G36" s="16">
        <v>88.029417766839316</v>
      </c>
      <c r="H36" s="16">
        <v>85.417460153614911</v>
      </c>
      <c r="I36" s="16">
        <v>82.957936991409809</v>
      </c>
      <c r="J36" s="16">
        <v>82.519172665230201</v>
      </c>
      <c r="K36" s="16">
        <v>81.799186377599426</v>
      </c>
      <c r="L36" s="16">
        <v>80.412271036453589</v>
      </c>
      <c r="M36" s="16">
        <v>77.928750383723354</v>
      </c>
      <c r="N36" s="16">
        <v>77.964849357781574</v>
      </c>
      <c r="O36" s="16">
        <v>75.463907283479443</v>
      </c>
      <c r="P36" s="16">
        <v>76.666744936862642</v>
      </c>
      <c r="Q36" s="16">
        <v>75.75809506998668</v>
      </c>
      <c r="R36" s="16">
        <v>73.312742273782348</v>
      </c>
      <c r="S36" s="16">
        <v>72.750278964499856</v>
      </c>
      <c r="T36" s="16">
        <v>71.673859107030054</v>
      </c>
      <c r="U36" s="16">
        <v>74.725248801160575</v>
      </c>
      <c r="V36" s="16">
        <v>74.87836488417048</v>
      </c>
      <c r="W36" s="16">
        <v>72.215701887295083</v>
      </c>
      <c r="X36" s="16">
        <v>75.244104080698264</v>
      </c>
      <c r="Y36" s="16">
        <v>71.10176635931316</v>
      </c>
      <c r="Z36" s="16">
        <v>71.889172977958523</v>
      </c>
    </row>
    <row r="37" spans="1:26" x14ac:dyDescent="0.25">
      <c r="A37" s="14" t="s">
        <v>82</v>
      </c>
      <c r="B37" s="18">
        <v>0.52632484717710293</v>
      </c>
      <c r="C37" s="18">
        <v>0.58323695096707229</v>
      </c>
      <c r="D37" s="18">
        <v>0.81902341823938607</v>
      </c>
      <c r="E37" s="18">
        <v>0.82135148404513614</v>
      </c>
      <c r="F37" s="18">
        <v>0.84376991130596901</v>
      </c>
      <c r="G37" s="18">
        <v>0.84813839003237346</v>
      </c>
      <c r="H37" s="18">
        <v>0.84638470970344704</v>
      </c>
      <c r="I37" s="18">
        <v>0.87333734368182436</v>
      </c>
      <c r="J37" s="18">
        <v>0.86265640266420041</v>
      </c>
      <c r="K37" s="18">
        <v>0.85354042350488768</v>
      </c>
      <c r="L37" s="18">
        <v>0.85279175710800526</v>
      </c>
      <c r="M37" s="18">
        <v>0.86676148022674637</v>
      </c>
      <c r="N37" s="18">
        <v>0.85986127238653054</v>
      </c>
      <c r="O37" s="18">
        <v>0.84809528370359144</v>
      </c>
      <c r="P37" s="18">
        <v>0.84613350052967318</v>
      </c>
      <c r="Q37" s="18">
        <v>0.85313435221441625</v>
      </c>
      <c r="R37" s="18">
        <v>0.85682997886138268</v>
      </c>
      <c r="S37" s="18">
        <v>0.8549985159993162</v>
      </c>
      <c r="T37" s="18">
        <v>0.86401884270290086</v>
      </c>
      <c r="U37" s="18">
        <v>0.84916252376514945</v>
      </c>
      <c r="V37" s="18">
        <v>0.84660358514150136</v>
      </c>
      <c r="W37" s="18">
        <v>0.86557002258648374</v>
      </c>
      <c r="X37" s="18">
        <v>0.84047382812317128</v>
      </c>
      <c r="Y37" s="18">
        <v>0.84090248306804127</v>
      </c>
      <c r="Z37" s="18">
        <v>0.85195438957423519</v>
      </c>
    </row>
    <row r="38" spans="1:26" x14ac:dyDescent="0.25">
      <c r="A38" s="14" t="s">
        <v>83</v>
      </c>
      <c r="B38" s="18">
        <v>0.1206335616438356</v>
      </c>
      <c r="C38" s="18">
        <v>0.14182984213721919</v>
      </c>
      <c r="D38" s="18">
        <v>0.22324961948249619</v>
      </c>
      <c r="E38" s="18">
        <v>0.23273401826484019</v>
      </c>
      <c r="F38" s="18">
        <v>0.23165905631659059</v>
      </c>
      <c r="G38" s="18">
        <v>0.2447157710989678</v>
      </c>
      <c r="H38" s="18">
        <v>0.23202054794520549</v>
      </c>
      <c r="I38" s="18">
        <v>0.24592846270928459</v>
      </c>
      <c r="J38" s="18">
        <v>0.2487442922374429</v>
      </c>
      <c r="K38" s="18">
        <v>0.24613881299332119</v>
      </c>
      <c r="L38" s="18">
        <v>0.24693683409436831</v>
      </c>
      <c r="M38" s="18">
        <v>0.24502473363774729</v>
      </c>
      <c r="N38" s="18">
        <v>0.24525304414003041</v>
      </c>
      <c r="O38" s="18">
        <v>0.22516317547055251</v>
      </c>
      <c r="P38" s="18">
        <v>0.24377853881278541</v>
      </c>
      <c r="Q38" s="18">
        <v>0.23743340943683411</v>
      </c>
      <c r="R38" s="18">
        <v>0.23649162861491629</v>
      </c>
      <c r="S38" s="18">
        <v>0.22781003339404979</v>
      </c>
      <c r="T38" s="18">
        <v>0.23384703196347029</v>
      </c>
      <c r="U38" s="18">
        <v>0.2352454337899543</v>
      </c>
      <c r="V38" s="18">
        <v>0.2362157534246575</v>
      </c>
      <c r="W38" s="18">
        <v>0.23494421675774141</v>
      </c>
      <c r="X38" s="18">
        <v>0.2470414764079148</v>
      </c>
      <c r="Y38" s="18">
        <v>0.23308599695585999</v>
      </c>
      <c r="Z38" s="18">
        <v>0.24316019786910201</v>
      </c>
    </row>
    <row r="39" spans="1:26" x14ac:dyDescent="0.25">
      <c r="A39" s="14" t="s">
        <v>84</v>
      </c>
      <c r="B39" s="16">
        <v>175.16666666666671</v>
      </c>
      <c r="C39" s="16">
        <v>237.41666666666671</v>
      </c>
      <c r="D39" s="16">
        <v>388.66666666666669</v>
      </c>
      <c r="E39" s="16">
        <v>417.58333333333331</v>
      </c>
      <c r="F39" s="16">
        <v>402.58333333333331</v>
      </c>
      <c r="G39" s="16">
        <v>382.16666666666669</v>
      </c>
      <c r="H39" s="16">
        <v>369.41666666666669</v>
      </c>
      <c r="I39" s="16">
        <v>345</v>
      </c>
      <c r="J39" s="16">
        <v>346.75</v>
      </c>
      <c r="K39" s="16">
        <v>352.5</v>
      </c>
      <c r="L39" s="16">
        <v>353.66666666666669</v>
      </c>
      <c r="M39" s="16">
        <v>350.41666666666669</v>
      </c>
      <c r="N39" s="16">
        <v>359.5</v>
      </c>
      <c r="O39" s="16">
        <v>372.25</v>
      </c>
      <c r="P39" s="16">
        <v>354.16666666666669</v>
      </c>
      <c r="Q39" s="16">
        <v>364.33333333333331</v>
      </c>
      <c r="R39" s="16">
        <v>363.91666666666669</v>
      </c>
      <c r="S39" s="16">
        <v>357.83333333333331</v>
      </c>
      <c r="T39" s="16">
        <v>351.41666666666669</v>
      </c>
      <c r="U39" s="16">
        <v>347.75</v>
      </c>
      <c r="V39" s="16">
        <v>348.33333333333331</v>
      </c>
      <c r="W39" s="16">
        <v>334.66666666666669</v>
      </c>
      <c r="X39" s="16">
        <v>327.75</v>
      </c>
      <c r="Y39" s="16">
        <v>323.83333333333331</v>
      </c>
      <c r="Z39" s="16">
        <v>326.5</v>
      </c>
    </row>
    <row r="40" spans="1:26" x14ac:dyDescent="0.25">
      <c r="A40" s="14" t="s">
        <v>85</v>
      </c>
      <c r="B40" s="16">
        <v>131.08333333333329</v>
      </c>
      <c r="C40" s="16">
        <v>249.58333333333329</v>
      </c>
      <c r="D40" s="16">
        <v>762.41666666666663</v>
      </c>
      <c r="E40" s="16">
        <v>762.83333333333337</v>
      </c>
      <c r="F40" s="16">
        <v>744.58333333333337</v>
      </c>
      <c r="G40" s="16">
        <v>740.08333333333337</v>
      </c>
      <c r="H40" s="16">
        <v>719.75</v>
      </c>
      <c r="I40" s="16">
        <v>715.58333333333337</v>
      </c>
      <c r="J40" s="16">
        <v>708.41666666666663</v>
      </c>
      <c r="K40" s="16">
        <v>696.75</v>
      </c>
      <c r="L40" s="16">
        <v>688.75</v>
      </c>
      <c r="M40" s="16">
        <v>678.83333333333337</v>
      </c>
      <c r="N40" s="16">
        <v>663.83333333333337</v>
      </c>
      <c r="O40" s="16">
        <v>667.5</v>
      </c>
      <c r="P40" s="16">
        <v>655</v>
      </c>
      <c r="Q40" s="16">
        <v>656.91666666666663</v>
      </c>
      <c r="R40" s="16">
        <v>628.16666666666663</v>
      </c>
      <c r="S40" s="16">
        <v>630.91666666666663</v>
      </c>
      <c r="T40" s="16">
        <v>621.58333333333337</v>
      </c>
      <c r="U40" s="16">
        <v>620.75</v>
      </c>
      <c r="V40" s="16">
        <v>608.16666666666663</v>
      </c>
      <c r="W40" s="16">
        <v>598.33333333333337</v>
      </c>
      <c r="X40" s="16">
        <v>590.08333333333337</v>
      </c>
      <c r="Y40" s="16">
        <v>591.58333333333337</v>
      </c>
      <c r="Z40" s="16">
        <v>577.08333333333337</v>
      </c>
    </row>
    <row r="41" spans="1:26" x14ac:dyDescent="0.25">
      <c r="A41" s="14" t="s">
        <v>86</v>
      </c>
      <c r="B41" s="16">
        <v>2028</v>
      </c>
      <c r="C41" s="16">
        <v>1658</v>
      </c>
      <c r="D41" s="16">
        <v>1088</v>
      </c>
      <c r="E41" s="16">
        <v>917</v>
      </c>
      <c r="F41" s="16">
        <v>957</v>
      </c>
      <c r="G41" s="16">
        <v>973</v>
      </c>
      <c r="H41" s="16">
        <v>1002</v>
      </c>
      <c r="I41" s="16">
        <v>1058</v>
      </c>
      <c r="J41" s="16">
        <v>1006</v>
      </c>
      <c r="K41" s="16">
        <v>959</v>
      </c>
      <c r="L41" s="16">
        <v>913</v>
      </c>
      <c r="M41" s="16">
        <v>924</v>
      </c>
      <c r="N41" s="16">
        <v>824</v>
      </c>
      <c r="O41" s="16">
        <v>762</v>
      </c>
      <c r="P41" s="16">
        <v>812</v>
      </c>
      <c r="Q41" s="16">
        <v>786</v>
      </c>
      <c r="R41" s="16">
        <v>750</v>
      </c>
      <c r="S41" s="16">
        <v>717</v>
      </c>
      <c r="T41" s="16">
        <v>746</v>
      </c>
      <c r="U41" s="16">
        <v>742</v>
      </c>
      <c r="V41" s="16">
        <v>706</v>
      </c>
      <c r="W41" s="16">
        <v>774</v>
      </c>
      <c r="X41" s="16">
        <v>751</v>
      </c>
      <c r="Y41" s="16">
        <v>746</v>
      </c>
      <c r="Z41" s="16">
        <v>716</v>
      </c>
    </row>
    <row r="42" spans="1:26" x14ac:dyDescent="0.25">
      <c r="A42" s="14" t="s">
        <v>87</v>
      </c>
      <c r="B42" s="16">
        <v>2532</v>
      </c>
      <c r="C42" s="16">
        <v>1930</v>
      </c>
      <c r="D42" s="16">
        <v>113</v>
      </c>
      <c r="E42" s="16">
        <v>89</v>
      </c>
      <c r="F42" s="16">
        <v>99</v>
      </c>
      <c r="G42" s="16">
        <v>71</v>
      </c>
      <c r="H42" s="16">
        <v>75</v>
      </c>
      <c r="I42" s="16">
        <v>72</v>
      </c>
      <c r="J42" s="16">
        <v>66</v>
      </c>
      <c r="K42" s="16">
        <v>88</v>
      </c>
      <c r="L42" s="16">
        <v>70</v>
      </c>
      <c r="M42" s="16">
        <v>71</v>
      </c>
      <c r="N42" s="16">
        <v>71</v>
      </c>
      <c r="O42" s="16">
        <v>72</v>
      </c>
      <c r="P42" s="16">
        <v>79</v>
      </c>
      <c r="Q42" s="16">
        <v>62</v>
      </c>
      <c r="R42" s="16">
        <v>91</v>
      </c>
      <c r="S42" s="16">
        <v>98</v>
      </c>
      <c r="T42" s="16">
        <v>84</v>
      </c>
      <c r="U42" s="16">
        <v>92</v>
      </c>
      <c r="V42" s="16">
        <v>115</v>
      </c>
      <c r="W42" s="16">
        <v>134</v>
      </c>
      <c r="X42" s="16">
        <v>131</v>
      </c>
      <c r="Y42" s="16">
        <v>97</v>
      </c>
      <c r="Z42" s="16">
        <v>115</v>
      </c>
    </row>
    <row r="43" spans="1:26" x14ac:dyDescent="0.25">
      <c r="A43" s="14" t="s">
        <v>88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89</v>
      </c>
      <c r="B44" s="16">
        <v>4461</v>
      </c>
      <c r="C44" s="16">
        <v>4598</v>
      </c>
      <c r="D44" s="16">
        <v>2630</v>
      </c>
      <c r="E44" s="16">
        <v>5844.666666666667</v>
      </c>
      <c r="F44" s="16">
        <v>5863.916666666667</v>
      </c>
      <c r="G44" s="16">
        <v>5855</v>
      </c>
      <c r="H44" s="16">
        <v>5842.916666666667</v>
      </c>
      <c r="I44" s="16">
        <v>5781.333333333333</v>
      </c>
      <c r="J44" s="16">
        <v>5861.666666666667</v>
      </c>
      <c r="K44" s="16">
        <v>5892.916666666667</v>
      </c>
      <c r="L44" s="16">
        <v>5915.75</v>
      </c>
      <c r="M44" s="16">
        <v>5889.5</v>
      </c>
      <c r="N44" s="16">
        <v>5991.25</v>
      </c>
      <c r="O44" s="16">
        <v>6052.583333333333</v>
      </c>
      <c r="P44" s="16">
        <v>6040.25</v>
      </c>
      <c r="Q44" s="16">
        <v>6026.416666666667</v>
      </c>
      <c r="R44" s="16">
        <v>6075.916666666667</v>
      </c>
      <c r="S44" s="16">
        <v>6094.583333333333</v>
      </c>
      <c r="T44" s="16">
        <v>5995.083333333333</v>
      </c>
      <c r="U44" s="16">
        <v>6179.5</v>
      </c>
      <c r="V44" s="16">
        <v>6151.5</v>
      </c>
      <c r="W44" s="16">
        <v>6074</v>
      </c>
      <c r="X44" s="16">
        <v>6123.75</v>
      </c>
      <c r="Y44" s="16">
        <v>6164.666666666667</v>
      </c>
      <c r="Z44" s="16">
        <v>6182.333333333333</v>
      </c>
    </row>
    <row r="45" spans="1:26" x14ac:dyDescent="0.25">
      <c r="A45" s="14" t="s">
        <v>90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91</v>
      </c>
      <c r="B46" s="17">
        <v>20.361485159817359</v>
      </c>
      <c r="C46" s="17">
        <v>9.533175091074682</v>
      </c>
      <c r="D46" s="17">
        <v>2.8580011415525122</v>
      </c>
      <c r="E46" s="17">
        <v>1.303357305936073</v>
      </c>
      <c r="F46" s="17">
        <v>1.234584474885845</v>
      </c>
      <c r="G46" s="17">
        <v>1.174239526411657</v>
      </c>
      <c r="H46" s="17">
        <v>1.1137568493150689</v>
      </c>
      <c r="I46" s="17">
        <v>1.066426940639269</v>
      </c>
      <c r="J46" s="17">
        <v>1.0623207762557081</v>
      </c>
      <c r="K46" s="17">
        <v>1.077472677595628</v>
      </c>
      <c r="L46" s="17">
        <v>1.0677579908675801</v>
      </c>
      <c r="M46" s="17">
        <v>1.126595890410959</v>
      </c>
      <c r="N46" s="17">
        <v>1.1339931506849319</v>
      </c>
      <c r="O46" s="17">
        <v>1.1882616120218581</v>
      </c>
      <c r="P46" s="17">
        <v>1.1749303652968039</v>
      </c>
      <c r="Q46" s="17">
        <v>1.168866438356164</v>
      </c>
      <c r="R46" s="17">
        <v>1.16242694063927</v>
      </c>
      <c r="S46" s="17">
        <v>1.1590573770491801</v>
      </c>
      <c r="T46" s="17">
        <v>1.1639600456621</v>
      </c>
      <c r="U46" s="17">
        <v>1.1549566210045661</v>
      </c>
      <c r="V46" s="17">
        <v>1.152801369863014</v>
      </c>
      <c r="W46" s="17">
        <v>1.137454462659381</v>
      </c>
      <c r="X46" s="17">
        <v>1.1346678082191779</v>
      </c>
      <c r="Y46" s="17">
        <v>1.1346678082191779</v>
      </c>
      <c r="Z46" s="17">
        <v>1.1346678082191779</v>
      </c>
    </row>
    <row r="47" spans="1:26" x14ac:dyDescent="0.25">
      <c r="A47" s="14" t="s">
        <v>92</v>
      </c>
      <c r="B47" s="17">
        <v>10.33610273972603</v>
      </c>
      <c r="C47" s="17">
        <v>5.5966939890710377</v>
      </c>
      <c r="D47" s="17">
        <v>0.7717054794520547</v>
      </c>
      <c r="E47" s="17">
        <v>0.43024885844748861</v>
      </c>
      <c r="F47" s="17">
        <v>0.40894520547945212</v>
      </c>
      <c r="G47" s="17">
        <v>0.39239981785063738</v>
      </c>
      <c r="H47" s="17">
        <v>0.365087899543379</v>
      </c>
      <c r="I47" s="17">
        <v>0.33948173515981728</v>
      </c>
      <c r="J47" s="17">
        <v>0.35550684931506848</v>
      </c>
      <c r="K47" s="17">
        <v>0.35454462659380698</v>
      </c>
      <c r="L47" s="17">
        <v>0.36366438356164382</v>
      </c>
      <c r="M47" s="17">
        <v>0.36593607305936071</v>
      </c>
      <c r="N47" s="17">
        <v>0.36096118721461179</v>
      </c>
      <c r="O47" s="17">
        <v>0.41166552823315122</v>
      </c>
      <c r="P47" s="17">
        <v>0.38893264840182662</v>
      </c>
      <c r="Q47" s="17">
        <v>0.3928162100456622</v>
      </c>
      <c r="R47" s="17">
        <v>0.39976940639269398</v>
      </c>
      <c r="S47" s="17">
        <v>0.40344489981785059</v>
      </c>
      <c r="T47" s="17">
        <v>0.38070205479452057</v>
      </c>
      <c r="U47" s="17">
        <v>0.39085273972602741</v>
      </c>
      <c r="V47" s="17">
        <v>0.39990753424657532</v>
      </c>
      <c r="W47" s="17">
        <v>0.38713911657559202</v>
      </c>
      <c r="X47" s="17">
        <v>0.39645091324200898</v>
      </c>
      <c r="Y47" s="17">
        <v>0.39645091324200898</v>
      </c>
      <c r="Z47" s="17">
        <v>0.39645091324200898</v>
      </c>
    </row>
    <row r="48" spans="1:26" x14ac:dyDescent="0.25">
      <c r="A48" s="14" t="s">
        <v>93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94</v>
      </c>
      <c r="B49" s="17">
        <v>19.614513698630141</v>
      </c>
      <c r="C49" s="17">
        <v>13.362560336976321</v>
      </c>
      <c r="D49" s="17">
        <v>2.8731541095890401</v>
      </c>
      <c r="E49" s="17">
        <v>1.1545844748858449</v>
      </c>
      <c r="F49" s="17">
        <v>1.068971461187215</v>
      </c>
      <c r="G49" s="17">
        <v>1.013759107468124</v>
      </c>
      <c r="H49" s="17">
        <v>0.93070433789954354</v>
      </c>
      <c r="I49" s="17">
        <v>0.87418150684931495</v>
      </c>
      <c r="J49" s="17">
        <v>0.87956050228310501</v>
      </c>
      <c r="K49" s="17">
        <v>0.89128756830601086</v>
      </c>
      <c r="L49" s="17">
        <v>0.88559246575342476</v>
      </c>
      <c r="M49" s="17">
        <v>0.95473059360730594</v>
      </c>
      <c r="N49" s="17">
        <v>0.95928767123287673</v>
      </c>
      <c r="O49" s="17">
        <v>1.026450364298725</v>
      </c>
      <c r="P49" s="17">
        <v>1.006183789954338</v>
      </c>
      <c r="Q49" s="17">
        <v>1.003470319634703</v>
      </c>
      <c r="R49" s="17">
        <v>1.00290296803653</v>
      </c>
      <c r="S49" s="17">
        <v>0.99668715846994527</v>
      </c>
      <c r="T49" s="17">
        <v>0.98673630136986312</v>
      </c>
      <c r="U49" s="17">
        <v>0.98728538812785371</v>
      </c>
      <c r="V49" s="17">
        <v>0.98446461187214607</v>
      </c>
      <c r="W49" s="17">
        <v>0.97044854280510029</v>
      </c>
      <c r="X49" s="17">
        <v>0.97003652968036536</v>
      </c>
      <c r="Y49" s="17">
        <v>0.97003652968036536</v>
      </c>
      <c r="Z49" s="17">
        <v>0.97003652968036536</v>
      </c>
    </row>
    <row r="50" spans="1:26" x14ac:dyDescent="0.25">
      <c r="A50" s="14" t="s">
        <v>95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96</v>
      </c>
      <c r="B51" s="17">
        <v>47.493876902587523</v>
      </c>
      <c r="C51" s="17">
        <v>40.509845931997567</v>
      </c>
      <c r="D51" s="17">
        <v>38.954860635464229</v>
      </c>
      <c r="E51" s="17">
        <v>41.019320776255711</v>
      </c>
      <c r="F51" s="17">
        <v>41.991294996194817</v>
      </c>
      <c r="G51" s="17">
        <v>43.155727648755317</v>
      </c>
      <c r="H51" s="17">
        <v>43.415771594368351</v>
      </c>
      <c r="I51" s="17">
        <v>44.85311957762557</v>
      </c>
      <c r="J51" s="17">
        <v>45.099012176560123</v>
      </c>
      <c r="K51" s="17">
        <v>44.714690725561631</v>
      </c>
      <c r="L51" s="17">
        <v>46.1452250761035</v>
      </c>
      <c r="M51" s="17">
        <v>45.745834094368341</v>
      </c>
      <c r="N51" s="17">
        <v>45.265495243531198</v>
      </c>
      <c r="O51" s="17">
        <v>45.716650443989067</v>
      </c>
      <c r="P51" s="17">
        <v>45.489753805175027</v>
      </c>
      <c r="Q51" s="17">
        <v>45.780153824200923</v>
      </c>
      <c r="R51" s="17">
        <v>44.226023972602754</v>
      </c>
      <c r="S51" s="17">
        <v>43.875907141772913</v>
      </c>
      <c r="T51" s="17">
        <v>41.428636510654478</v>
      </c>
      <c r="U51" s="17">
        <v>38.406017503805167</v>
      </c>
      <c r="V51" s="17">
        <v>37.377710521308977</v>
      </c>
      <c r="W51" s="17">
        <v>34.837803107923499</v>
      </c>
      <c r="X51" s="17">
        <v>32.202340182648413</v>
      </c>
      <c r="Y51" s="17">
        <v>32.281227454337902</v>
      </c>
      <c r="Z51" s="17">
        <v>32.274194824961953</v>
      </c>
    </row>
    <row r="52" spans="1:26" x14ac:dyDescent="0.25">
      <c r="A52" s="14" t="s">
        <v>97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98</v>
      </c>
      <c r="B53" s="15"/>
      <c r="C53" s="15"/>
      <c r="D53" s="15"/>
      <c r="E53" s="17">
        <v>1.3182183219178081</v>
      </c>
      <c r="F53" s="17">
        <v>1.2515959855403349</v>
      </c>
      <c r="G53" s="17">
        <v>1.188437310261081</v>
      </c>
      <c r="H53" s="17">
        <v>0.99029680365296813</v>
      </c>
      <c r="I53" s="17">
        <v>1.058910768645358</v>
      </c>
      <c r="J53" s="17">
        <v>1.122911434550989</v>
      </c>
      <c r="K53" s="17">
        <v>1.0312556921675771</v>
      </c>
      <c r="L53" s="17">
        <v>0.95704661339421615</v>
      </c>
      <c r="M53" s="17">
        <v>1.146879661339421</v>
      </c>
      <c r="N53" s="17">
        <v>1.145842465753425</v>
      </c>
      <c r="O53" s="17">
        <v>1.2873330297510619</v>
      </c>
      <c r="P53" s="17">
        <v>1.1971921613394221</v>
      </c>
      <c r="Q53" s="17">
        <v>1.2410665905631659</v>
      </c>
      <c r="R53" s="17">
        <v>1.1805885654490109</v>
      </c>
      <c r="S53" s="17">
        <v>1.3232988008500299</v>
      </c>
      <c r="T53" s="17">
        <v>1.2195303462709279</v>
      </c>
      <c r="U53" s="17">
        <v>1.254435882800609</v>
      </c>
      <c r="V53" s="17">
        <v>1.2412584665144599</v>
      </c>
      <c r="W53" s="17">
        <v>1.2522939435336971</v>
      </c>
      <c r="X53" s="17">
        <v>1.2824358828006091</v>
      </c>
      <c r="Y53" s="17">
        <v>1.2824358828006091</v>
      </c>
      <c r="Z53" s="17">
        <v>1.2824358828006091</v>
      </c>
    </row>
    <row r="54" spans="1:26" x14ac:dyDescent="0.25">
      <c r="A54" s="14" t="s">
        <v>99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100</v>
      </c>
      <c r="B55" s="17">
        <v>87.481891595804129</v>
      </c>
      <c r="C55" s="17">
        <v>93.026379120023179</v>
      </c>
      <c r="D55" s="17">
        <v>97.402965400217482</v>
      </c>
      <c r="E55" s="17">
        <v>101.7552511536224</v>
      </c>
      <c r="F55" s="17">
        <v>98.62659132541296</v>
      </c>
      <c r="G55" s="17">
        <v>97.456388370518468</v>
      </c>
      <c r="H55" s="17">
        <v>94.518017372927673</v>
      </c>
      <c r="I55" s="17">
        <v>88.854795413726933</v>
      </c>
      <c r="J55" s="17">
        <v>89.206696483883718</v>
      </c>
      <c r="K55" s="17">
        <v>89.101286483158916</v>
      </c>
      <c r="L55" s="17">
        <v>90.071018557325829</v>
      </c>
      <c r="M55" s="17">
        <v>92.124830559234439</v>
      </c>
      <c r="N55" s="17">
        <v>94.030720681226086</v>
      </c>
      <c r="O55" s="17">
        <v>94.97302521619369</v>
      </c>
      <c r="P55" s="17">
        <v>96.113969994312001</v>
      </c>
      <c r="Q55" s="17">
        <v>97.437556365692657</v>
      </c>
      <c r="R55" s="17">
        <v>98.722291976285277</v>
      </c>
      <c r="S55" s="17">
        <v>97.056982628416975</v>
      </c>
      <c r="T55" s="17">
        <v>97.271526763469694</v>
      </c>
      <c r="U55" s="17">
        <v>98.646177762416485</v>
      </c>
      <c r="V55" s="17">
        <v>98.380986636551199</v>
      </c>
      <c r="W55" s="17">
        <v>98.699492141892875</v>
      </c>
      <c r="X55" s="17">
        <v>99.506597371907787</v>
      </c>
      <c r="Y55" s="17">
        <v>98.833603281828672</v>
      </c>
      <c r="Z55" s="17">
        <v>101.0387486611924</v>
      </c>
    </row>
    <row r="56" spans="1:26" x14ac:dyDescent="0.25">
      <c r="A56" s="14" t="s">
        <v>101</v>
      </c>
      <c r="B56" s="15">
        <v>125479.7508333333</v>
      </c>
      <c r="C56" s="15">
        <v>129578.3866666667</v>
      </c>
      <c r="D56" s="15">
        <v>141988.5</v>
      </c>
      <c r="E56" s="15">
        <v>153555.6583333333</v>
      </c>
      <c r="F56" s="15">
        <v>146100.2908333333</v>
      </c>
      <c r="G56" s="15">
        <v>138038.92916666661</v>
      </c>
      <c r="H56" s="15">
        <v>131456.35999999999</v>
      </c>
      <c r="I56" s="15">
        <v>123958.56</v>
      </c>
      <c r="J56" s="15">
        <v>120425.19</v>
      </c>
      <c r="K56" s="15">
        <v>122492.7525</v>
      </c>
      <c r="L56" s="15">
        <v>128104.6483333333</v>
      </c>
      <c r="M56" s="15">
        <v>127554.33500000001</v>
      </c>
      <c r="N56" s="15">
        <v>131772.63750000001</v>
      </c>
      <c r="O56" s="15">
        <v>137493.62666666659</v>
      </c>
      <c r="P56" s="15">
        <v>138738.04250000001</v>
      </c>
      <c r="Q56" s="15">
        <v>140943.9966666667</v>
      </c>
      <c r="R56" s="15">
        <v>141600.14499999999</v>
      </c>
      <c r="S56" s="15">
        <v>140167.63750000001</v>
      </c>
      <c r="T56" s="15">
        <v>139789.405</v>
      </c>
      <c r="U56" s="15">
        <v>140510.0916666667</v>
      </c>
      <c r="V56" s="15">
        <v>139710.08333333331</v>
      </c>
      <c r="W56" s="15">
        <v>140109.3775</v>
      </c>
      <c r="X56" s="15">
        <v>138856.61083333331</v>
      </c>
      <c r="Y56" s="15">
        <v>136290.42000000001</v>
      </c>
      <c r="Z56" s="15">
        <v>143016.71333333329</v>
      </c>
    </row>
    <row r="57" spans="1:26" x14ac:dyDescent="0.25">
      <c r="A57" s="14" t="s">
        <v>102</v>
      </c>
      <c r="B57" s="16">
        <v>2342</v>
      </c>
      <c r="C57" s="16">
        <v>3975</v>
      </c>
      <c r="D57" s="16">
        <v>4721</v>
      </c>
      <c r="E57" s="16">
        <v>5096</v>
      </c>
      <c r="F57" s="16">
        <v>6224</v>
      </c>
      <c r="G57" s="16">
        <v>4093</v>
      </c>
      <c r="H57" s="16">
        <v>4305</v>
      </c>
      <c r="I57" s="16">
        <v>2315</v>
      </c>
      <c r="J57" s="16">
        <v>2955</v>
      </c>
      <c r="K57" s="16">
        <v>2421</v>
      </c>
      <c r="L57" s="16">
        <v>2704</v>
      </c>
      <c r="M57" s="16">
        <v>2598</v>
      </c>
      <c r="N57" s="16">
        <v>3148</v>
      </c>
      <c r="O57" s="16">
        <v>3101</v>
      </c>
      <c r="P57" s="16">
        <v>3769</v>
      </c>
      <c r="Q57" s="16">
        <v>5087</v>
      </c>
      <c r="R57" s="16">
        <v>5213</v>
      </c>
      <c r="S57" s="16">
        <v>5162</v>
      </c>
      <c r="T57" s="16">
        <v>5819</v>
      </c>
      <c r="U57" s="16">
        <v>8049</v>
      </c>
      <c r="V57" s="16">
        <v>9727</v>
      </c>
      <c r="W57" s="16">
        <v>8458</v>
      </c>
      <c r="X57" s="16">
        <v>9939</v>
      </c>
      <c r="Y57" s="16">
        <v>10590</v>
      </c>
      <c r="Z57" s="16">
        <v>13773</v>
      </c>
    </row>
    <row r="58" spans="1:26" x14ac:dyDescent="0.25">
      <c r="A58" s="14" t="s">
        <v>103</v>
      </c>
      <c r="B58" s="16">
        <v>4855</v>
      </c>
      <c r="C58" s="16">
        <v>4380</v>
      </c>
      <c r="D58" s="16">
        <v>4596</v>
      </c>
      <c r="E58" s="16">
        <v>4966</v>
      </c>
      <c r="F58" s="16">
        <v>4875</v>
      </c>
      <c r="G58" s="16">
        <v>4557</v>
      </c>
      <c r="H58" s="16">
        <v>4569</v>
      </c>
      <c r="I58" s="16">
        <v>4793</v>
      </c>
      <c r="J58" s="16">
        <v>4363</v>
      </c>
      <c r="K58" s="16">
        <v>4555</v>
      </c>
      <c r="L58" s="16">
        <v>4838</v>
      </c>
      <c r="M58" s="16">
        <v>4635</v>
      </c>
      <c r="N58" s="16">
        <v>4712</v>
      </c>
      <c r="O58" s="16">
        <v>5026</v>
      </c>
      <c r="P58" s="16">
        <v>4953</v>
      </c>
      <c r="Q58" s="16">
        <v>4956</v>
      </c>
      <c r="R58" s="16">
        <v>4862</v>
      </c>
      <c r="S58" s="16">
        <v>4831</v>
      </c>
      <c r="T58" s="16">
        <v>4732</v>
      </c>
      <c r="U58" s="16">
        <v>4570</v>
      </c>
      <c r="V58" s="16">
        <v>4419</v>
      </c>
      <c r="W58" s="16">
        <v>4424</v>
      </c>
      <c r="X58" s="16">
        <v>4166</v>
      </c>
      <c r="Y58" s="16">
        <v>4152</v>
      </c>
      <c r="Z58" s="16">
        <v>4152</v>
      </c>
    </row>
    <row r="59" spans="1:26" x14ac:dyDescent="0.25">
      <c r="A59" s="14" t="s">
        <v>104</v>
      </c>
      <c r="B59" s="16">
        <v>1854</v>
      </c>
      <c r="C59" s="16">
        <v>1996</v>
      </c>
      <c r="D59" s="16">
        <v>2249</v>
      </c>
      <c r="E59" s="16">
        <v>2437</v>
      </c>
      <c r="F59" s="16">
        <v>2219</v>
      </c>
      <c r="G59" s="16">
        <v>2050</v>
      </c>
      <c r="H59" s="16">
        <v>1898</v>
      </c>
      <c r="I59" s="16">
        <v>1732</v>
      </c>
      <c r="J59" s="16">
        <v>1731</v>
      </c>
      <c r="K59" s="16">
        <v>1755</v>
      </c>
      <c r="L59" s="16">
        <v>1845</v>
      </c>
      <c r="M59" s="16">
        <v>1826</v>
      </c>
      <c r="N59" s="16">
        <v>1891</v>
      </c>
      <c r="O59" s="16">
        <v>1987</v>
      </c>
      <c r="P59" s="16">
        <v>1969</v>
      </c>
      <c r="Q59" s="16">
        <v>2011</v>
      </c>
      <c r="R59" s="16">
        <v>2030</v>
      </c>
      <c r="S59" s="16">
        <v>2103</v>
      </c>
      <c r="T59" s="16">
        <v>2081</v>
      </c>
      <c r="U59" s="16">
        <v>2086</v>
      </c>
      <c r="V59" s="16">
        <v>2112</v>
      </c>
      <c r="W59" s="16">
        <v>2063</v>
      </c>
      <c r="X59" s="16">
        <v>2039</v>
      </c>
      <c r="Y59" s="16">
        <v>2003</v>
      </c>
      <c r="Z59" s="16">
        <v>2151</v>
      </c>
    </row>
    <row r="60" spans="1:26" x14ac:dyDescent="0.25">
      <c r="A60" s="14" t="s">
        <v>105</v>
      </c>
      <c r="B60" s="16">
        <v>888</v>
      </c>
      <c r="C60" s="16">
        <v>966</v>
      </c>
      <c r="D60" s="16">
        <v>1074</v>
      </c>
      <c r="E60" s="16">
        <v>1214</v>
      </c>
      <c r="F60" s="16">
        <v>1096</v>
      </c>
      <c r="G60" s="16">
        <v>1074</v>
      </c>
      <c r="H60" s="16">
        <v>1003</v>
      </c>
      <c r="I60" s="16">
        <v>858</v>
      </c>
      <c r="J60" s="16">
        <v>903</v>
      </c>
      <c r="K60" s="16">
        <v>902</v>
      </c>
      <c r="L60" s="16">
        <v>923</v>
      </c>
      <c r="M60" s="16">
        <v>951</v>
      </c>
      <c r="N60" s="16">
        <v>985</v>
      </c>
      <c r="O60" s="16">
        <v>1008</v>
      </c>
      <c r="P60" s="16">
        <v>1046</v>
      </c>
      <c r="Q60" s="16">
        <v>1058</v>
      </c>
      <c r="R60" s="16">
        <v>1075</v>
      </c>
      <c r="S60" s="16">
        <v>1054</v>
      </c>
      <c r="T60" s="16">
        <v>1064</v>
      </c>
      <c r="U60" s="16">
        <v>1064</v>
      </c>
      <c r="V60" s="16">
        <v>1067</v>
      </c>
      <c r="W60" s="16">
        <v>1057</v>
      </c>
      <c r="X60" s="16">
        <v>1071</v>
      </c>
      <c r="Y60" s="16">
        <v>1072</v>
      </c>
      <c r="Z60" s="16">
        <v>1097</v>
      </c>
    </row>
  </sheetData>
  <conditionalFormatting sqref="A14:Z14">
    <cfRule type="expression" dxfId="55" priority="6">
      <formula>TRUE</formula>
    </cfRule>
  </conditionalFormatting>
  <conditionalFormatting sqref="A16:Z16">
    <cfRule type="expression" dxfId="54" priority="9">
      <formula>TRUE</formula>
    </cfRule>
  </conditionalFormatting>
  <conditionalFormatting sqref="A17:Z20">
    <cfRule type="notContainsBlanks" dxfId="53" priority="1">
      <formula>LEN(TRIM(A17))&gt;0</formula>
    </cfRule>
  </conditionalFormatting>
  <conditionalFormatting sqref="A20:Z20">
    <cfRule type="expression" dxfId="52" priority="12">
      <formula>TRUE</formula>
    </cfRule>
  </conditionalFormatting>
  <conditionalFormatting sqref="A26:Z26">
    <cfRule type="expression" dxfId="51" priority="15">
      <formula>TRUE</formula>
    </cfRule>
  </conditionalFormatting>
  <conditionalFormatting sqref="A30:Z30">
    <cfRule type="expression" dxfId="50" priority="18">
      <formula>TRUE</formula>
    </cfRule>
  </conditionalFormatting>
  <conditionalFormatting sqref="A32:Z32">
    <cfRule type="expression" dxfId="49" priority="21">
      <formula>TRUE</formula>
    </cfRule>
  </conditionalFormatting>
  <conditionalFormatting sqref="A35:Z35">
    <cfRule type="expression" dxfId="48" priority="24">
      <formula>TRUE</formula>
    </cfRule>
  </conditionalFormatting>
  <conditionalFormatting sqref="A38:Z38">
    <cfRule type="expression" dxfId="47" priority="27">
      <formula>TRUE</formula>
    </cfRule>
  </conditionalFormatting>
  <conditionalFormatting sqref="A45:Z45">
    <cfRule type="expression" dxfId="46" priority="30">
      <formula>TRUE</formula>
    </cfRule>
  </conditionalFormatting>
  <conditionalFormatting sqref="A55:Z55">
    <cfRule type="expression" dxfId="45" priority="33">
      <formula>TRUE</formula>
    </cfRule>
  </conditionalFormatting>
  <conditionalFormatting sqref="A60:Z60">
    <cfRule type="expression" dxfId="44" priority="36">
      <formula>TRUE</formula>
    </cfRule>
  </conditionalFormatting>
  <conditionalFormatting sqref="B14">
    <cfRule type="expression" dxfId="43" priority="4">
      <formula>TRUE</formula>
    </cfRule>
  </conditionalFormatting>
  <conditionalFormatting sqref="B16">
    <cfRule type="expression" dxfId="42" priority="7">
      <formula>TRUE</formula>
    </cfRule>
  </conditionalFormatting>
  <conditionalFormatting sqref="B1">
    <cfRule type="expression" dxfId="41" priority="2">
      <formula>TRUE</formula>
    </cfRule>
  </conditionalFormatting>
  <conditionalFormatting sqref="B20">
    <cfRule type="expression" dxfId="40" priority="10">
      <formula>TRUE</formula>
    </cfRule>
  </conditionalFormatting>
  <conditionalFormatting sqref="B26">
    <cfRule type="expression" dxfId="39" priority="13">
      <formula>TRUE</formula>
    </cfRule>
  </conditionalFormatting>
  <conditionalFormatting sqref="B1:B60">
    <cfRule type="expression" dxfId="38" priority="38">
      <formula>TRUE</formula>
    </cfRule>
  </conditionalFormatting>
  <conditionalFormatting sqref="B30">
    <cfRule type="expression" dxfId="37" priority="16">
      <formula>TRUE</formula>
    </cfRule>
  </conditionalFormatting>
  <conditionalFormatting sqref="B32">
    <cfRule type="expression" dxfId="36" priority="19">
      <formula>TRUE</formula>
    </cfRule>
  </conditionalFormatting>
  <conditionalFormatting sqref="B35">
    <cfRule type="expression" dxfId="35" priority="22">
      <formula>TRUE</formula>
    </cfRule>
  </conditionalFormatting>
  <conditionalFormatting sqref="B38">
    <cfRule type="expression" dxfId="34" priority="25">
      <formula>TRUE</formula>
    </cfRule>
  </conditionalFormatting>
  <conditionalFormatting sqref="B45">
    <cfRule type="expression" dxfId="33" priority="28">
      <formula>TRUE</formula>
    </cfRule>
  </conditionalFormatting>
  <conditionalFormatting sqref="B55">
    <cfRule type="expression" dxfId="32" priority="31">
      <formula>TRUE</formula>
    </cfRule>
  </conditionalFormatting>
  <conditionalFormatting sqref="B60">
    <cfRule type="expression" dxfId="31" priority="34">
      <formula>TRUE</formula>
    </cfRule>
  </conditionalFormatting>
  <conditionalFormatting sqref="Z14">
    <cfRule type="expression" dxfId="30" priority="5">
      <formula>TRUE</formula>
    </cfRule>
  </conditionalFormatting>
  <conditionalFormatting sqref="Z16">
    <cfRule type="expression" dxfId="29" priority="8">
      <formula>TRUE</formula>
    </cfRule>
  </conditionalFormatting>
  <conditionalFormatting sqref="Z1">
    <cfRule type="expression" dxfId="28" priority="3">
      <formula>TRUE</formula>
    </cfRule>
  </conditionalFormatting>
  <conditionalFormatting sqref="Z20">
    <cfRule type="expression" dxfId="27" priority="11">
      <formula>TRUE</formula>
    </cfRule>
  </conditionalFormatting>
  <conditionalFormatting sqref="Z26">
    <cfRule type="expression" dxfId="26" priority="14">
      <formula>TRUE</formula>
    </cfRule>
  </conditionalFormatting>
  <conditionalFormatting sqref="Z1:Z60">
    <cfRule type="expression" dxfId="25" priority="37">
      <formula>TRUE</formula>
    </cfRule>
  </conditionalFormatting>
  <conditionalFormatting sqref="Z30">
    <cfRule type="expression" dxfId="24" priority="17">
      <formula>TRUE</formula>
    </cfRule>
  </conditionalFormatting>
  <conditionalFormatting sqref="Z32">
    <cfRule type="expression" dxfId="23" priority="20">
      <formula>TRUE</formula>
    </cfRule>
  </conditionalFormatting>
  <conditionalFormatting sqref="Z35">
    <cfRule type="expression" dxfId="22" priority="23">
      <formula>TRUE</formula>
    </cfRule>
  </conditionalFormatting>
  <conditionalFormatting sqref="Z38">
    <cfRule type="expression" dxfId="21" priority="26">
      <formula>TRUE</formula>
    </cfRule>
  </conditionalFormatting>
  <conditionalFormatting sqref="Z45">
    <cfRule type="expression" dxfId="20" priority="29">
      <formula>TRUE</formula>
    </cfRule>
  </conditionalFormatting>
  <conditionalFormatting sqref="Z55">
    <cfRule type="expression" dxfId="19" priority="32">
      <formula>TRUE</formula>
    </cfRule>
  </conditionalFormatting>
  <conditionalFormatting sqref="Z60">
    <cfRule type="expression" dxfId="18" priority="35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9ec900-b18e-40c6-aeb0-f12a4f10747b">
      <Terms xmlns="http://schemas.microsoft.com/office/infopath/2007/PartnerControls"/>
    </lcf76f155ced4ddcb4097134ff3c332f>
    <TaxCatchAll xmlns="1fbbccf3-fbe8-495e-9fbe-8405a4e9c4a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99FB68710414D93F28985F277A3E8" ma:contentTypeVersion="15" ma:contentTypeDescription="Create a new document." ma:contentTypeScope="" ma:versionID="31a5adee20167ee5c4619c7e8d80d693">
  <xsd:schema xmlns:xsd="http://www.w3.org/2001/XMLSchema" xmlns:xs="http://www.w3.org/2001/XMLSchema" xmlns:p="http://schemas.microsoft.com/office/2006/metadata/properties" xmlns:ns2="109ec900-b18e-40c6-aeb0-f12a4f10747b" xmlns:ns3="1fbbccf3-fbe8-495e-9fbe-8405a4e9c4af" targetNamespace="http://schemas.microsoft.com/office/2006/metadata/properties" ma:root="true" ma:fieldsID="6caac2504ad67add948c94158abfc473" ns2:_="" ns3:_="">
    <xsd:import namespace="109ec900-b18e-40c6-aeb0-f12a4f10747b"/>
    <xsd:import namespace="1fbbccf3-fbe8-495e-9fbe-8405a4e9c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ec900-b18e-40c6-aeb0-f12a4f107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8c4e57b-17df-4827-961d-6a31adbf50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bccf3-fbe8-495e-9fbe-8405a4e9c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a73d4-c800-470d-b770-5e6597a3b227}" ma:internalName="TaxCatchAll" ma:showField="CatchAllData" ma:web="1fbbccf3-fbe8-495e-9fbe-8405a4e9c4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6829DA-DF3F-44C2-B3EB-B12BA740F04A}">
  <ds:schemaRefs>
    <ds:schemaRef ds:uri="http://schemas.microsoft.com/office/2006/metadata/properties"/>
    <ds:schemaRef ds:uri="http://schemas.microsoft.com/office/infopath/2007/PartnerControls"/>
    <ds:schemaRef ds:uri="109ec900-b18e-40c6-aeb0-f12a4f10747b"/>
    <ds:schemaRef ds:uri="1fbbccf3-fbe8-495e-9fbe-8405a4e9c4af"/>
  </ds:schemaRefs>
</ds:datastoreItem>
</file>

<file path=customXml/itemProps2.xml><?xml version="1.0" encoding="utf-8"?>
<ds:datastoreItem xmlns:ds="http://schemas.openxmlformats.org/officeDocument/2006/customXml" ds:itemID="{8CFBBD2D-0496-474D-B42E-077D7B175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ec900-b18e-40c6-aeb0-f12a4f10747b"/>
    <ds:schemaRef ds:uri="1fbbccf3-fbe8-495e-9fbe-8405a4e9c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7E4C29-6FF8-43C2-9793-83EBC5B872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Assumptions &amp; Inputs</vt:lpstr>
      <vt:lpstr>Scarcity</vt:lpstr>
      <vt:lpstr>Cunningham_Base_2HR</vt:lpstr>
      <vt:lpstr>Cunningham_High_2HR</vt:lpstr>
      <vt:lpstr>Cunningham_Base_2HR_LIMIT</vt:lpstr>
      <vt:lpstr>Cunningham_Base_2HR_Reg_LIMIT</vt:lpstr>
      <vt:lpstr>Cunningham_High_2HR_LIMIT</vt:lpstr>
      <vt:lpstr>Cunningham_High_2HR_Reg_LIMIT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Calvin Sung</cp:lastModifiedBy>
  <dcterms:created xsi:type="dcterms:W3CDTF">2022-06-02T00:54:17Z</dcterms:created>
  <dcterms:modified xsi:type="dcterms:W3CDTF">2022-06-28T02:51:25Z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0x0101004AC99FB68710414D93F28985F277A3E8</vt:lpwstr>
  </property>
  <property fmtid="{D5CDD505-2E9C-101B-9397-08002B2CF9AE}" pid="3" name="MediaServiceImageTags">
    <vt:lpwstr/>
  </property>
</Properties>
</file>