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11955" yWindow="4005" windowWidth="25440" windowHeight="15990" tabRatio="500"/>
  </bookViews>
  <sheets>
    <sheet name="Sheet1" sheetId="1" r:id="rId1"/>
  </sheets>
  <definedNames>
    <definedName name="_xlnm.Print_Area" localSheetId="0">Sheet1!$A$1:$X$31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" i="1"/>
  <c r="P8"/>
  <c r="P13"/>
  <c r="P11"/>
  <c r="P7"/>
  <c r="P10"/>
  <c r="P9"/>
  <c r="P12"/>
  <c r="P14"/>
  <c r="P15"/>
  <c r="H30"/>
  <c r="O8"/>
  <c r="O13"/>
  <c r="O11"/>
  <c r="O7"/>
  <c r="O10"/>
  <c r="O9"/>
  <c r="O12"/>
  <c r="O14"/>
  <c r="O15"/>
  <c r="H26"/>
  <c r="D21"/>
  <c r="Q7"/>
  <c r="Q8"/>
  <c r="Q9"/>
  <c r="Q10"/>
  <c r="Q11"/>
  <c r="Q12"/>
  <c r="Q13"/>
  <c r="Q14"/>
  <c r="Q15"/>
  <c r="B19"/>
  <c r="S7"/>
  <c r="S8"/>
  <c r="S9"/>
  <c r="S10"/>
  <c r="S11"/>
  <c r="S12"/>
  <c r="S13"/>
  <c r="S14"/>
  <c r="S15"/>
  <c r="C19"/>
  <c r="M8"/>
  <c r="M9"/>
  <c r="M10"/>
  <c r="M11"/>
  <c r="M12"/>
  <c r="M13"/>
  <c r="M14"/>
  <c r="M15"/>
  <c r="D19"/>
  <c r="B20"/>
  <c r="R7"/>
  <c r="R8"/>
  <c r="R9"/>
  <c r="R10"/>
  <c r="R11"/>
  <c r="R12"/>
  <c r="R13"/>
  <c r="R14"/>
  <c r="R15"/>
  <c r="C20"/>
  <c r="N7"/>
  <c r="N8"/>
  <c r="N9"/>
  <c r="N10"/>
  <c r="N11"/>
  <c r="N12"/>
  <c r="N13"/>
  <c r="N14"/>
  <c r="N15"/>
  <c r="D20"/>
  <c r="B21"/>
  <c r="C21"/>
  <c r="D24" a="1"/>
  <c r="T7"/>
  <c r="T8"/>
  <c r="T9"/>
  <c r="T10"/>
  <c r="T11"/>
  <c r="T12"/>
  <c r="T13"/>
  <c r="T14"/>
  <c r="T15"/>
  <c r="H24"/>
  <c r="U7"/>
  <c r="U8"/>
  <c r="U9"/>
  <c r="U10"/>
  <c r="U11"/>
  <c r="U12"/>
  <c r="U13"/>
  <c r="U14"/>
  <c r="U15"/>
  <c r="H25"/>
  <c r="E15"/>
  <c r="D24"/>
  <c r="E24"/>
  <c r="F24"/>
  <c r="J24"/>
  <c r="D25"/>
  <c r="E25"/>
  <c r="F25"/>
  <c r="J25"/>
  <c r="D26"/>
  <c r="E26"/>
  <c r="F26"/>
  <c r="J26"/>
  <c r="G9"/>
  <c r="D28" a="1"/>
  <c r="V7"/>
  <c r="V8"/>
  <c r="V9"/>
  <c r="V10"/>
  <c r="V11"/>
  <c r="V12"/>
  <c r="V13"/>
  <c r="V14"/>
  <c r="V15"/>
  <c r="H28"/>
  <c r="W7"/>
  <c r="W8"/>
  <c r="W9"/>
  <c r="W10"/>
  <c r="W11"/>
  <c r="W12"/>
  <c r="W13"/>
  <c r="W14"/>
  <c r="W15"/>
  <c r="H29"/>
  <c r="F15"/>
  <c r="D28"/>
  <c r="E28"/>
  <c r="F28"/>
  <c r="J28"/>
  <c r="D29"/>
  <c r="E29"/>
  <c r="F29"/>
  <c r="J29"/>
  <c r="D30"/>
  <c r="E30"/>
  <c r="F30"/>
  <c r="J30"/>
  <c r="H9"/>
  <c r="I9"/>
  <c r="J9"/>
  <c r="G10"/>
  <c r="H10"/>
  <c r="I10"/>
  <c r="J10"/>
  <c r="G11"/>
  <c r="H11"/>
  <c r="I11"/>
  <c r="J11"/>
  <c r="G12"/>
  <c r="H12"/>
  <c r="I12"/>
  <c r="J12"/>
  <c r="G13"/>
  <c r="H13"/>
  <c r="I13"/>
  <c r="J13"/>
  <c r="G8"/>
  <c r="H8"/>
  <c r="I8"/>
  <c r="J8"/>
  <c r="G14"/>
  <c r="H14"/>
  <c r="H7"/>
  <c r="G7"/>
  <c r="I14"/>
  <c r="J14"/>
  <c r="J7"/>
  <c r="I7"/>
  <c r="C15"/>
  <c r="D15"/>
</calcChain>
</file>

<file path=xl/sharedStrings.xml><?xml version="1.0" encoding="utf-8"?>
<sst xmlns="http://schemas.openxmlformats.org/spreadsheetml/2006/main" count="45" uniqueCount="37">
  <si>
    <t>×</t>
    <phoneticPr fontId="1"/>
  </si>
  <si>
    <t>＝</t>
    <phoneticPr fontId="1"/>
  </si>
  <si>
    <t>＝</t>
    <phoneticPr fontId="1"/>
  </si>
  <si>
    <r>
      <t>x</t>
    </r>
    <r>
      <rPr>
        <i/>
        <vertAlign val="subscript"/>
        <sz val="14"/>
        <rFont val="Times New Roman"/>
      </rPr>
      <t>i</t>
    </r>
    <r>
      <rPr>
        <i/>
        <sz val="14"/>
        <rFont val="Times New Roman"/>
      </rPr>
      <t>x'</t>
    </r>
    <r>
      <rPr>
        <i/>
        <vertAlign val="subscript"/>
        <sz val="14"/>
        <rFont val="Times New Roman"/>
      </rPr>
      <t>i</t>
    </r>
    <phoneticPr fontId="1"/>
  </si>
  <si>
    <r>
      <t>y</t>
    </r>
    <r>
      <rPr>
        <i/>
        <vertAlign val="subscript"/>
        <sz val="14"/>
        <rFont val="Times New Roman"/>
      </rPr>
      <t>i</t>
    </r>
    <r>
      <rPr>
        <i/>
        <sz val="14"/>
        <rFont val="Times New Roman"/>
      </rPr>
      <t>x'</t>
    </r>
    <r>
      <rPr>
        <i/>
        <vertAlign val="subscript"/>
        <sz val="14"/>
        <rFont val="Times New Roman"/>
      </rPr>
      <t>i</t>
    </r>
    <phoneticPr fontId="1"/>
  </si>
  <si>
    <r>
      <t>x</t>
    </r>
    <r>
      <rPr>
        <i/>
        <vertAlign val="subscript"/>
        <sz val="14"/>
        <rFont val="Times New Roman"/>
      </rPr>
      <t>i</t>
    </r>
    <r>
      <rPr>
        <i/>
        <sz val="14"/>
        <rFont val="Times New Roman"/>
      </rPr>
      <t>y'</t>
    </r>
    <r>
      <rPr>
        <i/>
        <vertAlign val="subscript"/>
        <sz val="14"/>
        <rFont val="Times New Roman"/>
      </rPr>
      <t>i</t>
    </r>
    <phoneticPr fontId="1"/>
  </si>
  <si>
    <r>
      <t>y</t>
    </r>
    <r>
      <rPr>
        <i/>
        <vertAlign val="subscript"/>
        <sz val="14"/>
        <rFont val="Times New Roman"/>
      </rPr>
      <t>i</t>
    </r>
    <r>
      <rPr>
        <i/>
        <sz val="14"/>
        <rFont val="Times New Roman"/>
      </rPr>
      <t>y'</t>
    </r>
    <r>
      <rPr>
        <i/>
        <vertAlign val="subscript"/>
        <sz val="14"/>
        <rFont val="Times New Roman"/>
      </rPr>
      <t>i</t>
    </r>
    <phoneticPr fontId="1"/>
  </si>
  <si>
    <t>d</t>
    <phoneticPr fontId="1"/>
  </si>
  <si>
    <t>e</t>
    <phoneticPr fontId="1"/>
  </si>
  <si>
    <t>f</t>
    <phoneticPr fontId="1"/>
  </si>
  <si>
    <t>状態(0か1)</t>
    <rPh sb="0" eb="2">
      <t>ジョウタイ</t>
    </rPh>
    <phoneticPr fontId="1"/>
  </si>
  <si>
    <r>
      <t>0:</t>
    </r>
    <r>
      <rPr>
        <sz val="14"/>
        <rFont val="ＭＳ Ｐゴシック"/>
        <charset val="128"/>
      </rPr>
      <t>不採用</t>
    </r>
    <rPh sb="2" eb="5">
      <t>フサイヨウ</t>
    </rPh>
    <phoneticPr fontId="1"/>
  </si>
  <si>
    <t>1:採用</t>
    <rPh sb="2" eb="4">
      <t>サイヨウ</t>
    </rPh>
    <phoneticPr fontId="1"/>
  </si>
  <si>
    <t>重回帰分析によるアフィン変換</t>
    <rPh sb="0" eb="5">
      <t>ジュウカイキ</t>
    </rPh>
    <rPh sb="12" eb="14">
      <t>ヘンカン</t>
    </rPh>
    <phoneticPr fontId="1"/>
  </si>
  <si>
    <t>元の座標</t>
    <rPh sb="0" eb="1">
      <t>モト</t>
    </rPh>
    <rPh sb="2" eb="4">
      <t>ザヒョウ</t>
    </rPh>
    <phoneticPr fontId="1"/>
  </si>
  <si>
    <t>変換後の座標</t>
    <rPh sb="0" eb="3">
      <t>ヘンカンゴ</t>
    </rPh>
    <rPh sb="4" eb="6">
      <t>ザヒョウ</t>
    </rPh>
    <phoneticPr fontId="1"/>
  </si>
  <si>
    <t>目的の座標の座標</t>
    <rPh sb="0" eb="2">
      <t>モクテキ</t>
    </rPh>
    <rPh sb="3" eb="5">
      <t>ザヒョウ</t>
    </rPh>
    <rPh sb="6" eb="8">
      <t>ザヒョウ</t>
    </rPh>
    <phoneticPr fontId="1"/>
  </si>
  <si>
    <t>残差</t>
    <rPh sb="0" eb="2">
      <t>ザンサ</t>
    </rPh>
    <phoneticPr fontId="1"/>
  </si>
  <si>
    <r>
      <t>x</t>
    </r>
    <r>
      <rPr>
        <i/>
        <vertAlign val="subscript"/>
        <sz val="14"/>
        <rFont val="Times New Roman"/>
      </rPr>
      <t>i</t>
    </r>
    <phoneticPr fontId="1"/>
  </si>
  <si>
    <r>
      <t>y</t>
    </r>
    <r>
      <rPr>
        <i/>
        <vertAlign val="subscript"/>
        <sz val="14"/>
        <rFont val="Times New Roman"/>
      </rPr>
      <t>i</t>
    </r>
    <phoneticPr fontId="1"/>
  </si>
  <si>
    <r>
      <t>x'</t>
    </r>
    <r>
      <rPr>
        <i/>
        <vertAlign val="subscript"/>
        <sz val="14"/>
        <rFont val="Times New Roman"/>
      </rPr>
      <t>i</t>
    </r>
    <phoneticPr fontId="1"/>
  </si>
  <si>
    <r>
      <t>y'</t>
    </r>
    <r>
      <rPr>
        <i/>
        <vertAlign val="subscript"/>
        <sz val="14"/>
        <rFont val="Times New Roman"/>
      </rPr>
      <t>i</t>
    </r>
    <phoneticPr fontId="1"/>
  </si>
  <si>
    <r>
      <t>pred</t>
    </r>
    <r>
      <rPr>
        <sz val="14"/>
        <rFont val="Times New Roman"/>
      </rPr>
      <t>(</t>
    </r>
    <r>
      <rPr>
        <i/>
        <sz val="14"/>
        <rFont val="Times New Roman"/>
      </rPr>
      <t>x</t>
    </r>
    <r>
      <rPr>
        <i/>
        <vertAlign val="subscript"/>
        <sz val="14"/>
        <rFont val="Times New Roman"/>
      </rPr>
      <t>i</t>
    </r>
    <r>
      <rPr>
        <sz val="14"/>
        <rFont val="Times New Roman"/>
      </rPr>
      <t>)</t>
    </r>
    <phoneticPr fontId="1"/>
  </si>
  <si>
    <r>
      <t>pred</t>
    </r>
    <r>
      <rPr>
        <sz val="14"/>
        <rFont val="Times New Roman"/>
      </rPr>
      <t>(</t>
    </r>
    <r>
      <rPr>
        <i/>
        <sz val="14"/>
        <rFont val="Times New Roman"/>
      </rPr>
      <t>y</t>
    </r>
    <r>
      <rPr>
        <i/>
        <vertAlign val="subscript"/>
        <sz val="14"/>
        <rFont val="Times New Roman"/>
      </rPr>
      <t>i</t>
    </r>
    <r>
      <rPr>
        <sz val="14"/>
        <rFont val="Times New Roman"/>
      </rPr>
      <t>)</t>
    </r>
    <phoneticPr fontId="1"/>
  </si>
  <si>
    <r>
      <t>|Δ</t>
    </r>
    <r>
      <rPr>
        <i/>
        <sz val="14"/>
        <rFont val="Times New Roman"/>
      </rPr>
      <t>x</t>
    </r>
    <r>
      <rPr>
        <i/>
        <vertAlign val="subscript"/>
        <sz val="14"/>
        <rFont val="Times New Roman"/>
      </rPr>
      <t xml:space="preserve">i </t>
    </r>
    <r>
      <rPr>
        <sz val="14"/>
        <rFont val="Times New Roman"/>
      </rPr>
      <t>|</t>
    </r>
    <phoneticPr fontId="1"/>
  </si>
  <si>
    <r>
      <t>|Δ</t>
    </r>
    <r>
      <rPr>
        <i/>
        <sz val="14"/>
        <rFont val="Times New Roman"/>
      </rPr>
      <t>y</t>
    </r>
    <r>
      <rPr>
        <i/>
        <vertAlign val="subscript"/>
        <sz val="14"/>
        <rFont val="Times New Roman"/>
      </rPr>
      <t xml:space="preserve">i </t>
    </r>
    <r>
      <rPr>
        <sz val="14"/>
        <rFont val="Times New Roman"/>
      </rPr>
      <t>|</t>
    </r>
    <phoneticPr fontId="1"/>
  </si>
  <si>
    <r>
      <t>x</t>
    </r>
    <r>
      <rPr>
        <vertAlign val="superscript"/>
        <sz val="14"/>
        <rFont val="Times New Roman"/>
      </rPr>
      <t>2</t>
    </r>
    <r>
      <rPr>
        <i/>
        <vertAlign val="subscript"/>
        <sz val="14"/>
        <rFont val="Times New Roman"/>
      </rPr>
      <t>i</t>
    </r>
    <phoneticPr fontId="1"/>
  </si>
  <si>
    <r>
      <t>y</t>
    </r>
    <r>
      <rPr>
        <vertAlign val="superscript"/>
        <sz val="14"/>
        <rFont val="Times New Roman"/>
      </rPr>
      <t>2</t>
    </r>
    <r>
      <rPr>
        <i/>
        <vertAlign val="subscript"/>
        <sz val="14"/>
        <rFont val="Times New Roman"/>
      </rPr>
      <t>i</t>
    </r>
    <phoneticPr fontId="1"/>
  </si>
  <si>
    <r>
      <t>x</t>
    </r>
    <r>
      <rPr>
        <i/>
        <vertAlign val="subscript"/>
        <sz val="14"/>
        <rFont val="Times New Roman"/>
      </rPr>
      <t>i</t>
    </r>
    <r>
      <rPr>
        <i/>
        <sz val="14"/>
        <rFont val="Times New Roman"/>
      </rPr>
      <t>y</t>
    </r>
    <r>
      <rPr>
        <i/>
        <vertAlign val="subscript"/>
        <sz val="14"/>
        <rFont val="Times New Roman"/>
      </rPr>
      <t>i</t>
    </r>
    <phoneticPr fontId="1"/>
  </si>
  <si>
    <t>計算用</t>
    <rPh sb="0" eb="3">
      <t>ケイサンヨウ</t>
    </rPh>
    <phoneticPr fontId="1"/>
  </si>
  <si>
    <t>No</t>
    <phoneticPr fontId="1"/>
  </si>
  <si>
    <t>3×3の行列</t>
    <rPh sb="4" eb="6">
      <t>ギョウレツ</t>
    </rPh>
    <phoneticPr fontId="1"/>
  </si>
  <si>
    <t>Σ</t>
    <phoneticPr fontId="1"/>
  </si>
  <si>
    <t>a</t>
    <phoneticPr fontId="1"/>
  </si>
  <si>
    <t>b</t>
    <phoneticPr fontId="1"/>
  </si>
  <si>
    <t>c</t>
    <phoneticPr fontId="1"/>
  </si>
  <si>
    <t>プリマ，2013年5月10日</t>
    <rPh sb="8" eb="9">
      <t>ネン</t>
    </rPh>
    <rPh sb="10" eb="11">
      <t>ガツ</t>
    </rPh>
    <rPh sb="13" eb="14">
      <t>ニチ</t>
    </rPh>
    <phoneticPr fontId="1"/>
  </si>
</sst>
</file>

<file path=xl/styles.xml><?xml version="1.0" encoding="utf-8"?>
<styleSheet xmlns="http://schemas.openxmlformats.org/spreadsheetml/2006/main">
  <numFmts count="1">
    <numFmt numFmtId="176" formatCode="0.00_ "/>
  </numFmts>
  <fonts count="9">
    <font>
      <sz val="11"/>
      <name val="ＭＳ Ｐゴシック"/>
      <charset val="128"/>
    </font>
    <font>
      <sz val="6"/>
      <name val="ＭＳ Ｐゴシック"/>
      <charset val="128"/>
    </font>
    <font>
      <sz val="14"/>
      <name val="ＭＳ Ｐゴシック"/>
      <charset val="128"/>
    </font>
    <font>
      <sz val="14"/>
      <name val="Times New Roman"/>
    </font>
    <font>
      <i/>
      <sz val="14"/>
      <name val="Times New Roman"/>
    </font>
    <font>
      <i/>
      <vertAlign val="subscript"/>
      <sz val="14"/>
      <name val="Times New Roman"/>
    </font>
    <font>
      <vertAlign val="superscript"/>
      <sz val="14"/>
      <name val="Times New Roman"/>
    </font>
    <font>
      <sz val="20"/>
      <name val="ＭＳ Ｐゴシック"/>
      <charset val="128"/>
    </font>
    <font>
      <sz val="2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27" xfId="0" applyFont="1" applyBorder="1"/>
    <xf numFmtId="0" fontId="3" fillId="0" borderId="0" xfId="0" applyFont="1" applyBorder="1"/>
    <xf numFmtId="0" fontId="3" fillId="0" borderId="8" xfId="0" applyFont="1" applyBorder="1"/>
    <xf numFmtId="0" fontId="3" fillId="0" borderId="28" xfId="0" applyFont="1" applyBorder="1"/>
    <xf numFmtId="0" fontId="3" fillId="0" borderId="13" xfId="0" applyFont="1" applyBorder="1"/>
    <xf numFmtId="0" fontId="3" fillId="0" borderId="16" xfId="0" applyFont="1" applyBorder="1"/>
    <xf numFmtId="0" fontId="3" fillId="0" borderId="5" xfId="0" applyFont="1" applyBorder="1"/>
    <xf numFmtId="0" fontId="3" fillId="0" borderId="9" xfId="0" applyFont="1" applyBorder="1"/>
    <xf numFmtId="0" fontId="3" fillId="0" borderId="12" xfId="0" applyFont="1" applyBorder="1"/>
    <xf numFmtId="0" fontId="3" fillId="0" borderId="15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36" xfId="0" applyFont="1" applyBorder="1"/>
    <xf numFmtId="0" fontId="3" fillId="0" borderId="6" xfId="0" applyFont="1" applyBorder="1"/>
    <xf numFmtId="0" fontId="3" fillId="0" borderId="10" xfId="0" applyFont="1" applyBorder="1"/>
    <xf numFmtId="0" fontId="3" fillId="0" borderId="14" xfId="0" applyFont="1" applyBorder="1"/>
    <xf numFmtId="0" fontId="3" fillId="0" borderId="31" xfId="0" applyFont="1" applyBorder="1"/>
    <xf numFmtId="0" fontId="3" fillId="0" borderId="18" xfId="0" applyFont="1" applyBorder="1"/>
    <xf numFmtId="0" fontId="3" fillId="0" borderId="19" xfId="0" applyFont="1" applyBorder="1"/>
    <xf numFmtId="0" fontId="2" fillId="0" borderId="20" xfId="0" applyFont="1" applyBorder="1"/>
    <xf numFmtId="0" fontId="3" fillId="0" borderId="0" xfId="0" applyFont="1" applyAlignment="1">
      <alignment horizontal="left"/>
    </xf>
    <xf numFmtId="0" fontId="2" fillId="0" borderId="0" xfId="0" applyFont="1" applyBorder="1"/>
    <xf numFmtId="0" fontId="3" fillId="0" borderId="8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176" fontId="3" fillId="0" borderId="6" xfId="0" applyNumberFormat="1" applyFont="1" applyBorder="1"/>
    <xf numFmtId="176" fontId="3" fillId="0" borderId="7" xfId="0" applyNumberFormat="1" applyFont="1" applyBorder="1"/>
    <xf numFmtId="176" fontId="3" fillId="0" borderId="10" xfId="0" applyNumberFormat="1" applyFont="1" applyBorder="1"/>
    <xf numFmtId="176" fontId="3" fillId="0" borderId="11" xfId="0" applyNumberFormat="1" applyFont="1" applyBorder="1"/>
    <xf numFmtId="176" fontId="3" fillId="0" borderId="14" xfId="0" applyNumberFormat="1" applyFont="1" applyBorder="1"/>
    <xf numFmtId="176" fontId="3" fillId="0" borderId="15" xfId="0" applyNumberFormat="1" applyFont="1" applyBorder="1"/>
    <xf numFmtId="0" fontId="3" fillId="0" borderId="16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3" fillId="0" borderId="35" xfId="0" applyFont="1" applyBorder="1"/>
    <xf numFmtId="0" fontId="3" fillId="0" borderId="34" xfId="0" applyFont="1" applyBorder="1"/>
    <xf numFmtId="176" fontId="3" fillId="0" borderId="32" xfId="0" applyNumberFormat="1" applyFont="1" applyBorder="1"/>
    <xf numFmtId="176" fontId="3" fillId="0" borderId="33" xfId="0" applyNumberFormat="1" applyFont="1" applyBorder="1"/>
    <xf numFmtId="176" fontId="3" fillId="0" borderId="36" xfId="0" applyNumberFormat="1" applyFont="1" applyBorder="1"/>
    <xf numFmtId="0" fontId="3" fillId="0" borderId="17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4" fillId="2" borderId="29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3" fillId="3" borderId="9" xfId="0" applyFont="1" applyFill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ja-JP"/>
  <c:chart>
    <c:plotArea>
      <c:layout>
        <c:manualLayout>
          <c:layoutTarget val="inner"/>
          <c:xMode val="edge"/>
          <c:yMode val="edge"/>
          <c:x val="5.1287813339835613E-2"/>
          <c:y val="2.1393645535639924E-2"/>
          <c:w val="0.88139589326014423"/>
          <c:h val="0.89754784199197779"/>
        </c:manualLayout>
      </c:layout>
      <c:scatterChart>
        <c:scatterStyle val="lineMarker"/>
        <c:ser>
          <c:idx val="0"/>
          <c:order val="0"/>
          <c:tx>
            <c:v>目的の座標</c:v>
          </c:tx>
          <c:spPr>
            <a:ln w="28575">
              <a:noFill/>
            </a:ln>
          </c:spPr>
          <c:marker>
            <c:symbol val="circle"/>
            <c:size val="14"/>
            <c:spPr>
              <a:noFill/>
              <a:ln>
                <a:solidFill>
                  <a:srgbClr val="800000"/>
                </a:solidFill>
              </a:ln>
            </c:spPr>
          </c:marker>
          <c:xVal>
            <c:numRef>
              <c:f>Sheet1!$O$7:$O$14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639</c:v>
                </c:pt>
                <c:pt idx="3">
                  <c:v>0</c:v>
                </c:pt>
                <c:pt idx="4">
                  <c:v>639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Sheet1!$P$7:$P$14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479</c:v>
                </c:pt>
                <c:pt idx="5">
                  <c:v>0</c:v>
                </c:pt>
                <c:pt idx="6">
                  <c:v>479</c:v>
                </c:pt>
                <c:pt idx="7">
                  <c:v>0</c:v>
                </c:pt>
              </c:numCache>
            </c:numRef>
          </c:yVal>
        </c:ser>
        <c:ser>
          <c:idx val="1"/>
          <c:order val="1"/>
          <c:tx>
            <c:v>変換後の座標</c:v>
          </c:tx>
          <c:spPr>
            <a:ln w="28575">
              <a:noFill/>
            </a:ln>
          </c:spPr>
          <c:xVal>
            <c:numRef>
              <c:f>Sheet1!$G$7:$G$14</c:f>
              <c:numCache>
                <c:formatCode>0.00_ </c:formatCode>
                <c:ptCount val="8"/>
                <c:pt idx="0">
                  <c:v>6.8212102632969618E-13</c:v>
                </c:pt>
                <c:pt idx="1">
                  <c:v>0</c:v>
                </c:pt>
                <c:pt idx="2">
                  <c:v>639.00000000000023</c:v>
                </c:pt>
                <c:pt idx="3">
                  <c:v>0</c:v>
                </c:pt>
                <c:pt idx="4">
                  <c:v>639.00000000000023</c:v>
                </c:pt>
                <c:pt idx="5">
                  <c:v>0</c:v>
                </c:pt>
                <c:pt idx="6">
                  <c:v>6.8212102632969618E-13</c:v>
                </c:pt>
                <c:pt idx="7">
                  <c:v>0</c:v>
                </c:pt>
              </c:numCache>
            </c:numRef>
          </c:xVal>
          <c:yVal>
            <c:numRef>
              <c:f>Sheet1!$H$7:$H$14</c:f>
              <c:numCache>
                <c:formatCode>0.00_ </c:formatCode>
                <c:ptCount val="8"/>
                <c:pt idx="0">
                  <c:v>6.8212102632969618E-13</c:v>
                </c:pt>
                <c:pt idx="1">
                  <c:v>0</c:v>
                </c:pt>
                <c:pt idx="2">
                  <c:v>6.8212102632969618E-13</c:v>
                </c:pt>
                <c:pt idx="3">
                  <c:v>0</c:v>
                </c:pt>
                <c:pt idx="4">
                  <c:v>479.00000000000057</c:v>
                </c:pt>
                <c:pt idx="5">
                  <c:v>0</c:v>
                </c:pt>
                <c:pt idx="6">
                  <c:v>479.00000000000057</c:v>
                </c:pt>
                <c:pt idx="7">
                  <c:v>0</c:v>
                </c:pt>
              </c:numCache>
            </c:numRef>
          </c:yVal>
        </c:ser>
        <c:ser>
          <c:idx val="2"/>
          <c:order val="2"/>
          <c:tx>
            <c:v>元の座標</c:v>
          </c:tx>
          <c:spPr>
            <a:ln w="28575">
              <a:noFill/>
            </a:ln>
          </c:spPr>
          <c:marker>
            <c:symbol val="star"/>
            <c:size val="11"/>
            <c:spPr>
              <a:noFill/>
              <a:ln>
                <a:solidFill>
                  <a:srgbClr val="800000"/>
                </a:solidFill>
              </a:ln>
            </c:spPr>
          </c:marker>
          <c:xVal>
            <c:numRef>
              <c:f>Sheet1!$M$7:$M$14</c:f>
              <c:numCache>
                <c:formatCode>General</c:formatCode>
                <c:ptCount val="8"/>
                <c:pt idx="0">
                  <c:v>100</c:v>
                </c:pt>
                <c:pt idx="1">
                  <c:v>0</c:v>
                </c:pt>
                <c:pt idx="2">
                  <c:v>320</c:v>
                </c:pt>
                <c:pt idx="3">
                  <c:v>0</c:v>
                </c:pt>
                <c:pt idx="4">
                  <c:v>320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</c:numCache>
            </c:numRef>
          </c:xVal>
          <c:yVal>
            <c:numRef>
              <c:f>Sheet1!$N$7:$N$14</c:f>
              <c:numCache>
                <c:formatCode>General</c:formatCode>
                <c:ptCount val="8"/>
                <c:pt idx="0">
                  <c:v>100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240</c:v>
                </c:pt>
                <c:pt idx="5">
                  <c:v>0</c:v>
                </c:pt>
                <c:pt idx="6">
                  <c:v>240</c:v>
                </c:pt>
                <c:pt idx="7">
                  <c:v>0</c:v>
                </c:pt>
              </c:numCache>
            </c:numRef>
          </c:yVal>
        </c:ser>
        <c:axId val="115930624"/>
        <c:axId val="115932160"/>
      </c:scatterChart>
      <c:valAx>
        <c:axId val="115930624"/>
        <c:scaling>
          <c:orientation val="minMax"/>
          <c:max val="1000"/>
          <c:min val="-10"/>
        </c:scaling>
        <c:axPos val="b"/>
        <c:numFmt formatCode="General" sourceLinked="1"/>
        <c:tickLblPos val="nextTo"/>
        <c:crossAx val="115932160"/>
        <c:crossesAt val="-10"/>
        <c:crossBetween val="midCat"/>
        <c:majorUnit val="50"/>
      </c:valAx>
      <c:valAx>
        <c:axId val="115932160"/>
        <c:scaling>
          <c:orientation val="minMax"/>
          <c:max val="1000"/>
          <c:min val="-10"/>
        </c:scaling>
        <c:axPos val="l"/>
        <c:majorGridlines>
          <c:spPr>
            <a:ln>
              <a:noFill/>
            </a:ln>
          </c:spPr>
        </c:majorGridlines>
        <c:numFmt formatCode="General" sourceLinked="1"/>
        <c:tickLblPos val="nextTo"/>
        <c:crossAx val="115930624"/>
        <c:crossesAt val="-10"/>
        <c:crossBetween val="midCat"/>
        <c:majorUnit val="50"/>
        <c:minorUnit val="2"/>
      </c:valAx>
    </c:plotArea>
    <c:plotVisOnly val="1"/>
    <c:dispBlanksAs val="gap"/>
  </c:chart>
  <c:printSettings>
    <c:headerFooter/>
    <c:pageMargins b="0.98399999999999999" l="0.78700000000000003" r="0.78700000000000003" t="0.98399999999999999" header="0.51200000000000001" footer="0.512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33866</xdr:colOff>
      <xdr:row>15</xdr:row>
      <xdr:rowOff>118532</xdr:rowOff>
    </xdr:from>
    <xdr:to>
      <xdr:col>23</xdr:col>
      <xdr:colOff>16933</xdr:colOff>
      <xdr:row>30</xdr:row>
      <xdr:rowOff>135467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30"/>
  <sheetViews>
    <sheetView tabSelected="1" topLeftCell="A4" zoomScale="75" workbookViewId="0">
      <selection activeCell="F14" sqref="F14"/>
    </sheetView>
  </sheetViews>
  <sheetFormatPr defaultColWidth="12.875" defaultRowHeight="18.75"/>
  <cols>
    <col min="1" max="1" width="3.875" style="1" customWidth="1"/>
    <col min="2" max="2" width="7.5" style="1" customWidth="1"/>
    <col min="3" max="3" width="8.125" style="1" customWidth="1"/>
    <col min="4" max="4" width="8.5" style="1" customWidth="1"/>
    <col min="5" max="5" width="9.375" style="1" customWidth="1"/>
    <col min="6" max="6" width="10.875" style="1" customWidth="1"/>
    <col min="7" max="7" width="9.125" style="1" customWidth="1"/>
    <col min="8" max="8" width="10.125" style="1" customWidth="1"/>
    <col min="9" max="9" width="11.625" style="1" customWidth="1"/>
    <col min="10" max="10" width="13.5" style="1" bestFit="1" customWidth="1"/>
    <col min="11" max="11" width="12.875" style="2"/>
    <col min="12" max="12" width="5" style="1" customWidth="1"/>
    <col min="13" max="16" width="6" style="1" bestFit="1" customWidth="1"/>
    <col min="17" max="23" width="8.625" style="1" bestFit="1" customWidth="1"/>
    <col min="24" max="24" width="2.625" style="1" customWidth="1"/>
    <col min="25" max="16384" width="12.875" style="1"/>
  </cols>
  <sheetData>
    <row r="2" spans="2:24" ht="26.25">
      <c r="B2" s="63" t="s">
        <v>13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</row>
    <row r="3" spans="2:24" ht="26.25">
      <c r="B3" s="53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65" t="s">
        <v>36</v>
      </c>
      <c r="U3" s="65"/>
      <c r="V3" s="65"/>
      <c r="W3" s="65"/>
      <c r="X3" s="54"/>
    </row>
    <row r="4" spans="2:24" ht="19.5" thickBot="1"/>
    <row r="5" spans="2:24" ht="19.5" thickBot="1">
      <c r="B5" s="55" t="s">
        <v>30</v>
      </c>
      <c r="C5" s="66" t="s">
        <v>14</v>
      </c>
      <c r="D5" s="67"/>
      <c r="E5" s="66" t="s">
        <v>16</v>
      </c>
      <c r="F5" s="67"/>
      <c r="G5" s="66" t="s">
        <v>15</v>
      </c>
      <c r="H5" s="67"/>
      <c r="I5" s="66" t="s">
        <v>17</v>
      </c>
      <c r="J5" s="67"/>
      <c r="K5" s="68" t="s">
        <v>10</v>
      </c>
      <c r="L5" s="5"/>
      <c r="M5" s="60" t="s">
        <v>29</v>
      </c>
      <c r="N5" s="61"/>
      <c r="O5" s="61"/>
      <c r="P5" s="61"/>
      <c r="Q5" s="61"/>
      <c r="R5" s="61"/>
      <c r="S5" s="61"/>
      <c r="T5" s="61"/>
      <c r="U5" s="61"/>
      <c r="V5" s="61"/>
      <c r="W5" s="62"/>
    </row>
    <row r="6" spans="2:24" s="2" customFormat="1" ht="24" thickBot="1">
      <c r="B6" s="56"/>
      <c r="C6" s="49" t="s">
        <v>18</v>
      </c>
      <c r="D6" s="49" t="s">
        <v>19</v>
      </c>
      <c r="E6" s="49" t="s">
        <v>20</v>
      </c>
      <c r="F6" s="49" t="s">
        <v>21</v>
      </c>
      <c r="G6" s="49" t="s">
        <v>22</v>
      </c>
      <c r="H6" s="49" t="s">
        <v>23</v>
      </c>
      <c r="I6" s="50" t="s">
        <v>24</v>
      </c>
      <c r="J6" s="50" t="s">
        <v>25</v>
      </c>
      <c r="K6" s="69"/>
      <c r="L6" s="5"/>
      <c r="M6" s="40" t="s">
        <v>18</v>
      </c>
      <c r="N6" s="32" t="s">
        <v>19</v>
      </c>
      <c r="O6" s="32" t="s">
        <v>20</v>
      </c>
      <c r="P6" s="32" t="s">
        <v>21</v>
      </c>
      <c r="Q6" s="32" t="s">
        <v>26</v>
      </c>
      <c r="R6" s="32" t="s">
        <v>27</v>
      </c>
      <c r="S6" s="32" t="s">
        <v>28</v>
      </c>
      <c r="T6" s="32" t="s">
        <v>3</v>
      </c>
      <c r="U6" s="32" t="s">
        <v>4</v>
      </c>
      <c r="V6" s="32" t="s">
        <v>5</v>
      </c>
      <c r="W6" s="41" t="s">
        <v>6</v>
      </c>
    </row>
    <row r="7" spans="2:24">
      <c r="B7" s="12">
        <v>1</v>
      </c>
      <c r="C7" s="22">
        <v>100</v>
      </c>
      <c r="D7" s="19">
        <v>100</v>
      </c>
      <c r="E7" s="19">
        <v>0</v>
      </c>
      <c r="F7" s="16">
        <v>0</v>
      </c>
      <c r="G7" s="34">
        <f t="shared" ref="G7:G14" si="0">$K7*($J$24*C7+$J$25*D7+$J$26)</f>
        <v>6.8212102632969618E-13</v>
      </c>
      <c r="H7" s="44">
        <f t="shared" ref="H7:H14" si="1">$K7*($J$28*C7+$J$29*D7+$J$30)</f>
        <v>6.8212102632969618E-13</v>
      </c>
      <c r="I7" s="33">
        <f>$K7*ABS(G7-E7)</f>
        <v>6.8212102632969618E-13</v>
      </c>
      <c r="J7" s="33">
        <f>$K7*ABS(H7-F7)</f>
        <v>6.8212102632969618E-13</v>
      </c>
      <c r="K7" s="47">
        <v>1</v>
      </c>
      <c r="M7" s="23">
        <f>$K7*(C7)</f>
        <v>100</v>
      </c>
      <c r="N7" s="20">
        <f>$K7*D7</f>
        <v>100</v>
      </c>
      <c r="O7" s="20">
        <f t="shared" ref="O7:P7" si="2">$K7*E7</f>
        <v>0</v>
      </c>
      <c r="P7" s="20">
        <f t="shared" si="2"/>
        <v>0</v>
      </c>
      <c r="Q7" s="20">
        <f>K7*C7*C7</f>
        <v>10000</v>
      </c>
      <c r="R7" s="20">
        <f>K7*D7*D7</f>
        <v>10000</v>
      </c>
      <c r="S7" s="20">
        <f>K7*C7*D7</f>
        <v>10000</v>
      </c>
      <c r="T7" s="20">
        <f>K7*C7*E7</f>
        <v>0</v>
      </c>
      <c r="U7" s="20">
        <f>K7*D7*E7</f>
        <v>0</v>
      </c>
      <c r="V7" s="20">
        <f>K7*C7*F7</f>
        <v>0</v>
      </c>
      <c r="W7" s="43">
        <f>K7*D7*F7</f>
        <v>0</v>
      </c>
    </row>
    <row r="8" spans="2:24">
      <c r="B8" s="13">
        <v>2</v>
      </c>
      <c r="C8" s="6"/>
      <c r="D8" s="20"/>
      <c r="E8" s="20"/>
      <c r="F8" s="17"/>
      <c r="G8" s="36">
        <f t="shared" si="0"/>
        <v>0</v>
      </c>
      <c r="H8" s="45">
        <f t="shared" si="1"/>
        <v>0</v>
      </c>
      <c r="I8" s="35">
        <f t="shared" ref="I8:I14" si="3">$K8*ABS(G8-E8)</f>
        <v>0</v>
      </c>
      <c r="J8" s="35">
        <f t="shared" ref="J8:J14" si="4">$K8*ABS(H8-F8)</f>
        <v>0</v>
      </c>
      <c r="K8" s="28">
        <v>0</v>
      </c>
      <c r="M8" s="23">
        <f t="shared" ref="M8:M14" si="5">$K8*(C8)</f>
        <v>0</v>
      </c>
      <c r="N8" s="20">
        <f t="shared" ref="N8:N14" si="6">$K8*D8</f>
        <v>0</v>
      </c>
      <c r="O8" s="20">
        <f t="shared" ref="O8:O14" si="7">$K8*E8</f>
        <v>0</v>
      </c>
      <c r="P8" s="20">
        <f t="shared" ref="P8:P14" si="8">$K8*F8</f>
        <v>0</v>
      </c>
      <c r="Q8" s="20">
        <f t="shared" ref="Q8:Q14" si="9">K8*C8*C8</f>
        <v>0</v>
      </c>
      <c r="R8" s="20">
        <f t="shared" ref="R8:R14" si="10">K8*D8*D8</f>
        <v>0</v>
      </c>
      <c r="S8" s="20">
        <f t="shared" ref="S8:S14" si="11">K8*C8*D8</f>
        <v>0</v>
      </c>
      <c r="T8" s="20">
        <f t="shared" ref="T8:T14" si="12">K8*C8*E8</f>
        <v>0</v>
      </c>
      <c r="U8" s="20">
        <f t="shared" ref="U8:U14" si="13">K8*D8*E8</f>
        <v>0</v>
      </c>
      <c r="V8" s="20">
        <f t="shared" ref="V8:V14" si="14">K8*C8*F8</f>
        <v>0</v>
      </c>
      <c r="W8" s="43">
        <f t="shared" ref="W8:W14" si="15">K8*D8*F8</f>
        <v>0</v>
      </c>
    </row>
    <row r="9" spans="2:24">
      <c r="B9" s="13">
        <v>3</v>
      </c>
      <c r="C9" s="6">
        <v>320</v>
      </c>
      <c r="D9" s="20">
        <v>100</v>
      </c>
      <c r="E9" s="20">
        <v>639</v>
      </c>
      <c r="F9" s="17">
        <v>0</v>
      </c>
      <c r="G9" s="36">
        <f t="shared" si="0"/>
        <v>639.00000000000023</v>
      </c>
      <c r="H9" s="45">
        <f t="shared" si="1"/>
        <v>6.8212102632969618E-13</v>
      </c>
      <c r="I9" s="35">
        <f t="shared" si="3"/>
        <v>2.2737367544323206E-13</v>
      </c>
      <c r="J9" s="35">
        <f t="shared" si="4"/>
        <v>6.8212102632969618E-13</v>
      </c>
      <c r="K9" s="28">
        <v>1</v>
      </c>
      <c r="M9" s="23">
        <f t="shared" si="5"/>
        <v>320</v>
      </c>
      <c r="N9" s="20">
        <f t="shared" si="6"/>
        <v>100</v>
      </c>
      <c r="O9" s="20">
        <f t="shared" si="7"/>
        <v>639</v>
      </c>
      <c r="P9" s="20">
        <f t="shared" si="8"/>
        <v>0</v>
      </c>
      <c r="Q9" s="20">
        <f t="shared" si="9"/>
        <v>102400</v>
      </c>
      <c r="R9" s="20">
        <f t="shared" si="10"/>
        <v>10000</v>
      </c>
      <c r="S9" s="20">
        <f t="shared" si="11"/>
        <v>32000</v>
      </c>
      <c r="T9" s="20">
        <f t="shared" si="12"/>
        <v>204480</v>
      </c>
      <c r="U9" s="20">
        <f t="shared" si="13"/>
        <v>63900</v>
      </c>
      <c r="V9" s="20">
        <f t="shared" si="14"/>
        <v>0</v>
      </c>
      <c r="W9" s="43">
        <f t="shared" si="15"/>
        <v>0</v>
      </c>
    </row>
    <row r="10" spans="2:24">
      <c r="B10" s="13">
        <v>4</v>
      </c>
      <c r="C10" s="6"/>
      <c r="D10" s="20"/>
      <c r="E10" s="20"/>
      <c r="F10" s="17"/>
      <c r="G10" s="36">
        <f t="shared" si="0"/>
        <v>0</v>
      </c>
      <c r="H10" s="45">
        <f t="shared" si="1"/>
        <v>0</v>
      </c>
      <c r="I10" s="35">
        <f t="shared" si="3"/>
        <v>0</v>
      </c>
      <c r="J10" s="35">
        <f t="shared" si="4"/>
        <v>0</v>
      </c>
      <c r="K10" s="28">
        <v>0</v>
      </c>
      <c r="M10" s="23">
        <f t="shared" si="5"/>
        <v>0</v>
      </c>
      <c r="N10" s="20">
        <f t="shared" si="6"/>
        <v>0</v>
      </c>
      <c r="O10" s="20">
        <f t="shared" si="7"/>
        <v>0</v>
      </c>
      <c r="P10" s="20">
        <f t="shared" si="8"/>
        <v>0</v>
      </c>
      <c r="Q10" s="20">
        <f t="shared" si="9"/>
        <v>0</v>
      </c>
      <c r="R10" s="20">
        <f t="shared" si="10"/>
        <v>0</v>
      </c>
      <c r="S10" s="20">
        <f t="shared" si="11"/>
        <v>0</v>
      </c>
      <c r="T10" s="20">
        <f t="shared" si="12"/>
        <v>0</v>
      </c>
      <c r="U10" s="20">
        <f t="shared" si="13"/>
        <v>0</v>
      </c>
      <c r="V10" s="20">
        <f t="shared" si="14"/>
        <v>0</v>
      </c>
      <c r="W10" s="43">
        <f t="shared" si="15"/>
        <v>0</v>
      </c>
    </row>
    <row r="11" spans="2:24">
      <c r="B11" s="13">
        <v>5</v>
      </c>
      <c r="C11" s="6">
        <v>320</v>
      </c>
      <c r="D11" s="20">
        <v>240</v>
      </c>
      <c r="E11" s="20">
        <v>639</v>
      </c>
      <c r="F11" s="17">
        <v>479</v>
      </c>
      <c r="G11" s="36">
        <f t="shared" si="0"/>
        <v>639.00000000000023</v>
      </c>
      <c r="H11" s="45">
        <f t="shared" si="1"/>
        <v>479.00000000000057</v>
      </c>
      <c r="I11" s="35">
        <f t="shared" si="3"/>
        <v>2.2737367544323206E-13</v>
      </c>
      <c r="J11" s="35">
        <f t="shared" si="4"/>
        <v>5.6843418860808015E-13</v>
      </c>
      <c r="K11" s="28">
        <v>1</v>
      </c>
      <c r="M11" s="23">
        <f t="shared" si="5"/>
        <v>320</v>
      </c>
      <c r="N11" s="20">
        <f t="shared" si="6"/>
        <v>240</v>
      </c>
      <c r="O11" s="20">
        <f t="shared" si="7"/>
        <v>639</v>
      </c>
      <c r="P11" s="20">
        <f t="shared" si="8"/>
        <v>479</v>
      </c>
      <c r="Q11" s="20">
        <f t="shared" si="9"/>
        <v>102400</v>
      </c>
      <c r="R11" s="20">
        <f t="shared" si="10"/>
        <v>57600</v>
      </c>
      <c r="S11" s="20">
        <f t="shared" si="11"/>
        <v>76800</v>
      </c>
      <c r="T11" s="20">
        <f t="shared" si="12"/>
        <v>204480</v>
      </c>
      <c r="U11" s="20">
        <f t="shared" si="13"/>
        <v>153360</v>
      </c>
      <c r="V11" s="20">
        <f t="shared" si="14"/>
        <v>153280</v>
      </c>
      <c r="W11" s="43">
        <f t="shared" si="15"/>
        <v>114960</v>
      </c>
    </row>
    <row r="12" spans="2:24">
      <c r="B12" s="13">
        <v>6</v>
      </c>
      <c r="C12" s="6"/>
      <c r="D12" s="20"/>
      <c r="E12" s="20"/>
      <c r="F12" s="17"/>
      <c r="G12" s="36">
        <f t="shared" si="0"/>
        <v>0</v>
      </c>
      <c r="H12" s="45">
        <f t="shared" si="1"/>
        <v>0</v>
      </c>
      <c r="I12" s="35">
        <f t="shared" si="3"/>
        <v>0</v>
      </c>
      <c r="J12" s="35">
        <f t="shared" si="4"/>
        <v>0</v>
      </c>
      <c r="K12" s="28">
        <v>0</v>
      </c>
      <c r="M12" s="23">
        <f t="shared" si="5"/>
        <v>0</v>
      </c>
      <c r="N12" s="20">
        <f t="shared" si="6"/>
        <v>0</v>
      </c>
      <c r="O12" s="20">
        <f t="shared" si="7"/>
        <v>0</v>
      </c>
      <c r="P12" s="20">
        <f t="shared" si="8"/>
        <v>0</v>
      </c>
      <c r="Q12" s="20">
        <f t="shared" si="9"/>
        <v>0</v>
      </c>
      <c r="R12" s="20">
        <f t="shared" si="10"/>
        <v>0</v>
      </c>
      <c r="S12" s="20">
        <f t="shared" si="11"/>
        <v>0</v>
      </c>
      <c r="T12" s="20">
        <f t="shared" si="12"/>
        <v>0</v>
      </c>
      <c r="U12" s="20">
        <f t="shared" si="13"/>
        <v>0</v>
      </c>
      <c r="V12" s="20">
        <f t="shared" si="14"/>
        <v>0</v>
      </c>
      <c r="W12" s="43">
        <f t="shared" si="15"/>
        <v>0</v>
      </c>
    </row>
    <row r="13" spans="2:24">
      <c r="B13" s="13">
        <v>7</v>
      </c>
      <c r="C13" s="6">
        <v>100</v>
      </c>
      <c r="D13" s="20">
        <v>240</v>
      </c>
      <c r="E13" s="20">
        <v>0</v>
      </c>
      <c r="F13" s="17">
        <v>479</v>
      </c>
      <c r="G13" s="36">
        <f t="shared" si="0"/>
        <v>6.8212102632969618E-13</v>
      </c>
      <c r="H13" s="45">
        <f t="shared" si="1"/>
        <v>479.00000000000057</v>
      </c>
      <c r="I13" s="35">
        <f t="shared" si="3"/>
        <v>6.8212102632969618E-13</v>
      </c>
      <c r="J13" s="35">
        <f t="shared" si="4"/>
        <v>5.6843418860808015E-13</v>
      </c>
      <c r="K13" s="28">
        <v>1</v>
      </c>
      <c r="M13" s="23">
        <f t="shared" si="5"/>
        <v>100</v>
      </c>
      <c r="N13" s="20">
        <f t="shared" si="6"/>
        <v>240</v>
      </c>
      <c r="O13" s="20">
        <f t="shared" si="7"/>
        <v>0</v>
      </c>
      <c r="P13" s="20">
        <f t="shared" si="8"/>
        <v>479</v>
      </c>
      <c r="Q13" s="20">
        <f t="shared" si="9"/>
        <v>10000</v>
      </c>
      <c r="R13" s="20">
        <f t="shared" si="10"/>
        <v>57600</v>
      </c>
      <c r="S13" s="20">
        <f t="shared" si="11"/>
        <v>24000</v>
      </c>
      <c r="T13" s="20">
        <f t="shared" si="12"/>
        <v>0</v>
      </c>
      <c r="U13" s="20">
        <f t="shared" si="13"/>
        <v>0</v>
      </c>
      <c r="V13" s="20">
        <f t="shared" si="14"/>
        <v>47900</v>
      </c>
      <c r="W13" s="43">
        <f t="shared" si="15"/>
        <v>114960</v>
      </c>
    </row>
    <row r="14" spans="2:24" ht="19.5" thickBot="1">
      <c r="B14" s="14">
        <v>8</v>
      </c>
      <c r="C14" s="9"/>
      <c r="D14" s="21"/>
      <c r="E14" s="21"/>
      <c r="F14" s="18"/>
      <c r="G14" s="38">
        <f t="shared" si="0"/>
        <v>0</v>
      </c>
      <c r="H14" s="46">
        <f t="shared" si="1"/>
        <v>0</v>
      </c>
      <c r="I14" s="37">
        <f t="shared" si="3"/>
        <v>0</v>
      </c>
      <c r="J14" s="37">
        <f t="shared" si="4"/>
        <v>0</v>
      </c>
      <c r="K14" s="39">
        <v>0</v>
      </c>
      <c r="M14" s="24">
        <f t="shared" si="5"/>
        <v>0</v>
      </c>
      <c r="N14" s="21">
        <f t="shared" si="6"/>
        <v>0</v>
      </c>
      <c r="O14" s="21">
        <f t="shared" si="7"/>
        <v>0</v>
      </c>
      <c r="P14" s="21">
        <f t="shared" si="8"/>
        <v>0</v>
      </c>
      <c r="Q14" s="21">
        <f t="shared" si="9"/>
        <v>0</v>
      </c>
      <c r="R14" s="21">
        <f t="shared" si="10"/>
        <v>0</v>
      </c>
      <c r="S14" s="21">
        <f t="shared" si="11"/>
        <v>0</v>
      </c>
      <c r="T14" s="21">
        <f t="shared" si="12"/>
        <v>0</v>
      </c>
      <c r="U14" s="21">
        <f t="shared" si="13"/>
        <v>0</v>
      </c>
      <c r="V14" s="21">
        <f t="shared" si="14"/>
        <v>0</v>
      </c>
      <c r="W14" s="42">
        <f t="shared" si="15"/>
        <v>0</v>
      </c>
    </row>
    <row r="15" spans="2:24" ht="19.5" thickBot="1">
      <c r="B15" s="25" t="s">
        <v>32</v>
      </c>
      <c r="C15" s="24">
        <f>SUM(C7:C14)</f>
        <v>840</v>
      </c>
      <c r="D15" s="21">
        <f>SUM(D7:D14)</f>
        <v>680</v>
      </c>
      <c r="E15" s="21">
        <f>SUM(E7:E14)</f>
        <v>1278</v>
      </c>
      <c r="F15" s="42">
        <f>SUM(F7:F14)</f>
        <v>958</v>
      </c>
      <c r="K15" s="26" t="s">
        <v>11</v>
      </c>
      <c r="L15" s="48" t="s">
        <v>32</v>
      </c>
      <c r="M15" s="24">
        <f t="shared" ref="M15:W15" si="16">SUM(M7:M14)</f>
        <v>840</v>
      </c>
      <c r="N15" s="21">
        <f t="shared" si="16"/>
        <v>680</v>
      </c>
      <c r="O15" s="21">
        <f t="shared" si="16"/>
        <v>1278</v>
      </c>
      <c r="P15" s="21">
        <f t="shared" si="16"/>
        <v>958</v>
      </c>
      <c r="Q15" s="15">
        <f t="shared" si="16"/>
        <v>224800</v>
      </c>
      <c r="R15" s="21">
        <f t="shared" si="16"/>
        <v>135200</v>
      </c>
      <c r="S15" s="21">
        <f t="shared" si="16"/>
        <v>142800</v>
      </c>
      <c r="T15" s="10">
        <f t="shared" si="16"/>
        <v>408960</v>
      </c>
      <c r="U15" s="21">
        <f t="shared" si="16"/>
        <v>217260</v>
      </c>
      <c r="V15" s="21">
        <f t="shared" si="16"/>
        <v>201180</v>
      </c>
      <c r="W15" s="42">
        <f t="shared" si="16"/>
        <v>229920</v>
      </c>
    </row>
    <row r="16" spans="2:24">
      <c r="B16" s="27"/>
      <c r="C16" s="7"/>
      <c r="D16" s="7"/>
      <c r="E16" s="7"/>
      <c r="F16" s="7"/>
      <c r="K16" s="29" t="s">
        <v>12</v>
      </c>
      <c r="P16" s="3"/>
      <c r="Q16" s="7"/>
      <c r="R16" s="7"/>
      <c r="S16" s="7"/>
    </row>
    <row r="17" spans="1:10" ht="19.5" thickBot="1"/>
    <row r="18" spans="1:10">
      <c r="B18" s="57" t="s">
        <v>31</v>
      </c>
      <c r="C18" s="58"/>
      <c r="D18" s="59"/>
    </row>
    <row r="19" spans="1:10">
      <c r="B19" s="6">
        <f>Q15</f>
        <v>224800</v>
      </c>
      <c r="C19" s="7">
        <f>S15</f>
        <v>142800</v>
      </c>
      <c r="D19" s="8">
        <f>M15</f>
        <v>840</v>
      </c>
    </row>
    <row r="20" spans="1:10">
      <c r="B20" s="6">
        <f>S15</f>
        <v>142800</v>
      </c>
      <c r="C20" s="7">
        <f>R15</f>
        <v>135200</v>
      </c>
      <c r="D20" s="8">
        <f>N15</f>
        <v>680</v>
      </c>
    </row>
    <row r="21" spans="1:10" ht="19.5" thickBot="1">
      <c r="B21" s="9">
        <f>M15</f>
        <v>840</v>
      </c>
      <c r="C21" s="10">
        <f>N15</f>
        <v>680</v>
      </c>
      <c r="D21" s="11">
        <f>COUNTIF(K7:K14,1)</f>
        <v>4</v>
      </c>
    </row>
    <row r="24" spans="1:10">
      <c r="A24" s="8"/>
      <c r="B24" s="51" t="s">
        <v>33</v>
      </c>
      <c r="C24" s="8"/>
      <c r="D24" s="1">
        <f t="array" ref="D24:F26">MINVERSE(B19:D21)</f>
        <v>2.0661157024793383E-5</v>
      </c>
      <c r="E24" s="1">
        <v>-7.9019432357662384E-21</v>
      </c>
      <c r="F24" s="8">
        <v>-4.3388429752066098E-3</v>
      </c>
      <c r="G24" s="13"/>
      <c r="H24" s="13">
        <f>T15</f>
        <v>408960</v>
      </c>
      <c r="J24" s="52">
        <f>D24*$H$24+E24*$H$25+F24*$H$26</f>
        <v>2.9045454545454525</v>
      </c>
    </row>
    <row r="25" spans="1:10">
      <c r="A25" s="8"/>
      <c r="B25" s="51" t="s">
        <v>34</v>
      </c>
      <c r="C25" s="30" t="s">
        <v>2</v>
      </c>
      <c r="D25" s="1">
        <v>-9.9820074525947175E-21</v>
      </c>
      <c r="E25" s="1">
        <v>5.1020408163265288E-5</v>
      </c>
      <c r="F25" s="8">
        <v>-8.6734693877550968E-3</v>
      </c>
      <c r="G25" s="31" t="s">
        <v>0</v>
      </c>
      <c r="H25" s="13">
        <f>U15</f>
        <v>217260</v>
      </c>
      <c r="I25" s="4" t="s">
        <v>1</v>
      </c>
      <c r="J25" s="52">
        <f t="shared" ref="J25:J26" si="17">D25*$H$24+E25*$H$25+F25*$H$26</f>
        <v>0</v>
      </c>
    </row>
    <row r="26" spans="1:10">
      <c r="A26" s="8"/>
      <c r="B26" s="51" t="s">
        <v>35</v>
      </c>
      <c r="C26" s="8"/>
      <c r="D26" s="1">
        <v>-4.3388429752066089E-3</v>
      </c>
      <c r="E26" s="1">
        <v>-8.6734693877550968E-3</v>
      </c>
      <c r="F26" s="8">
        <v>2.6356468207117545</v>
      </c>
      <c r="G26" s="13"/>
      <c r="H26" s="13">
        <f>O15</f>
        <v>1278</v>
      </c>
      <c r="J26" s="52">
        <f t="shared" si="17"/>
        <v>-290.45454545454459</v>
      </c>
    </row>
    <row r="28" spans="1:10">
      <c r="A28" s="8"/>
      <c r="B28" s="51" t="s">
        <v>7</v>
      </c>
      <c r="C28" s="8"/>
      <c r="D28" s="1">
        <f t="array" ref="D28:F30">MINVERSE(B19:D21)</f>
        <v>2.0661157024793383E-5</v>
      </c>
      <c r="E28" s="1">
        <v>-7.9019432357662384E-21</v>
      </c>
      <c r="F28" s="8">
        <v>-4.3388429752066098E-3</v>
      </c>
      <c r="G28" s="13"/>
      <c r="H28" s="13">
        <f>V15</f>
        <v>201180</v>
      </c>
      <c r="J28" s="52">
        <f>D28*$H$28+E28*$H$29+F28*$H$30</f>
        <v>0</v>
      </c>
    </row>
    <row r="29" spans="1:10">
      <c r="A29" s="8"/>
      <c r="B29" s="51" t="s">
        <v>8</v>
      </c>
      <c r="C29" s="30" t="s">
        <v>2</v>
      </c>
      <c r="D29" s="1">
        <v>-9.9820074525947175E-21</v>
      </c>
      <c r="E29" s="1">
        <v>5.1020408163265288E-5</v>
      </c>
      <c r="F29" s="8">
        <v>-8.6734693877550968E-3</v>
      </c>
      <c r="G29" s="31" t="s">
        <v>0</v>
      </c>
      <c r="H29" s="13">
        <f>W15</f>
        <v>229920</v>
      </c>
      <c r="I29" s="4" t="s">
        <v>1</v>
      </c>
      <c r="J29" s="52">
        <f t="shared" ref="J29:J30" si="18">D29*$H$28+E29*$H$29+F29*$H$30</f>
        <v>3.4214285714285708</v>
      </c>
    </row>
    <row r="30" spans="1:10">
      <c r="A30" s="8"/>
      <c r="B30" s="51" t="s">
        <v>9</v>
      </c>
      <c r="C30" s="8"/>
      <c r="D30" s="1">
        <v>-4.3388429752066089E-3</v>
      </c>
      <c r="E30" s="1">
        <v>-8.6734693877550968E-3</v>
      </c>
      <c r="F30" s="8">
        <v>2.6356468207117545</v>
      </c>
      <c r="G30" s="13"/>
      <c r="H30" s="13">
        <f>P15</f>
        <v>958</v>
      </c>
      <c r="J30" s="52">
        <f t="shared" si="18"/>
        <v>-342.14285714285643</v>
      </c>
    </row>
  </sheetData>
  <mergeCells count="10">
    <mergeCell ref="B5:B6"/>
    <mergeCell ref="B18:D18"/>
    <mergeCell ref="M5:W5"/>
    <mergeCell ref="B2:X2"/>
    <mergeCell ref="T3:W3"/>
    <mergeCell ref="C5:D5"/>
    <mergeCell ref="E5:F5"/>
    <mergeCell ref="G5:H5"/>
    <mergeCell ref="I5:J5"/>
    <mergeCell ref="K5:K6"/>
  </mergeCells>
  <phoneticPr fontId="1"/>
  <pageMargins left="0.79000000000000015" right="0.79000000000000015" top="0.98" bottom="0.98" header="0.51" footer="0.51"/>
  <pageSetup paperSize="0" scale="75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 Oky Dicky A Air</dc:creator>
  <cp:lastModifiedBy>ipu</cp:lastModifiedBy>
  <dcterms:created xsi:type="dcterms:W3CDTF">2009-04-16T02:40:44Z</dcterms:created>
  <dcterms:modified xsi:type="dcterms:W3CDTF">2014-05-30T03:07:36Z</dcterms:modified>
</cp:coreProperties>
</file>