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cr\YandexDisk\4 sem\ТПД\курсач\"/>
    </mc:Choice>
  </mc:AlternateContent>
  <xr:revisionPtr revIDLastSave="0" documentId="13_ncr:1_{E0CE1FC3-869B-4DC3-827D-034F0303ACD2}" xr6:coauthVersionLast="47" xr6:coauthVersionMax="47" xr10:uidLastSave="{00000000-0000-0000-0000-000000000000}"/>
  <bookViews>
    <workbookView xWindow="-120" yWindow="-120" windowWidth="29040" windowHeight="16440" xr2:uid="{B4B7D4C2-4255-4FFF-B5E5-44BF131E3865}"/>
  </bookViews>
  <sheets>
    <sheet name="Лист1 (2)" sheetId="3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1" i="3" l="1"/>
  <c r="AP19" i="3"/>
  <c r="AP20" i="3"/>
  <c r="AO21" i="3"/>
  <c r="AM21" i="3"/>
  <c r="AL21" i="3"/>
  <c r="AJ21" i="3"/>
  <c r="AM19" i="3"/>
  <c r="AM17" i="3"/>
  <c r="AJ17" i="3"/>
  <c r="AJ19" i="3"/>
  <c r="Z39" i="3"/>
  <c r="AA39" i="3"/>
  <c r="AB22" i="3"/>
  <c r="AA22" i="3" s="1"/>
  <c r="AJ16" i="3" s="1"/>
  <c r="AL16" i="3" s="1"/>
  <c r="AM20" i="3"/>
  <c r="AJ20" i="3"/>
  <c r="Z20" i="3"/>
  <c r="Z21" i="3"/>
  <c r="Z2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" i="3"/>
  <c r="Y77" i="3"/>
  <c r="Y76" i="3"/>
  <c r="Y75" i="3"/>
  <c r="Y74" i="3"/>
  <c r="Y73" i="3"/>
  <c r="Y72" i="3"/>
  <c r="X72" i="3"/>
  <c r="X2" i="3"/>
  <c r="AO20" i="3"/>
  <c r="AL20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AA59" i="3" s="1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2" i="3"/>
  <c r="X58" i="3"/>
  <c r="X59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6" i="3"/>
  <c r="X7" i="3"/>
  <c r="X8" i="3"/>
  <c r="X9" i="3"/>
  <c r="X10" i="3"/>
  <c r="X11" i="3"/>
  <c r="X13" i="3"/>
  <c r="X5" i="3"/>
  <c r="X4" i="3"/>
  <c r="G61" i="3"/>
  <c r="C61" i="3"/>
  <c r="C79" i="3"/>
  <c r="D73" i="3"/>
  <c r="D79" i="3" s="1"/>
  <c r="E73" i="3"/>
  <c r="X73" i="3" s="1"/>
  <c r="F73" i="3"/>
  <c r="D74" i="3"/>
  <c r="E74" i="3"/>
  <c r="X74" i="3" s="1"/>
  <c r="F74" i="3"/>
  <c r="D75" i="3"/>
  <c r="E75" i="3"/>
  <c r="X75" i="3" s="1"/>
  <c r="F75" i="3"/>
  <c r="D76" i="3"/>
  <c r="E76" i="3"/>
  <c r="X76" i="3" s="1"/>
  <c r="F76" i="3"/>
  <c r="D77" i="3"/>
  <c r="E77" i="3"/>
  <c r="X77" i="3" s="1"/>
  <c r="F77" i="3"/>
  <c r="D78" i="3"/>
  <c r="E78" i="3"/>
  <c r="X78" i="3" s="1"/>
  <c r="Y78" i="3" s="1"/>
  <c r="F78" i="3"/>
  <c r="H78" i="3" s="1"/>
  <c r="I78" i="3" s="1"/>
  <c r="J78" i="3" s="1"/>
  <c r="K78" i="3" s="1"/>
  <c r="D3" i="3"/>
  <c r="E3" i="3"/>
  <c r="X3" i="3" s="1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H36" i="3" s="1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X44" i="3" s="1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H48" i="3" s="1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H59" i="3" s="1"/>
  <c r="D60" i="3"/>
  <c r="E60" i="3"/>
  <c r="X60" i="3" s="1"/>
  <c r="F60" i="3"/>
  <c r="F72" i="3"/>
  <c r="E72" i="3"/>
  <c r="D72" i="3"/>
  <c r="J36" i="3"/>
  <c r="K36" i="3" s="1"/>
  <c r="F2" i="3"/>
  <c r="E2" i="3"/>
  <c r="D2" i="3"/>
  <c r="I69" i="1"/>
  <c r="J74" i="3"/>
  <c r="K74" i="3" s="1"/>
  <c r="J59" i="3"/>
  <c r="K59" i="3" s="1"/>
  <c r="J53" i="3"/>
  <c r="K53" i="3" s="1"/>
  <c r="J47" i="3"/>
  <c r="K47" i="3" s="1"/>
  <c r="J45" i="3"/>
  <c r="K45" i="3" s="1"/>
  <c r="J41" i="3"/>
  <c r="K41" i="3" s="1"/>
  <c r="J39" i="3"/>
  <c r="K39" i="3" s="1"/>
  <c r="J34" i="3"/>
  <c r="K34" i="3" s="1"/>
  <c r="J32" i="3"/>
  <c r="K32" i="3" s="1"/>
  <c r="J30" i="3"/>
  <c r="K30" i="3" s="1"/>
  <c r="J28" i="3"/>
  <c r="K28" i="3" s="1"/>
  <c r="J26" i="3"/>
  <c r="K26" i="3" s="1"/>
  <c r="J24" i="3"/>
  <c r="K24" i="3" s="1"/>
  <c r="J21" i="3"/>
  <c r="K21" i="3" s="1"/>
  <c r="J19" i="3"/>
  <c r="K19" i="3" s="1"/>
  <c r="J17" i="3"/>
  <c r="K17" i="3" s="1"/>
  <c r="J13" i="3"/>
  <c r="K13" i="3" s="1"/>
  <c r="J9" i="3"/>
  <c r="K9" i="3" s="1"/>
  <c r="J7" i="3"/>
  <c r="K7" i="3" s="1"/>
  <c r="J5" i="3"/>
  <c r="K5" i="3" s="1"/>
  <c r="J3" i="3"/>
  <c r="K3" i="3" s="1"/>
  <c r="J84" i="1"/>
  <c r="J83" i="1"/>
  <c r="J82" i="1"/>
  <c r="J81" i="1"/>
  <c r="K81" i="1" s="1"/>
  <c r="J80" i="1"/>
  <c r="K80" i="1" s="1"/>
  <c r="J79" i="1"/>
  <c r="K79" i="1" s="1"/>
  <c r="K86" i="1" s="1"/>
  <c r="K69" i="1"/>
  <c r="J69" i="1"/>
  <c r="K84" i="1"/>
  <c r="K83" i="1"/>
  <c r="K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3" i="1"/>
  <c r="J5" i="1"/>
  <c r="J6" i="1"/>
  <c r="J8" i="1"/>
  <c r="J10" i="1"/>
  <c r="J11" i="1"/>
  <c r="J13" i="1"/>
  <c r="J15" i="1"/>
  <c r="J19" i="1"/>
  <c r="J21" i="1"/>
  <c r="J23" i="1"/>
  <c r="J26" i="1"/>
  <c r="J27" i="1"/>
  <c r="J29" i="1"/>
  <c r="J30" i="1"/>
  <c r="J32" i="1"/>
  <c r="J33" i="1"/>
  <c r="J35" i="1"/>
  <c r="J36" i="1"/>
  <c r="J38" i="1"/>
  <c r="J40" i="1"/>
  <c r="J41" i="1"/>
  <c r="J43" i="1"/>
  <c r="J44" i="1"/>
  <c r="J46" i="1"/>
  <c r="J48" i="1"/>
  <c r="J51" i="1"/>
  <c r="J53" i="1"/>
  <c r="J55" i="1"/>
  <c r="J60" i="1"/>
  <c r="J66" i="1"/>
  <c r="H14" i="1"/>
  <c r="H26" i="1"/>
  <c r="H38" i="1"/>
  <c r="H50" i="1"/>
  <c r="I50" i="1" s="1"/>
  <c r="J50" i="1" s="1"/>
  <c r="H60" i="1"/>
  <c r="H62" i="1"/>
  <c r="I62" i="1" s="1"/>
  <c r="J62" i="1" s="1"/>
  <c r="F84" i="1"/>
  <c r="H84" i="1" s="1"/>
  <c r="I84" i="1" s="1"/>
  <c r="E84" i="1"/>
  <c r="D84" i="1"/>
  <c r="F83" i="1"/>
  <c r="H83" i="1" s="1"/>
  <c r="I83" i="1" s="1"/>
  <c r="E83" i="1"/>
  <c r="D83" i="1"/>
  <c r="F82" i="1"/>
  <c r="H82" i="1" s="1"/>
  <c r="I82" i="1" s="1"/>
  <c r="E82" i="1"/>
  <c r="D82" i="1"/>
  <c r="F81" i="1"/>
  <c r="H81" i="1" s="1"/>
  <c r="E81" i="1"/>
  <c r="D81" i="1"/>
  <c r="F80" i="1"/>
  <c r="H80" i="1" s="1"/>
  <c r="E80" i="1"/>
  <c r="E85" i="1" s="1"/>
  <c r="D80" i="1"/>
  <c r="F79" i="1"/>
  <c r="H79" i="1" s="1"/>
  <c r="I79" i="1" s="1"/>
  <c r="E79" i="1"/>
  <c r="D79" i="1"/>
  <c r="F67" i="1"/>
  <c r="H67" i="1" s="1"/>
  <c r="I67" i="1" s="1"/>
  <c r="J67" i="1" s="1"/>
  <c r="E67" i="1"/>
  <c r="D67" i="1"/>
  <c r="F66" i="1"/>
  <c r="H66" i="1" s="1"/>
  <c r="E66" i="1"/>
  <c r="D66" i="1"/>
  <c r="F65" i="1"/>
  <c r="H65" i="1" s="1"/>
  <c r="E65" i="1"/>
  <c r="D65" i="1"/>
  <c r="F64" i="1"/>
  <c r="H64" i="1" s="1"/>
  <c r="I64" i="1" s="1"/>
  <c r="J64" i="1" s="1"/>
  <c r="E64" i="1"/>
  <c r="D64" i="1"/>
  <c r="F63" i="1"/>
  <c r="H63" i="1" s="1"/>
  <c r="I63" i="1" s="1"/>
  <c r="J63" i="1" s="1"/>
  <c r="E63" i="1"/>
  <c r="D63" i="1"/>
  <c r="F62" i="1"/>
  <c r="E62" i="1"/>
  <c r="D62" i="1"/>
  <c r="F61" i="1"/>
  <c r="H61" i="1" s="1"/>
  <c r="I61" i="1" s="1"/>
  <c r="J61" i="1" s="1"/>
  <c r="E61" i="1"/>
  <c r="D61" i="1"/>
  <c r="F60" i="1"/>
  <c r="E60" i="1"/>
  <c r="D60" i="1"/>
  <c r="F59" i="1"/>
  <c r="H59" i="1" s="1"/>
  <c r="I59" i="1" s="1"/>
  <c r="J59" i="1" s="1"/>
  <c r="E59" i="1"/>
  <c r="D59" i="1"/>
  <c r="F58" i="1"/>
  <c r="H58" i="1" s="1"/>
  <c r="I58" i="1" s="1"/>
  <c r="J58" i="1" s="1"/>
  <c r="E58" i="1"/>
  <c r="D58" i="1"/>
  <c r="F57" i="1"/>
  <c r="H57" i="1" s="1"/>
  <c r="I57" i="1" s="1"/>
  <c r="J57" i="1" s="1"/>
  <c r="E57" i="1"/>
  <c r="D57" i="1"/>
  <c r="F56" i="1"/>
  <c r="H56" i="1" s="1"/>
  <c r="I56" i="1" s="1"/>
  <c r="J56" i="1" s="1"/>
  <c r="E56" i="1"/>
  <c r="D56" i="1"/>
  <c r="F55" i="1"/>
  <c r="H55" i="1" s="1"/>
  <c r="E55" i="1"/>
  <c r="D55" i="1"/>
  <c r="F54" i="1"/>
  <c r="H54" i="1" s="1"/>
  <c r="I54" i="1" s="1"/>
  <c r="J54" i="1" s="1"/>
  <c r="E54" i="1"/>
  <c r="D54" i="1"/>
  <c r="F53" i="1"/>
  <c r="H53" i="1" s="1"/>
  <c r="E53" i="1"/>
  <c r="D53" i="1"/>
  <c r="F52" i="1"/>
  <c r="H52" i="1" s="1"/>
  <c r="I52" i="1" s="1"/>
  <c r="J52" i="1" s="1"/>
  <c r="E52" i="1"/>
  <c r="D52" i="1"/>
  <c r="F51" i="1"/>
  <c r="H51" i="1" s="1"/>
  <c r="E51" i="1"/>
  <c r="D51" i="1"/>
  <c r="F50" i="1"/>
  <c r="E50" i="1"/>
  <c r="D50" i="1"/>
  <c r="F49" i="1"/>
  <c r="H49" i="1" s="1"/>
  <c r="I49" i="1" s="1"/>
  <c r="J49" i="1" s="1"/>
  <c r="E49" i="1"/>
  <c r="D49" i="1"/>
  <c r="F48" i="1"/>
  <c r="H48" i="1" s="1"/>
  <c r="E48" i="1"/>
  <c r="D48" i="1"/>
  <c r="F47" i="1"/>
  <c r="H47" i="1" s="1"/>
  <c r="I47" i="1" s="1"/>
  <c r="J47" i="1" s="1"/>
  <c r="E47" i="1"/>
  <c r="D47" i="1"/>
  <c r="F46" i="1"/>
  <c r="H46" i="1" s="1"/>
  <c r="E46" i="1"/>
  <c r="D46" i="1"/>
  <c r="F45" i="1"/>
  <c r="H45" i="1" s="1"/>
  <c r="E45" i="1"/>
  <c r="D45" i="1"/>
  <c r="F11" i="1"/>
  <c r="H11" i="1" s="1"/>
  <c r="E11" i="1"/>
  <c r="D11" i="1"/>
  <c r="F4" i="1"/>
  <c r="H4" i="1" s="1"/>
  <c r="I4" i="1" s="1"/>
  <c r="J4" i="1" s="1"/>
  <c r="F5" i="1"/>
  <c r="H5" i="1" s="1"/>
  <c r="F6" i="1"/>
  <c r="H6" i="1" s="1"/>
  <c r="F7" i="1"/>
  <c r="H7" i="1" s="1"/>
  <c r="I7" i="1" s="1"/>
  <c r="J7" i="1" s="1"/>
  <c r="F8" i="1"/>
  <c r="H8" i="1" s="1"/>
  <c r="F9" i="1"/>
  <c r="H9" i="1" s="1"/>
  <c r="F10" i="1"/>
  <c r="H10" i="1" s="1"/>
  <c r="F12" i="1"/>
  <c r="H12" i="1" s="1"/>
  <c r="F13" i="1"/>
  <c r="F14" i="1"/>
  <c r="F15" i="1"/>
  <c r="H15" i="1" s="1"/>
  <c r="F16" i="1"/>
  <c r="H16" i="1" s="1"/>
  <c r="I16" i="1" s="1"/>
  <c r="J16" i="1" s="1"/>
  <c r="F17" i="1"/>
  <c r="H17" i="1" s="1"/>
  <c r="I17" i="1" s="1"/>
  <c r="J17" i="1" s="1"/>
  <c r="F18" i="1"/>
  <c r="H18" i="1" s="1"/>
  <c r="F19" i="1"/>
  <c r="H19" i="1" s="1"/>
  <c r="F20" i="1"/>
  <c r="H20" i="1" s="1"/>
  <c r="I20" i="1" s="1"/>
  <c r="J20" i="1" s="1"/>
  <c r="F21" i="1"/>
  <c r="H21" i="1" s="1"/>
  <c r="F22" i="1"/>
  <c r="H22" i="1" s="1"/>
  <c r="F23" i="1"/>
  <c r="H23" i="1" s="1"/>
  <c r="F24" i="1"/>
  <c r="H24" i="1" s="1"/>
  <c r="I24" i="1" s="1"/>
  <c r="J24" i="1" s="1"/>
  <c r="F25" i="1"/>
  <c r="F26" i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F38" i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2" i="1"/>
  <c r="H2" i="1" s="1"/>
  <c r="F3" i="1"/>
  <c r="H3" i="1" s="1"/>
  <c r="E12" i="1"/>
  <c r="E13" i="1"/>
  <c r="H13" i="1" s="1"/>
  <c r="E14" i="1"/>
  <c r="E15" i="1"/>
  <c r="E16" i="1"/>
  <c r="E17" i="1"/>
  <c r="E18" i="1"/>
  <c r="E19" i="1"/>
  <c r="E20" i="1"/>
  <c r="E21" i="1"/>
  <c r="E22" i="1"/>
  <c r="E23" i="1"/>
  <c r="E24" i="1"/>
  <c r="E25" i="1"/>
  <c r="H25" i="1" s="1"/>
  <c r="I25" i="1" s="1"/>
  <c r="J25" i="1" s="1"/>
  <c r="E26" i="1"/>
  <c r="E27" i="1"/>
  <c r="E28" i="1"/>
  <c r="E29" i="1"/>
  <c r="E30" i="1"/>
  <c r="E31" i="1"/>
  <c r="E32" i="1"/>
  <c r="E33" i="1"/>
  <c r="E34" i="1"/>
  <c r="E35" i="1"/>
  <c r="E36" i="1"/>
  <c r="E37" i="1"/>
  <c r="H37" i="1" s="1"/>
  <c r="I37" i="1" s="1"/>
  <c r="J37" i="1" s="1"/>
  <c r="E38" i="1"/>
  <c r="E39" i="1"/>
  <c r="E40" i="1"/>
  <c r="E41" i="1"/>
  <c r="E42" i="1"/>
  <c r="E43" i="1"/>
  <c r="E44" i="1"/>
  <c r="E10" i="1"/>
  <c r="D10" i="1"/>
  <c r="E3" i="1"/>
  <c r="E4" i="1"/>
  <c r="E5" i="1"/>
  <c r="E6" i="1"/>
  <c r="E7" i="1"/>
  <c r="E8" i="1"/>
  <c r="E9" i="1"/>
  <c r="D6" i="1"/>
  <c r="D5" i="1"/>
  <c r="E2" i="1"/>
  <c r="E69" i="1" s="1"/>
  <c r="D8" i="1"/>
  <c r="D7" i="1"/>
  <c r="D4" i="1"/>
  <c r="D3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9" i="1"/>
  <c r="D2" i="1"/>
  <c r="AA78" i="3" l="1"/>
  <c r="AM71" i="3" s="1"/>
  <c r="Z78" i="3"/>
  <c r="AJ71" i="3" s="1"/>
  <c r="AJ72" i="3" s="1"/>
  <c r="F79" i="3"/>
  <c r="E79" i="3"/>
  <c r="X79" i="3"/>
  <c r="AL19" i="3"/>
  <c r="AO19" i="3"/>
  <c r="AC39" i="3"/>
  <c r="AM18" i="3"/>
  <c r="AO18" i="3" s="1"/>
  <c r="AO17" i="3"/>
  <c r="AM16" i="3"/>
  <c r="AO16" i="3" s="1"/>
  <c r="AD22" i="3"/>
  <c r="AP16" i="3"/>
  <c r="Z59" i="3"/>
  <c r="AB59" i="3" s="1"/>
  <c r="AD59" i="3" s="1"/>
  <c r="AC59" i="3"/>
  <c r="X12" i="3"/>
  <c r="X61" i="3" s="1"/>
  <c r="AC22" i="3"/>
  <c r="AE22" i="3" s="1"/>
  <c r="D61" i="3"/>
  <c r="F61" i="3"/>
  <c r="E61" i="3"/>
  <c r="H13" i="3"/>
  <c r="H3" i="3"/>
  <c r="H37" i="3"/>
  <c r="H26" i="3"/>
  <c r="H20" i="3"/>
  <c r="H29" i="3"/>
  <c r="H39" i="3"/>
  <c r="H35" i="3"/>
  <c r="H27" i="3"/>
  <c r="H8" i="3"/>
  <c r="H4" i="3"/>
  <c r="H25" i="3"/>
  <c r="H56" i="3"/>
  <c r="I56" i="3" s="1"/>
  <c r="J56" i="3" s="1"/>
  <c r="K56" i="3" s="1"/>
  <c r="H45" i="3"/>
  <c r="H33" i="3"/>
  <c r="H24" i="3"/>
  <c r="H19" i="3"/>
  <c r="H16" i="3"/>
  <c r="H10" i="3"/>
  <c r="I10" i="3" s="1"/>
  <c r="J10" i="3" s="1"/>
  <c r="K10" i="3" s="1"/>
  <c r="H21" i="3"/>
  <c r="H5" i="3"/>
  <c r="H41" i="3"/>
  <c r="H30" i="3"/>
  <c r="H75" i="3"/>
  <c r="I75" i="3" s="1"/>
  <c r="J75" i="3" s="1"/>
  <c r="K75" i="3" s="1"/>
  <c r="H7" i="3"/>
  <c r="H60" i="3"/>
  <c r="I60" i="3" s="1"/>
  <c r="J60" i="3" s="1"/>
  <c r="K60" i="3" s="1"/>
  <c r="I48" i="3"/>
  <c r="J48" i="3" s="1"/>
  <c r="K48" i="3" s="1"/>
  <c r="H17" i="3"/>
  <c r="H53" i="3"/>
  <c r="H22" i="3"/>
  <c r="I22" i="3" s="1"/>
  <c r="J22" i="3" s="1"/>
  <c r="K22" i="3" s="1"/>
  <c r="H73" i="3"/>
  <c r="H49" i="3"/>
  <c r="I49" i="3" s="1"/>
  <c r="J49" i="3" s="1"/>
  <c r="K49" i="3" s="1"/>
  <c r="H18" i="3"/>
  <c r="H6" i="3"/>
  <c r="H52" i="3"/>
  <c r="H15" i="3"/>
  <c r="I15" i="3" s="1"/>
  <c r="J15" i="3" s="1"/>
  <c r="K15" i="3" s="1"/>
  <c r="H14" i="3"/>
  <c r="I14" i="3" s="1"/>
  <c r="J14" i="3" s="1"/>
  <c r="K14" i="3" s="1"/>
  <c r="H54" i="3"/>
  <c r="I54" i="3" s="1"/>
  <c r="J54" i="3" s="1"/>
  <c r="K54" i="3" s="1"/>
  <c r="H23" i="3"/>
  <c r="H72" i="3"/>
  <c r="I72" i="3" s="1"/>
  <c r="J72" i="3" s="1"/>
  <c r="K72" i="3" s="1"/>
  <c r="H76" i="3"/>
  <c r="I76" i="3" s="1"/>
  <c r="J76" i="3" s="1"/>
  <c r="K76" i="3" s="1"/>
  <c r="H77" i="3"/>
  <c r="I77" i="3" s="1"/>
  <c r="J77" i="3" s="1"/>
  <c r="K77" i="3" s="1"/>
  <c r="H31" i="3"/>
  <c r="H40" i="3"/>
  <c r="H9" i="3"/>
  <c r="H51" i="3"/>
  <c r="I51" i="3" s="1"/>
  <c r="J51" i="3" s="1"/>
  <c r="K51" i="3" s="1"/>
  <c r="H74" i="3"/>
  <c r="H50" i="3"/>
  <c r="I50" i="3" s="1"/>
  <c r="J50" i="3" s="1"/>
  <c r="K50" i="3" s="1"/>
  <c r="H28" i="3"/>
  <c r="H34" i="3"/>
  <c r="H57" i="3"/>
  <c r="I57" i="3" s="1"/>
  <c r="J57" i="3" s="1"/>
  <c r="K57" i="3" s="1"/>
  <c r="H58" i="3"/>
  <c r="I58" i="3" s="1"/>
  <c r="J58" i="3" s="1"/>
  <c r="K58" i="3" s="1"/>
  <c r="H44" i="3"/>
  <c r="H32" i="3"/>
  <c r="H12" i="3"/>
  <c r="I12" i="3" s="1"/>
  <c r="J12" i="3" s="1"/>
  <c r="K12" i="3" s="1"/>
  <c r="H43" i="3"/>
  <c r="I43" i="3" s="1"/>
  <c r="J43" i="3" s="1"/>
  <c r="K43" i="3" s="1"/>
  <c r="H2" i="3"/>
  <c r="I2" i="3" s="1"/>
  <c r="J2" i="3" s="1"/>
  <c r="H55" i="3"/>
  <c r="I55" i="3" s="1"/>
  <c r="J55" i="3" s="1"/>
  <c r="K55" i="3" s="1"/>
  <c r="H46" i="3"/>
  <c r="H47" i="3"/>
  <c r="E62" i="3"/>
  <c r="F62" i="3"/>
  <c r="I31" i="1"/>
  <c r="J31" i="1" s="1"/>
  <c r="I42" i="1"/>
  <c r="J42" i="1" s="1"/>
  <c r="I18" i="1"/>
  <c r="J18" i="1" s="1"/>
  <c r="I14" i="1"/>
  <c r="J14" i="1" s="1"/>
  <c r="I28" i="1"/>
  <c r="J28" i="1" s="1"/>
  <c r="I39" i="1"/>
  <c r="J39" i="1" s="1"/>
  <c r="I12" i="1"/>
  <c r="J12" i="1" s="1"/>
  <c r="I80" i="1"/>
  <c r="J86" i="1" s="1"/>
  <c r="I45" i="1"/>
  <c r="J45" i="1" s="1"/>
  <c r="I22" i="1"/>
  <c r="J22" i="1" s="1"/>
  <c r="I9" i="1"/>
  <c r="J9" i="1" s="1"/>
  <c r="I65" i="1"/>
  <c r="J65" i="1" s="1"/>
  <c r="I34" i="1"/>
  <c r="J34" i="1" s="1"/>
  <c r="I2" i="1"/>
  <c r="J2" i="1" s="1"/>
  <c r="F85" i="1"/>
  <c r="F69" i="1"/>
  <c r="G69" i="1" s="1"/>
  <c r="AM72" i="3" l="1"/>
  <c r="AO71" i="3"/>
  <c r="AL71" i="3"/>
  <c r="AL72" i="3" s="1"/>
  <c r="AB39" i="3"/>
  <c r="AD39" i="3" s="1"/>
  <c r="AE39" i="3" s="1"/>
  <c r="AJ18" i="3"/>
  <c r="AL18" i="3" s="1"/>
  <c r="AP18" i="3" s="1"/>
  <c r="AL17" i="3"/>
  <c r="I25" i="3"/>
  <c r="J25" i="3" s="1"/>
  <c r="K25" i="3" s="1"/>
  <c r="I37" i="3"/>
  <c r="J37" i="3" s="1"/>
  <c r="K37" i="3" s="1"/>
  <c r="I40" i="3"/>
  <c r="J40" i="3" s="1"/>
  <c r="K40" i="3" s="1"/>
  <c r="I20" i="3"/>
  <c r="J20" i="3" s="1"/>
  <c r="K20" i="3" s="1"/>
  <c r="I6" i="3"/>
  <c r="J6" i="3" s="1"/>
  <c r="K6" i="3" s="1"/>
  <c r="I18" i="3"/>
  <c r="J18" i="3" s="1"/>
  <c r="K18" i="3" s="1"/>
  <c r="I44" i="3"/>
  <c r="J44" i="3" s="1"/>
  <c r="K44" i="3" s="1"/>
  <c r="I4" i="3"/>
  <c r="J4" i="3" s="1"/>
  <c r="K4" i="3" s="1"/>
  <c r="I27" i="3"/>
  <c r="J27" i="3" s="1"/>
  <c r="K27" i="3" s="1"/>
  <c r="I33" i="3"/>
  <c r="J33" i="3" s="1"/>
  <c r="K33" i="3" s="1"/>
  <c r="I16" i="3"/>
  <c r="J16" i="3" s="1"/>
  <c r="K16" i="3" s="1"/>
  <c r="I35" i="3"/>
  <c r="J35" i="3" s="1"/>
  <c r="K35" i="3" s="1"/>
  <c r="I73" i="3"/>
  <c r="J73" i="3" s="1"/>
  <c r="K73" i="3" s="1"/>
  <c r="K79" i="3" s="1"/>
  <c r="I29" i="3"/>
  <c r="J29" i="3" s="1"/>
  <c r="K29" i="3" s="1"/>
  <c r="I52" i="3"/>
  <c r="J52" i="3" s="1"/>
  <c r="K52" i="3" s="1"/>
  <c r="I23" i="3"/>
  <c r="J23" i="3" s="1"/>
  <c r="K23" i="3" s="1"/>
  <c r="I31" i="3"/>
  <c r="J31" i="3" s="1"/>
  <c r="K31" i="3" s="1"/>
  <c r="I8" i="3"/>
  <c r="J8" i="3" s="1"/>
  <c r="K8" i="3" s="1"/>
  <c r="I46" i="3"/>
  <c r="J46" i="3" s="1"/>
  <c r="K46" i="3" s="1"/>
  <c r="G62" i="3"/>
  <c r="K2" i="3"/>
  <c r="AO72" i="3" l="1"/>
  <c r="AP72" i="3" s="1"/>
  <c r="AP71" i="3"/>
  <c r="AJ24" i="3"/>
  <c r="AP17" i="3"/>
  <c r="J79" i="3"/>
  <c r="J80" i="3" s="1"/>
  <c r="K62" i="3"/>
  <c r="J62" i="3"/>
  <c r="J63" i="3" s="1"/>
</calcChain>
</file>

<file path=xl/sharedStrings.xml><?xml version="1.0" encoding="utf-8"?>
<sst xmlns="http://schemas.openxmlformats.org/spreadsheetml/2006/main" count="305" uniqueCount="80">
  <si>
    <t>Учебно-методический отдел</t>
  </si>
  <si>
    <t>Название отдела</t>
  </si>
  <si>
    <t xml:space="preserve">Тип устройства </t>
  </si>
  <si>
    <t xml:space="preserve">Количество </t>
  </si>
  <si>
    <t>Требования к каналу передачи данных, Мбит/с</t>
  </si>
  <si>
    <t>Портов GigabitEthernet</t>
  </si>
  <si>
    <t>Портов FastEthernet</t>
  </si>
  <si>
    <t>⎯ Тип 2: персональный компьютер;</t>
  </si>
  <si>
    <t>Тип 3: МФУ</t>
  </si>
  <si>
    <t>Тип 1.2</t>
  </si>
  <si>
    <t>Кабинет ректора</t>
  </si>
  <si>
    <t>⎯ Тип 1.1: персональный компьютер, IP-телефон, ip-телевизор – без повышенных требований к пропускной способности;</t>
  </si>
  <si>
    <t>Тип 1.1</t>
  </si>
  <si>
    <t>Кабинет секретаря ректора</t>
  </si>
  <si>
    <t>Тип 3</t>
  </si>
  <si>
    <t>Лекторий</t>
  </si>
  <si>
    <t>Количесвто одинаковый аудиторий</t>
  </si>
  <si>
    <t>Переговорная</t>
  </si>
  <si>
    <t>⎯ Тип 1.2: персональный компьютер, IP-телефон, Ip-телевизор – с повышенными требований к пропускной способности для компьютера;</t>
  </si>
  <si>
    <t>Тип 4 - камера</t>
  </si>
  <si>
    <t>Тип 4</t>
  </si>
  <si>
    <t>Ректорат</t>
  </si>
  <si>
    <t>Бюро пропусков</t>
  </si>
  <si>
    <t>Комната охраны</t>
  </si>
  <si>
    <t>Бухгалетрия</t>
  </si>
  <si>
    <t>Отдел финансов</t>
  </si>
  <si>
    <t>Кадровый отдел</t>
  </si>
  <si>
    <t>Холл 1 этажа</t>
  </si>
  <si>
    <t>Аудитории 205-405</t>
  </si>
  <si>
    <t>Аудитории 209-409</t>
  </si>
  <si>
    <t>Аудитории 206-406,  207-407, 201-401</t>
  </si>
  <si>
    <t>Тип 2</t>
  </si>
  <si>
    <t>Аудитории 208-408, 203-403</t>
  </si>
  <si>
    <t>Лаборатория Л2</t>
  </si>
  <si>
    <t>Аудитории 202-402</t>
  </si>
  <si>
    <t>Аудитории 204-404</t>
  </si>
  <si>
    <t>Кафедры</t>
  </si>
  <si>
    <t>Архив</t>
  </si>
  <si>
    <t>Канцелярия</t>
  </si>
  <si>
    <t>Chill зона</t>
  </si>
  <si>
    <t>Учебный отдел</t>
  </si>
  <si>
    <t>Инфраструктурный отдел</t>
  </si>
  <si>
    <t xml:space="preserve">Серверная </t>
  </si>
  <si>
    <t>Отдел исследований, отдел коллективного проектирования</t>
  </si>
  <si>
    <t>Телекоммуникационная</t>
  </si>
  <si>
    <t>Управление по работе с абитуриентами</t>
  </si>
  <si>
    <t>Медпункт</t>
  </si>
  <si>
    <t>Летняя терасса</t>
  </si>
  <si>
    <t>Столовая</t>
  </si>
  <si>
    <t>Кухня</t>
  </si>
  <si>
    <t>Отдел рекламы и связи с общественностью</t>
  </si>
  <si>
    <t>Холл 2-5 этажей</t>
  </si>
  <si>
    <t xml:space="preserve">Преподавательская </t>
  </si>
  <si>
    <t xml:space="preserve">Кафедра </t>
  </si>
  <si>
    <t xml:space="preserve">Медпункт </t>
  </si>
  <si>
    <t>Охрана</t>
  </si>
  <si>
    <t>Холл</t>
  </si>
  <si>
    <t>Количество портов на уровне агрегации, GigabitEthernet</t>
  </si>
  <si>
    <t>⎯ Тип 1: персональный компьютер последовательно подключенный к IP-телефону без повышенных требований к пропускной способности;</t>
  </si>
  <si>
    <t>⎯ Тип 2: персональный компьютер последовательно подключенный к IP-телефону с повышенными требованиями к пропускной способности;</t>
  </si>
  <si>
    <t>⎯ Тип 4: персональный компьютер с повышенными требованиями к пропускной способности;</t>
  </si>
  <si>
    <t>Тип 1</t>
  </si>
  <si>
    <t>Тип 5: МФУ</t>
  </si>
  <si>
    <t>Тип 6 - камера</t>
  </si>
  <si>
    <t>Тип 5</t>
  </si>
  <si>
    <t>Тип 6</t>
  </si>
  <si>
    <t>Тип 7 - Телевизоры, умные экраны</t>
  </si>
  <si>
    <t>Тип 7</t>
  </si>
  <si>
    <t>Камеры</t>
  </si>
  <si>
    <t>камеры</t>
  </si>
  <si>
    <t>все остальное</t>
  </si>
  <si>
    <t>1 этаж</t>
  </si>
  <si>
    <t>5 этаж</t>
  </si>
  <si>
    <t>2 - 4 этажи</t>
  </si>
  <si>
    <t>Этаж</t>
  </si>
  <si>
    <t>Коэффициент</t>
  </si>
  <si>
    <t>Рабочие места</t>
  </si>
  <si>
    <t>Трафик на уровне агрегации</t>
  </si>
  <si>
    <t>Итого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</si>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</sst>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5" borderId="0" xfId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36"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ACA9-AA4B-442E-895C-3DCAAF5F9A33}">
  <dimension ref="A1:AP84"/>
  <sheetViews>
    <sheetView tabSelected="1" topLeftCell="X58" zoomScale="85" zoomScaleNormal="85" workbookViewId="0">
      <selection activeCell="AU58" sqref="AU58"/>
    </sheetView>
  </sheetViews>
  <sheetFormatPr defaultColWidth="7.5703125" defaultRowHeight="24" customHeight="1" x14ac:dyDescent="0.25"/>
  <cols>
    <col min="1" max="1" width="28.7109375" style="3" customWidth="1"/>
    <col min="2" max="2" width="15.7109375" style="3" customWidth="1"/>
    <col min="3" max="3" width="13" style="3" customWidth="1"/>
    <col min="4" max="4" width="18" style="3" customWidth="1"/>
    <col min="5" max="5" width="15.5703125" style="3" customWidth="1"/>
    <col min="6" max="6" width="15" style="3" customWidth="1"/>
    <col min="7" max="7" width="27.28515625" style="3" customWidth="1"/>
    <col min="8" max="8" width="17.28515625" style="3" hidden="1" customWidth="1"/>
    <col min="9" max="9" width="15.5703125" style="3" hidden="1" customWidth="1"/>
    <col min="10" max="10" width="10.42578125" style="3" hidden="1" customWidth="1"/>
    <col min="11" max="11" width="6.42578125" style="3" hidden="1" customWidth="1"/>
    <col min="12" max="14" width="0" style="3" hidden="1" customWidth="1"/>
    <col min="15" max="15" width="42.28515625" style="3" hidden="1" customWidth="1"/>
    <col min="16" max="16" width="19" style="3" hidden="1" customWidth="1"/>
    <col min="17" max="17" width="17.7109375" style="3" hidden="1" customWidth="1"/>
    <col min="18" max="23" width="0" style="3" hidden="1" customWidth="1"/>
    <col min="24" max="25" width="7.5703125" style="3"/>
    <col min="26" max="26" width="21.140625" style="3" customWidth="1"/>
    <col min="27" max="27" width="19.28515625" style="3" customWidth="1"/>
    <col min="28" max="34" width="7.5703125" style="3"/>
    <col min="35" max="35" width="19.5703125" style="3" customWidth="1"/>
    <col min="36" max="36" width="17.85546875" style="3" customWidth="1"/>
    <col min="37" max="37" width="16.85546875" style="3" customWidth="1"/>
    <col min="38" max="38" width="21.42578125" style="3" customWidth="1"/>
    <col min="39" max="39" width="19" style="3" customWidth="1"/>
    <col min="40" max="40" width="15.28515625" style="3" customWidth="1"/>
    <col min="41" max="41" width="18.7109375" style="3" customWidth="1"/>
    <col min="42" max="42" width="12" style="3" customWidth="1"/>
    <col min="43" max="16384" width="7.5703125" style="3"/>
  </cols>
  <sheetData>
    <row r="1" spans="1:42" ht="132.75" customHeight="1" thickBot="1" x14ac:dyDescent="0.3">
      <c r="A1" s="38" t="s">
        <v>1</v>
      </c>
      <c r="B1" s="39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4" t="s">
        <v>16</v>
      </c>
      <c r="H1" s="1" t="s">
        <v>57</v>
      </c>
      <c r="L1" s="3" t="s">
        <v>61</v>
      </c>
      <c r="M1" s="3" t="s">
        <v>31</v>
      </c>
      <c r="N1" s="3" t="s">
        <v>14</v>
      </c>
      <c r="O1" s="3" t="s">
        <v>20</v>
      </c>
      <c r="P1" s="3" t="s">
        <v>64</v>
      </c>
      <c r="Q1" s="3" t="s">
        <v>65</v>
      </c>
      <c r="R1" s="3" t="s">
        <v>67</v>
      </c>
    </row>
    <row r="2" spans="1:42" ht="52.5" customHeight="1" x14ac:dyDescent="0.25">
      <c r="A2" s="50" t="s">
        <v>0</v>
      </c>
      <c r="B2" s="4" t="s">
        <v>61</v>
      </c>
      <c r="C2" s="4">
        <v>12</v>
      </c>
      <c r="D2" s="4">
        <f>IF(OR(B2="Тип 2",B2="Тип 4"),1000,100)</f>
        <v>100</v>
      </c>
      <c r="E2" s="4">
        <f>IF(OR(B2="Тип 2",B2="Тип 4"),C2*G2,0)</f>
        <v>0</v>
      </c>
      <c r="F2" s="4">
        <f>IF(OR(B2="Тип 2",B2="Тип 4"),C2*0,C2*G2)</f>
        <v>12</v>
      </c>
      <c r="G2" s="5">
        <v>1</v>
      </c>
      <c r="H2" s="3">
        <f>(F2*100 + E2*1000)</f>
        <v>1200</v>
      </c>
      <c r="I2" s="3">
        <f>SUM(H2:H3)</f>
        <v>1500</v>
      </c>
      <c r="J2" s="3">
        <f>ROUNDUP(I2*0.4,0)</f>
        <v>600</v>
      </c>
      <c r="K2" s="3">
        <f>ROUNDUP(J2/1000,0)</f>
        <v>1</v>
      </c>
      <c r="X2" s="3">
        <f>(E2+F2)*D2</f>
        <v>1200</v>
      </c>
      <c r="Y2" s="46">
        <f>IF(B2="Тип 6",X2,0)</f>
        <v>0</v>
      </c>
      <c r="Z2" s="3">
        <f>F2+E2</f>
        <v>12</v>
      </c>
    </row>
    <row r="3" spans="1:42" ht="75.75" customHeight="1" thickBot="1" x14ac:dyDescent="0.3">
      <c r="A3" s="51"/>
      <c r="B3" s="6" t="s">
        <v>64</v>
      </c>
      <c r="C3" s="6">
        <v>3</v>
      </c>
      <c r="D3" s="6">
        <f t="shared" ref="D3:D60" si="0">IF(OR(B3="Тип 2",B3="Тип 4"),1000,100)</f>
        <v>100</v>
      </c>
      <c r="E3" s="6">
        <f t="shared" ref="E3:E60" si="1">IF(OR(B3="Тип 2",B3="Тип 4"),C3*G3,0)</f>
        <v>0</v>
      </c>
      <c r="F3" s="6">
        <f t="shared" ref="F3:F60" si="2">IF(OR(B3="Тип 2",B3="Тип 4"),C3*0,C3*G3)</f>
        <v>3</v>
      </c>
      <c r="G3" s="7">
        <v>1</v>
      </c>
      <c r="H3" s="3">
        <f t="shared" ref="H3:H59" si="3">(F3*100 + E3*1000)</f>
        <v>300</v>
      </c>
      <c r="J3" s="3">
        <f t="shared" ref="J3:J59" si="4">ROUNDUP(I3*0.4,0)</f>
        <v>0</v>
      </c>
      <c r="K3" s="3">
        <f t="shared" ref="K3:K59" si="5">ROUNDUP(J3/1000,0)</f>
        <v>0</v>
      </c>
      <c r="N3" s="3" t="s">
        <v>61</v>
      </c>
      <c r="O3" s="2" t="s">
        <v>58</v>
      </c>
      <c r="Q3" s="2" t="s">
        <v>11</v>
      </c>
      <c r="R3" s="2" t="s">
        <v>18</v>
      </c>
      <c r="S3" s="2" t="s">
        <v>7</v>
      </c>
      <c r="T3" s="2" t="s">
        <v>8</v>
      </c>
      <c r="U3" s="3" t="s">
        <v>19</v>
      </c>
      <c r="X3" s="3">
        <f>(E3+F3)*D3</f>
        <v>300</v>
      </c>
      <c r="Y3" s="46">
        <f t="shared" ref="Y3:Y60" si="6">IF(B3="Тип 6",X3,0)</f>
        <v>0</v>
      </c>
      <c r="Z3" s="3">
        <f t="shared" ref="Z3:Z22" si="7">F3+E3</f>
        <v>3</v>
      </c>
    </row>
    <row r="4" spans="1:42" ht="90" customHeight="1" x14ac:dyDescent="0.25">
      <c r="A4" s="50" t="s">
        <v>10</v>
      </c>
      <c r="B4" s="4" t="s">
        <v>31</v>
      </c>
      <c r="C4" s="4">
        <v>1</v>
      </c>
      <c r="D4" s="4">
        <f t="shared" si="0"/>
        <v>1000</v>
      </c>
      <c r="E4" s="4">
        <f t="shared" si="1"/>
        <v>1</v>
      </c>
      <c r="F4" s="4">
        <f t="shared" si="2"/>
        <v>0</v>
      </c>
      <c r="G4" s="5">
        <v>1</v>
      </c>
      <c r="H4" s="3">
        <f t="shared" si="3"/>
        <v>1000</v>
      </c>
      <c r="I4" s="3">
        <f>SUM(H4:H5)</f>
        <v>1100</v>
      </c>
      <c r="J4" s="3">
        <f t="shared" si="4"/>
        <v>440</v>
      </c>
      <c r="K4" s="3">
        <f t="shared" si="5"/>
        <v>1</v>
      </c>
      <c r="N4" s="3" t="s">
        <v>31</v>
      </c>
      <c r="O4" s="2" t="s">
        <v>59</v>
      </c>
      <c r="X4" s="3">
        <f>(E4+F4)*D4</f>
        <v>1000</v>
      </c>
      <c r="Y4" s="46">
        <f t="shared" si="6"/>
        <v>0</v>
      </c>
      <c r="Z4" s="3">
        <f t="shared" si="7"/>
        <v>1</v>
      </c>
    </row>
    <row r="5" spans="1:42" ht="51" customHeight="1" thickBot="1" x14ac:dyDescent="0.3">
      <c r="A5" s="51"/>
      <c r="B5" s="6" t="s">
        <v>64</v>
      </c>
      <c r="C5" s="6">
        <v>1</v>
      </c>
      <c r="D5" s="6">
        <f t="shared" si="0"/>
        <v>100</v>
      </c>
      <c r="E5" s="6">
        <f t="shared" si="1"/>
        <v>0</v>
      </c>
      <c r="F5" s="6">
        <f t="shared" si="2"/>
        <v>1</v>
      </c>
      <c r="G5" s="7">
        <v>1</v>
      </c>
      <c r="H5" s="3">
        <f t="shared" si="3"/>
        <v>100</v>
      </c>
      <c r="J5" s="3">
        <f t="shared" si="4"/>
        <v>0</v>
      </c>
      <c r="K5" s="3">
        <f t="shared" si="5"/>
        <v>0</v>
      </c>
      <c r="N5" s="3" t="s">
        <v>20</v>
      </c>
      <c r="O5" s="2" t="s">
        <v>60</v>
      </c>
      <c r="X5" s="3">
        <f>(E5+F5)*D5</f>
        <v>100</v>
      </c>
      <c r="Y5" s="46">
        <f t="shared" si="6"/>
        <v>0</v>
      </c>
      <c r="Z5" s="3">
        <f t="shared" si="7"/>
        <v>1</v>
      </c>
    </row>
    <row r="6" spans="1:42" ht="24" customHeight="1" x14ac:dyDescent="0.25">
      <c r="A6" s="50" t="s">
        <v>13</v>
      </c>
      <c r="B6" s="4" t="s">
        <v>61</v>
      </c>
      <c r="C6" s="4">
        <v>1</v>
      </c>
      <c r="D6" s="4">
        <f t="shared" si="0"/>
        <v>100</v>
      </c>
      <c r="E6" s="4">
        <f t="shared" si="1"/>
        <v>0</v>
      </c>
      <c r="F6" s="4">
        <f t="shared" si="2"/>
        <v>1</v>
      </c>
      <c r="G6" s="5">
        <v>1</v>
      </c>
      <c r="H6" s="3">
        <f t="shared" si="3"/>
        <v>100</v>
      </c>
      <c r="I6" s="3">
        <f>SUM(H6:H7)</f>
        <v>200</v>
      </c>
      <c r="J6" s="3">
        <f t="shared" si="4"/>
        <v>80</v>
      </c>
      <c r="K6" s="3">
        <f t="shared" si="5"/>
        <v>1</v>
      </c>
      <c r="N6" s="3" t="s">
        <v>64</v>
      </c>
      <c r="O6" s="2" t="s">
        <v>62</v>
      </c>
      <c r="X6" s="3">
        <f t="shared" ref="X6:X60" si="8">(E6+F6)*D6</f>
        <v>100</v>
      </c>
      <c r="Y6" s="46">
        <f t="shared" si="6"/>
        <v>0</v>
      </c>
      <c r="Z6" s="3">
        <f t="shared" si="7"/>
        <v>1</v>
      </c>
    </row>
    <row r="7" spans="1:42" ht="24" customHeight="1" thickBot="1" x14ac:dyDescent="0.3">
      <c r="A7" s="51"/>
      <c r="B7" s="6" t="s">
        <v>64</v>
      </c>
      <c r="C7" s="6">
        <v>1</v>
      </c>
      <c r="D7" s="6">
        <f t="shared" si="0"/>
        <v>100</v>
      </c>
      <c r="E7" s="6">
        <f t="shared" si="1"/>
        <v>0</v>
      </c>
      <c r="F7" s="6">
        <f t="shared" si="2"/>
        <v>1</v>
      </c>
      <c r="G7" s="7">
        <v>1</v>
      </c>
      <c r="H7" s="3">
        <f t="shared" si="3"/>
        <v>100</v>
      </c>
      <c r="J7" s="3">
        <f t="shared" si="4"/>
        <v>0</v>
      </c>
      <c r="K7" s="3">
        <f t="shared" si="5"/>
        <v>0</v>
      </c>
      <c r="N7" s="3" t="s">
        <v>65</v>
      </c>
      <c r="O7" s="3" t="s">
        <v>63</v>
      </c>
      <c r="X7" s="3">
        <f t="shared" si="8"/>
        <v>100</v>
      </c>
      <c r="Y7" s="46">
        <f t="shared" si="6"/>
        <v>0</v>
      </c>
      <c r="Z7" s="3">
        <f t="shared" si="7"/>
        <v>1</v>
      </c>
    </row>
    <row r="8" spans="1:42" ht="24" customHeight="1" x14ac:dyDescent="0.25">
      <c r="A8" s="52" t="s">
        <v>15</v>
      </c>
      <c r="B8" s="4" t="s">
        <v>14</v>
      </c>
      <c r="C8" s="4">
        <v>3</v>
      </c>
      <c r="D8" s="4">
        <f t="shared" si="0"/>
        <v>100</v>
      </c>
      <c r="E8" s="4">
        <f t="shared" si="1"/>
        <v>0</v>
      </c>
      <c r="F8" s="4">
        <f t="shared" si="2"/>
        <v>12</v>
      </c>
      <c r="G8" s="15">
        <v>4</v>
      </c>
      <c r="H8" s="3">
        <f t="shared" si="3"/>
        <v>1200</v>
      </c>
      <c r="I8" s="3">
        <f>SUM(H8:H9)</f>
        <v>2000</v>
      </c>
      <c r="J8" s="3">
        <f t="shared" si="4"/>
        <v>800</v>
      </c>
      <c r="K8" s="3">
        <f t="shared" si="5"/>
        <v>1</v>
      </c>
      <c r="N8" s="3" t="s">
        <v>67</v>
      </c>
      <c r="O8" s="3" t="s">
        <v>66</v>
      </c>
      <c r="X8" s="3">
        <f t="shared" si="8"/>
        <v>1200</v>
      </c>
      <c r="Y8" s="74">
        <f t="shared" si="6"/>
        <v>0</v>
      </c>
      <c r="Z8" s="3">
        <f t="shared" si="7"/>
        <v>12</v>
      </c>
    </row>
    <row r="9" spans="1:42" ht="24" customHeight="1" thickBot="1" x14ac:dyDescent="0.3">
      <c r="A9" s="53"/>
      <c r="B9" s="6" t="s">
        <v>65</v>
      </c>
      <c r="C9" s="6">
        <v>2</v>
      </c>
      <c r="D9" s="6">
        <f t="shared" si="0"/>
        <v>100</v>
      </c>
      <c r="E9" s="6">
        <f t="shared" si="1"/>
        <v>0</v>
      </c>
      <c r="F9" s="6">
        <f t="shared" si="2"/>
        <v>8</v>
      </c>
      <c r="G9" s="17">
        <v>4</v>
      </c>
      <c r="H9" s="3">
        <f t="shared" si="3"/>
        <v>800</v>
      </c>
      <c r="J9" s="3">
        <f t="shared" si="4"/>
        <v>0</v>
      </c>
      <c r="K9" s="3">
        <f t="shared" si="5"/>
        <v>0</v>
      </c>
      <c r="X9" s="3">
        <f t="shared" si="8"/>
        <v>800</v>
      </c>
      <c r="Y9" s="74">
        <f t="shared" si="6"/>
        <v>800</v>
      </c>
      <c r="Z9" s="3">
        <f t="shared" si="7"/>
        <v>8</v>
      </c>
    </row>
    <row r="10" spans="1:42" ht="24" customHeight="1" x14ac:dyDescent="0.25">
      <c r="A10" s="50" t="s">
        <v>17</v>
      </c>
      <c r="B10" s="4" t="s">
        <v>14</v>
      </c>
      <c r="C10" s="4">
        <v>13</v>
      </c>
      <c r="D10" s="4">
        <f t="shared" si="0"/>
        <v>100</v>
      </c>
      <c r="E10" s="4">
        <f t="shared" si="1"/>
        <v>0</v>
      </c>
      <c r="F10" s="4">
        <f t="shared" si="2"/>
        <v>13</v>
      </c>
      <c r="G10" s="5">
        <v>1</v>
      </c>
      <c r="H10" s="3">
        <f t="shared" si="3"/>
        <v>1300</v>
      </c>
      <c r="I10" s="3">
        <f>SUM(H10:H11)</f>
        <v>1300</v>
      </c>
      <c r="J10" s="3">
        <f t="shared" si="4"/>
        <v>520</v>
      </c>
      <c r="K10" s="3">
        <f t="shared" si="5"/>
        <v>1</v>
      </c>
      <c r="X10" s="3">
        <f t="shared" si="8"/>
        <v>1300</v>
      </c>
      <c r="Y10" s="46">
        <f t="shared" si="6"/>
        <v>0</v>
      </c>
      <c r="Z10" s="3">
        <f t="shared" si="7"/>
        <v>13</v>
      </c>
    </row>
    <row r="11" spans="1:42" ht="24" customHeight="1" thickBot="1" x14ac:dyDescent="0.3">
      <c r="A11" s="51"/>
      <c r="B11" s="6" t="s">
        <v>65</v>
      </c>
      <c r="C11" s="6">
        <v>1</v>
      </c>
      <c r="D11" s="6">
        <f t="shared" si="0"/>
        <v>100</v>
      </c>
      <c r="E11" s="6">
        <f t="shared" si="1"/>
        <v>0</v>
      </c>
      <c r="F11" s="6">
        <f t="shared" si="2"/>
        <v>1</v>
      </c>
      <c r="G11" s="7">
        <v>1</v>
      </c>
      <c r="X11" s="3">
        <f t="shared" si="8"/>
        <v>100</v>
      </c>
      <c r="Y11" s="46">
        <f t="shared" si="6"/>
        <v>100</v>
      </c>
      <c r="Z11" s="3">
        <f t="shared" si="7"/>
        <v>1</v>
      </c>
    </row>
    <row r="12" spans="1:42" ht="24" customHeight="1" x14ac:dyDescent="0.25">
      <c r="A12" s="50" t="s">
        <v>21</v>
      </c>
      <c r="B12" s="4" t="s">
        <v>31</v>
      </c>
      <c r="C12" s="4">
        <v>8</v>
      </c>
      <c r="D12" s="4">
        <f t="shared" si="0"/>
        <v>1000</v>
      </c>
      <c r="E12" s="4">
        <f t="shared" si="1"/>
        <v>8</v>
      </c>
      <c r="F12" s="4">
        <f t="shared" si="2"/>
        <v>0</v>
      </c>
      <c r="G12" s="5">
        <v>1</v>
      </c>
      <c r="H12" s="3">
        <f t="shared" si="3"/>
        <v>8000</v>
      </c>
      <c r="I12" s="3">
        <f>SUM(H12:H13)</f>
        <v>8300</v>
      </c>
      <c r="J12" s="3">
        <f t="shared" si="4"/>
        <v>3320</v>
      </c>
      <c r="K12" s="3">
        <f t="shared" si="5"/>
        <v>4</v>
      </c>
      <c r="X12" s="3">
        <f t="shared" si="8"/>
        <v>8000</v>
      </c>
      <c r="Y12" s="46">
        <f t="shared" si="6"/>
        <v>0</v>
      </c>
      <c r="Z12" s="3">
        <f t="shared" si="7"/>
        <v>8</v>
      </c>
    </row>
    <row r="13" spans="1:42" ht="24" customHeight="1" thickBot="1" x14ac:dyDescent="0.3">
      <c r="A13" s="51"/>
      <c r="B13" s="6" t="s">
        <v>64</v>
      </c>
      <c r="C13" s="6">
        <v>3</v>
      </c>
      <c r="D13" s="6">
        <f t="shared" si="0"/>
        <v>100</v>
      </c>
      <c r="E13" s="6">
        <f t="shared" si="1"/>
        <v>0</v>
      </c>
      <c r="F13" s="6">
        <f t="shared" si="2"/>
        <v>3</v>
      </c>
      <c r="G13" s="7">
        <v>1</v>
      </c>
      <c r="H13" s="3">
        <f t="shared" si="3"/>
        <v>300</v>
      </c>
      <c r="J13" s="3">
        <f t="shared" si="4"/>
        <v>0</v>
      </c>
      <c r="K13" s="3">
        <f t="shared" si="5"/>
        <v>0</v>
      </c>
      <c r="X13" s="3">
        <f t="shared" si="8"/>
        <v>300</v>
      </c>
      <c r="Y13" s="46">
        <f t="shared" si="6"/>
        <v>0</v>
      </c>
      <c r="Z13" s="3">
        <f t="shared" si="7"/>
        <v>3</v>
      </c>
    </row>
    <row r="14" spans="1:42" ht="24" customHeight="1" thickBot="1" x14ac:dyDescent="0.3">
      <c r="A14" s="18" t="s">
        <v>22</v>
      </c>
      <c r="B14" s="19" t="s">
        <v>61</v>
      </c>
      <c r="C14" s="19">
        <v>1</v>
      </c>
      <c r="D14" s="19">
        <f t="shared" si="0"/>
        <v>100</v>
      </c>
      <c r="E14" s="19">
        <f t="shared" si="1"/>
        <v>0</v>
      </c>
      <c r="F14" s="19">
        <f t="shared" si="2"/>
        <v>1</v>
      </c>
      <c r="G14" s="20">
        <v>1</v>
      </c>
      <c r="H14" s="3">
        <f t="shared" si="3"/>
        <v>100</v>
      </c>
      <c r="I14" s="3">
        <f>H14</f>
        <v>100</v>
      </c>
      <c r="J14" s="3">
        <f t="shared" si="4"/>
        <v>40</v>
      </c>
      <c r="K14" s="3">
        <f t="shared" si="5"/>
        <v>1</v>
      </c>
      <c r="X14" s="3">
        <f t="shared" si="8"/>
        <v>100</v>
      </c>
      <c r="Y14" s="46">
        <f t="shared" si="6"/>
        <v>0</v>
      </c>
      <c r="Z14" s="3">
        <f t="shared" si="7"/>
        <v>1</v>
      </c>
    </row>
    <row r="15" spans="1:42" ht="38.25" customHeight="1" thickBot="1" x14ac:dyDescent="0.3">
      <c r="A15" s="18" t="s">
        <v>23</v>
      </c>
      <c r="B15" s="19" t="s">
        <v>61</v>
      </c>
      <c r="C15" s="19">
        <v>4</v>
      </c>
      <c r="D15" s="19">
        <f t="shared" si="0"/>
        <v>100</v>
      </c>
      <c r="E15" s="19">
        <f t="shared" si="1"/>
        <v>0</v>
      </c>
      <c r="F15" s="19">
        <f t="shared" si="2"/>
        <v>4</v>
      </c>
      <c r="G15" s="20">
        <v>1</v>
      </c>
      <c r="H15" s="3">
        <f t="shared" si="3"/>
        <v>400</v>
      </c>
      <c r="I15" s="3">
        <f>H15</f>
        <v>400</v>
      </c>
      <c r="J15" s="3">
        <f t="shared" si="4"/>
        <v>160</v>
      </c>
      <c r="K15" s="3">
        <f t="shared" si="5"/>
        <v>1</v>
      </c>
      <c r="X15" s="3">
        <f t="shared" si="8"/>
        <v>400</v>
      </c>
      <c r="Y15" s="46">
        <f t="shared" si="6"/>
        <v>0</v>
      </c>
      <c r="Z15" s="3">
        <f t="shared" si="7"/>
        <v>4</v>
      </c>
      <c r="AI15" s="10" t="s">
        <v>74</v>
      </c>
      <c r="AJ15" s="10" t="s">
        <v>76</v>
      </c>
      <c r="AK15" s="10" t="s">
        <v>75</v>
      </c>
      <c r="AL15" s="37" t="s">
        <v>77</v>
      </c>
      <c r="AM15" s="10" t="s">
        <v>68</v>
      </c>
      <c r="AN15" s="10" t="s">
        <v>75</v>
      </c>
      <c r="AO15" s="37" t="s">
        <v>77</v>
      </c>
      <c r="AP15" s="10" t="s">
        <v>78</v>
      </c>
    </row>
    <row r="16" spans="1:42" ht="24" customHeight="1" x14ac:dyDescent="0.25">
      <c r="A16" s="50" t="s">
        <v>24</v>
      </c>
      <c r="B16" s="4" t="s">
        <v>61</v>
      </c>
      <c r="C16" s="4">
        <v>3</v>
      </c>
      <c r="D16" s="4">
        <f t="shared" si="0"/>
        <v>100</v>
      </c>
      <c r="E16" s="4">
        <f t="shared" si="1"/>
        <v>0</v>
      </c>
      <c r="F16" s="4">
        <f t="shared" si="2"/>
        <v>3</v>
      </c>
      <c r="G16" s="5">
        <v>1</v>
      </c>
      <c r="H16" s="3">
        <f t="shared" si="3"/>
        <v>300</v>
      </c>
      <c r="I16" s="3">
        <f>SUM(H16:H17)</f>
        <v>600</v>
      </c>
      <c r="J16" s="3">
        <f t="shared" si="4"/>
        <v>240</v>
      </c>
      <c r="K16" s="3">
        <f t="shared" si="5"/>
        <v>1</v>
      </c>
      <c r="X16" s="3">
        <f t="shared" si="8"/>
        <v>300</v>
      </c>
      <c r="Y16" s="46">
        <f t="shared" si="6"/>
        <v>0</v>
      </c>
      <c r="Z16" s="3">
        <f t="shared" si="7"/>
        <v>3</v>
      </c>
      <c r="AI16" s="10">
        <v>1</v>
      </c>
      <c r="AJ16" s="10">
        <f>AA22</f>
        <v>14300</v>
      </c>
      <c r="AK16" s="10">
        <v>0.4</v>
      </c>
      <c r="AL16" s="10">
        <f>AJ16*AK16</f>
        <v>5720</v>
      </c>
      <c r="AM16" s="10">
        <f>AB22</f>
        <v>1100</v>
      </c>
      <c r="AN16" s="10">
        <v>0.2</v>
      </c>
      <c r="AO16" s="10">
        <f t="shared" ref="AO16:AO20" si="9">AM16*AN16</f>
        <v>220</v>
      </c>
      <c r="AP16" s="10">
        <f>AO16+AL16</f>
        <v>5940</v>
      </c>
    </row>
    <row r="17" spans="1:42" ht="24" customHeight="1" thickBot="1" x14ac:dyDescent="0.3">
      <c r="A17" s="51"/>
      <c r="B17" s="6" t="s">
        <v>64</v>
      </c>
      <c r="C17" s="6">
        <v>3</v>
      </c>
      <c r="D17" s="6">
        <f t="shared" si="0"/>
        <v>100</v>
      </c>
      <c r="E17" s="6">
        <f t="shared" si="1"/>
        <v>0</v>
      </c>
      <c r="F17" s="6">
        <f t="shared" si="2"/>
        <v>3</v>
      </c>
      <c r="G17" s="7">
        <v>1</v>
      </c>
      <c r="H17" s="3">
        <f t="shared" si="3"/>
        <v>300</v>
      </c>
      <c r="J17" s="3">
        <f t="shared" si="4"/>
        <v>0</v>
      </c>
      <c r="K17" s="3">
        <f t="shared" si="5"/>
        <v>0</v>
      </c>
      <c r="X17" s="3">
        <f t="shared" si="8"/>
        <v>300</v>
      </c>
      <c r="Y17" s="46">
        <f t="shared" si="6"/>
        <v>0</v>
      </c>
      <c r="Z17" s="3">
        <f t="shared" si="7"/>
        <v>3</v>
      </c>
      <c r="AI17" s="10">
        <v>2</v>
      </c>
      <c r="AJ17" s="10">
        <f>Z39+600</f>
        <v>12000</v>
      </c>
      <c r="AK17" s="10">
        <v>0.4</v>
      </c>
      <c r="AL17" s="10">
        <f t="shared" ref="AL17:AL20" si="10">AJ17*AK17</f>
        <v>4800</v>
      </c>
      <c r="AM17" s="10">
        <f>AA39+400</f>
        <v>2100</v>
      </c>
      <c r="AN17" s="10">
        <v>0.2</v>
      </c>
      <c r="AO17" s="10">
        <f t="shared" si="9"/>
        <v>420</v>
      </c>
      <c r="AP17" s="10">
        <f t="shared" ref="AP17:AP21" si="11">AO17+AL17</f>
        <v>5220</v>
      </c>
    </row>
    <row r="18" spans="1:42" ht="24" customHeight="1" x14ac:dyDescent="0.25">
      <c r="A18" s="50" t="s">
        <v>25</v>
      </c>
      <c r="B18" s="4" t="s">
        <v>61</v>
      </c>
      <c r="C18" s="4">
        <v>2</v>
      </c>
      <c r="D18" s="4">
        <f t="shared" si="0"/>
        <v>100</v>
      </c>
      <c r="E18" s="4">
        <f t="shared" si="1"/>
        <v>0</v>
      </c>
      <c r="F18" s="4">
        <f t="shared" si="2"/>
        <v>2</v>
      </c>
      <c r="G18" s="5">
        <v>1</v>
      </c>
      <c r="H18" s="3">
        <f t="shared" si="3"/>
        <v>200</v>
      </c>
      <c r="I18" s="3">
        <f>SUM(H18:H19)</f>
        <v>400</v>
      </c>
      <c r="J18" s="3">
        <f t="shared" si="4"/>
        <v>160</v>
      </c>
      <c r="K18" s="3">
        <f t="shared" si="5"/>
        <v>1</v>
      </c>
      <c r="X18" s="3">
        <f t="shared" si="8"/>
        <v>200</v>
      </c>
      <c r="Y18" s="46">
        <f t="shared" si="6"/>
        <v>0</v>
      </c>
      <c r="Z18" s="3">
        <f t="shared" si="7"/>
        <v>2</v>
      </c>
      <c r="AI18" s="10">
        <v>3</v>
      </c>
      <c r="AJ18" s="49">
        <f>Z39</f>
        <v>11400</v>
      </c>
      <c r="AK18" s="10">
        <v>0.4</v>
      </c>
      <c r="AL18" s="10">
        <f t="shared" si="10"/>
        <v>4560</v>
      </c>
      <c r="AM18" s="49">
        <f>AA39</f>
        <v>1700</v>
      </c>
      <c r="AN18" s="10">
        <v>0.2</v>
      </c>
      <c r="AO18" s="10">
        <f t="shared" si="9"/>
        <v>340</v>
      </c>
      <c r="AP18" s="10">
        <f t="shared" si="11"/>
        <v>4900</v>
      </c>
    </row>
    <row r="19" spans="1:42" ht="24" customHeight="1" thickBot="1" x14ac:dyDescent="0.3">
      <c r="A19" s="51"/>
      <c r="B19" s="6" t="s">
        <v>64</v>
      </c>
      <c r="C19" s="6">
        <v>2</v>
      </c>
      <c r="D19" s="6">
        <f t="shared" si="0"/>
        <v>100</v>
      </c>
      <c r="E19" s="6">
        <f t="shared" si="1"/>
        <v>0</v>
      </c>
      <c r="F19" s="6">
        <f t="shared" si="2"/>
        <v>2</v>
      </c>
      <c r="G19" s="7">
        <v>1</v>
      </c>
      <c r="H19" s="3">
        <f t="shared" si="3"/>
        <v>200</v>
      </c>
      <c r="J19" s="3">
        <f t="shared" si="4"/>
        <v>0</v>
      </c>
      <c r="K19" s="3">
        <f t="shared" si="5"/>
        <v>0</v>
      </c>
      <c r="X19" s="3">
        <f t="shared" si="8"/>
        <v>200</v>
      </c>
      <c r="Y19" s="46">
        <f t="shared" si="6"/>
        <v>0</v>
      </c>
      <c r="Z19" s="3">
        <f t="shared" si="7"/>
        <v>2</v>
      </c>
      <c r="AI19" s="10">
        <v>4</v>
      </c>
      <c r="AJ19" s="49">
        <f>Z39+600</f>
        <v>12000</v>
      </c>
      <c r="AK19" s="10">
        <v>0.4</v>
      </c>
      <c r="AL19" s="10">
        <f t="shared" si="10"/>
        <v>4800</v>
      </c>
      <c r="AM19" s="49">
        <f>AA39+400</f>
        <v>2100</v>
      </c>
      <c r="AN19" s="10">
        <v>0.2</v>
      </c>
      <c r="AO19" s="10">
        <f t="shared" si="9"/>
        <v>420</v>
      </c>
      <c r="AP19" s="10">
        <f>AO19+AL19</f>
        <v>5220</v>
      </c>
    </row>
    <row r="20" spans="1:42" ht="24" customHeight="1" x14ac:dyDescent="0.25">
      <c r="A20" s="50" t="s">
        <v>26</v>
      </c>
      <c r="B20" s="4" t="s">
        <v>61</v>
      </c>
      <c r="C20" s="4">
        <v>2</v>
      </c>
      <c r="D20" s="4">
        <f t="shared" si="0"/>
        <v>100</v>
      </c>
      <c r="E20" s="4">
        <f t="shared" si="1"/>
        <v>0</v>
      </c>
      <c r="F20" s="4">
        <f t="shared" si="2"/>
        <v>2</v>
      </c>
      <c r="G20" s="5">
        <v>1</v>
      </c>
      <c r="H20" s="3">
        <f t="shared" si="3"/>
        <v>200</v>
      </c>
      <c r="I20" s="3">
        <f>SUM(H20:H21)</f>
        <v>400</v>
      </c>
      <c r="J20" s="3">
        <f t="shared" si="4"/>
        <v>160</v>
      </c>
      <c r="K20" s="3">
        <f t="shared" si="5"/>
        <v>1</v>
      </c>
      <c r="X20" s="3">
        <f t="shared" si="8"/>
        <v>200</v>
      </c>
      <c r="Y20" s="46">
        <f t="shared" si="6"/>
        <v>0</v>
      </c>
      <c r="Z20" s="3">
        <f t="shared" si="7"/>
        <v>2</v>
      </c>
      <c r="AA20" s="3" t="s">
        <v>71</v>
      </c>
      <c r="AI20" s="10">
        <v>5</v>
      </c>
      <c r="AJ20" s="10">
        <f>Z59</f>
        <v>2900</v>
      </c>
      <c r="AK20" s="10">
        <v>0.4</v>
      </c>
      <c r="AL20" s="10">
        <f t="shared" si="10"/>
        <v>1160</v>
      </c>
      <c r="AM20" s="10">
        <f>AA59</f>
        <v>1800</v>
      </c>
      <c r="AN20" s="10">
        <v>0.2</v>
      </c>
      <c r="AO20" s="10">
        <f t="shared" si="9"/>
        <v>360</v>
      </c>
      <c r="AP20" s="10">
        <f>AO20+AL20</f>
        <v>1520</v>
      </c>
    </row>
    <row r="21" spans="1:42" ht="24" customHeight="1" thickBot="1" x14ac:dyDescent="0.3">
      <c r="A21" s="51"/>
      <c r="B21" s="6" t="s">
        <v>64</v>
      </c>
      <c r="C21" s="6">
        <v>2</v>
      </c>
      <c r="D21" s="6">
        <f t="shared" si="0"/>
        <v>100</v>
      </c>
      <c r="E21" s="6">
        <f t="shared" si="1"/>
        <v>0</v>
      </c>
      <c r="F21" s="6">
        <f t="shared" si="2"/>
        <v>2</v>
      </c>
      <c r="G21" s="7">
        <v>1</v>
      </c>
      <c r="H21" s="3">
        <f t="shared" si="3"/>
        <v>200</v>
      </c>
      <c r="J21" s="3">
        <f t="shared" si="4"/>
        <v>0</v>
      </c>
      <c r="K21" s="3">
        <f t="shared" si="5"/>
        <v>0</v>
      </c>
      <c r="X21" s="3">
        <f t="shared" si="8"/>
        <v>200</v>
      </c>
      <c r="Y21" s="46">
        <f t="shared" si="6"/>
        <v>0</v>
      </c>
      <c r="Z21" s="3">
        <f t="shared" si="7"/>
        <v>2</v>
      </c>
      <c r="AA21" s="3" t="s">
        <v>70</v>
      </c>
      <c r="AB21" s="3" t="s">
        <v>69</v>
      </c>
      <c r="AI21" s="10" t="s">
        <v>78</v>
      </c>
      <c r="AJ21" s="10">
        <f>SUM(AJ16:AJ20)</f>
        <v>52600</v>
      </c>
      <c r="AK21" s="10" t="s">
        <v>79</v>
      </c>
      <c r="AL21" s="10">
        <f>SUM(AL16:AL20)</f>
        <v>21040</v>
      </c>
      <c r="AM21" s="10">
        <f>SUM(AM16:AM20)</f>
        <v>8800</v>
      </c>
      <c r="AN21" s="10" t="s">
        <v>79</v>
      </c>
      <c r="AO21" s="10">
        <f>SUM(AO16:AO20)</f>
        <v>1760</v>
      </c>
      <c r="AP21" s="10">
        <f>AO21+AL21</f>
        <v>22800</v>
      </c>
    </row>
    <row r="22" spans="1:42" ht="24" customHeight="1" thickBot="1" x14ac:dyDescent="0.3">
      <c r="A22" s="21" t="s">
        <v>27</v>
      </c>
      <c r="B22" s="19" t="s">
        <v>65</v>
      </c>
      <c r="C22" s="22">
        <v>9</v>
      </c>
      <c r="D22" s="19">
        <f t="shared" si="0"/>
        <v>100</v>
      </c>
      <c r="E22" s="19">
        <f t="shared" si="1"/>
        <v>0</v>
      </c>
      <c r="F22" s="19">
        <f t="shared" si="2"/>
        <v>9</v>
      </c>
      <c r="G22" s="23">
        <v>1</v>
      </c>
      <c r="H22" s="3">
        <f t="shared" si="3"/>
        <v>900</v>
      </c>
      <c r="I22" s="3">
        <f>H22</f>
        <v>900</v>
      </c>
      <c r="J22" s="3">
        <f t="shared" si="4"/>
        <v>360</v>
      </c>
      <c r="K22" s="3">
        <f t="shared" si="5"/>
        <v>1</v>
      </c>
      <c r="X22" s="3">
        <f t="shared" si="8"/>
        <v>900</v>
      </c>
      <c r="Y22" s="46">
        <f t="shared" si="6"/>
        <v>900</v>
      </c>
      <c r="Z22" s="3">
        <f t="shared" si="7"/>
        <v>9</v>
      </c>
      <c r="AA22" s="3">
        <f>SUM(X10:X22,X2:X7)-AB22 +100</f>
        <v>14300</v>
      </c>
      <c r="AB22" s="3">
        <f>SUM(Y10:Y22,Y2:Y7) +100</f>
        <v>1100</v>
      </c>
      <c r="AC22" s="3">
        <f>AA22*0.4</f>
        <v>5720</v>
      </c>
      <c r="AD22" s="3">
        <f>AB22*0.2</f>
        <v>220</v>
      </c>
      <c r="AE22" s="3">
        <f>SUM(AC22:AD22)</f>
        <v>5940</v>
      </c>
    </row>
    <row r="23" spans="1:42" ht="24" customHeight="1" x14ac:dyDescent="0.25">
      <c r="A23" s="52" t="s">
        <v>30</v>
      </c>
      <c r="B23" s="4" t="s">
        <v>14</v>
      </c>
      <c r="C23" s="24">
        <v>1</v>
      </c>
      <c r="D23" s="4">
        <f t="shared" si="0"/>
        <v>100</v>
      </c>
      <c r="E23" s="4">
        <f t="shared" si="1"/>
        <v>0</v>
      </c>
      <c r="F23" s="4">
        <f t="shared" si="2"/>
        <v>9</v>
      </c>
      <c r="G23" s="15">
        <v>9</v>
      </c>
      <c r="H23" s="3">
        <f t="shared" si="3"/>
        <v>900</v>
      </c>
      <c r="I23" s="3">
        <f>SUM(H23:H24)</f>
        <v>1800</v>
      </c>
      <c r="J23" s="3">
        <f t="shared" si="4"/>
        <v>720</v>
      </c>
      <c r="K23" s="3">
        <f t="shared" si="5"/>
        <v>1</v>
      </c>
      <c r="X23" s="3">
        <f t="shared" si="8"/>
        <v>900</v>
      </c>
      <c r="Y23" s="47">
        <f t="shared" si="6"/>
        <v>0</v>
      </c>
    </row>
    <row r="24" spans="1:42" ht="24" customHeight="1" thickBot="1" x14ac:dyDescent="0.3">
      <c r="A24" s="53"/>
      <c r="B24" s="6" t="s">
        <v>65</v>
      </c>
      <c r="C24" s="25">
        <v>1</v>
      </c>
      <c r="D24" s="6">
        <f t="shared" si="0"/>
        <v>100</v>
      </c>
      <c r="E24" s="6">
        <f t="shared" si="1"/>
        <v>0</v>
      </c>
      <c r="F24" s="6">
        <f t="shared" si="2"/>
        <v>9</v>
      </c>
      <c r="G24" s="17">
        <v>9</v>
      </c>
      <c r="H24" s="3">
        <f t="shared" si="3"/>
        <v>900</v>
      </c>
      <c r="J24" s="3">
        <f t="shared" si="4"/>
        <v>0</v>
      </c>
      <c r="K24" s="3">
        <f t="shared" si="5"/>
        <v>0</v>
      </c>
      <c r="X24" s="3">
        <f t="shared" si="8"/>
        <v>900</v>
      </c>
      <c r="Y24" s="47">
        <f t="shared" si="6"/>
        <v>900</v>
      </c>
      <c r="AJ24" s="3">
        <f>AJ21+AM21</f>
        <v>61400</v>
      </c>
    </row>
    <row r="25" spans="1:42" ht="24" customHeight="1" x14ac:dyDescent="0.25">
      <c r="A25" s="52" t="s">
        <v>28</v>
      </c>
      <c r="B25" s="4" t="s">
        <v>14</v>
      </c>
      <c r="C25" s="24">
        <v>16</v>
      </c>
      <c r="D25" s="4">
        <f t="shared" si="0"/>
        <v>100</v>
      </c>
      <c r="E25" s="4">
        <f t="shared" si="1"/>
        <v>0</v>
      </c>
      <c r="F25" s="4">
        <f t="shared" si="2"/>
        <v>48</v>
      </c>
      <c r="G25" s="26">
        <v>3</v>
      </c>
      <c r="H25" s="3">
        <f t="shared" si="3"/>
        <v>4800</v>
      </c>
      <c r="I25" s="3">
        <f>SUM(H25:H26)</f>
        <v>5100</v>
      </c>
      <c r="J25" s="3">
        <f t="shared" si="4"/>
        <v>2040</v>
      </c>
      <c r="K25" s="3">
        <f t="shared" si="5"/>
        <v>3</v>
      </c>
      <c r="X25" s="3">
        <f t="shared" si="8"/>
        <v>4800</v>
      </c>
      <c r="Y25" s="47">
        <f t="shared" si="6"/>
        <v>0</v>
      </c>
    </row>
    <row r="26" spans="1:42" ht="24" customHeight="1" thickBot="1" x14ac:dyDescent="0.3">
      <c r="A26" s="53"/>
      <c r="B26" s="6" t="s">
        <v>65</v>
      </c>
      <c r="C26" s="25">
        <v>1</v>
      </c>
      <c r="D26" s="6">
        <f t="shared" si="0"/>
        <v>100</v>
      </c>
      <c r="E26" s="6">
        <f t="shared" si="1"/>
        <v>0</v>
      </c>
      <c r="F26" s="6">
        <f t="shared" si="2"/>
        <v>3</v>
      </c>
      <c r="G26" s="28">
        <v>3</v>
      </c>
      <c r="H26" s="3">
        <f t="shared" si="3"/>
        <v>300</v>
      </c>
      <c r="J26" s="3">
        <f t="shared" si="4"/>
        <v>0</v>
      </c>
      <c r="K26" s="3">
        <f t="shared" si="5"/>
        <v>0</v>
      </c>
      <c r="X26" s="3">
        <f t="shared" si="8"/>
        <v>300</v>
      </c>
      <c r="Y26" s="47">
        <f t="shared" si="6"/>
        <v>300</v>
      </c>
    </row>
    <row r="27" spans="1:42" ht="24" customHeight="1" x14ac:dyDescent="0.25">
      <c r="A27" s="52" t="s">
        <v>32</v>
      </c>
      <c r="B27" s="4" t="s">
        <v>14</v>
      </c>
      <c r="C27" s="4">
        <v>16</v>
      </c>
      <c r="D27" s="4">
        <f t="shared" si="0"/>
        <v>100</v>
      </c>
      <c r="E27" s="4">
        <f t="shared" si="1"/>
        <v>0</v>
      </c>
      <c r="F27" s="4">
        <f t="shared" si="2"/>
        <v>96</v>
      </c>
      <c r="G27" s="15">
        <v>6</v>
      </c>
      <c r="H27" s="3">
        <f t="shared" si="3"/>
        <v>9600</v>
      </c>
      <c r="I27" s="3">
        <f>SUM(H27:H28)</f>
        <v>10200</v>
      </c>
      <c r="J27" s="3">
        <f t="shared" si="4"/>
        <v>4080</v>
      </c>
      <c r="K27" s="3">
        <f t="shared" si="5"/>
        <v>5</v>
      </c>
      <c r="X27" s="3">
        <f t="shared" si="8"/>
        <v>9600</v>
      </c>
      <c r="Y27" s="47">
        <f t="shared" si="6"/>
        <v>0</v>
      </c>
    </row>
    <row r="28" spans="1:42" ht="24" customHeight="1" thickBot="1" x14ac:dyDescent="0.3">
      <c r="A28" s="53"/>
      <c r="B28" s="6" t="s">
        <v>65</v>
      </c>
      <c r="C28" s="6">
        <v>1</v>
      </c>
      <c r="D28" s="6">
        <f t="shared" si="0"/>
        <v>100</v>
      </c>
      <c r="E28" s="6">
        <f t="shared" si="1"/>
        <v>0</v>
      </c>
      <c r="F28" s="6">
        <f t="shared" si="2"/>
        <v>6</v>
      </c>
      <c r="G28" s="17">
        <v>6</v>
      </c>
      <c r="H28" s="3">
        <f t="shared" si="3"/>
        <v>600</v>
      </c>
      <c r="J28" s="3">
        <f t="shared" si="4"/>
        <v>0</v>
      </c>
      <c r="K28" s="3">
        <f t="shared" si="5"/>
        <v>0</v>
      </c>
      <c r="X28" s="3">
        <f t="shared" si="8"/>
        <v>600</v>
      </c>
      <c r="Y28" s="47">
        <f t="shared" si="6"/>
        <v>600</v>
      </c>
    </row>
    <row r="29" spans="1:42" ht="24" customHeight="1" x14ac:dyDescent="0.25">
      <c r="A29" s="52" t="s">
        <v>29</v>
      </c>
      <c r="B29" s="4" t="s">
        <v>14</v>
      </c>
      <c r="C29" s="4">
        <v>16</v>
      </c>
      <c r="D29" s="4">
        <f t="shared" si="0"/>
        <v>100</v>
      </c>
      <c r="E29" s="4">
        <f t="shared" si="1"/>
        <v>0</v>
      </c>
      <c r="F29" s="4">
        <f t="shared" si="2"/>
        <v>48</v>
      </c>
      <c r="G29" s="5">
        <v>3</v>
      </c>
      <c r="H29" s="3">
        <f t="shared" si="3"/>
        <v>4800</v>
      </c>
      <c r="I29" s="3">
        <f>SUM(H29:H30)</f>
        <v>5100</v>
      </c>
      <c r="J29" s="3">
        <f t="shared" si="4"/>
        <v>2040</v>
      </c>
      <c r="K29" s="3">
        <f t="shared" si="5"/>
        <v>3</v>
      </c>
      <c r="X29" s="3">
        <f t="shared" si="8"/>
        <v>4800</v>
      </c>
      <c r="Y29" s="47">
        <f t="shared" si="6"/>
        <v>0</v>
      </c>
    </row>
    <row r="30" spans="1:42" ht="24" customHeight="1" thickBot="1" x14ac:dyDescent="0.3">
      <c r="A30" s="53"/>
      <c r="B30" s="6" t="s">
        <v>65</v>
      </c>
      <c r="C30" s="6">
        <v>1</v>
      </c>
      <c r="D30" s="6">
        <f t="shared" si="0"/>
        <v>100</v>
      </c>
      <c r="E30" s="6">
        <f t="shared" si="1"/>
        <v>0</v>
      </c>
      <c r="F30" s="6">
        <f t="shared" si="2"/>
        <v>3</v>
      </c>
      <c r="G30" s="7">
        <v>3</v>
      </c>
      <c r="H30" s="3">
        <f t="shared" si="3"/>
        <v>300</v>
      </c>
      <c r="J30" s="3">
        <f t="shared" si="4"/>
        <v>0</v>
      </c>
      <c r="K30" s="3">
        <f t="shared" si="5"/>
        <v>0</v>
      </c>
      <c r="X30" s="3">
        <f>(E30+F30)*D30</f>
        <v>300</v>
      </c>
      <c r="Y30" s="47">
        <f t="shared" si="6"/>
        <v>300</v>
      </c>
    </row>
    <row r="31" spans="1:42" ht="24" customHeight="1" x14ac:dyDescent="0.25">
      <c r="A31" s="50" t="s">
        <v>33</v>
      </c>
      <c r="B31" s="4" t="s">
        <v>14</v>
      </c>
      <c r="C31" s="4">
        <v>1</v>
      </c>
      <c r="D31" s="4">
        <f t="shared" si="0"/>
        <v>100</v>
      </c>
      <c r="E31" s="4">
        <f t="shared" si="1"/>
        <v>0</v>
      </c>
      <c r="F31" s="4">
        <f t="shared" si="2"/>
        <v>3</v>
      </c>
      <c r="G31" s="5">
        <v>3</v>
      </c>
      <c r="H31" s="3">
        <f t="shared" si="3"/>
        <v>300</v>
      </c>
      <c r="I31" s="3">
        <f>SUM(H31:H32)</f>
        <v>1200</v>
      </c>
      <c r="J31" s="3">
        <f t="shared" si="4"/>
        <v>480</v>
      </c>
      <c r="K31" s="3">
        <f t="shared" si="5"/>
        <v>1</v>
      </c>
      <c r="X31" s="3">
        <f t="shared" si="8"/>
        <v>300</v>
      </c>
      <c r="Y31" s="47">
        <f t="shared" si="6"/>
        <v>0</v>
      </c>
    </row>
    <row r="32" spans="1:42" ht="24" customHeight="1" thickBot="1" x14ac:dyDescent="0.3">
      <c r="A32" s="51"/>
      <c r="B32" s="6" t="s">
        <v>65</v>
      </c>
      <c r="C32" s="6">
        <v>3</v>
      </c>
      <c r="D32" s="6">
        <f t="shared" si="0"/>
        <v>100</v>
      </c>
      <c r="E32" s="6">
        <f t="shared" si="1"/>
        <v>0</v>
      </c>
      <c r="F32" s="6">
        <f t="shared" si="2"/>
        <v>9</v>
      </c>
      <c r="G32" s="7">
        <v>3</v>
      </c>
      <c r="H32" s="3">
        <f t="shared" si="3"/>
        <v>900</v>
      </c>
      <c r="J32" s="3">
        <f t="shared" si="4"/>
        <v>0</v>
      </c>
      <c r="K32" s="3">
        <f t="shared" si="5"/>
        <v>0</v>
      </c>
      <c r="X32" s="3">
        <f t="shared" si="8"/>
        <v>900</v>
      </c>
      <c r="Y32" s="47">
        <f t="shared" si="6"/>
        <v>900</v>
      </c>
    </row>
    <row r="33" spans="1:31" ht="24" customHeight="1" x14ac:dyDescent="0.25">
      <c r="A33" s="52" t="s">
        <v>34</v>
      </c>
      <c r="B33" s="4" t="s">
        <v>14</v>
      </c>
      <c r="C33" s="4">
        <v>15</v>
      </c>
      <c r="D33" s="4">
        <f t="shared" si="0"/>
        <v>100</v>
      </c>
      <c r="E33" s="4">
        <f t="shared" si="1"/>
        <v>0</v>
      </c>
      <c r="F33" s="4">
        <f t="shared" si="2"/>
        <v>45</v>
      </c>
      <c r="G33" s="5">
        <v>3</v>
      </c>
      <c r="H33" s="3">
        <f t="shared" si="3"/>
        <v>4500</v>
      </c>
      <c r="I33" s="3">
        <f>SUM(H33:H34)</f>
        <v>4800</v>
      </c>
      <c r="J33" s="3">
        <f t="shared" si="4"/>
        <v>1920</v>
      </c>
      <c r="K33" s="3">
        <f t="shared" si="5"/>
        <v>2</v>
      </c>
      <c r="X33" s="3">
        <f t="shared" si="8"/>
        <v>4500</v>
      </c>
      <c r="Y33" s="47">
        <f t="shared" si="6"/>
        <v>0</v>
      </c>
    </row>
    <row r="34" spans="1:31" ht="24" customHeight="1" thickBot="1" x14ac:dyDescent="0.3">
      <c r="A34" s="53"/>
      <c r="B34" s="6" t="s">
        <v>65</v>
      </c>
      <c r="C34" s="6">
        <v>1</v>
      </c>
      <c r="D34" s="6">
        <f t="shared" si="0"/>
        <v>100</v>
      </c>
      <c r="E34" s="6">
        <f t="shared" si="1"/>
        <v>0</v>
      </c>
      <c r="F34" s="6">
        <f t="shared" si="2"/>
        <v>3</v>
      </c>
      <c r="G34" s="7">
        <v>3</v>
      </c>
      <c r="H34" s="3">
        <f t="shared" si="3"/>
        <v>300</v>
      </c>
      <c r="J34" s="3">
        <f t="shared" si="4"/>
        <v>0</v>
      </c>
      <c r="K34" s="3">
        <f t="shared" si="5"/>
        <v>0</v>
      </c>
      <c r="X34" s="3">
        <f t="shared" si="8"/>
        <v>300</v>
      </c>
      <c r="Y34" s="47">
        <f t="shared" si="6"/>
        <v>300</v>
      </c>
      <c r="Z34" s="3">
        <v>1200</v>
      </c>
    </row>
    <row r="35" spans="1:31" ht="24" customHeight="1" x14ac:dyDescent="0.25">
      <c r="A35" s="52" t="s">
        <v>35</v>
      </c>
      <c r="B35" s="4" t="s">
        <v>14</v>
      </c>
      <c r="C35" s="4">
        <v>17</v>
      </c>
      <c r="D35" s="4">
        <f t="shared" si="0"/>
        <v>100</v>
      </c>
      <c r="E35" s="4">
        <f t="shared" si="1"/>
        <v>0</v>
      </c>
      <c r="F35" s="4">
        <f t="shared" si="2"/>
        <v>51</v>
      </c>
      <c r="G35" s="5">
        <v>3</v>
      </c>
      <c r="H35" s="3">
        <f t="shared" si="3"/>
        <v>5100</v>
      </c>
      <c r="I35" s="3">
        <f>SUM(H35:H36)</f>
        <v>5400</v>
      </c>
      <c r="J35" s="3">
        <f t="shared" si="4"/>
        <v>2160</v>
      </c>
      <c r="K35" s="3">
        <f t="shared" si="5"/>
        <v>3</v>
      </c>
      <c r="X35" s="3">
        <f t="shared" si="8"/>
        <v>5100</v>
      </c>
      <c r="Y35" s="47">
        <f t="shared" si="6"/>
        <v>0</v>
      </c>
    </row>
    <row r="36" spans="1:31" ht="24" customHeight="1" thickBot="1" x14ac:dyDescent="0.3">
      <c r="A36" s="53"/>
      <c r="B36" s="6" t="s">
        <v>65</v>
      </c>
      <c r="C36" s="6">
        <v>1</v>
      </c>
      <c r="D36" s="6">
        <f t="shared" si="0"/>
        <v>100</v>
      </c>
      <c r="E36" s="6">
        <f t="shared" si="1"/>
        <v>0</v>
      </c>
      <c r="F36" s="6">
        <f t="shared" si="2"/>
        <v>3</v>
      </c>
      <c r="G36" s="7">
        <v>3</v>
      </c>
      <c r="H36" s="3">
        <f t="shared" si="3"/>
        <v>300</v>
      </c>
      <c r="J36" s="3">
        <f t="shared" si="4"/>
        <v>0</v>
      </c>
      <c r="K36" s="3">
        <f t="shared" si="5"/>
        <v>0</v>
      </c>
      <c r="X36" s="3">
        <f t="shared" si="8"/>
        <v>300</v>
      </c>
      <c r="Y36" s="47">
        <f t="shared" si="6"/>
        <v>300</v>
      </c>
    </row>
    <row r="37" spans="1:31" ht="24" customHeight="1" x14ac:dyDescent="0.25">
      <c r="A37" s="50" t="s">
        <v>36</v>
      </c>
      <c r="B37" s="4" t="s">
        <v>61</v>
      </c>
      <c r="C37" s="4">
        <v>2</v>
      </c>
      <c r="D37" s="4">
        <f t="shared" si="0"/>
        <v>100</v>
      </c>
      <c r="E37" s="4">
        <f t="shared" si="1"/>
        <v>0</v>
      </c>
      <c r="F37" s="4">
        <f t="shared" si="2"/>
        <v>12</v>
      </c>
      <c r="G37" s="5">
        <v>6</v>
      </c>
      <c r="H37" s="3">
        <f t="shared" si="3"/>
        <v>1200</v>
      </c>
      <c r="I37" s="3">
        <f>SUM(H37:H39)</f>
        <v>2400</v>
      </c>
      <c r="J37" s="3">
        <f t="shared" si="4"/>
        <v>960</v>
      </c>
      <c r="K37" s="3">
        <f t="shared" si="5"/>
        <v>1</v>
      </c>
      <c r="X37" s="3">
        <f t="shared" si="8"/>
        <v>1200</v>
      </c>
      <c r="Y37" s="47">
        <f t="shared" si="6"/>
        <v>0</v>
      </c>
      <c r="Z37" s="3" t="s">
        <v>73</v>
      </c>
    </row>
    <row r="38" spans="1:31" ht="24" customHeight="1" x14ac:dyDescent="0.25">
      <c r="A38" s="54"/>
      <c r="B38" s="10" t="s">
        <v>14</v>
      </c>
      <c r="C38" s="10">
        <v>3</v>
      </c>
      <c r="D38" s="10">
        <f t="shared" si="0"/>
        <v>100</v>
      </c>
      <c r="E38" s="10">
        <f t="shared" si="1"/>
        <v>0</v>
      </c>
      <c r="F38" s="10">
        <f t="shared" si="2"/>
        <v>18</v>
      </c>
      <c r="G38" s="9">
        <v>6</v>
      </c>
      <c r="X38" s="3">
        <f t="shared" si="8"/>
        <v>1800</v>
      </c>
      <c r="Y38" s="47">
        <f t="shared" si="6"/>
        <v>0</v>
      </c>
      <c r="Z38" s="3" t="s">
        <v>70</v>
      </c>
      <c r="AA38" s="3" t="s">
        <v>69</v>
      </c>
    </row>
    <row r="39" spans="1:31" ht="24" customHeight="1" thickBot="1" x14ac:dyDescent="0.3">
      <c r="A39" s="51"/>
      <c r="B39" s="6" t="s">
        <v>64</v>
      </c>
      <c r="C39" s="6">
        <v>2</v>
      </c>
      <c r="D39" s="6">
        <f t="shared" si="0"/>
        <v>100</v>
      </c>
      <c r="E39" s="6">
        <f t="shared" si="1"/>
        <v>0</v>
      </c>
      <c r="F39" s="6">
        <f t="shared" si="2"/>
        <v>12</v>
      </c>
      <c r="G39" s="7">
        <v>6</v>
      </c>
      <c r="H39" s="3">
        <f t="shared" si="3"/>
        <v>1200</v>
      </c>
      <c r="J39" s="3">
        <f t="shared" si="4"/>
        <v>0</v>
      </c>
      <c r="K39" s="3">
        <f t="shared" si="5"/>
        <v>0</v>
      </c>
      <c r="X39" s="3">
        <f t="shared" si="8"/>
        <v>1200</v>
      </c>
      <c r="Y39" s="47">
        <f t="shared" si="6"/>
        <v>0</v>
      </c>
      <c r="Z39" s="3">
        <f>(SUM(X23:X39)+1200 +300)/3-AA39</f>
        <v>11400</v>
      </c>
      <c r="AA39" s="3">
        <f>(SUM(Y23:Y39) +1200 + 300)/3</f>
        <v>1700</v>
      </c>
      <c r="AB39" s="3">
        <f>Z39*0.4</f>
        <v>4560</v>
      </c>
      <c r="AC39" s="3">
        <f>AA39*0.2</f>
        <v>340</v>
      </c>
      <c r="AD39" s="3">
        <f>SUM(AB39:AC39)</f>
        <v>4900</v>
      </c>
      <c r="AE39" s="3">
        <f>AD39*3</f>
        <v>14700</v>
      </c>
    </row>
    <row r="40" spans="1:31" ht="24" customHeight="1" x14ac:dyDescent="0.25">
      <c r="A40" s="50" t="s">
        <v>37</v>
      </c>
      <c r="B40" s="4" t="s">
        <v>14</v>
      </c>
      <c r="C40" s="4">
        <v>1</v>
      </c>
      <c r="D40" s="4">
        <f t="shared" si="0"/>
        <v>100</v>
      </c>
      <c r="E40" s="4">
        <f t="shared" si="1"/>
        <v>0</v>
      </c>
      <c r="F40" s="4">
        <f t="shared" si="2"/>
        <v>1</v>
      </c>
      <c r="G40" s="5">
        <v>1</v>
      </c>
      <c r="H40" s="3">
        <f t="shared" si="3"/>
        <v>100</v>
      </c>
      <c r="I40" s="3">
        <f>SUM(H40:H41)</f>
        <v>400</v>
      </c>
      <c r="J40" s="3">
        <f t="shared" si="4"/>
        <v>160</v>
      </c>
      <c r="K40" s="3">
        <f t="shared" si="5"/>
        <v>1</v>
      </c>
      <c r="X40" s="3">
        <f t="shared" si="8"/>
        <v>100</v>
      </c>
      <c r="Y40" s="48">
        <f t="shared" si="6"/>
        <v>0</v>
      </c>
    </row>
    <row r="41" spans="1:31" ht="24" customHeight="1" thickBot="1" x14ac:dyDescent="0.3">
      <c r="A41" s="51"/>
      <c r="B41" s="6" t="s">
        <v>65</v>
      </c>
      <c r="C41" s="6">
        <v>3</v>
      </c>
      <c r="D41" s="6">
        <f t="shared" si="0"/>
        <v>100</v>
      </c>
      <c r="E41" s="6">
        <f t="shared" si="1"/>
        <v>0</v>
      </c>
      <c r="F41" s="6">
        <f t="shared" si="2"/>
        <v>3</v>
      </c>
      <c r="G41" s="7">
        <v>1</v>
      </c>
      <c r="H41" s="3">
        <f t="shared" si="3"/>
        <v>300</v>
      </c>
      <c r="J41" s="3">
        <f t="shared" si="4"/>
        <v>0</v>
      </c>
      <c r="K41" s="3">
        <f t="shared" si="5"/>
        <v>0</v>
      </c>
      <c r="X41" s="3">
        <f t="shared" si="8"/>
        <v>300</v>
      </c>
      <c r="Y41" s="48">
        <f t="shared" si="6"/>
        <v>300</v>
      </c>
    </row>
    <row r="42" spans="1:31" ht="24" customHeight="1" x14ac:dyDescent="0.25">
      <c r="A42" s="50" t="s">
        <v>38</v>
      </c>
      <c r="B42" s="4" t="s">
        <v>14</v>
      </c>
      <c r="C42" s="4">
        <v>1</v>
      </c>
      <c r="D42" s="4">
        <f t="shared" si="0"/>
        <v>100</v>
      </c>
      <c r="E42" s="4">
        <f t="shared" si="1"/>
        <v>0</v>
      </c>
      <c r="F42" s="4">
        <f t="shared" si="2"/>
        <v>1</v>
      </c>
      <c r="G42" s="5">
        <v>1</v>
      </c>
      <c r="X42" s="3">
        <f t="shared" si="8"/>
        <v>100</v>
      </c>
      <c r="Y42" s="48">
        <f t="shared" si="6"/>
        <v>0</v>
      </c>
    </row>
    <row r="43" spans="1:31" ht="24" customHeight="1" thickBot="1" x14ac:dyDescent="0.3">
      <c r="A43" s="51"/>
      <c r="B43" s="6" t="s">
        <v>65</v>
      </c>
      <c r="C43" s="6">
        <v>1</v>
      </c>
      <c r="D43" s="6">
        <f t="shared" si="0"/>
        <v>100</v>
      </c>
      <c r="E43" s="6">
        <f t="shared" si="1"/>
        <v>0</v>
      </c>
      <c r="F43" s="6">
        <f t="shared" si="2"/>
        <v>1</v>
      </c>
      <c r="G43" s="7">
        <v>1</v>
      </c>
      <c r="H43" s="3">
        <f t="shared" si="3"/>
        <v>100</v>
      </c>
      <c r="I43" s="3">
        <f>H43</f>
        <v>100</v>
      </c>
      <c r="J43" s="3">
        <f t="shared" si="4"/>
        <v>40</v>
      </c>
      <c r="K43" s="3">
        <f t="shared" si="5"/>
        <v>1</v>
      </c>
      <c r="X43" s="3">
        <f t="shared" si="8"/>
        <v>100</v>
      </c>
      <c r="Y43" s="48">
        <f t="shared" si="6"/>
        <v>100</v>
      </c>
    </row>
    <row r="44" spans="1:31" ht="24" customHeight="1" x14ac:dyDescent="0.25">
      <c r="A44" s="50" t="s">
        <v>39</v>
      </c>
      <c r="B44" s="4" t="s">
        <v>14</v>
      </c>
      <c r="C44" s="4">
        <v>1</v>
      </c>
      <c r="D44" s="4">
        <f t="shared" si="0"/>
        <v>100</v>
      </c>
      <c r="E44" s="4">
        <f t="shared" si="1"/>
        <v>0</v>
      </c>
      <c r="F44" s="4">
        <f t="shared" si="2"/>
        <v>1</v>
      </c>
      <c r="G44" s="5">
        <v>1</v>
      </c>
      <c r="H44" s="3">
        <f t="shared" si="3"/>
        <v>100</v>
      </c>
      <c r="I44" s="3">
        <f>SUM(H44:H45)</f>
        <v>300</v>
      </c>
      <c r="J44" s="3">
        <f t="shared" si="4"/>
        <v>120</v>
      </c>
      <c r="K44" s="3">
        <f t="shared" si="5"/>
        <v>1</v>
      </c>
      <c r="X44" s="3">
        <f>(E44+F44)*D44</f>
        <v>100</v>
      </c>
      <c r="Y44" s="48">
        <f t="shared" si="6"/>
        <v>0</v>
      </c>
    </row>
    <row r="45" spans="1:31" ht="24" customHeight="1" thickBot="1" x14ac:dyDescent="0.3">
      <c r="A45" s="51"/>
      <c r="B45" s="6" t="s">
        <v>65</v>
      </c>
      <c r="C45" s="6">
        <v>2</v>
      </c>
      <c r="D45" s="6">
        <f t="shared" si="0"/>
        <v>100</v>
      </c>
      <c r="E45" s="6">
        <f t="shared" si="1"/>
        <v>0</v>
      </c>
      <c r="F45" s="6">
        <f t="shared" si="2"/>
        <v>2</v>
      </c>
      <c r="G45" s="7">
        <v>1</v>
      </c>
      <c r="H45" s="3">
        <f t="shared" si="3"/>
        <v>200</v>
      </c>
      <c r="J45" s="3">
        <f t="shared" si="4"/>
        <v>0</v>
      </c>
      <c r="K45" s="3">
        <f t="shared" si="5"/>
        <v>0</v>
      </c>
      <c r="X45" s="3">
        <f t="shared" si="8"/>
        <v>200</v>
      </c>
      <c r="Y45" s="48">
        <f t="shared" si="6"/>
        <v>200</v>
      </c>
    </row>
    <row r="46" spans="1:31" ht="24" customHeight="1" x14ac:dyDescent="0.25">
      <c r="A46" s="50" t="s">
        <v>40</v>
      </c>
      <c r="B46" s="4" t="s">
        <v>61</v>
      </c>
      <c r="C46" s="4">
        <v>6</v>
      </c>
      <c r="D46" s="4">
        <f t="shared" si="0"/>
        <v>100</v>
      </c>
      <c r="E46" s="4">
        <f t="shared" si="1"/>
        <v>0</v>
      </c>
      <c r="F46" s="4">
        <f t="shared" si="2"/>
        <v>6</v>
      </c>
      <c r="G46" s="5">
        <v>1</v>
      </c>
      <c r="H46" s="3">
        <f t="shared" si="3"/>
        <v>600</v>
      </c>
      <c r="I46" s="3">
        <f>SUM(H46:H47)</f>
        <v>1000</v>
      </c>
      <c r="J46" s="3">
        <f t="shared" si="4"/>
        <v>400</v>
      </c>
      <c r="K46" s="3">
        <f t="shared" si="5"/>
        <v>1</v>
      </c>
      <c r="X46" s="3">
        <f t="shared" si="8"/>
        <v>600</v>
      </c>
      <c r="Y46" s="48">
        <f t="shared" si="6"/>
        <v>0</v>
      </c>
    </row>
    <row r="47" spans="1:31" ht="24" customHeight="1" thickBot="1" x14ac:dyDescent="0.3">
      <c r="A47" s="51"/>
      <c r="B47" s="6" t="s">
        <v>64</v>
      </c>
      <c r="C47" s="6">
        <v>4</v>
      </c>
      <c r="D47" s="6">
        <f t="shared" si="0"/>
        <v>100</v>
      </c>
      <c r="E47" s="6">
        <f t="shared" si="1"/>
        <v>0</v>
      </c>
      <c r="F47" s="6">
        <f t="shared" si="2"/>
        <v>4</v>
      </c>
      <c r="G47" s="7">
        <v>1</v>
      </c>
      <c r="H47" s="3">
        <f t="shared" si="3"/>
        <v>400</v>
      </c>
      <c r="J47" s="3">
        <f t="shared" si="4"/>
        <v>0</v>
      </c>
      <c r="K47" s="3">
        <f t="shared" si="5"/>
        <v>0</v>
      </c>
      <c r="X47" s="3">
        <f t="shared" si="8"/>
        <v>400</v>
      </c>
      <c r="Y47" s="48">
        <f t="shared" si="6"/>
        <v>0</v>
      </c>
    </row>
    <row r="48" spans="1:31" ht="24" customHeight="1" thickBot="1" x14ac:dyDescent="0.3">
      <c r="A48" s="18" t="s">
        <v>41</v>
      </c>
      <c r="B48" s="19" t="s">
        <v>14</v>
      </c>
      <c r="C48" s="19">
        <v>3</v>
      </c>
      <c r="D48" s="19">
        <f t="shared" si="0"/>
        <v>100</v>
      </c>
      <c r="E48" s="19">
        <f t="shared" si="1"/>
        <v>0</v>
      </c>
      <c r="F48" s="19">
        <f t="shared" si="2"/>
        <v>3</v>
      </c>
      <c r="G48" s="20">
        <v>1</v>
      </c>
      <c r="H48" s="3">
        <f t="shared" si="3"/>
        <v>300</v>
      </c>
      <c r="I48" s="3">
        <f>SUM(H48:H48)</f>
        <v>300</v>
      </c>
      <c r="J48" s="3">
        <f t="shared" si="4"/>
        <v>120</v>
      </c>
      <c r="K48" s="3">
        <f t="shared" si="5"/>
        <v>1</v>
      </c>
      <c r="X48" s="3">
        <f t="shared" si="8"/>
        <v>300</v>
      </c>
      <c r="Y48" s="48">
        <f t="shared" si="6"/>
        <v>0</v>
      </c>
    </row>
    <row r="49" spans="1:30" ht="24" customHeight="1" thickBot="1" x14ac:dyDescent="0.3">
      <c r="A49" s="18" t="s">
        <v>42</v>
      </c>
      <c r="B49" s="19" t="s">
        <v>65</v>
      </c>
      <c r="C49" s="19">
        <v>2</v>
      </c>
      <c r="D49" s="19">
        <f t="shared" si="0"/>
        <v>100</v>
      </c>
      <c r="E49" s="19">
        <f t="shared" si="1"/>
        <v>0</v>
      </c>
      <c r="F49" s="19">
        <f t="shared" si="2"/>
        <v>2</v>
      </c>
      <c r="G49" s="20">
        <v>1</v>
      </c>
      <c r="H49" s="3">
        <f t="shared" si="3"/>
        <v>200</v>
      </c>
      <c r="I49" s="3">
        <f>H49</f>
        <v>200</v>
      </c>
      <c r="J49" s="3">
        <f t="shared" si="4"/>
        <v>80</v>
      </c>
      <c r="K49" s="3">
        <f t="shared" si="5"/>
        <v>1</v>
      </c>
      <c r="X49" s="3">
        <f t="shared" si="8"/>
        <v>200</v>
      </c>
      <c r="Y49" s="48">
        <f t="shared" si="6"/>
        <v>200</v>
      </c>
    </row>
    <row r="50" spans="1:30" ht="45" customHeight="1" thickBot="1" x14ac:dyDescent="0.3">
      <c r="A50" s="12" t="s">
        <v>43</v>
      </c>
      <c r="B50" s="19" t="s">
        <v>61</v>
      </c>
      <c r="C50" s="19">
        <v>2</v>
      </c>
      <c r="D50" s="19">
        <f t="shared" si="0"/>
        <v>100</v>
      </c>
      <c r="E50" s="19">
        <f t="shared" si="1"/>
        <v>0</v>
      </c>
      <c r="F50" s="19">
        <f t="shared" si="2"/>
        <v>4</v>
      </c>
      <c r="G50" s="20">
        <v>2</v>
      </c>
      <c r="H50" s="3">
        <f t="shared" si="3"/>
        <v>400</v>
      </c>
      <c r="I50" s="3">
        <f>H50</f>
        <v>400</v>
      </c>
      <c r="J50" s="3">
        <f t="shared" si="4"/>
        <v>160</v>
      </c>
      <c r="K50" s="3">
        <f t="shared" si="5"/>
        <v>1</v>
      </c>
      <c r="X50" s="3">
        <f t="shared" si="8"/>
        <v>400</v>
      </c>
      <c r="Y50" s="48">
        <f t="shared" si="6"/>
        <v>0</v>
      </c>
    </row>
    <row r="51" spans="1:30" ht="24" customHeight="1" thickBot="1" x14ac:dyDescent="0.3">
      <c r="A51" s="18" t="s">
        <v>44</v>
      </c>
      <c r="B51" s="19" t="s">
        <v>65</v>
      </c>
      <c r="C51" s="19">
        <v>1</v>
      </c>
      <c r="D51" s="19">
        <f t="shared" si="0"/>
        <v>100</v>
      </c>
      <c r="E51" s="19">
        <f t="shared" si="1"/>
        <v>0</v>
      </c>
      <c r="F51" s="19">
        <f t="shared" si="2"/>
        <v>5</v>
      </c>
      <c r="G51" s="20">
        <v>5</v>
      </c>
      <c r="H51" s="3">
        <f t="shared" si="3"/>
        <v>500</v>
      </c>
      <c r="I51" s="3">
        <f>H51</f>
        <v>500</v>
      </c>
      <c r="J51" s="3">
        <f t="shared" si="4"/>
        <v>200</v>
      </c>
      <c r="K51" s="3">
        <f t="shared" si="5"/>
        <v>1</v>
      </c>
      <c r="X51" s="3">
        <f t="shared" si="8"/>
        <v>500</v>
      </c>
      <c r="Y51" s="48">
        <f t="shared" si="6"/>
        <v>500</v>
      </c>
    </row>
    <row r="52" spans="1:30" ht="41.25" customHeight="1" x14ac:dyDescent="0.25">
      <c r="A52" s="57" t="s">
        <v>45</v>
      </c>
      <c r="B52" s="4" t="s">
        <v>61</v>
      </c>
      <c r="C52" s="4">
        <v>3</v>
      </c>
      <c r="D52" s="4">
        <f t="shared" si="0"/>
        <v>100</v>
      </c>
      <c r="E52" s="4">
        <f t="shared" si="1"/>
        <v>0</v>
      </c>
      <c r="F52" s="4">
        <f t="shared" si="2"/>
        <v>3</v>
      </c>
      <c r="G52" s="5">
        <v>1</v>
      </c>
      <c r="H52" s="3">
        <f t="shared" si="3"/>
        <v>300</v>
      </c>
      <c r="I52" s="3">
        <f>SUM(H52:H53)</f>
        <v>500</v>
      </c>
      <c r="J52" s="3">
        <f t="shared" si="4"/>
        <v>200</v>
      </c>
      <c r="K52" s="3">
        <f t="shared" si="5"/>
        <v>1</v>
      </c>
      <c r="X52" s="3">
        <f t="shared" si="8"/>
        <v>300</v>
      </c>
      <c r="Y52" s="48">
        <f t="shared" si="6"/>
        <v>0</v>
      </c>
    </row>
    <row r="53" spans="1:30" ht="24" customHeight="1" thickBot="1" x14ac:dyDescent="0.3">
      <c r="A53" s="58"/>
      <c r="B53" s="6" t="s">
        <v>64</v>
      </c>
      <c r="C53" s="6">
        <v>2</v>
      </c>
      <c r="D53" s="6">
        <f t="shared" si="0"/>
        <v>100</v>
      </c>
      <c r="E53" s="6">
        <f t="shared" si="1"/>
        <v>0</v>
      </c>
      <c r="F53" s="6">
        <f t="shared" si="2"/>
        <v>2</v>
      </c>
      <c r="G53" s="7">
        <v>1</v>
      </c>
      <c r="H53" s="3">
        <f t="shared" si="3"/>
        <v>200</v>
      </c>
      <c r="J53" s="3">
        <f t="shared" si="4"/>
        <v>0</v>
      </c>
      <c r="K53" s="3">
        <f t="shared" si="5"/>
        <v>0</v>
      </c>
      <c r="X53" s="3">
        <f t="shared" si="8"/>
        <v>200</v>
      </c>
      <c r="Y53" s="48">
        <f t="shared" si="6"/>
        <v>0</v>
      </c>
    </row>
    <row r="54" spans="1:30" ht="24" customHeight="1" thickBot="1" x14ac:dyDescent="0.3">
      <c r="A54" s="18" t="s">
        <v>46</v>
      </c>
      <c r="B54" s="19" t="s">
        <v>14</v>
      </c>
      <c r="C54" s="19">
        <v>1</v>
      </c>
      <c r="D54" s="19">
        <f t="shared" si="0"/>
        <v>100</v>
      </c>
      <c r="E54" s="19">
        <f t="shared" si="1"/>
        <v>0</v>
      </c>
      <c r="F54" s="19">
        <f t="shared" si="2"/>
        <v>1</v>
      </c>
      <c r="G54" s="20">
        <v>1</v>
      </c>
      <c r="H54" s="3">
        <f t="shared" si="3"/>
        <v>100</v>
      </c>
      <c r="I54" s="3">
        <f t="shared" ref="I54:I57" si="12">H54</f>
        <v>100</v>
      </c>
      <c r="J54" s="3">
        <f t="shared" si="4"/>
        <v>40</v>
      </c>
      <c r="K54" s="3">
        <f t="shared" si="5"/>
        <v>1</v>
      </c>
      <c r="X54" s="3">
        <f t="shared" si="8"/>
        <v>100</v>
      </c>
      <c r="Y54" s="48">
        <f t="shared" si="6"/>
        <v>0</v>
      </c>
    </row>
    <row r="55" spans="1:30" ht="24" customHeight="1" thickBot="1" x14ac:dyDescent="0.3">
      <c r="A55" s="18" t="s">
        <v>47</v>
      </c>
      <c r="B55" s="19" t="s">
        <v>65</v>
      </c>
      <c r="C55" s="19">
        <v>1</v>
      </c>
      <c r="D55" s="19">
        <f t="shared" si="0"/>
        <v>100</v>
      </c>
      <c r="E55" s="19">
        <f t="shared" si="1"/>
        <v>0</v>
      </c>
      <c r="F55" s="19">
        <f t="shared" si="2"/>
        <v>1</v>
      </c>
      <c r="G55" s="20">
        <v>1</v>
      </c>
      <c r="H55" s="3">
        <f t="shared" si="3"/>
        <v>100</v>
      </c>
      <c r="I55" s="3">
        <f t="shared" si="12"/>
        <v>100</v>
      </c>
      <c r="J55" s="3">
        <f t="shared" si="4"/>
        <v>40</v>
      </c>
      <c r="K55" s="3">
        <f t="shared" si="5"/>
        <v>1</v>
      </c>
      <c r="X55" s="3">
        <f t="shared" si="8"/>
        <v>100</v>
      </c>
      <c r="Y55" s="48">
        <f t="shared" si="6"/>
        <v>100</v>
      </c>
    </row>
    <row r="56" spans="1:30" ht="24" customHeight="1" thickBot="1" x14ac:dyDescent="0.3">
      <c r="A56" s="18" t="s">
        <v>48</v>
      </c>
      <c r="B56" s="19" t="s">
        <v>65</v>
      </c>
      <c r="C56" s="19">
        <v>2</v>
      </c>
      <c r="D56" s="19">
        <f t="shared" si="0"/>
        <v>100</v>
      </c>
      <c r="E56" s="19">
        <f t="shared" si="1"/>
        <v>0</v>
      </c>
      <c r="F56" s="19">
        <f t="shared" si="2"/>
        <v>2</v>
      </c>
      <c r="G56" s="20">
        <v>1</v>
      </c>
      <c r="H56" s="3">
        <f t="shared" si="3"/>
        <v>200</v>
      </c>
      <c r="I56" s="3">
        <f t="shared" si="12"/>
        <v>200</v>
      </c>
      <c r="J56" s="3">
        <f t="shared" si="4"/>
        <v>80</v>
      </c>
      <c r="K56" s="3">
        <f t="shared" si="5"/>
        <v>1</v>
      </c>
      <c r="X56" s="3">
        <f t="shared" si="8"/>
        <v>200</v>
      </c>
      <c r="Y56" s="48">
        <f t="shared" si="6"/>
        <v>200</v>
      </c>
    </row>
    <row r="57" spans="1:30" ht="24" customHeight="1" thickBot="1" x14ac:dyDescent="0.3">
      <c r="A57" s="18" t="s">
        <v>49</v>
      </c>
      <c r="B57" s="19" t="s">
        <v>65</v>
      </c>
      <c r="C57" s="19">
        <v>2</v>
      </c>
      <c r="D57" s="19">
        <f t="shared" si="0"/>
        <v>100</v>
      </c>
      <c r="E57" s="19">
        <f t="shared" si="1"/>
        <v>0</v>
      </c>
      <c r="F57" s="19">
        <f t="shared" si="2"/>
        <v>2</v>
      </c>
      <c r="G57" s="20">
        <v>1</v>
      </c>
      <c r="H57" s="3">
        <f t="shared" si="3"/>
        <v>200</v>
      </c>
      <c r="I57" s="3">
        <f t="shared" si="12"/>
        <v>200</v>
      </c>
      <c r="J57" s="3">
        <f t="shared" si="4"/>
        <v>80</v>
      </c>
      <c r="K57" s="3">
        <f t="shared" si="5"/>
        <v>1</v>
      </c>
      <c r="X57" s="3">
        <f t="shared" si="8"/>
        <v>200</v>
      </c>
      <c r="Y57" s="48">
        <f t="shared" si="6"/>
        <v>200</v>
      </c>
      <c r="Z57" s="3" t="s">
        <v>72</v>
      </c>
    </row>
    <row r="58" spans="1:30" ht="47.25" customHeight="1" x14ac:dyDescent="0.25">
      <c r="A58" s="57" t="s">
        <v>50</v>
      </c>
      <c r="B58" s="4" t="s">
        <v>61</v>
      </c>
      <c r="C58" s="4">
        <v>2</v>
      </c>
      <c r="D58" s="4">
        <f t="shared" si="0"/>
        <v>100</v>
      </c>
      <c r="E58" s="4">
        <f t="shared" si="1"/>
        <v>0</v>
      </c>
      <c r="F58" s="4">
        <f t="shared" si="2"/>
        <v>2</v>
      </c>
      <c r="G58" s="5">
        <v>1</v>
      </c>
      <c r="H58" s="3">
        <f t="shared" si="3"/>
        <v>200</v>
      </c>
      <c r="I58" s="3">
        <f>SUM(H58:H59)</f>
        <v>300</v>
      </c>
      <c r="J58" s="3">
        <f t="shared" si="4"/>
        <v>120</v>
      </c>
      <c r="K58" s="3">
        <f t="shared" si="5"/>
        <v>1</v>
      </c>
      <c r="X58" s="3">
        <f>(E58+F58)*D58</f>
        <v>200</v>
      </c>
      <c r="Y58" s="48">
        <f t="shared" si="6"/>
        <v>0</v>
      </c>
      <c r="Z58" s="3" t="s">
        <v>70</v>
      </c>
      <c r="AA58" s="3" t="s">
        <v>69</v>
      </c>
    </row>
    <row r="59" spans="1:30" ht="24" customHeight="1" thickBot="1" x14ac:dyDescent="0.3">
      <c r="A59" s="58"/>
      <c r="B59" s="6" t="s">
        <v>64</v>
      </c>
      <c r="C59" s="6">
        <v>1</v>
      </c>
      <c r="D59" s="6">
        <f t="shared" si="0"/>
        <v>100</v>
      </c>
      <c r="E59" s="6">
        <f t="shared" si="1"/>
        <v>0</v>
      </c>
      <c r="F59" s="6">
        <f t="shared" si="2"/>
        <v>1</v>
      </c>
      <c r="G59" s="7">
        <v>1</v>
      </c>
      <c r="H59" s="3">
        <f t="shared" si="3"/>
        <v>100</v>
      </c>
      <c r="J59" s="3">
        <f t="shared" si="4"/>
        <v>0</v>
      </c>
      <c r="K59" s="3">
        <f t="shared" si="5"/>
        <v>0</v>
      </c>
      <c r="X59" s="3">
        <f t="shared" si="8"/>
        <v>100</v>
      </c>
      <c r="Y59" s="48">
        <f t="shared" si="6"/>
        <v>0</v>
      </c>
      <c r="Z59" s="3">
        <f>SUM(X40:X59)-AA59</f>
        <v>2900</v>
      </c>
      <c r="AA59" s="3">
        <f>SUM(Y40:Y59)</f>
        <v>1800</v>
      </c>
      <c r="AB59" s="3">
        <f>Z59*0.4</f>
        <v>1160</v>
      </c>
      <c r="AC59" s="3">
        <f>AA59*0.2</f>
        <v>360</v>
      </c>
      <c r="AD59" s="3">
        <f>SUM(AB59:AC59)</f>
        <v>1520</v>
      </c>
    </row>
    <row r="60" spans="1:30" ht="24" customHeight="1" thickBot="1" x14ac:dyDescent="0.3">
      <c r="A60" s="32" t="s">
        <v>51</v>
      </c>
      <c r="B60" s="29" t="s">
        <v>65</v>
      </c>
      <c r="C60" s="29">
        <v>4</v>
      </c>
      <c r="D60" s="29">
        <f t="shared" si="0"/>
        <v>100</v>
      </c>
      <c r="E60" s="29">
        <f t="shared" si="1"/>
        <v>0</v>
      </c>
      <c r="F60" s="29">
        <f t="shared" si="2"/>
        <v>16</v>
      </c>
      <c r="G60" s="30">
        <v>4</v>
      </c>
      <c r="H60" s="3">
        <f t="shared" ref="H60" si="13">(F60*100 + E60*1000)</f>
        <v>1600</v>
      </c>
      <c r="I60" s="3">
        <f>H60</f>
        <v>1600</v>
      </c>
      <c r="J60" s="3">
        <f t="shared" ref="J60" si="14">ROUNDUP(I60*0.4,0)</f>
        <v>640</v>
      </c>
      <c r="K60" s="3">
        <f t="shared" ref="K60" si="15">ROUNDUP(J60/1000,0)</f>
        <v>1</v>
      </c>
      <c r="X60" s="3">
        <f t="shared" si="8"/>
        <v>1600</v>
      </c>
      <c r="Y60" s="3">
        <f t="shared" si="6"/>
        <v>1600</v>
      </c>
    </row>
    <row r="61" spans="1:30" ht="24" customHeight="1" x14ac:dyDescent="0.25">
      <c r="C61" s="3">
        <f>SUM(C2:C60)</f>
        <v>220</v>
      </c>
      <c r="D61" s="3">
        <f t="shared" ref="D61:G61" si="16">SUM(D2:D60)</f>
        <v>7700</v>
      </c>
      <c r="E61" s="3">
        <f t="shared" si="16"/>
        <v>9</v>
      </c>
      <c r="F61" s="3">
        <f t="shared" si="16"/>
        <v>524</v>
      </c>
      <c r="G61" s="3">
        <f t="shared" si="16"/>
        <v>134</v>
      </c>
      <c r="X61" s="3">
        <f t="shared" ref="X61" si="17">SUM(X2:X60)</f>
        <v>61400</v>
      </c>
    </row>
    <row r="62" spans="1:30" ht="24" customHeight="1" x14ac:dyDescent="0.25">
      <c r="D62" s="31"/>
      <c r="E62" s="31">
        <f>SUM(E2:E60)*1000</f>
        <v>9000</v>
      </c>
      <c r="F62" s="31">
        <f>SUM(F2:F60)*100</f>
        <v>52400</v>
      </c>
      <c r="G62" s="31">
        <f>(F62+E62)/1000</f>
        <v>61.4</v>
      </c>
      <c r="J62" s="31">
        <f>SUM(J2:J60)</f>
        <v>23760</v>
      </c>
      <c r="K62" s="31">
        <f>SUM(K2:K60)</f>
        <v>49</v>
      </c>
    </row>
    <row r="63" spans="1:30" ht="24" customHeight="1" x14ac:dyDescent="0.25">
      <c r="D63" s="31"/>
      <c r="E63" s="31"/>
      <c r="F63" s="31"/>
      <c r="G63" s="31"/>
      <c r="J63" s="3">
        <f>ROUNDUP(J62/1000,0)</f>
        <v>24</v>
      </c>
    </row>
    <row r="64" spans="1:30" ht="24" customHeight="1" x14ac:dyDescent="0.25">
      <c r="D64" s="31"/>
      <c r="E64" s="31"/>
      <c r="F64" s="31"/>
      <c r="G64" s="31"/>
    </row>
    <row r="65" spans="1:42" ht="24" customHeight="1" x14ac:dyDescent="0.25">
      <c r="D65" s="31"/>
      <c r="E65" s="31"/>
      <c r="F65" s="31"/>
      <c r="G65" s="31"/>
    </row>
    <row r="66" spans="1:42" ht="24" customHeight="1" x14ac:dyDescent="0.25">
      <c r="D66" s="31"/>
      <c r="E66" s="31"/>
      <c r="F66" s="31"/>
      <c r="G66" s="31"/>
    </row>
    <row r="67" spans="1:42" ht="24" customHeight="1" x14ac:dyDescent="0.25">
      <c r="D67" s="31"/>
      <c r="E67" s="31"/>
      <c r="F67" s="31"/>
      <c r="G67" s="31"/>
    </row>
    <row r="68" spans="1:42" ht="24" customHeight="1" thickBot="1" x14ac:dyDescent="0.3">
      <c r="D68" s="31"/>
      <c r="E68" s="31"/>
      <c r="F68" s="31"/>
      <c r="G68" s="31"/>
    </row>
    <row r="69" spans="1:42" ht="24" customHeight="1" x14ac:dyDescent="0.25">
      <c r="A69" s="40"/>
      <c r="B69" s="41"/>
      <c r="C69" s="41"/>
      <c r="D69" s="41"/>
      <c r="E69" s="41"/>
      <c r="F69" s="41"/>
      <c r="G69" s="42"/>
    </row>
    <row r="70" spans="1:42" ht="24" customHeight="1" thickBot="1" x14ac:dyDescent="0.3">
      <c r="A70" s="43"/>
      <c r="B70" s="44"/>
      <c r="C70" s="44"/>
      <c r="D70" s="44"/>
      <c r="E70" s="44"/>
      <c r="F70" s="44"/>
      <c r="G70" s="45"/>
      <c r="AI70" s="10" t="s">
        <v>74</v>
      </c>
      <c r="AJ70" s="10" t="s">
        <v>76</v>
      </c>
      <c r="AK70" s="10" t="s">
        <v>75</v>
      </c>
      <c r="AL70" s="37" t="s">
        <v>77</v>
      </c>
      <c r="AM70" s="10" t="s">
        <v>68</v>
      </c>
      <c r="AN70" s="10" t="s">
        <v>75</v>
      </c>
      <c r="AO70" s="37" t="s">
        <v>77</v>
      </c>
      <c r="AP70" s="10" t="s">
        <v>78</v>
      </c>
    </row>
    <row r="71" spans="1:42" ht="24" customHeight="1" thickBot="1" x14ac:dyDescent="0.3">
      <c r="A71" s="38" t="s">
        <v>1</v>
      </c>
      <c r="B71" s="39" t="s">
        <v>2</v>
      </c>
      <c r="C71" s="13" t="s">
        <v>3</v>
      </c>
      <c r="D71" s="13" t="s">
        <v>4</v>
      </c>
      <c r="E71" s="13" t="s">
        <v>5</v>
      </c>
      <c r="F71" s="13" t="s">
        <v>6</v>
      </c>
      <c r="G71" s="14" t="s">
        <v>16</v>
      </c>
      <c r="AI71" s="10">
        <v>1</v>
      </c>
      <c r="AJ71" s="10">
        <f>Z78</f>
        <v>1200</v>
      </c>
      <c r="AK71" s="10">
        <v>0.4</v>
      </c>
      <c r="AL71" s="10">
        <f>AJ71*AK71</f>
        <v>480</v>
      </c>
      <c r="AM71" s="10">
        <f>AA78</f>
        <v>700</v>
      </c>
      <c r="AN71" s="10">
        <v>0.2</v>
      </c>
      <c r="AO71" s="10">
        <f t="shared" ref="AO71" si="18">AM71*AN71</f>
        <v>140</v>
      </c>
      <c r="AP71" s="10">
        <f>AO71+AL71</f>
        <v>620</v>
      </c>
    </row>
    <row r="72" spans="1:42" ht="24" customHeight="1" thickBot="1" x14ac:dyDescent="0.3">
      <c r="A72" s="18" t="s">
        <v>52</v>
      </c>
      <c r="B72" s="3" t="s">
        <v>14</v>
      </c>
      <c r="C72" s="19">
        <v>1</v>
      </c>
      <c r="D72" s="4">
        <f t="shared" ref="D72" si="19">IF(B72="Тип 1.2",1000,100)</f>
        <v>100</v>
      </c>
      <c r="E72" s="4">
        <f t="shared" ref="E72" si="20">IF(B72="Тип 1.2",C72*G72,0)</f>
        <v>0</v>
      </c>
      <c r="F72" s="4">
        <f t="shared" ref="F72" si="21">IF(B72="Тип 1.2",C72*0,C72*G72)</f>
        <v>1</v>
      </c>
      <c r="G72" s="20">
        <v>1</v>
      </c>
      <c r="H72" s="3">
        <f t="shared" ref="H72:H78" si="22">(F72*100 + E72*1000)</f>
        <v>100</v>
      </c>
      <c r="I72" s="3">
        <f>H72</f>
        <v>100</v>
      </c>
      <c r="J72" s="3">
        <f t="shared" ref="J72:J77" si="23">ROUNDUP(I72*0.4,0)</f>
        <v>40</v>
      </c>
      <c r="K72" s="3">
        <f t="shared" ref="K72:K77" si="24">ROUNDUP(J72/1000,0)</f>
        <v>1</v>
      </c>
      <c r="X72" s="3">
        <f t="shared" ref="X72:X78" si="25">(E72+F72)*D72</f>
        <v>100</v>
      </c>
      <c r="Y72" s="48">
        <f t="shared" ref="Y72:Y78" si="26">IF(B72="Тип 6",X72,0)</f>
        <v>0</v>
      </c>
      <c r="AI72" s="10" t="s">
        <v>78</v>
      </c>
      <c r="AJ72" s="10">
        <f>AJ71</f>
        <v>1200</v>
      </c>
      <c r="AK72" s="10" t="s">
        <v>79</v>
      </c>
      <c r="AL72" s="10">
        <f>AL71</f>
        <v>480</v>
      </c>
      <c r="AM72" s="10">
        <f>AM71</f>
        <v>700</v>
      </c>
      <c r="AN72" s="10" t="s">
        <v>79</v>
      </c>
      <c r="AO72" s="10">
        <f>AO71</f>
        <v>140</v>
      </c>
      <c r="AP72" s="10">
        <f>AO72+AL72</f>
        <v>620</v>
      </c>
    </row>
    <row r="73" spans="1:42" ht="24" customHeight="1" thickBot="1" x14ac:dyDescent="0.3">
      <c r="A73" s="55" t="s">
        <v>53</v>
      </c>
      <c r="B73" s="3" t="s">
        <v>61</v>
      </c>
      <c r="C73" s="19">
        <v>6</v>
      </c>
      <c r="D73" s="4">
        <f t="shared" ref="D73:D78" si="27">IF(B73="Тип 1.2",1000,100)</f>
        <v>100</v>
      </c>
      <c r="E73" s="4">
        <f t="shared" ref="E73:E78" si="28">IF(B73="Тип 1.2",C73*G73,0)</f>
        <v>0</v>
      </c>
      <c r="F73" s="4">
        <f t="shared" ref="F73:F78" si="29">IF(B73="Тип 1.2",C73*0,C73*G73)</f>
        <v>6</v>
      </c>
      <c r="G73" s="5">
        <v>1</v>
      </c>
      <c r="H73" s="3">
        <f t="shared" si="22"/>
        <v>600</v>
      </c>
      <c r="I73" s="3">
        <f>SUM(H73:H74)</f>
        <v>800</v>
      </c>
      <c r="J73" s="3">
        <f t="shared" si="23"/>
        <v>320</v>
      </c>
      <c r="K73" s="3">
        <f t="shared" si="24"/>
        <v>1</v>
      </c>
      <c r="X73" s="3">
        <f t="shared" si="25"/>
        <v>600</v>
      </c>
      <c r="Y73" s="48">
        <f t="shared" si="26"/>
        <v>0</v>
      </c>
      <c r="AI73" s="10"/>
      <c r="AJ73" s="10"/>
      <c r="AK73" s="10"/>
      <c r="AL73" s="10"/>
      <c r="AM73" s="10"/>
      <c r="AN73" s="10"/>
      <c r="AO73" s="10"/>
      <c r="AP73" s="10"/>
    </row>
    <row r="74" spans="1:42" ht="24" customHeight="1" thickBot="1" x14ac:dyDescent="0.3">
      <c r="A74" s="56"/>
      <c r="B74" s="3" t="s">
        <v>64</v>
      </c>
      <c r="C74" s="19">
        <v>2</v>
      </c>
      <c r="D74" s="4">
        <f t="shared" si="27"/>
        <v>100</v>
      </c>
      <c r="E74" s="4">
        <f t="shared" si="28"/>
        <v>0</v>
      </c>
      <c r="F74" s="4">
        <f t="shared" si="29"/>
        <v>2</v>
      </c>
      <c r="G74" s="7">
        <v>1</v>
      </c>
      <c r="H74" s="3">
        <f t="shared" si="22"/>
        <v>200</v>
      </c>
      <c r="J74" s="3">
        <f t="shared" si="23"/>
        <v>0</v>
      </c>
      <c r="K74" s="3">
        <f t="shared" si="24"/>
        <v>0</v>
      </c>
      <c r="X74" s="3">
        <f t="shared" si="25"/>
        <v>200</v>
      </c>
      <c r="Y74" s="48">
        <f t="shared" si="26"/>
        <v>0</v>
      </c>
      <c r="AI74" s="10"/>
      <c r="AJ74" s="10"/>
      <c r="AK74" s="10"/>
      <c r="AL74" s="10"/>
      <c r="AM74" s="10"/>
      <c r="AN74" s="10"/>
      <c r="AO74" s="10"/>
      <c r="AP74" s="10"/>
    </row>
    <row r="75" spans="1:42" ht="24" customHeight="1" thickBot="1" x14ac:dyDescent="0.3">
      <c r="A75" s="18" t="s">
        <v>54</v>
      </c>
      <c r="B75" s="3" t="s">
        <v>14</v>
      </c>
      <c r="C75" s="19">
        <v>1</v>
      </c>
      <c r="D75" s="4">
        <f t="shared" si="27"/>
        <v>100</v>
      </c>
      <c r="E75" s="4">
        <f t="shared" si="28"/>
        <v>0</v>
      </c>
      <c r="F75" s="4">
        <f t="shared" si="29"/>
        <v>1</v>
      </c>
      <c r="G75" s="20">
        <v>1</v>
      </c>
      <c r="H75" s="3">
        <f t="shared" si="22"/>
        <v>100</v>
      </c>
      <c r="I75" s="3">
        <f t="shared" ref="I75:I77" si="30">H75</f>
        <v>100</v>
      </c>
      <c r="J75" s="3">
        <f t="shared" si="23"/>
        <v>40</v>
      </c>
      <c r="K75" s="3">
        <f t="shared" si="24"/>
        <v>1</v>
      </c>
      <c r="X75" s="3">
        <f t="shared" si="25"/>
        <v>100</v>
      </c>
      <c r="Y75" s="48">
        <f t="shared" si="26"/>
        <v>0</v>
      </c>
      <c r="AI75" s="10"/>
      <c r="AJ75" s="10"/>
      <c r="AK75" s="10"/>
      <c r="AL75" s="10"/>
      <c r="AM75" s="10"/>
      <c r="AN75" s="10"/>
      <c r="AO75" s="10"/>
      <c r="AP75" s="10"/>
    </row>
    <row r="76" spans="1:42" ht="24" customHeight="1" thickBot="1" x14ac:dyDescent="0.3">
      <c r="A76" s="18" t="s">
        <v>55</v>
      </c>
      <c r="B76" s="3" t="s">
        <v>14</v>
      </c>
      <c r="C76" s="19">
        <v>1</v>
      </c>
      <c r="D76" s="4">
        <f t="shared" si="27"/>
        <v>100</v>
      </c>
      <c r="E76" s="4">
        <f t="shared" si="28"/>
        <v>0</v>
      </c>
      <c r="F76" s="4">
        <f t="shared" si="29"/>
        <v>1</v>
      </c>
      <c r="G76" s="20">
        <v>1</v>
      </c>
      <c r="H76" s="3">
        <f t="shared" si="22"/>
        <v>100</v>
      </c>
      <c r="I76" s="3">
        <f t="shared" si="30"/>
        <v>100</v>
      </c>
      <c r="J76" s="3">
        <f t="shared" si="23"/>
        <v>40</v>
      </c>
      <c r="K76" s="3">
        <f t="shared" si="24"/>
        <v>1</v>
      </c>
      <c r="X76" s="3">
        <f t="shared" si="25"/>
        <v>100</v>
      </c>
      <c r="Y76" s="48">
        <f t="shared" si="26"/>
        <v>0</v>
      </c>
      <c r="Z76" s="3" t="s">
        <v>72</v>
      </c>
    </row>
    <row r="77" spans="1:42" ht="24" customHeight="1" thickBot="1" x14ac:dyDescent="0.3">
      <c r="A77" s="32" t="s">
        <v>56</v>
      </c>
      <c r="B77" s="3" t="s">
        <v>14</v>
      </c>
      <c r="C77" s="19">
        <v>1</v>
      </c>
      <c r="D77" s="4">
        <f t="shared" si="27"/>
        <v>100</v>
      </c>
      <c r="E77" s="4">
        <f t="shared" si="28"/>
        <v>0</v>
      </c>
      <c r="F77" s="4">
        <f t="shared" si="29"/>
        <v>1</v>
      </c>
      <c r="G77" s="30">
        <v>1</v>
      </c>
      <c r="H77" s="3">
        <f t="shared" si="22"/>
        <v>100</v>
      </c>
      <c r="I77" s="3">
        <f t="shared" si="30"/>
        <v>100</v>
      </c>
      <c r="J77" s="3">
        <f t="shared" si="23"/>
        <v>40</v>
      </c>
      <c r="K77" s="3">
        <f t="shared" si="24"/>
        <v>1</v>
      </c>
      <c r="X77" s="3">
        <f t="shared" si="25"/>
        <v>100</v>
      </c>
      <c r="Y77" s="48">
        <f t="shared" si="26"/>
        <v>0</v>
      </c>
      <c r="Z77" s="3" t="s">
        <v>70</v>
      </c>
      <c r="AA77" s="3" t="s">
        <v>69</v>
      </c>
    </row>
    <row r="78" spans="1:42" ht="24" customHeight="1" thickBot="1" x14ac:dyDescent="0.3">
      <c r="A78" s="3" t="s">
        <v>68</v>
      </c>
      <c r="B78" s="3" t="s">
        <v>65</v>
      </c>
      <c r="C78" s="19">
        <v>7</v>
      </c>
      <c r="D78" s="4">
        <f t="shared" si="27"/>
        <v>100</v>
      </c>
      <c r="E78" s="4">
        <f t="shared" si="28"/>
        <v>0</v>
      </c>
      <c r="F78" s="4">
        <f t="shared" si="29"/>
        <v>7</v>
      </c>
      <c r="G78" s="31">
        <v>1</v>
      </c>
      <c r="H78" s="3">
        <f t="shared" si="22"/>
        <v>700</v>
      </c>
      <c r="I78" s="3">
        <f t="shared" ref="I78" si="31">H78</f>
        <v>700</v>
      </c>
      <c r="J78" s="3">
        <f t="shared" ref="J78" si="32">ROUNDUP(I78*0.4,0)</f>
        <v>280</v>
      </c>
      <c r="K78" s="3">
        <f t="shared" ref="K78" si="33">ROUNDUP(J78/1000,0)</f>
        <v>1</v>
      </c>
      <c r="X78" s="3">
        <f t="shared" si="25"/>
        <v>700</v>
      </c>
      <c r="Y78" s="48">
        <f t="shared" si="26"/>
        <v>700</v>
      </c>
      <c r="Z78" s="3">
        <f>SUM(X72:X78)-AA78</f>
        <v>1200</v>
      </c>
      <c r="AA78" s="3">
        <f>SUM(Y72:Y78)</f>
        <v>700</v>
      </c>
    </row>
    <row r="79" spans="1:42" ht="24" customHeight="1" x14ac:dyDescent="0.25">
      <c r="C79" s="3">
        <f>SUM(C72:C78)</f>
        <v>19</v>
      </c>
      <c r="D79" s="3">
        <f>SUM(D72:D78)</f>
        <v>700</v>
      </c>
      <c r="E79" s="3">
        <f>SUM(E72:E78)</f>
        <v>0</v>
      </c>
      <c r="F79" s="3">
        <f>SUM(F72:F78)</f>
        <v>19</v>
      </c>
      <c r="G79" s="31"/>
      <c r="J79" s="31">
        <f>SUM(J72:J77)</f>
        <v>480</v>
      </c>
      <c r="K79" s="31">
        <f>SUM(K72:K77)</f>
        <v>5</v>
      </c>
      <c r="X79" s="3">
        <f>SUM(X72:X78)</f>
        <v>1900</v>
      </c>
    </row>
    <row r="80" spans="1:42" ht="24" customHeight="1" x14ac:dyDescent="0.25">
      <c r="D80" s="31"/>
      <c r="E80" s="31"/>
      <c r="F80" s="31"/>
      <c r="G80" s="31"/>
      <c r="J80" s="3">
        <f>ROUNDUP(J79/1000,0)</f>
        <v>1</v>
      </c>
    </row>
    <row r="81" spans="4:7" ht="24" customHeight="1" x14ac:dyDescent="0.25">
      <c r="D81" s="31"/>
      <c r="E81" s="31"/>
      <c r="F81" s="31"/>
      <c r="G81" s="31"/>
    </row>
    <row r="82" spans="4:7" ht="24" customHeight="1" x14ac:dyDescent="0.25">
      <c r="D82" s="31"/>
      <c r="E82" s="31"/>
      <c r="F82" s="31"/>
      <c r="G82" s="31"/>
    </row>
    <row r="83" spans="4:7" ht="24" customHeight="1" x14ac:dyDescent="0.25">
      <c r="D83" s="31"/>
      <c r="E83" s="31"/>
      <c r="F83" s="31"/>
      <c r="G83" s="31"/>
    </row>
    <row r="84" spans="4:7" ht="24" customHeight="1" x14ac:dyDescent="0.25">
      <c r="D84" s="31"/>
      <c r="E84" s="31"/>
      <c r="F84" s="31"/>
      <c r="G84" s="31"/>
    </row>
  </sheetData>
  <mergeCells count="24">
    <mergeCell ref="A33:A34"/>
    <mergeCell ref="A35:A36"/>
    <mergeCell ref="A37:A39"/>
    <mergeCell ref="A73:A74"/>
    <mergeCell ref="A44:A45"/>
    <mergeCell ref="A46:A47"/>
    <mergeCell ref="A52:A53"/>
    <mergeCell ref="A58:A59"/>
    <mergeCell ref="A12:A13"/>
    <mergeCell ref="A42:A43"/>
    <mergeCell ref="A2:A3"/>
    <mergeCell ref="A4:A5"/>
    <mergeCell ref="A6:A7"/>
    <mergeCell ref="A8:A9"/>
    <mergeCell ref="A10:A11"/>
    <mergeCell ref="A40:A41"/>
    <mergeCell ref="A16:A17"/>
    <mergeCell ref="A18:A19"/>
    <mergeCell ref="A20:A21"/>
    <mergeCell ref="A23:A24"/>
    <mergeCell ref="A25:A26"/>
    <mergeCell ref="A27:A28"/>
    <mergeCell ref="A29:A30"/>
    <mergeCell ref="A31:A32"/>
  </mergeCells>
  <conditionalFormatting sqref="H2 H5:H6 H11:H21 H30:H31 H39 H43:H46 H49:H77">
    <cfRule type="expression" dxfId="35" priority="9">
      <formula>IF(I2=SUM(H2),1,0)</formula>
    </cfRule>
    <cfRule type="expression" dxfId="34" priority="10">
      <formula>IF(I2=SUM(H3+H2),1,0)</formula>
    </cfRule>
    <cfRule type="expression" dxfId="33" priority="11">
      <formula>IF(I2=SUM(H3+H2+H4),1,0)</formula>
    </cfRule>
    <cfRule type="expression" dxfId="32" priority="12">
      <formula>1</formula>
    </cfRule>
  </conditionalFormatting>
  <conditionalFormatting sqref="H10">
    <cfRule type="expression" dxfId="31" priority="34">
      <formula>IF(I10=SUM(H10),1,0)</formula>
    </cfRule>
    <cfRule type="expression" dxfId="30" priority="35">
      <formula>IF(I10=SUM(#REF!+H10),1,0)</formula>
    </cfRule>
    <cfRule type="expression" dxfId="29" priority="36">
      <formula>IF(I10=SUM(#REF!+H10+H12),1,0)</formula>
    </cfRule>
    <cfRule type="expression" dxfId="28" priority="37">
      <formula>1</formula>
    </cfRule>
  </conditionalFormatting>
  <conditionalFormatting sqref="H9">
    <cfRule type="expression" dxfId="27" priority="42">
      <formula>IF(I9=SUM(H9),1,0)</formula>
    </cfRule>
    <cfRule type="expression" dxfId="26" priority="43">
      <formula>IF(I9=SUM(H10+H9),1,0)</formula>
    </cfRule>
    <cfRule type="expression" dxfId="25" priority="44">
      <formula>IF(I9=SUM(H10+H9+#REF!),1,0)</formula>
    </cfRule>
    <cfRule type="expression" dxfId="24" priority="45">
      <formula>1</formula>
    </cfRule>
  </conditionalFormatting>
  <conditionalFormatting sqref="H4 H8 H23 H25 H27 H29 H33 H35 H48">
    <cfRule type="expression" dxfId="23" priority="54">
      <formula>IF(I4=SUM(H4),1,0)</formula>
    </cfRule>
    <cfRule type="expression" dxfId="22" priority="55">
      <formula>IF(I4=SUM(#REF!+H4),1,0)</formula>
    </cfRule>
    <cfRule type="expression" dxfId="21" priority="56">
      <formula>IF(I4=SUM(#REF!+H4+H5),1,0)</formula>
    </cfRule>
    <cfRule type="expression" dxfId="20" priority="57">
      <formula>1</formula>
    </cfRule>
  </conditionalFormatting>
  <conditionalFormatting sqref="H3 H7 H22 H24 H26 H28 H32 H34 H47">
    <cfRule type="expression" dxfId="19" priority="58">
      <formula>IF(I3=SUM(H3),1,0)</formula>
    </cfRule>
    <cfRule type="expression" dxfId="18" priority="59">
      <formula>IF(I3=SUM(H4+H3),1,0)</formula>
    </cfRule>
    <cfRule type="expression" dxfId="17" priority="60">
      <formula>IF(I3=SUM(H4+H3+#REF!),1,0)</formula>
    </cfRule>
    <cfRule type="expression" dxfId="16" priority="61">
      <formula>1</formula>
    </cfRule>
  </conditionalFormatting>
  <conditionalFormatting sqref="H36 H40">
    <cfRule type="expression" dxfId="15" priority="62">
      <formula>IF(I36=SUM(H36),1,0)</formula>
    </cfRule>
    <cfRule type="expression" dxfId="14" priority="63">
      <formula>IF(I36=SUM(H37+H36),1,0)</formula>
    </cfRule>
    <cfRule type="expression" dxfId="13" priority="64">
      <formula>IF(I36=SUM(H37+H36+H39),1,0)</formula>
    </cfRule>
    <cfRule type="expression" dxfId="12" priority="65">
      <formula>1</formula>
    </cfRule>
  </conditionalFormatting>
  <conditionalFormatting sqref="H37:H38 H41:H42">
    <cfRule type="expression" dxfId="11" priority="70">
      <formula>IF(I37=SUM(H37),1,0)</formula>
    </cfRule>
    <cfRule type="expression" dxfId="10" priority="71">
      <formula>IF(I37=SUM(H39+H37),1,0)</formula>
    </cfRule>
    <cfRule type="expression" dxfId="9" priority="72">
      <formula>IF(I37=SUM(H39+H37+H40),1,0)</formula>
    </cfRule>
    <cfRule type="expression" dxfId="8" priority="73">
      <formula>1</formula>
    </cfRule>
  </conditionalFormatting>
  <conditionalFormatting sqref="H78">
    <cfRule type="expression" dxfId="7" priority="1">
      <formula>IF(I78=SUM(H78),1,0)</formula>
    </cfRule>
    <cfRule type="expression" dxfId="6" priority="2">
      <formula>IF(I78=SUM(H79+H78),1,0)</formula>
    </cfRule>
    <cfRule type="expression" dxfId="5" priority="3">
      <formula>IF(I78=SUM(H79+H78+H80),1,0)</formula>
    </cfRule>
    <cfRule type="expression" dxfId="4" priority="4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4452-000D-414B-9C9D-EA59B18F5C61}">
  <dimension ref="A1:T91"/>
  <sheetViews>
    <sheetView topLeftCell="A12" zoomScale="85" zoomScaleNormal="85" workbookViewId="0">
      <selection activeCell="P90" sqref="P90"/>
    </sheetView>
  </sheetViews>
  <sheetFormatPr defaultColWidth="7.5703125" defaultRowHeight="24" customHeight="1" x14ac:dyDescent="0.25"/>
  <cols>
    <col min="1" max="1" width="28.7109375" style="3" customWidth="1"/>
    <col min="2" max="2" width="15.7109375" style="3" hidden="1" customWidth="1"/>
    <col min="3" max="3" width="13" style="3" hidden="1" customWidth="1"/>
    <col min="4" max="4" width="18" style="3" hidden="1" customWidth="1"/>
    <col min="5" max="5" width="15.5703125" style="3" hidden="1" customWidth="1"/>
    <col min="6" max="6" width="15" style="3" hidden="1" customWidth="1"/>
    <col min="7" max="7" width="27.28515625" style="3" hidden="1" customWidth="1"/>
    <col min="8" max="8" width="17.28515625" style="3" hidden="1" customWidth="1"/>
    <col min="9" max="9" width="15.5703125" style="3" customWidth="1"/>
    <col min="10" max="10" width="10.42578125" style="3" customWidth="1"/>
    <col min="11" max="11" width="6.42578125" style="3" customWidth="1"/>
    <col min="12" max="16384" width="7.5703125" style="3"/>
  </cols>
  <sheetData>
    <row r="1" spans="1:20" ht="132.75" customHeight="1" thickBot="1" x14ac:dyDescent="0.3">
      <c r="A1" s="12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4" t="s">
        <v>16</v>
      </c>
      <c r="H1" s="1" t="s">
        <v>57</v>
      </c>
      <c r="P1" s="2" t="s">
        <v>11</v>
      </c>
      <c r="Q1" s="2" t="s">
        <v>18</v>
      </c>
      <c r="R1" s="2" t="s">
        <v>7</v>
      </c>
      <c r="S1" s="2" t="s">
        <v>8</v>
      </c>
      <c r="T1" s="3" t="s">
        <v>19</v>
      </c>
    </row>
    <row r="2" spans="1:20" ht="52.5" customHeight="1" x14ac:dyDescent="0.25">
      <c r="A2" s="50" t="s">
        <v>0</v>
      </c>
      <c r="B2" s="4" t="s">
        <v>9</v>
      </c>
      <c r="C2" s="4">
        <v>12</v>
      </c>
      <c r="D2" s="4">
        <f t="shared" ref="D2" si="0">IF(B2="Тип 1.2",1000,100)</f>
        <v>1000</v>
      </c>
      <c r="E2" s="4">
        <f>IF(B2="Тип 1.2",C2*G2,0)</f>
        <v>12</v>
      </c>
      <c r="F2" s="33">
        <f>IF(B2="Тип 1.2",C2*0,C2*G2)</f>
        <v>0</v>
      </c>
      <c r="G2" s="35">
        <v>1</v>
      </c>
      <c r="H2" s="3">
        <f t="shared" ref="H2:H66" si="1">(F2*100 + E2*1000)</f>
        <v>12000</v>
      </c>
      <c r="I2" s="3">
        <f>SUM(H2:H3)</f>
        <v>12300</v>
      </c>
      <c r="J2" s="3">
        <f>ROUNDUP(I2*0.4,0)</f>
        <v>4920</v>
      </c>
      <c r="K2" s="3">
        <f>ROUNDUP(J2/1000,0)</f>
        <v>5</v>
      </c>
    </row>
    <row r="3" spans="1:20" ht="51" customHeight="1" thickBot="1" x14ac:dyDescent="0.3">
      <c r="A3" s="51"/>
      <c r="B3" s="6" t="s">
        <v>14</v>
      </c>
      <c r="C3" s="6">
        <v>3</v>
      </c>
      <c r="D3" s="6">
        <f>IF(B3="Тип 1.2",1000,100)</f>
        <v>100</v>
      </c>
      <c r="E3" s="6">
        <f t="shared" ref="E3:E9" si="2">IF(B3="Тип 1.2",C3*G3,0)</f>
        <v>0</v>
      </c>
      <c r="F3" s="34">
        <f>IF(B3="Тип 1.2",C3*0,C3*G3)</f>
        <v>3</v>
      </c>
      <c r="G3" s="36">
        <v>1</v>
      </c>
      <c r="H3" s="3">
        <f t="shared" si="1"/>
        <v>300</v>
      </c>
      <c r="J3" s="3">
        <f t="shared" ref="J3:J66" si="3">ROUNDUP(I3*0.4,0)</f>
        <v>0</v>
      </c>
      <c r="K3" s="3">
        <f t="shared" ref="K3:K66" si="4">ROUNDUP(J3/1000,0)</f>
        <v>0</v>
      </c>
    </row>
    <row r="4" spans="1:20" ht="24" customHeight="1" x14ac:dyDescent="0.25">
      <c r="A4" s="50" t="s">
        <v>10</v>
      </c>
      <c r="B4" s="4" t="s">
        <v>9</v>
      </c>
      <c r="C4" s="4">
        <v>1</v>
      </c>
      <c r="D4" s="4">
        <f>IF(B4="Тип 1.2",1000,100)</f>
        <v>1000</v>
      </c>
      <c r="E4" s="4">
        <f t="shared" si="2"/>
        <v>1</v>
      </c>
      <c r="F4" s="4">
        <f t="shared" ref="F4:F44" si="5">IF(B4="Тип 1.2",C4*0,C4*G4)</f>
        <v>0</v>
      </c>
      <c r="G4" s="5">
        <v>1</v>
      </c>
      <c r="H4" s="3">
        <f t="shared" si="1"/>
        <v>1000</v>
      </c>
      <c r="I4" s="3">
        <f>SUM(H4:H6)</f>
        <v>1200</v>
      </c>
      <c r="J4" s="3">
        <f t="shared" si="3"/>
        <v>480</v>
      </c>
      <c r="K4" s="3">
        <f t="shared" si="4"/>
        <v>1</v>
      </c>
    </row>
    <row r="5" spans="1:20" ht="24" customHeight="1" x14ac:dyDescent="0.25">
      <c r="A5" s="54"/>
      <c r="B5" s="8" t="s">
        <v>12</v>
      </c>
      <c r="C5" s="8">
        <v>1</v>
      </c>
      <c r="D5" s="8">
        <f t="shared" ref="D5:D6" si="6">IF(B5="Тип 1.2",1000,100)</f>
        <v>100</v>
      </c>
      <c r="E5" s="8">
        <f t="shared" si="2"/>
        <v>0</v>
      </c>
      <c r="F5" s="8">
        <f t="shared" si="5"/>
        <v>1</v>
      </c>
      <c r="G5" s="9">
        <v>1</v>
      </c>
      <c r="H5" s="3">
        <f t="shared" si="1"/>
        <v>100</v>
      </c>
      <c r="J5" s="3">
        <f t="shared" si="3"/>
        <v>0</v>
      </c>
      <c r="K5" s="3">
        <f t="shared" si="4"/>
        <v>0</v>
      </c>
    </row>
    <row r="6" spans="1:20" ht="24" customHeight="1" thickBot="1" x14ac:dyDescent="0.3">
      <c r="A6" s="51"/>
      <c r="B6" s="6" t="s">
        <v>14</v>
      </c>
      <c r="C6" s="6">
        <v>1</v>
      </c>
      <c r="D6" s="6">
        <f t="shared" si="6"/>
        <v>100</v>
      </c>
      <c r="E6" s="6">
        <f t="shared" si="2"/>
        <v>0</v>
      </c>
      <c r="F6" s="6">
        <f t="shared" si="5"/>
        <v>1</v>
      </c>
      <c r="G6" s="7">
        <v>1</v>
      </c>
      <c r="H6" s="3">
        <f t="shared" si="1"/>
        <v>100</v>
      </c>
      <c r="J6" s="3">
        <f t="shared" si="3"/>
        <v>0</v>
      </c>
      <c r="K6" s="3">
        <f t="shared" si="4"/>
        <v>0</v>
      </c>
    </row>
    <row r="7" spans="1:20" ht="24" customHeight="1" x14ac:dyDescent="0.25">
      <c r="A7" s="55" t="s">
        <v>13</v>
      </c>
      <c r="B7" s="4" t="s">
        <v>9</v>
      </c>
      <c r="C7" s="4">
        <v>1</v>
      </c>
      <c r="D7" s="4">
        <f>IF(B7="Тип 1.2",1000,100)</f>
        <v>1000</v>
      </c>
      <c r="E7" s="4">
        <f t="shared" si="2"/>
        <v>1</v>
      </c>
      <c r="F7" s="4">
        <f t="shared" si="5"/>
        <v>0</v>
      </c>
      <c r="G7" s="5">
        <v>1</v>
      </c>
      <c r="H7" s="3">
        <f t="shared" si="1"/>
        <v>1000</v>
      </c>
      <c r="I7" s="3">
        <f>SUM(H7:H8)</f>
        <v>1100</v>
      </c>
      <c r="J7" s="3">
        <f t="shared" si="3"/>
        <v>440</v>
      </c>
      <c r="K7" s="3">
        <f t="shared" si="4"/>
        <v>1</v>
      </c>
    </row>
    <row r="8" spans="1:20" ht="24" customHeight="1" thickBot="1" x14ac:dyDescent="0.3">
      <c r="A8" s="56"/>
      <c r="B8" s="6" t="s">
        <v>14</v>
      </c>
      <c r="C8" s="6">
        <v>1</v>
      </c>
      <c r="D8" s="6">
        <f t="shared" ref="D8" si="7">IF(B8="Тип 1.2",1000,100)</f>
        <v>100</v>
      </c>
      <c r="E8" s="6">
        <f t="shared" si="2"/>
        <v>0</v>
      </c>
      <c r="F8" s="6">
        <f t="shared" si="5"/>
        <v>1</v>
      </c>
      <c r="G8" s="7">
        <v>1</v>
      </c>
      <c r="H8" s="3">
        <f t="shared" si="1"/>
        <v>100</v>
      </c>
      <c r="J8" s="3">
        <f t="shared" si="3"/>
        <v>0</v>
      </c>
      <c r="K8" s="3">
        <f t="shared" si="4"/>
        <v>0</v>
      </c>
    </row>
    <row r="9" spans="1:20" ht="24" customHeight="1" x14ac:dyDescent="0.25">
      <c r="A9" s="69" t="s">
        <v>15</v>
      </c>
      <c r="B9" s="4" t="s">
        <v>9</v>
      </c>
      <c r="C9" s="4">
        <v>3</v>
      </c>
      <c r="D9" s="4">
        <f t="shared" ref="D9:D44" si="8">IF(B9="Тип 1.2",1000,100)</f>
        <v>1000</v>
      </c>
      <c r="E9" s="4">
        <f t="shared" si="2"/>
        <v>12</v>
      </c>
      <c r="F9" s="4">
        <f t="shared" si="5"/>
        <v>0</v>
      </c>
      <c r="G9" s="15">
        <v>4</v>
      </c>
      <c r="H9" s="3">
        <f t="shared" si="1"/>
        <v>12000</v>
      </c>
      <c r="I9" s="3">
        <f>SUM(H9:H11)</f>
        <v>13200</v>
      </c>
      <c r="J9" s="3">
        <f t="shared" si="3"/>
        <v>5280</v>
      </c>
      <c r="K9" s="3">
        <f t="shared" si="4"/>
        <v>6</v>
      </c>
    </row>
    <row r="10" spans="1:20" ht="24" customHeight="1" x14ac:dyDescent="0.25">
      <c r="A10" s="70"/>
      <c r="B10" s="8" t="s">
        <v>20</v>
      </c>
      <c r="C10" s="8">
        <v>2</v>
      </c>
      <c r="D10" s="8">
        <f t="shared" ref="D10" si="9">IF(B10="Тип 1.2",1000,100)</f>
        <v>100</v>
      </c>
      <c r="E10" s="8">
        <f t="shared" ref="E10:E44" si="10">IF(B10="Тип 1.2",C10*G10,0)</f>
        <v>0</v>
      </c>
      <c r="F10" s="8">
        <f t="shared" si="5"/>
        <v>8</v>
      </c>
      <c r="G10" s="16">
        <v>4</v>
      </c>
      <c r="H10" s="3">
        <f t="shared" si="1"/>
        <v>800</v>
      </c>
      <c r="J10" s="3">
        <f t="shared" si="3"/>
        <v>0</v>
      </c>
      <c r="K10" s="3">
        <f t="shared" si="4"/>
        <v>0</v>
      </c>
    </row>
    <row r="11" spans="1:20" ht="24" customHeight="1" thickBot="1" x14ac:dyDescent="0.3">
      <c r="A11" s="71"/>
      <c r="B11" s="6" t="s">
        <v>12</v>
      </c>
      <c r="C11" s="6">
        <v>1</v>
      </c>
      <c r="D11" s="6">
        <f t="shared" ref="D11" si="11">IF(B11="Тип 1.2",1000,100)</f>
        <v>100</v>
      </c>
      <c r="E11" s="6">
        <f t="shared" ref="E11" si="12">IF(B11="Тип 1.2",C11*G11,0)</f>
        <v>0</v>
      </c>
      <c r="F11" s="6">
        <f t="shared" ref="F11" si="13">IF(B11="Тип 1.2",C11*0,C11*G11)</f>
        <v>4</v>
      </c>
      <c r="G11" s="17">
        <v>4</v>
      </c>
      <c r="H11" s="3">
        <f t="shared" si="1"/>
        <v>400</v>
      </c>
      <c r="J11" s="3">
        <f t="shared" si="3"/>
        <v>0</v>
      </c>
      <c r="K11" s="3">
        <f t="shared" si="4"/>
        <v>0</v>
      </c>
    </row>
    <row r="12" spans="1:20" ht="24" customHeight="1" x14ac:dyDescent="0.25">
      <c r="A12" s="55" t="s">
        <v>17</v>
      </c>
      <c r="B12" s="4" t="s">
        <v>9</v>
      </c>
      <c r="C12" s="4">
        <v>14</v>
      </c>
      <c r="D12" s="4">
        <f t="shared" ref="D12:D30" si="14">IF(B12="Тип 1.2",1000,100)</f>
        <v>1000</v>
      </c>
      <c r="E12" s="4">
        <f t="shared" ref="E12:E30" si="15">IF(B12="Тип 1.2",C12*G12,0)</f>
        <v>14</v>
      </c>
      <c r="F12" s="4">
        <f t="shared" ref="F12:F30" si="16">IF(B12="Тип 1.2",C12*0,C12*G12)</f>
        <v>0</v>
      </c>
      <c r="G12" s="5">
        <v>1</v>
      </c>
      <c r="H12" s="3">
        <f t="shared" si="1"/>
        <v>14000</v>
      </c>
      <c r="I12" s="3">
        <f>SUM(H12:H13)</f>
        <v>14100</v>
      </c>
      <c r="J12" s="3">
        <f t="shared" si="3"/>
        <v>5640</v>
      </c>
      <c r="K12" s="3">
        <f t="shared" si="4"/>
        <v>6</v>
      </c>
    </row>
    <row r="13" spans="1:20" ht="24" customHeight="1" thickBot="1" x14ac:dyDescent="0.3">
      <c r="A13" s="56"/>
      <c r="B13" s="6" t="s">
        <v>20</v>
      </c>
      <c r="C13" s="6">
        <v>1</v>
      </c>
      <c r="D13" s="6">
        <f t="shared" si="14"/>
        <v>100</v>
      </c>
      <c r="E13" s="6">
        <f t="shared" si="15"/>
        <v>0</v>
      </c>
      <c r="F13" s="6">
        <f t="shared" si="16"/>
        <v>1</v>
      </c>
      <c r="G13" s="7">
        <v>1</v>
      </c>
      <c r="H13" s="3">
        <f t="shared" si="1"/>
        <v>100</v>
      </c>
      <c r="J13" s="3">
        <f t="shared" si="3"/>
        <v>0</v>
      </c>
      <c r="K13" s="3">
        <f t="shared" si="4"/>
        <v>0</v>
      </c>
    </row>
    <row r="14" spans="1:20" ht="24" customHeight="1" x14ac:dyDescent="0.25">
      <c r="A14" s="55" t="s">
        <v>21</v>
      </c>
      <c r="B14" s="4" t="s">
        <v>9</v>
      </c>
      <c r="C14" s="4">
        <v>8</v>
      </c>
      <c r="D14" s="4">
        <f t="shared" si="14"/>
        <v>1000</v>
      </c>
      <c r="E14" s="4">
        <f t="shared" si="15"/>
        <v>8</v>
      </c>
      <c r="F14" s="4">
        <f t="shared" si="16"/>
        <v>0</v>
      </c>
      <c r="G14" s="5">
        <v>1</v>
      </c>
      <c r="H14" s="3">
        <f t="shared" si="1"/>
        <v>8000</v>
      </c>
      <c r="I14" s="3">
        <f>SUM(H14:H15)</f>
        <v>8300</v>
      </c>
      <c r="J14" s="3">
        <f t="shared" si="3"/>
        <v>3320</v>
      </c>
      <c r="K14" s="3">
        <f t="shared" si="4"/>
        <v>4</v>
      </c>
    </row>
    <row r="15" spans="1:20" ht="24" customHeight="1" thickBot="1" x14ac:dyDescent="0.3">
      <c r="A15" s="56"/>
      <c r="B15" s="6" t="s">
        <v>14</v>
      </c>
      <c r="C15" s="6">
        <v>3</v>
      </c>
      <c r="D15" s="6">
        <f t="shared" si="14"/>
        <v>100</v>
      </c>
      <c r="E15" s="6">
        <f t="shared" si="15"/>
        <v>0</v>
      </c>
      <c r="F15" s="6">
        <f t="shared" si="16"/>
        <v>3</v>
      </c>
      <c r="G15" s="7">
        <v>1</v>
      </c>
      <c r="H15" s="3">
        <f t="shared" si="1"/>
        <v>300</v>
      </c>
      <c r="J15" s="3">
        <f t="shared" si="3"/>
        <v>0</v>
      </c>
      <c r="K15" s="3">
        <f t="shared" si="4"/>
        <v>0</v>
      </c>
    </row>
    <row r="16" spans="1:20" ht="24" customHeight="1" thickBot="1" x14ac:dyDescent="0.3">
      <c r="A16" s="18" t="s">
        <v>22</v>
      </c>
      <c r="B16" s="19" t="s">
        <v>12</v>
      </c>
      <c r="C16" s="19">
        <v>1</v>
      </c>
      <c r="D16" s="19">
        <f t="shared" si="14"/>
        <v>100</v>
      </c>
      <c r="E16" s="19">
        <f t="shared" si="15"/>
        <v>0</v>
      </c>
      <c r="F16" s="19">
        <f t="shared" si="16"/>
        <v>1</v>
      </c>
      <c r="G16" s="20">
        <v>1</v>
      </c>
      <c r="H16" s="3">
        <f t="shared" si="1"/>
        <v>100</v>
      </c>
      <c r="I16" s="3">
        <f>H16</f>
        <v>100</v>
      </c>
      <c r="J16" s="3">
        <f t="shared" si="3"/>
        <v>40</v>
      </c>
      <c r="K16" s="3">
        <f t="shared" si="4"/>
        <v>1</v>
      </c>
    </row>
    <row r="17" spans="1:11" ht="24" customHeight="1" thickBot="1" x14ac:dyDescent="0.3">
      <c r="A17" s="18" t="s">
        <v>23</v>
      </c>
      <c r="B17" s="19" t="s">
        <v>9</v>
      </c>
      <c r="C17" s="19">
        <v>4</v>
      </c>
      <c r="D17" s="19">
        <f t="shared" si="14"/>
        <v>1000</v>
      </c>
      <c r="E17" s="19">
        <f t="shared" si="15"/>
        <v>4</v>
      </c>
      <c r="F17" s="19">
        <f t="shared" si="16"/>
        <v>0</v>
      </c>
      <c r="G17" s="20">
        <v>1</v>
      </c>
      <c r="H17" s="3">
        <f t="shared" si="1"/>
        <v>4000</v>
      </c>
      <c r="I17" s="3">
        <f>H17</f>
        <v>4000</v>
      </c>
      <c r="J17" s="3">
        <f t="shared" si="3"/>
        <v>1600</v>
      </c>
      <c r="K17" s="3">
        <f t="shared" si="4"/>
        <v>2</v>
      </c>
    </row>
    <row r="18" spans="1:11" ht="24" customHeight="1" x14ac:dyDescent="0.25">
      <c r="A18" s="55" t="s">
        <v>24</v>
      </c>
      <c r="B18" s="4" t="s">
        <v>12</v>
      </c>
      <c r="C18" s="4">
        <v>3</v>
      </c>
      <c r="D18" s="4">
        <f t="shared" si="14"/>
        <v>100</v>
      </c>
      <c r="E18" s="4">
        <f t="shared" si="15"/>
        <v>0</v>
      </c>
      <c r="F18" s="4">
        <f t="shared" si="16"/>
        <v>3</v>
      </c>
      <c r="G18" s="5">
        <v>1</v>
      </c>
      <c r="H18" s="3">
        <f t="shared" si="1"/>
        <v>300</v>
      </c>
      <c r="I18" s="3">
        <f>SUM(H18:H19)</f>
        <v>600</v>
      </c>
      <c r="J18" s="3">
        <f t="shared" si="3"/>
        <v>240</v>
      </c>
      <c r="K18" s="3">
        <f t="shared" si="4"/>
        <v>1</v>
      </c>
    </row>
    <row r="19" spans="1:11" ht="24" customHeight="1" thickBot="1" x14ac:dyDescent="0.3">
      <c r="A19" s="56"/>
      <c r="B19" s="6" t="s">
        <v>14</v>
      </c>
      <c r="C19" s="6">
        <v>3</v>
      </c>
      <c r="D19" s="6">
        <f t="shared" si="14"/>
        <v>100</v>
      </c>
      <c r="E19" s="6">
        <f t="shared" si="15"/>
        <v>0</v>
      </c>
      <c r="F19" s="6">
        <f t="shared" si="16"/>
        <v>3</v>
      </c>
      <c r="G19" s="7">
        <v>1</v>
      </c>
      <c r="H19" s="3">
        <f t="shared" si="1"/>
        <v>300</v>
      </c>
      <c r="J19" s="3">
        <f t="shared" si="3"/>
        <v>0</v>
      </c>
      <c r="K19" s="3">
        <f t="shared" si="4"/>
        <v>0</v>
      </c>
    </row>
    <row r="20" spans="1:11" ht="24" customHeight="1" x14ac:dyDescent="0.25">
      <c r="A20" s="55" t="s">
        <v>25</v>
      </c>
      <c r="B20" s="4" t="s">
        <v>12</v>
      </c>
      <c r="C20" s="4">
        <v>2</v>
      </c>
      <c r="D20" s="4">
        <f t="shared" si="14"/>
        <v>100</v>
      </c>
      <c r="E20" s="4">
        <f t="shared" si="15"/>
        <v>0</v>
      </c>
      <c r="F20" s="4">
        <f t="shared" si="16"/>
        <v>2</v>
      </c>
      <c r="G20" s="5">
        <v>1</v>
      </c>
      <c r="H20" s="3">
        <f t="shared" si="1"/>
        <v>200</v>
      </c>
      <c r="I20" s="3">
        <f>SUM(H20:H21)</f>
        <v>400</v>
      </c>
      <c r="J20" s="3">
        <f t="shared" si="3"/>
        <v>160</v>
      </c>
      <c r="K20" s="3">
        <f t="shared" si="4"/>
        <v>1</v>
      </c>
    </row>
    <row r="21" spans="1:11" ht="24" customHeight="1" thickBot="1" x14ac:dyDescent="0.3">
      <c r="A21" s="56"/>
      <c r="B21" s="6" t="s">
        <v>14</v>
      </c>
      <c r="C21" s="6">
        <v>2</v>
      </c>
      <c r="D21" s="6">
        <f t="shared" si="14"/>
        <v>100</v>
      </c>
      <c r="E21" s="6">
        <f t="shared" si="15"/>
        <v>0</v>
      </c>
      <c r="F21" s="6">
        <f t="shared" si="16"/>
        <v>2</v>
      </c>
      <c r="G21" s="7">
        <v>1</v>
      </c>
      <c r="H21" s="3">
        <f t="shared" si="1"/>
        <v>200</v>
      </c>
      <c r="J21" s="3">
        <f t="shared" si="3"/>
        <v>0</v>
      </c>
      <c r="K21" s="3">
        <f t="shared" si="4"/>
        <v>0</v>
      </c>
    </row>
    <row r="22" spans="1:11" ht="24" customHeight="1" x14ac:dyDescent="0.25">
      <c r="A22" s="55" t="s">
        <v>26</v>
      </c>
      <c r="B22" s="4" t="s">
        <v>12</v>
      </c>
      <c r="C22" s="4">
        <v>2</v>
      </c>
      <c r="D22" s="4">
        <f t="shared" si="14"/>
        <v>100</v>
      </c>
      <c r="E22" s="4">
        <f t="shared" si="15"/>
        <v>0</v>
      </c>
      <c r="F22" s="4">
        <f t="shared" si="16"/>
        <v>2</v>
      </c>
      <c r="G22" s="5">
        <v>1</v>
      </c>
      <c r="H22" s="3">
        <f t="shared" si="1"/>
        <v>200</v>
      </c>
      <c r="I22" s="3">
        <f>SUM(H22:H23)</f>
        <v>400</v>
      </c>
      <c r="J22" s="3">
        <f t="shared" si="3"/>
        <v>160</v>
      </c>
      <c r="K22" s="3">
        <f t="shared" si="4"/>
        <v>1</v>
      </c>
    </row>
    <row r="23" spans="1:11" ht="24" customHeight="1" thickBot="1" x14ac:dyDescent="0.3">
      <c r="A23" s="56"/>
      <c r="B23" s="6" t="s">
        <v>14</v>
      </c>
      <c r="C23" s="6">
        <v>2</v>
      </c>
      <c r="D23" s="6">
        <f t="shared" si="14"/>
        <v>100</v>
      </c>
      <c r="E23" s="6">
        <f t="shared" si="15"/>
        <v>0</v>
      </c>
      <c r="F23" s="6">
        <f t="shared" si="16"/>
        <v>2</v>
      </c>
      <c r="G23" s="7">
        <v>1</v>
      </c>
      <c r="H23" s="3">
        <f t="shared" si="1"/>
        <v>200</v>
      </c>
      <c r="J23" s="3">
        <f t="shared" si="3"/>
        <v>0</v>
      </c>
      <c r="K23" s="3">
        <f t="shared" si="4"/>
        <v>0</v>
      </c>
    </row>
    <row r="24" spans="1:11" ht="24" customHeight="1" thickBot="1" x14ac:dyDescent="0.3">
      <c r="A24" s="21" t="s">
        <v>27</v>
      </c>
      <c r="B24" s="22" t="s">
        <v>20</v>
      </c>
      <c r="C24" s="22">
        <v>8</v>
      </c>
      <c r="D24" s="22">
        <f t="shared" si="14"/>
        <v>100</v>
      </c>
      <c r="E24" s="22">
        <f t="shared" si="15"/>
        <v>0</v>
      </c>
      <c r="F24" s="22">
        <f t="shared" si="16"/>
        <v>8</v>
      </c>
      <c r="G24" s="23">
        <v>1</v>
      </c>
      <c r="H24" s="3">
        <f t="shared" si="1"/>
        <v>800</v>
      </c>
      <c r="I24" s="3">
        <f>H24</f>
        <v>800</v>
      </c>
      <c r="J24" s="3">
        <f t="shared" si="3"/>
        <v>320</v>
      </c>
      <c r="K24" s="3">
        <f t="shared" si="4"/>
        <v>1</v>
      </c>
    </row>
    <row r="25" spans="1:11" ht="24" customHeight="1" x14ac:dyDescent="0.25">
      <c r="A25" s="69" t="s">
        <v>30</v>
      </c>
      <c r="B25" s="24" t="s">
        <v>31</v>
      </c>
      <c r="C25" s="24">
        <v>1</v>
      </c>
      <c r="D25" s="24">
        <f t="shared" si="14"/>
        <v>100</v>
      </c>
      <c r="E25" s="24">
        <f t="shared" si="15"/>
        <v>0</v>
      </c>
      <c r="F25" s="24">
        <f t="shared" si="16"/>
        <v>9</v>
      </c>
      <c r="G25" s="15">
        <v>9</v>
      </c>
      <c r="H25" s="3">
        <f t="shared" si="1"/>
        <v>900</v>
      </c>
      <c r="I25" s="3">
        <f>SUM(H25:H27)</f>
        <v>10800</v>
      </c>
      <c r="J25" s="3">
        <f t="shared" si="3"/>
        <v>4320</v>
      </c>
      <c r="K25" s="3">
        <f t="shared" si="4"/>
        <v>5</v>
      </c>
    </row>
    <row r="26" spans="1:11" ht="24" customHeight="1" x14ac:dyDescent="0.25">
      <c r="A26" s="70"/>
      <c r="B26" s="11" t="s">
        <v>9</v>
      </c>
      <c r="C26" s="11">
        <v>1</v>
      </c>
      <c r="D26" s="11">
        <f t="shared" si="14"/>
        <v>1000</v>
      </c>
      <c r="E26" s="11">
        <f t="shared" si="15"/>
        <v>9</v>
      </c>
      <c r="F26" s="11">
        <f t="shared" si="16"/>
        <v>0</v>
      </c>
      <c r="G26" s="16">
        <v>9</v>
      </c>
      <c r="H26" s="3">
        <f t="shared" si="1"/>
        <v>9000</v>
      </c>
      <c r="J26" s="3">
        <f t="shared" si="3"/>
        <v>0</v>
      </c>
      <c r="K26" s="3">
        <f t="shared" si="4"/>
        <v>0</v>
      </c>
    </row>
    <row r="27" spans="1:11" ht="24" customHeight="1" thickBot="1" x14ac:dyDescent="0.3">
      <c r="A27" s="71"/>
      <c r="B27" s="25" t="s">
        <v>20</v>
      </c>
      <c r="C27" s="25">
        <v>1</v>
      </c>
      <c r="D27" s="25">
        <f t="shared" si="14"/>
        <v>100</v>
      </c>
      <c r="E27" s="25">
        <f t="shared" si="15"/>
        <v>0</v>
      </c>
      <c r="F27" s="25">
        <f t="shared" si="16"/>
        <v>9</v>
      </c>
      <c r="G27" s="17">
        <v>9</v>
      </c>
      <c r="H27" s="3">
        <f t="shared" si="1"/>
        <v>900</v>
      </c>
      <c r="J27" s="3">
        <f t="shared" si="3"/>
        <v>0</v>
      </c>
      <c r="K27" s="3">
        <f t="shared" si="4"/>
        <v>0</v>
      </c>
    </row>
    <row r="28" spans="1:11" ht="24" customHeight="1" x14ac:dyDescent="0.25">
      <c r="A28" s="69" t="s">
        <v>28</v>
      </c>
      <c r="B28" s="4" t="s">
        <v>31</v>
      </c>
      <c r="C28" s="24">
        <v>17</v>
      </c>
      <c r="D28" s="4">
        <f t="shared" si="14"/>
        <v>100</v>
      </c>
      <c r="E28" s="4">
        <f t="shared" si="15"/>
        <v>0</v>
      </c>
      <c r="F28" s="4">
        <f t="shared" si="16"/>
        <v>51</v>
      </c>
      <c r="G28" s="26">
        <v>3</v>
      </c>
      <c r="H28" s="3">
        <f t="shared" si="1"/>
        <v>5100</v>
      </c>
      <c r="I28" s="3">
        <f>SUM(H28:H30)</f>
        <v>8400</v>
      </c>
      <c r="J28" s="3">
        <f t="shared" si="3"/>
        <v>3360</v>
      </c>
      <c r="K28" s="3">
        <f t="shared" si="4"/>
        <v>4</v>
      </c>
    </row>
    <row r="29" spans="1:11" ht="24" customHeight="1" x14ac:dyDescent="0.25">
      <c r="A29" s="70"/>
      <c r="B29" s="8" t="s">
        <v>9</v>
      </c>
      <c r="C29" s="11">
        <v>1</v>
      </c>
      <c r="D29" s="8">
        <f t="shared" si="14"/>
        <v>1000</v>
      </c>
      <c r="E29" s="8">
        <f t="shared" si="15"/>
        <v>3</v>
      </c>
      <c r="F29" s="8">
        <f t="shared" si="16"/>
        <v>0</v>
      </c>
      <c r="G29" s="27">
        <v>3</v>
      </c>
      <c r="H29" s="3">
        <f t="shared" si="1"/>
        <v>3000</v>
      </c>
      <c r="J29" s="3">
        <f t="shared" si="3"/>
        <v>0</v>
      </c>
      <c r="K29" s="3">
        <f t="shared" si="4"/>
        <v>0</v>
      </c>
    </row>
    <row r="30" spans="1:11" ht="24" customHeight="1" thickBot="1" x14ac:dyDescent="0.3">
      <c r="A30" s="71"/>
      <c r="B30" s="6" t="s">
        <v>20</v>
      </c>
      <c r="C30" s="25">
        <v>1</v>
      </c>
      <c r="D30" s="6">
        <f t="shared" si="14"/>
        <v>100</v>
      </c>
      <c r="E30" s="6">
        <f t="shared" si="15"/>
        <v>0</v>
      </c>
      <c r="F30" s="6">
        <f t="shared" si="16"/>
        <v>3</v>
      </c>
      <c r="G30" s="28">
        <v>3</v>
      </c>
      <c r="H30" s="3">
        <f t="shared" si="1"/>
        <v>300</v>
      </c>
      <c r="J30" s="3">
        <f t="shared" si="3"/>
        <v>0</v>
      </c>
      <c r="K30" s="3">
        <f t="shared" si="4"/>
        <v>0</v>
      </c>
    </row>
    <row r="31" spans="1:11" ht="24" customHeight="1" x14ac:dyDescent="0.25">
      <c r="A31" s="69" t="s">
        <v>32</v>
      </c>
      <c r="B31" s="4" t="s">
        <v>9</v>
      </c>
      <c r="C31" s="4">
        <v>1</v>
      </c>
      <c r="D31" s="4">
        <f t="shared" si="8"/>
        <v>1000</v>
      </c>
      <c r="E31" s="4">
        <f t="shared" si="10"/>
        <v>6</v>
      </c>
      <c r="F31" s="4">
        <f t="shared" si="5"/>
        <v>0</v>
      </c>
      <c r="G31" s="15">
        <v>6</v>
      </c>
      <c r="H31" s="3">
        <f t="shared" si="1"/>
        <v>6000</v>
      </c>
      <c r="I31" s="3">
        <f>SUM(H31:H33)</f>
        <v>16200</v>
      </c>
      <c r="J31" s="3">
        <f t="shared" si="3"/>
        <v>6480</v>
      </c>
      <c r="K31" s="3">
        <f t="shared" si="4"/>
        <v>7</v>
      </c>
    </row>
    <row r="32" spans="1:11" ht="24" customHeight="1" x14ac:dyDescent="0.25">
      <c r="A32" s="70"/>
      <c r="B32" s="8" t="s">
        <v>31</v>
      </c>
      <c r="C32" s="8">
        <v>16</v>
      </c>
      <c r="D32" s="8">
        <f t="shared" si="8"/>
        <v>100</v>
      </c>
      <c r="E32" s="8">
        <f t="shared" si="10"/>
        <v>0</v>
      </c>
      <c r="F32" s="8">
        <f t="shared" si="5"/>
        <v>96</v>
      </c>
      <c r="G32" s="16">
        <v>6</v>
      </c>
      <c r="H32" s="3">
        <f t="shared" si="1"/>
        <v>9600</v>
      </c>
      <c r="J32" s="3">
        <f t="shared" si="3"/>
        <v>0</v>
      </c>
      <c r="K32" s="3">
        <f t="shared" si="4"/>
        <v>0</v>
      </c>
    </row>
    <row r="33" spans="1:11" ht="24" customHeight="1" thickBot="1" x14ac:dyDescent="0.3">
      <c r="A33" s="71"/>
      <c r="B33" s="6" t="s">
        <v>20</v>
      </c>
      <c r="C33" s="6">
        <v>1</v>
      </c>
      <c r="D33" s="6">
        <f t="shared" si="8"/>
        <v>100</v>
      </c>
      <c r="E33" s="6">
        <f t="shared" si="10"/>
        <v>0</v>
      </c>
      <c r="F33" s="6">
        <f t="shared" si="5"/>
        <v>6</v>
      </c>
      <c r="G33" s="17">
        <v>6</v>
      </c>
      <c r="H33" s="3">
        <f t="shared" si="1"/>
        <v>600</v>
      </c>
      <c r="J33" s="3">
        <f t="shared" si="3"/>
        <v>0</v>
      </c>
      <c r="K33" s="3">
        <f t="shared" si="4"/>
        <v>0</v>
      </c>
    </row>
    <row r="34" spans="1:11" ht="24" customHeight="1" x14ac:dyDescent="0.25">
      <c r="A34" s="69" t="s">
        <v>29</v>
      </c>
      <c r="B34" s="4" t="s">
        <v>9</v>
      </c>
      <c r="C34" s="4">
        <v>1</v>
      </c>
      <c r="D34" s="4">
        <f t="shared" si="8"/>
        <v>1000</v>
      </c>
      <c r="E34" s="4">
        <f t="shared" si="10"/>
        <v>3</v>
      </c>
      <c r="F34" s="4">
        <f t="shared" si="5"/>
        <v>0</v>
      </c>
      <c r="G34" s="5">
        <v>3</v>
      </c>
      <c r="H34" s="3">
        <f t="shared" si="1"/>
        <v>3000</v>
      </c>
      <c r="I34" s="3">
        <f>SUM(H34:H36)</f>
        <v>8100</v>
      </c>
      <c r="J34" s="3">
        <f t="shared" si="3"/>
        <v>3240</v>
      </c>
      <c r="K34" s="3">
        <f t="shared" si="4"/>
        <v>4</v>
      </c>
    </row>
    <row r="35" spans="1:11" ht="24" customHeight="1" x14ac:dyDescent="0.25">
      <c r="A35" s="70"/>
      <c r="B35" s="8" t="s">
        <v>31</v>
      </c>
      <c r="C35" s="8">
        <v>16</v>
      </c>
      <c r="D35" s="8">
        <f t="shared" si="8"/>
        <v>100</v>
      </c>
      <c r="E35" s="8">
        <f t="shared" si="10"/>
        <v>0</v>
      </c>
      <c r="F35" s="8">
        <f t="shared" si="5"/>
        <v>48</v>
      </c>
      <c r="G35" s="9">
        <v>3</v>
      </c>
      <c r="H35" s="3">
        <f t="shared" si="1"/>
        <v>4800</v>
      </c>
      <c r="J35" s="3">
        <f t="shared" si="3"/>
        <v>0</v>
      </c>
      <c r="K35" s="3">
        <f t="shared" si="4"/>
        <v>0</v>
      </c>
    </row>
    <row r="36" spans="1:11" ht="24" customHeight="1" thickBot="1" x14ac:dyDescent="0.3">
      <c r="A36" s="71"/>
      <c r="B36" s="6" t="s">
        <v>20</v>
      </c>
      <c r="C36" s="6">
        <v>1</v>
      </c>
      <c r="D36" s="6">
        <f t="shared" si="8"/>
        <v>100</v>
      </c>
      <c r="E36" s="6">
        <f t="shared" si="10"/>
        <v>0</v>
      </c>
      <c r="F36" s="6">
        <f t="shared" si="5"/>
        <v>3</v>
      </c>
      <c r="G36" s="7">
        <v>3</v>
      </c>
      <c r="H36" s="3">
        <f t="shared" si="1"/>
        <v>300</v>
      </c>
      <c r="J36" s="3">
        <f t="shared" si="3"/>
        <v>0</v>
      </c>
      <c r="K36" s="3">
        <f t="shared" si="4"/>
        <v>0</v>
      </c>
    </row>
    <row r="37" spans="1:11" ht="24" customHeight="1" x14ac:dyDescent="0.25">
      <c r="A37" s="55" t="s">
        <v>33</v>
      </c>
      <c r="B37" s="4" t="s">
        <v>9</v>
      </c>
      <c r="C37" s="4">
        <v>1</v>
      </c>
      <c r="D37" s="4">
        <f t="shared" si="8"/>
        <v>1000</v>
      </c>
      <c r="E37" s="4">
        <f t="shared" si="10"/>
        <v>3</v>
      </c>
      <c r="F37" s="4">
        <f t="shared" si="5"/>
        <v>0</v>
      </c>
      <c r="G37" s="5">
        <v>3</v>
      </c>
      <c r="H37" s="3">
        <f t="shared" si="1"/>
        <v>3000</v>
      </c>
      <c r="I37" s="3">
        <f>SUM(H37:H38)</f>
        <v>3900</v>
      </c>
      <c r="J37" s="3">
        <f t="shared" si="3"/>
        <v>1560</v>
      </c>
      <c r="K37" s="3">
        <f t="shared" si="4"/>
        <v>2</v>
      </c>
    </row>
    <row r="38" spans="1:11" ht="24" customHeight="1" thickBot="1" x14ac:dyDescent="0.3">
      <c r="A38" s="56"/>
      <c r="B38" s="6" t="s">
        <v>20</v>
      </c>
      <c r="C38" s="6">
        <v>3</v>
      </c>
      <c r="D38" s="6">
        <f t="shared" si="8"/>
        <v>100</v>
      </c>
      <c r="E38" s="6">
        <f t="shared" si="10"/>
        <v>0</v>
      </c>
      <c r="F38" s="6">
        <f t="shared" si="5"/>
        <v>9</v>
      </c>
      <c r="G38" s="7">
        <v>3</v>
      </c>
      <c r="H38" s="3">
        <f t="shared" si="1"/>
        <v>900</v>
      </c>
      <c r="J38" s="3">
        <f t="shared" si="3"/>
        <v>0</v>
      </c>
      <c r="K38" s="3">
        <f t="shared" si="4"/>
        <v>0</v>
      </c>
    </row>
    <row r="39" spans="1:11" ht="24" customHeight="1" x14ac:dyDescent="0.25">
      <c r="A39" s="69" t="s">
        <v>34</v>
      </c>
      <c r="B39" s="4" t="s">
        <v>9</v>
      </c>
      <c r="C39" s="4">
        <v>1</v>
      </c>
      <c r="D39" s="4">
        <f t="shared" si="8"/>
        <v>1000</v>
      </c>
      <c r="E39" s="4">
        <f t="shared" si="10"/>
        <v>3</v>
      </c>
      <c r="F39" s="4">
        <f t="shared" si="5"/>
        <v>0</v>
      </c>
      <c r="G39" s="5">
        <v>3</v>
      </c>
      <c r="H39" s="3">
        <f t="shared" si="1"/>
        <v>3000</v>
      </c>
      <c r="I39" s="3">
        <f>SUM(H39:H41)</f>
        <v>7500</v>
      </c>
      <c r="J39" s="3">
        <f t="shared" si="3"/>
        <v>3000</v>
      </c>
      <c r="K39" s="3">
        <f t="shared" si="4"/>
        <v>3</v>
      </c>
    </row>
    <row r="40" spans="1:11" ht="24" customHeight="1" x14ac:dyDescent="0.25">
      <c r="A40" s="70"/>
      <c r="B40" s="8" t="s">
        <v>31</v>
      </c>
      <c r="C40" s="8">
        <v>14</v>
      </c>
      <c r="D40" s="8">
        <f t="shared" si="8"/>
        <v>100</v>
      </c>
      <c r="E40" s="8">
        <f t="shared" si="10"/>
        <v>0</v>
      </c>
      <c r="F40" s="8">
        <f t="shared" si="5"/>
        <v>42</v>
      </c>
      <c r="G40" s="9">
        <v>3</v>
      </c>
      <c r="H40" s="3">
        <f t="shared" si="1"/>
        <v>4200</v>
      </c>
      <c r="J40" s="3">
        <f t="shared" si="3"/>
        <v>0</v>
      </c>
      <c r="K40" s="3">
        <f t="shared" si="4"/>
        <v>0</v>
      </c>
    </row>
    <row r="41" spans="1:11" ht="24" customHeight="1" thickBot="1" x14ac:dyDescent="0.3">
      <c r="A41" s="71"/>
      <c r="B41" s="6" t="s">
        <v>20</v>
      </c>
      <c r="C41" s="6">
        <v>1</v>
      </c>
      <c r="D41" s="6">
        <f t="shared" si="8"/>
        <v>100</v>
      </c>
      <c r="E41" s="6">
        <f t="shared" si="10"/>
        <v>0</v>
      </c>
      <c r="F41" s="6">
        <f t="shared" si="5"/>
        <v>3</v>
      </c>
      <c r="G41" s="7">
        <v>3</v>
      </c>
      <c r="H41" s="3">
        <f t="shared" si="1"/>
        <v>300</v>
      </c>
      <c r="J41" s="3">
        <f t="shared" si="3"/>
        <v>0</v>
      </c>
      <c r="K41" s="3">
        <f t="shared" si="4"/>
        <v>0</v>
      </c>
    </row>
    <row r="42" spans="1:11" ht="24" customHeight="1" x14ac:dyDescent="0.25">
      <c r="A42" s="69" t="s">
        <v>35</v>
      </c>
      <c r="B42" s="4" t="s">
        <v>9</v>
      </c>
      <c r="C42" s="4">
        <v>1</v>
      </c>
      <c r="D42" s="4">
        <f t="shared" si="8"/>
        <v>1000</v>
      </c>
      <c r="E42" s="4">
        <f t="shared" si="10"/>
        <v>3</v>
      </c>
      <c r="F42" s="4">
        <f t="shared" si="5"/>
        <v>0</v>
      </c>
      <c r="G42" s="5">
        <v>3</v>
      </c>
      <c r="H42" s="3">
        <f t="shared" si="1"/>
        <v>3000</v>
      </c>
      <c r="I42" s="3">
        <f>SUM(H42:H44)</f>
        <v>8100</v>
      </c>
      <c r="J42" s="3">
        <f t="shared" si="3"/>
        <v>3240</v>
      </c>
      <c r="K42" s="3">
        <f t="shared" si="4"/>
        <v>4</v>
      </c>
    </row>
    <row r="43" spans="1:11" ht="24" customHeight="1" x14ac:dyDescent="0.25">
      <c r="A43" s="70"/>
      <c r="B43" s="8" t="s">
        <v>31</v>
      </c>
      <c r="C43" s="8">
        <v>16</v>
      </c>
      <c r="D43" s="8">
        <f t="shared" si="8"/>
        <v>100</v>
      </c>
      <c r="E43" s="8">
        <f t="shared" si="10"/>
        <v>0</v>
      </c>
      <c r="F43" s="8">
        <f t="shared" si="5"/>
        <v>48</v>
      </c>
      <c r="G43" s="9">
        <v>3</v>
      </c>
      <c r="H43" s="3">
        <f t="shared" si="1"/>
        <v>4800</v>
      </c>
      <c r="J43" s="3">
        <f t="shared" si="3"/>
        <v>0</v>
      </c>
      <c r="K43" s="3">
        <f t="shared" si="4"/>
        <v>0</v>
      </c>
    </row>
    <row r="44" spans="1:11" ht="24" customHeight="1" thickBot="1" x14ac:dyDescent="0.3">
      <c r="A44" s="71"/>
      <c r="B44" s="6" t="s">
        <v>20</v>
      </c>
      <c r="C44" s="6">
        <v>1</v>
      </c>
      <c r="D44" s="6">
        <f t="shared" si="8"/>
        <v>100</v>
      </c>
      <c r="E44" s="6">
        <f t="shared" si="10"/>
        <v>0</v>
      </c>
      <c r="F44" s="6">
        <f t="shared" si="5"/>
        <v>3</v>
      </c>
      <c r="G44" s="7">
        <v>3</v>
      </c>
      <c r="H44" s="3">
        <f t="shared" si="1"/>
        <v>300</v>
      </c>
      <c r="J44" s="3">
        <f t="shared" si="3"/>
        <v>0</v>
      </c>
      <c r="K44" s="3">
        <f t="shared" si="4"/>
        <v>0</v>
      </c>
    </row>
    <row r="45" spans="1:11" ht="24" customHeight="1" x14ac:dyDescent="0.25">
      <c r="A45" s="55" t="s">
        <v>36</v>
      </c>
      <c r="B45" s="4" t="s">
        <v>9</v>
      </c>
      <c r="C45" s="4">
        <v>5</v>
      </c>
      <c r="D45" s="4">
        <f t="shared" ref="D45:D67" si="17">IF(B45="Тип 1.2",1000,100)</f>
        <v>1000</v>
      </c>
      <c r="E45" s="4">
        <f t="shared" ref="E45:E67" si="18">IF(B45="Тип 1.2",C45*G45,0)</f>
        <v>30</v>
      </c>
      <c r="F45" s="4">
        <f t="shared" ref="F45:F67" si="19">IF(B45="Тип 1.2",C45*0,C45*G45)</f>
        <v>0</v>
      </c>
      <c r="G45" s="5">
        <v>6</v>
      </c>
      <c r="H45" s="3">
        <f t="shared" si="1"/>
        <v>30000</v>
      </c>
      <c r="I45" s="3">
        <f>SUM(H45:H46)</f>
        <v>31200</v>
      </c>
      <c r="J45" s="3">
        <f t="shared" si="3"/>
        <v>12480</v>
      </c>
      <c r="K45" s="3">
        <f t="shared" si="4"/>
        <v>13</v>
      </c>
    </row>
    <row r="46" spans="1:11" ht="24" customHeight="1" thickBot="1" x14ac:dyDescent="0.3">
      <c r="A46" s="56"/>
      <c r="B46" s="6" t="s">
        <v>14</v>
      </c>
      <c r="C46" s="6">
        <v>2</v>
      </c>
      <c r="D46" s="6">
        <f t="shared" si="17"/>
        <v>100</v>
      </c>
      <c r="E46" s="6">
        <f t="shared" si="18"/>
        <v>0</v>
      </c>
      <c r="F46" s="6">
        <f t="shared" si="19"/>
        <v>12</v>
      </c>
      <c r="G46" s="7">
        <v>6</v>
      </c>
      <c r="H46" s="3">
        <f t="shared" si="1"/>
        <v>1200</v>
      </c>
      <c r="J46" s="3">
        <f t="shared" si="3"/>
        <v>0</v>
      </c>
      <c r="K46" s="3">
        <f t="shared" si="4"/>
        <v>0</v>
      </c>
    </row>
    <row r="47" spans="1:11" ht="24" customHeight="1" x14ac:dyDescent="0.25">
      <c r="A47" s="55" t="s">
        <v>37</v>
      </c>
      <c r="B47" s="4" t="s">
        <v>9</v>
      </c>
      <c r="C47" s="4">
        <v>1</v>
      </c>
      <c r="D47" s="4">
        <f t="shared" si="17"/>
        <v>1000</v>
      </c>
      <c r="E47" s="4">
        <f t="shared" si="18"/>
        <v>1</v>
      </c>
      <c r="F47" s="4">
        <f t="shared" si="19"/>
        <v>0</v>
      </c>
      <c r="G47" s="5">
        <v>1</v>
      </c>
      <c r="H47" s="3">
        <f t="shared" si="1"/>
        <v>1000</v>
      </c>
      <c r="I47" s="3">
        <f>SUM(H47:H48)</f>
        <v>1300</v>
      </c>
      <c r="J47" s="3">
        <f t="shared" si="3"/>
        <v>520</v>
      </c>
      <c r="K47" s="3">
        <f t="shared" si="4"/>
        <v>1</v>
      </c>
    </row>
    <row r="48" spans="1:11" ht="24" customHeight="1" thickBot="1" x14ac:dyDescent="0.3">
      <c r="A48" s="56"/>
      <c r="B48" s="6" t="s">
        <v>20</v>
      </c>
      <c r="C48" s="6">
        <v>3</v>
      </c>
      <c r="D48" s="6">
        <f t="shared" si="17"/>
        <v>100</v>
      </c>
      <c r="E48" s="6">
        <f t="shared" si="18"/>
        <v>0</v>
      </c>
      <c r="F48" s="6">
        <f t="shared" si="19"/>
        <v>3</v>
      </c>
      <c r="G48" s="7">
        <v>1</v>
      </c>
      <c r="H48" s="3">
        <f t="shared" si="1"/>
        <v>300</v>
      </c>
      <c r="J48" s="3">
        <f t="shared" si="3"/>
        <v>0</v>
      </c>
      <c r="K48" s="3">
        <f t="shared" si="4"/>
        <v>0</v>
      </c>
    </row>
    <row r="49" spans="1:11" ht="24" customHeight="1" thickBot="1" x14ac:dyDescent="0.3">
      <c r="A49" s="18" t="s">
        <v>38</v>
      </c>
      <c r="B49" s="19" t="s">
        <v>9</v>
      </c>
      <c r="C49" s="19">
        <v>1</v>
      </c>
      <c r="D49" s="19">
        <f t="shared" si="17"/>
        <v>1000</v>
      </c>
      <c r="E49" s="19">
        <f t="shared" si="18"/>
        <v>1</v>
      </c>
      <c r="F49" s="19">
        <f t="shared" si="19"/>
        <v>0</v>
      </c>
      <c r="G49" s="20">
        <v>1</v>
      </c>
      <c r="H49" s="3">
        <f t="shared" si="1"/>
        <v>1000</v>
      </c>
      <c r="I49" s="3">
        <f>H49</f>
        <v>1000</v>
      </c>
      <c r="J49" s="3">
        <f t="shared" si="3"/>
        <v>400</v>
      </c>
      <c r="K49" s="3">
        <f t="shared" si="4"/>
        <v>1</v>
      </c>
    </row>
    <row r="50" spans="1:11" ht="24" customHeight="1" x14ac:dyDescent="0.25">
      <c r="A50" s="55" t="s">
        <v>39</v>
      </c>
      <c r="B50" s="4" t="s">
        <v>9</v>
      </c>
      <c r="C50" s="4">
        <v>1</v>
      </c>
      <c r="D50" s="4">
        <f t="shared" si="17"/>
        <v>1000</v>
      </c>
      <c r="E50" s="4">
        <f t="shared" si="18"/>
        <v>1</v>
      </c>
      <c r="F50" s="4">
        <f t="shared" si="19"/>
        <v>0</v>
      </c>
      <c r="G50" s="5">
        <v>1</v>
      </c>
      <c r="H50" s="3">
        <f t="shared" si="1"/>
        <v>1000</v>
      </c>
      <c r="I50" s="3">
        <f>SUM(H50:H51)</f>
        <v>1200</v>
      </c>
      <c r="J50" s="3">
        <f t="shared" si="3"/>
        <v>480</v>
      </c>
      <c r="K50" s="3">
        <f t="shared" si="4"/>
        <v>1</v>
      </c>
    </row>
    <row r="51" spans="1:11" ht="24" customHeight="1" thickBot="1" x14ac:dyDescent="0.3">
      <c r="A51" s="56"/>
      <c r="B51" s="6" t="s">
        <v>20</v>
      </c>
      <c r="C51" s="6">
        <v>2</v>
      </c>
      <c r="D51" s="6">
        <f t="shared" si="17"/>
        <v>100</v>
      </c>
      <c r="E51" s="6">
        <f t="shared" si="18"/>
        <v>0</v>
      </c>
      <c r="F51" s="6">
        <f t="shared" si="19"/>
        <v>2</v>
      </c>
      <c r="G51" s="7">
        <v>1</v>
      </c>
      <c r="H51" s="3">
        <f t="shared" si="1"/>
        <v>200</v>
      </c>
      <c r="J51" s="3">
        <f t="shared" si="3"/>
        <v>0</v>
      </c>
      <c r="K51" s="3">
        <f t="shared" si="4"/>
        <v>0</v>
      </c>
    </row>
    <row r="52" spans="1:11" ht="24" customHeight="1" x14ac:dyDescent="0.25">
      <c r="A52" s="55" t="s">
        <v>40</v>
      </c>
      <c r="B52" s="4" t="s">
        <v>9</v>
      </c>
      <c r="C52" s="4">
        <v>6</v>
      </c>
      <c r="D52" s="4">
        <f t="shared" si="17"/>
        <v>1000</v>
      </c>
      <c r="E52" s="4">
        <f t="shared" si="18"/>
        <v>6</v>
      </c>
      <c r="F52" s="4">
        <f t="shared" si="19"/>
        <v>0</v>
      </c>
      <c r="G52" s="5">
        <v>1</v>
      </c>
      <c r="H52" s="3">
        <f t="shared" si="1"/>
        <v>6000</v>
      </c>
      <c r="I52" s="3">
        <f>SUM(H52:H53)</f>
        <v>6400</v>
      </c>
      <c r="J52" s="3">
        <f t="shared" si="3"/>
        <v>2560</v>
      </c>
      <c r="K52" s="3">
        <f t="shared" si="4"/>
        <v>3</v>
      </c>
    </row>
    <row r="53" spans="1:11" ht="24" customHeight="1" thickBot="1" x14ac:dyDescent="0.3">
      <c r="A53" s="56"/>
      <c r="B53" s="6" t="s">
        <v>14</v>
      </c>
      <c r="C53" s="6">
        <v>4</v>
      </c>
      <c r="D53" s="6">
        <f t="shared" si="17"/>
        <v>100</v>
      </c>
      <c r="E53" s="6">
        <f t="shared" si="18"/>
        <v>0</v>
      </c>
      <c r="F53" s="6">
        <f t="shared" si="19"/>
        <v>4</v>
      </c>
      <c r="G53" s="7">
        <v>1</v>
      </c>
      <c r="H53" s="3">
        <f t="shared" si="1"/>
        <v>400</v>
      </c>
      <c r="J53" s="3">
        <f t="shared" si="3"/>
        <v>0</v>
      </c>
      <c r="K53" s="3">
        <f t="shared" si="4"/>
        <v>0</v>
      </c>
    </row>
    <row r="54" spans="1:11" ht="24" customHeight="1" x14ac:dyDescent="0.25">
      <c r="A54" s="55" t="s">
        <v>41</v>
      </c>
      <c r="B54" s="4" t="s">
        <v>9</v>
      </c>
      <c r="C54" s="4">
        <v>3</v>
      </c>
      <c r="D54" s="4">
        <f t="shared" si="17"/>
        <v>1000</v>
      </c>
      <c r="E54" s="4">
        <f t="shared" si="18"/>
        <v>3</v>
      </c>
      <c r="F54" s="4">
        <f t="shared" si="19"/>
        <v>0</v>
      </c>
      <c r="G54" s="5">
        <v>1</v>
      </c>
      <c r="H54" s="3">
        <f t="shared" si="1"/>
        <v>3000</v>
      </c>
      <c r="I54" s="3">
        <f>SUM(H54:H55)</f>
        <v>3200</v>
      </c>
      <c r="J54" s="3">
        <f t="shared" si="3"/>
        <v>1280</v>
      </c>
      <c r="K54" s="3">
        <f t="shared" si="4"/>
        <v>2</v>
      </c>
    </row>
    <row r="55" spans="1:11" ht="24" customHeight="1" thickBot="1" x14ac:dyDescent="0.3">
      <c r="A55" s="56"/>
      <c r="B55" s="6" t="s">
        <v>12</v>
      </c>
      <c r="C55" s="6">
        <v>2</v>
      </c>
      <c r="D55" s="6">
        <f t="shared" si="17"/>
        <v>100</v>
      </c>
      <c r="E55" s="6">
        <f t="shared" si="18"/>
        <v>0</v>
      </c>
      <c r="F55" s="6">
        <f t="shared" si="19"/>
        <v>2</v>
      </c>
      <c r="G55" s="7">
        <v>1</v>
      </c>
      <c r="H55" s="3">
        <f t="shared" si="1"/>
        <v>200</v>
      </c>
      <c r="J55" s="3">
        <f t="shared" si="3"/>
        <v>0</v>
      </c>
      <c r="K55" s="3">
        <f t="shared" si="4"/>
        <v>0</v>
      </c>
    </row>
    <row r="56" spans="1:11" ht="24" customHeight="1" thickBot="1" x14ac:dyDescent="0.3">
      <c r="A56" s="18" t="s">
        <v>42</v>
      </c>
      <c r="B56" s="19" t="s">
        <v>20</v>
      </c>
      <c r="C56" s="19">
        <v>2</v>
      </c>
      <c r="D56" s="19">
        <f t="shared" si="17"/>
        <v>100</v>
      </c>
      <c r="E56" s="19">
        <f t="shared" si="18"/>
        <v>0</v>
      </c>
      <c r="F56" s="19">
        <f t="shared" si="19"/>
        <v>2</v>
      </c>
      <c r="G56" s="20">
        <v>1</v>
      </c>
      <c r="H56" s="3">
        <f t="shared" si="1"/>
        <v>200</v>
      </c>
      <c r="I56" s="3">
        <f>H56</f>
        <v>200</v>
      </c>
      <c r="J56" s="3">
        <f t="shared" si="3"/>
        <v>80</v>
      </c>
      <c r="K56" s="3">
        <f t="shared" si="4"/>
        <v>1</v>
      </c>
    </row>
    <row r="57" spans="1:11" ht="45" customHeight="1" thickBot="1" x14ac:dyDescent="0.3">
      <c r="A57" s="12" t="s">
        <v>43</v>
      </c>
      <c r="B57" s="19" t="s">
        <v>12</v>
      </c>
      <c r="C57" s="19">
        <v>4</v>
      </c>
      <c r="D57" s="19">
        <f t="shared" si="17"/>
        <v>100</v>
      </c>
      <c r="E57" s="19">
        <f t="shared" si="18"/>
        <v>0</v>
      </c>
      <c r="F57" s="19">
        <f t="shared" si="19"/>
        <v>8</v>
      </c>
      <c r="G57" s="20">
        <v>2</v>
      </c>
      <c r="H57" s="3">
        <f t="shared" si="1"/>
        <v>800</v>
      </c>
      <c r="I57" s="3">
        <f>H57</f>
        <v>800</v>
      </c>
      <c r="J57" s="3">
        <f t="shared" si="3"/>
        <v>320</v>
      </c>
      <c r="K57" s="3">
        <f t="shared" si="4"/>
        <v>1</v>
      </c>
    </row>
    <row r="58" spans="1:11" ht="24" customHeight="1" thickBot="1" x14ac:dyDescent="0.3">
      <c r="A58" s="18" t="s">
        <v>44</v>
      </c>
      <c r="B58" s="19" t="s">
        <v>20</v>
      </c>
      <c r="C58" s="19">
        <v>1</v>
      </c>
      <c r="D58" s="19">
        <f t="shared" si="17"/>
        <v>100</v>
      </c>
      <c r="E58" s="19">
        <f t="shared" si="18"/>
        <v>0</v>
      </c>
      <c r="F58" s="19">
        <f t="shared" si="19"/>
        <v>1</v>
      </c>
      <c r="G58" s="20">
        <v>1</v>
      </c>
      <c r="H58" s="3">
        <f t="shared" si="1"/>
        <v>100</v>
      </c>
      <c r="I58" s="3">
        <f>H58</f>
        <v>100</v>
      </c>
      <c r="J58" s="3">
        <f t="shared" si="3"/>
        <v>40</v>
      </c>
      <c r="K58" s="3">
        <f t="shared" si="4"/>
        <v>1</v>
      </c>
    </row>
    <row r="59" spans="1:11" ht="41.25" customHeight="1" x14ac:dyDescent="0.25">
      <c r="A59" s="72" t="s">
        <v>45</v>
      </c>
      <c r="B59" s="4" t="s">
        <v>9</v>
      </c>
      <c r="C59" s="4">
        <v>3</v>
      </c>
      <c r="D59" s="4">
        <f t="shared" si="17"/>
        <v>1000</v>
      </c>
      <c r="E59" s="4">
        <f t="shared" si="18"/>
        <v>3</v>
      </c>
      <c r="F59" s="4">
        <f t="shared" si="19"/>
        <v>0</v>
      </c>
      <c r="G59" s="5">
        <v>1</v>
      </c>
      <c r="H59" s="3">
        <f t="shared" si="1"/>
        <v>3000</v>
      </c>
      <c r="I59" s="3">
        <f>SUM(H59:H60)</f>
        <v>3200</v>
      </c>
      <c r="J59" s="3">
        <f t="shared" si="3"/>
        <v>1280</v>
      </c>
      <c r="K59" s="3">
        <f t="shared" si="4"/>
        <v>2</v>
      </c>
    </row>
    <row r="60" spans="1:11" ht="24" customHeight="1" thickBot="1" x14ac:dyDescent="0.3">
      <c r="A60" s="73"/>
      <c r="B60" s="6" t="s">
        <v>14</v>
      </c>
      <c r="C60" s="6">
        <v>2</v>
      </c>
      <c r="D60" s="6">
        <f t="shared" si="17"/>
        <v>100</v>
      </c>
      <c r="E60" s="6">
        <f t="shared" si="18"/>
        <v>0</v>
      </c>
      <c r="F60" s="6">
        <f t="shared" si="19"/>
        <v>2</v>
      </c>
      <c r="G60" s="7">
        <v>1</v>
      </c>
      <c r="H60" s="3">
        <f t="shared" si="1"/>
        <v>200</v>
      </c>
      <c r="J60" s="3">
        <f t="shared" si="3"/>
        <v>0</v>
      </c>
      <c r="K60" s="3">
        <f t="shared" si="4"/>
        <v>0</v>
      </c>
    </row>
    <row r="61" spans="1:11" ht="24" customHeight="1" thickBot="1" x14ac:dyDescent="0.3">
      <c r="A61" s="18" t="s">
        <v>46</v>
      </c>
      <c r="B61" s="19" t="s">
        <v>12</v>
      </c>
      <c r="C61" s="19">
        <v>1</v>
      </c>
      <c r="D61" s="19">
        <f t="shared" si="17"/>
        <v>100</v>
      </c>
      <c r="E61" s="19">
        <f t="shared" si="18"/>
        <v>0</v>
      </c>
      <c r="F61" s="19">
        <f t="shared" si="19"/>
        <v>1</v>
      </c>
      <c r="G61" s="20">
        <v>1</v>
      </c>
      <c r="H61" s="3">
        <f t="shared" si="1"/>
        <v>100</v>
      </c>
      <c r="I61" s="3">
        <f t="shared" ref="I61:I64" si="20">H61</f>
        <v>100</v>
      </c>
      <c r="J61" s="3">
        <f t="shared" si="3"/>
        <v>40</v>
      </c>
      <c r="K61" s="3">
        <f t="shared" si="4"/>
        <v>1</v>
      </c>
    </row>
    <row r="62" spans="1:11" ht="24" customHeight="1" thickBot="1" x14ac:dyDescent="0.3">
      <c r="A62" s="18" t="s">
        <v>47</v>
      </c>
      <c r="B62" s="19" t="s">
        <v>20</v>
      </c>
      <c r="C62" s="19">
        <v>1</v>
      </c>
      <c r="D62" s="19">
        <f t="shared" si="17"/>
        <v>100</v>
      </c>
      <c r="E62" s="19">
        <f t="shared" si="18"/>
        <v>0</v>
      </c>
      <c r="F62" s="19">
        <f t="shared" si="19"/>
        <v>1</v>
      </c>
      <c r="G62" s="20">
        <v>1</v>
      </c>
      <c r="H62" s="3">
        <f t="shared" si="1"/>
        <v>100</v>
      </c>
      <c r="I62" s="3">
        <f t="shared" si="20"/>
        <v>100</v>
      </c>
      <c r="J62" s="3">
        <f t="shared" si="3"/>
        <v>40</v>
      </c>
      <c r="K62" s="3">
        <f t="shared" si="4"/>
        <v>1</v>
      </c>
    </row>
    <row r="63" spans="1:11" ht="24" customHeight="1" thickBot="1" x14ac:dyDescent="0.3">
      <c r="A63" s="18" t="s">
        <v>48</v>
      </c>
      <c r="B63" s="19" t="s">
        <v>20</v>
      </c>
      <c r="C63" s="19">
        <v>2</v>
      </c>
      <c r="D63" s="19">
        <f t="shared" si="17"/>
        <v>100</v>
      </c>
      <c r="E63" s="19">
        <f t="shared" si="18"/>
        <v>0</v>
      </c>
      <c r="F63" s="19">
        <f t="shared" si="19"/>
        <v>2</v>
      </c>
      <c r="G63" s="20">
        <v>1</v>
      </c>
      <c r="H63" s="3">
        <f t="shared" si="1"/>
        <v>200</v>
      </c>
      <c r="I63" s="3">
        <f t="shared" si="20"/>
        <v>200</v>
      </c>
      <c r="J63" s="3">
        <f t="shared" si="3"/>
        <v>80</v>
      </c>
      <c r="K63" s="3">
        <f t="shared" si="4"/>
        <v>1</v>
      </c>
    </row>
    <row r="64" spans="1:11" ht="24" customHeight="1" thickBot="1" x14ac:dyDescent="0.3">
      <c r="A64" s="18" t="s">
        <v>49</v>
      </c>
      <c r="B64" s="19" t="s">
        <v>20</v>
      </c>
      <c r="C64" s="19">
        <v>2</v>
      </c>
      <c r="D64" s="19">
        <f t="shared" si="17"/>
        <v>100</v>
      </c>
      <c r="E64" s="19">
        <f t="shared" si="18"/>
        <v>0</v>
      </c>
      <c r="F64" s="19">
        <f t="shared" si="19"/>
        <v>2</v>
      </c>
      <c r="G64" s="20">
        <v>1</v>
      </c>
      <c r="H64" s="3">
        <f t="shared" si="1"/>
        <v>200</v>
      </c>
      <c r="I64" s="3">
        <f t="shared" si="20"/>
        <v>200</v>
      </c>
      <c r="J64" s="3">
        <f t="shared" si="3"/>
        <v>80</v>
      </c>
      <c r="K64" s="3">
        <f t="shared" si="4"/>
        <v>1</v>
      </c>
    </row>
    <row r="65" spans="1:11" ht="47.25" customHeight="1" x14ac:dyDescent="0.25">
      <c r="A65" s="72" t="s">
        <v>50</v>
      </c>
      <c r="B65" s="4" t="s">
        <v>9</v>
      </c>
      <c r="C65" s="4">
        <v>2</v>
      </c>
      <c r="D65" s="4">
        <f t="shared" si="17"/>
        <v>1000</v>
      </c>
      <c r="E65" s="4">
        <f t="shared" si="18"/>
        <v>2</v>
      </c>
      <c r="F65" s="4">
        <f t="shared" si="19"/>
        <v>0</v>
      </c>
      <c r="G65" s="5">
        <v>1</v>
      </c>
      <c r="H65" s="3">
        <f t="shared" si="1"/>
        <v>2000</v>
      </c>
      <c r="I65" s="3">
        <f>SUM(H65:H66)</f>
        <v>2100</v>
      </c>
      <c r="J65" s="3">
        <f t="shared" si="3"/>
        <v>840</v>
      </c>
      <c r="K65" s="3">
        <f t="shared" si="4"/>
        <v>1</v>
      </c>
    </row>
    <row r="66" spans="1:11" ht="24" customHeight="1" thickBot="1" x14ac:dyDescent="0.3">
      <c r="A66" s="73"/>
      <c r="B66" s="6" t="s">
        <v>14</v>
      </c>
      <c r="C66" s="6">
        <v>1</v>
      </c>
      <c r="D66" s="6">
        <f t="shared" si="17"/>
        <v>100</v>
      </c>
      <c r="E66" s="6">
        <f t="shared" si="18"/>
        <v>0</v>
      </c>
      <c r="F66" s="6">
        <f t="shared" si="19"/>
        <v>1</v>
      </c>
      <c r="G66" s="7">
        <v>1</v>
      </c>
      <c r="H66" s="3">
        <f t="shared" si="1"/>
        <v>100</v>
      </c>
      <c r="J66" s="3">
        <f t="shared" si="3"/>
        <v>0</v>
      </c>
      <c r="K66" s="3">
        <f t="shared" si="4"/>
        <v>0</v>
      </c>
    </row>
    <row r="67" spans="1:11" ht="24" customHeight="1" thickBot="1" x14ac:dyDescent="0.3">
      <c r="A67" s="18" t="s">
        <v>51</v>
      </c>
      <c r="B67" s="19" t="s">
        <v>20</v>
      </c>
      <c r="C67" s="19">
        <v>5</v>
      </c>
      <c r="D67" s="19">
        <f t="shared" si="17"/>
        <v>100</v>
      </c>
      <c r="E67" s="19">
        <f t="shared" si="18"/>
        <v>0</v>
      </c>
      <c r="F67" s="19">
        <f t="shared" si="19"/>
        <v>20</v>
      </c>
      <c r="G67" s="20">
        <v>4</v>
      </c>
      <c r="H67" s="3">
        <f t="shared" ref="H67" si="21">(F67*100 + E67*1000)</f>
        <v>2000</v>
      </c>
      <c r="I67" s="3">
        <f>H67</f>
        <v>2000</v>
      </c>
      <c r="J67" s="3">
        <f t="shared" ref="J67" si="22">ROUNDUP(I67*0.4,0)</f>
        <v>800</v>
      </c>
      <c r="K67" s="3">
        <f t="shared" ref="K67" si="23">ROUNDUP(J67/1000,0)</f>
        <v>1</v>
      </c>
    </row>
    <row r="68" spans="1:11" ht="24" customHeight="1" x14ac:dyDescent="0.25">
      <c r="D68" s="31"/>
      <c r="E68" s="31"/>
      <c r="F68" s="31"/>
      <c r="G68" s="31"/>
    </row>
    <row r="69" spans="1:11" ht="24" customHeight="1" x14ac:dyDescent="0.25">
      <c r="D69" s="31"/>
      <c r="E69" s="31">
        <f>SUM(E2:E67)*1000</f>
        <v>129000</v>
      </c>
      <c r="F69" s="31">
        <f>SUM(F2:F67)*100</f>
        <v>43800</v>
      </c>
      <c r="G69" s="31">
        <f>(F69+E69)/1000</f>
        <v>172.8</v>
      </c>
      <c r="I69" s="31">
        <f>SUM(I2:I67)</f>
        <v>172800</v>
      </c>
      <c r="J69" s="31">
        <f>SUM(J2:J67)</f>
        <v>69120</v>
      </c>
      <c r="K69" s="31">
        <f>SUM(K2:K67)</f>
        <v>91</v>
      </c>
    </row>
    <row r="70" spans="1:11" ht="24" customHeight="1" x14ac:dyDescent="0.25">
      <c r="D70" s="31"/>
      <c r="E70" s="31"/>
      <c r="F70" s="31"/>
      <c r="G70" s="31"/>
    </row>
    <row r="71" spans="1:11" ht="24" customHeight="1" x14ac:dyDescent="0.25">
      <c r="D71" s="31"/>
      <c r="E71" s="31"/>
      <c r="F71" s="31"/>
      <c r="G71" s="31"/>
    </row>
    <row r="72" spans="1:11" ht="24" customHeight="1" x14ac:dyDescent="0.25">
      <c r="D72" s="31"/>
      <c r="E72" s="31"/>
      <c r="F72" s="31"/>
      <c r="G72" s="31"/>
    </row>
    <row r="73" spans="1:11" ht="24" customHeight="1" x14ac:dyDescent="0.25">
      <c r="D73" s="31"/>
      <c r="E73" s="31"/>
      <c r="F73" s="31"/>
      <c r="G73" s="31"/>
    </row>
    <row r="74" spans="1:11" ht="24" customHeight="1" x14ac:dyDescent="0.25">
      <c r="D74" s="31"/>
      <c r="E74" s="31"/>
      <c r="F74" s="31"/>
      <c r="G74" s="31"/>
    </row>
    <row r="75" spans="1:11" ht="24" customHeight="1" thickBot="1" x14ac:dyDescent="0.3">
      <c r="D75" s="31"/>
      <c r="E75" s="31"/>
      <c r="F75" s="31"/>
      <c r="G75" s="31"/>
    </row>
    <row r="76" spans="1:11" ht="24" customHeight="1" x14ac:dyDescent="0.25">
      <c r="A76" s="60"/>
      <c r="B76" s="61"/>
      <c r="C76" s="61"/>
      <c r="D76" s="61"/>
      <c r="E76" s="61"/>
      <c r="F76" s="61"/>
      <c r="G76" s="62"/>
    </row>
    <row r="77" spans="1:11" ht="24" customHeight="1" x14ac:dyDescent="0.25">
      <c r="A77" s="63"/>
      <c r="B77" s="64"/>
      <c r="C77" s="64"/>
      <c r="D77" s="64"/>
      <c r="E77" s="64"/>
      <c r="F77" s="64"/>
      <c r="G77" s="65"/>
    </row>
    <row r="78" spans="1:11" ht="24" customHeight="1" x14ac:dyDescent="0.25">
      <c r="A78" s="66"/>
      <c r="B78" s="67"/>
      <c r="C78" s="67"/>
      <c r="D78" s="67"/>
      <c r="E78" s="67"/>
      <c r="F78" s="67"/>
      <c r="G78" s="68"/>
    </row>
    <row r="79" spans="1:11" ht="24" customHeight="1" x14ac:dyDescent="0.25">
      <c r="A79" s="8" t="s">
        <v>52</v>
      </c>
      <c r="B79" s="8" t="s">
        <v>12</v>
      </c>
      <c r="C79" s="8">
        <v>1</v>
      </c>
      <c r="D79" s="8">
        <f t="shared" ref="D79:D84" si="24">IF(B79="Тип 1.2",1000,100)</f>
        <v>100</v>
      </c>
      <c r="E79" s="8">
        <f t="shared" ref="E79:E84" si="25">IF(B79="Тип 1.2",C79*G79,0)</f>
        <v>0</v>
      </c>
      <c r="F79" s="8">
        <f t="shared" ref="F79:F84" si="26">IF(B79="Тип 1.2",C79*0,C79*G79)</f>
        <v>4</v>
      </c>
      <c r="G79" s="8">
        <v>4</v>
      </c>
      <c r="H79" s="8">
        <f t="shared" ref="H79:H84" si="27">(F79*100 + E79*1000)</f>
        <v>400</v>
      </c>
      <c r="I79" s="8">
        <f>H79</f>
        <v>400</v>
      </c>
      <c r="J79" s="8">
        <f t="shared" ref="J79:J84" si="28">ROUNDUP(I79*0.4,0)</f>
        <v>160</v>
      </c>
      <c r="K79" s="8">
        <f t="shared" ref="K79:K84" si="29">ROUNDUP(J79/1000,0)</f>
        <v>1</v>
      </c>
    </row>
    <row r="80" spans="1:11" ht="24" customHeight="1" x14ac:dyDescent="0.25">
      <c r="A80" s="59" t="s">
        <v>53</v>
      </c>
      <c r="B80" s="8" t="s">
        <v>12</v>
      </c>
      <c r="C80" s="8">
        <v>6</v>
      </c>
      <c r="D80" s="8">
        <f t="shared" si="24"/>
        <v>100</v>
      </c>
      <c r="E80" s="8">
        <f t="shared" si="25"/>
        <v>0</v>
      </c>
      <c r="F80" s="8">
        <f t="shared" si="26"/>
        <v>24</v>
      </c>
      <c r="G80" s="8">
        <v>4</v>
      </c>
      <c r="H80" s="8">
        <f t="shared" si="27"/>
        <v>2400</v>
      </c>
      <c r="I80" s="8">
        <f>SUM(H80:H81)</f>
        <v>3200</v>
      </c>
      <c r="J80" s="8">
        <f t="shared" si="28"/>
        <v>1280</v>
      </c>
      <c r="K80" s="8">
        <f t="shared" si="29"/>
        <v>2</v>
      </c>
    </row>
    <row r="81" spans="1:11" ht="24" customHeight="1" x14ac:dyDescent="0.25">
      <c r="A81" s="59"/>
      <c r="B81" s="8" t="s">
        <v>14</v>
      </c>
      <c r="C81" s="8">
        <v>2</v>
      </c>
      <c r="D81" s="8">
        <f t="shared" si="24"/>
        <v>100</v>
      </c>
      <c r="E81" s="8">
        <f t="shared" si="25"/>
        <v>0</v>
      </c>
      <c r="F81" s="8">
        <f t="shared" si="26"/>
        <v>8</v>
      </c>
      <c r="G81" s="8">
        <v>4</v>
      </c>
      <c r="H81" s="8">
        <f t="shared" si="27"/>
        <v>800</v>
      </c>
      <c r="I81" s="8"/>
      <c r="J81" s="8">
        <f t="shared" si="28"/>
        <v>0</v>
      </c>
      <c r="K81" s="8">
        <f t="shared" si="29"/>
        <v>0</v>
      </c>
    </row>
    <row r="82" spans="1:11" ht="24" customHeight="1" x14ac:dyDescent="0.25">
      <c r="A82" s="8" t="s">
        <v>54</v>
      </c>
      <c r="B82" s="8" t="s">
        <v>12</v>
      </c>
      <c r="C82" s="8">
        <v>1</v>
      </c>
      <c r="D82" s="8">
        <f t="shared" si="24"/>
        <v>100</v>
      </c>
      <c r="E82" s="8">
        <f t="shared" si="25"/>
        <v>0</v>
      </c>
      <c r="F82" s="8">
        <f t="shared" si="26"/>
        <v>4</v>
      </c>
      <c r="G82" s="8">
        <v>4</v>
      </c>
      <c r="H82" s="8">
        <f t="shared" si="27"/>
        <v>400</v>
      </c>
      <c r="I82" s="8">
        <f t="shared" ref="I82:I84" si="30">H82</f>
        <v>400</v>
      </c>
      <c r="J82" s="8">
        <f t="shared" si="28"/>
        <v>160</v>
      </c>
      <c r="K82" s="8">
        <f t="shared" si="29"/>
        <v>1</v>
      </c>
    </row>
    <row r="83" spans="1:11" ht="24" customHeight="1" x14ac:dyDescent="0.25">
      <c r="A83" s="8" t="s">
        <v>55</v>
      </c>
      <c r="B83" s="8" t="s">
        <v>9</v>
      </c>
      <c r="C83" s="8">
        <v>1</v>
      </c>
      <c r="D83" s="8">
        <f t="shared" si="24"/>
        <v>1000</v>
      </c>
      <c r="E83" s="8">
        <f t="shared" si="25"/>
        <v>4</v>
      </c>
      <c r="F83" s="8">
        <f t="shared" si="26"/>
        <v>0</v>
      </c>
      <c r="G83" s="8">
        <v>4</v>
      </c>
      <c r="H83" s="8">
        <f t="shared" si="27"/>
        <v>4000</v>
      </c>
      <c r="I83" s="8">
        <f t="shared" si="30"/>
        <v>4000</v>
      </c>
      <c r="J83" s="8">
        <f t="shared" si="28"/>
        <v>1600</v>
      </c>
      <c r="K83" s="8">
        <f t="shared" si="29"/>
        <v>2</v>
      </c>
    </row>
    <row r="84" spans="1:11" ht="24" customHeight="1" x14ac:dyDescent="0.25">
      <c r="A84" s="8" t="s">
        <v>56</v>
      </c>
      <c r="B84" s="8" t="s">
        <v>12</v>
      </c>
      <c r="C84" s="8">
        <v>1</v>
      </c>
      <c r="D84" s="8">
        <f t="shared" si="24"/>
        <v>100</v>
      </c>
      <c r="E84" s="8">
        <f t="shared" si="25"/>
        <v>0</v>
      </c>
      <c r="F84" s="8">
        <f t="shared" si="26"/>
        <v>4</v>
      </c>
      <c r="G84" s="8">
        <v>4</v>
      </c>
      <c r="H84" s="8">
        <f t="shared" si="27"/>
        <v>400</v>
      </c>
      <c r="I84" s="8">
        <f t="shared" si="30"/>
        <v>400</v>
      </c>
      <c r="J84" s="8">
        <f t="shared" si="28"/>
        <v>160</v>
      </c>
      <c r="K84" s="8">
        <f t="shared" si="29"/>
        <v>1</v>
      </c>
    </row>
    <row r="85" spans="1:11" ht="24" customHeight="1" x14ac:dyDescent="0.25">
      <c r="D85" s="31"/>
      <c r="E85" s="31">
        <f>SUM(E79:E84)</f>
        <v>4</v>
      </c>
      <c r="F85" s="31">
        <f>SUM(F79:F84)</f>
        <v>44</v>
      </c>
      <c r="G85" s="31"/>
    </row>
    <row r="86" spans="1:11" ht="24" customHeight="1" x14ac:dyDescent="0.25">
      <c r="D86" s="31"/>
      <c r="E86" s="31"/>
      <c r="F86" s="31"/>
      <c r="G86" s="31"/>
      <c r="J86" s="31">
        <f>SUM(J79:J84)</f>
        <v>3360</v>
      </c>
      <c r="K86" s="31">
        <f>SUM(K79:K84)</f>
        <v>7</v>
      </c>
    </row>
    <row r="87" spans="1:11" ht="24" customHeight="1" x14ac:dyDescent="0.25">
      <c r="D87" s="31"/>
      <c r="E87" s="31"/>
      <c r="F87" s="31"/>
      <c r="G87" s="31"/>
    </row>
    <row r="88" spans="1:11" ht="24" customHeight="1" x14ac:dyDescent="0.25">
      <c r="D88" s="31"/>
      <c r="E88" s="31"/>
      <c r="F88" s="31"/>
      <c r="G88" s="31"/>
    </row>
    <row r="89" spans="1:11" ht="24" customHeight="1" x14ac:dyDescent="0.25">
      <c r="D89" s="31"/>
      <c r="E89" s="31"/>
      <c r="F89" s="31"/>
      <c r="G89" s="31"/>
    </row>
    <row r="90" spans="1:11" ht="24" customHeight="1" x14ac:dyDescent="0.25">
      <c r="D90" s="31"/>
      <c r="E90" s="31"/>
      <c r="F90" s="31"/>
      <c r="G90" s="31"/>
    </row>
    <row r="91" spans="1:11" ht="24" customHeight="1" x14ac:dyDescent="0.25">
      <c r="D91" s="31"/>
      <c r="E91" s="31"/>
      <c r="F91" s="31"/>
      <c r="G91" s="31"/>
    </row>
  </sheetData>
  <mergeCells count="25">
    <mergeCell ref="A18:A19"/>
    <mergeCell ref="A2:A3"/>
    <mergeCell ref="A4:A6"/>
    <mergeCell ref="A7:A8"/>
    <mergeCell ref="A76:G78"/>
    <mergeCell ref="A37:A38"/>
    <mergeCell ref="A34:A36"/>
    <mergeCell ref="A31:A33"/>
    <mergeCell ref="A25:A27"/>
    <mergeCell ref="A28:A30"/>
    <mergeCell ref="A22:A23"/>
    <mergeCell ref="A14:A15"/>
    <mergeCell ref="A65:A66"/>
    <mergeCell ref="A59:A60"/>
    <mergeCell ref="A12:A13"/>
    <mergeCell ref="A9:A11"/>
    <mergeCell ref="A54:A55"/>
    <mergeCell ref="A52:A53"/>
    <mergeCell ref="A50:A51"/>
    <mergeCell ref="A80:A81"/>
    <mergeCell ref="A20:A21"/>
    <mergeCell ref="A42:A44"/>
    <mergeCell ref="A39:A41"/>
    <mergeCell ref="A47:A48"/>
    <mergeCell ref="A45:A46"/>
  </mergeCells>
  <conditionalFormatting sqref="H2:H84">
    <cfRule type="expression" dxfId="3" priority="1">
      <formula>IF(I2=SUM(H2),1,0)</formula>
    </cfRule>
    <cfRule type="expression" dxfId="2" priority="3">
      <formula>IF(I2=SUM(H3+H2),1,0)</formula>
    </cfRule>
    <cfRule type="expression" dxfId="1" priority="4">
      <formula>IF(I2=SUM(H3+H2+H4),1,0)</formula>
    </cfRule>
    <cfRule type="expression" dxfId="0" priority="5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Тутова 2</dc:creator>
  <cp:lastModifiedBy>Тутова 2</cp:lastModifiedBy>
  <dcterms:created xsi:type="dcterms:W3CDTF">2024-03-14T18:25:14Z</dcterms:created>
  <dcterms:modified xsi:type="dcterms:W3CDTF">2024-04-22T22:05:09Z</dcterms:modified>
</cp:coreProperties>
</file>