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Technical Based\"/>
    </mc:Choice>
  </mc:AlternateContent>
  <xr:revisionPtr revIDLastSave="0" documentId="13_ncr:1_{E81B5665-970D-4C0B-A944-17EB09EE24CE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B111" i="11"/>
  <c r="B98" i="11"/>
  <c r="J124" i="11"/>
  <c r="H111" i="11"/>
  <c r="M124" i="11"/>
  <c r="B85" i="11"/>
  <c r="J98" i="11"/>
  <c r="H124" i="11"/>
  <c r="H85" i="11"/>
  <c r="J111" i="11"/>
  <c r="H137" i="11"/>
  <c r="M111" i="11"/>
  <c r="S85" i="11"/>
  <c r="U98" i="11"/>
  <c r="S124" i="11"/>
  <c r="M98" i="11"/>
  <c r="U124" i="11"/>
  <c r="J85" i="11"/>
  <c r="B137" i="11"/>
  <c r="H98" i="11"/>
  <c r="U72" i="11"/>
  <c r="M72" i="11"/>
  <c r="M85" i="11"/>
  <c r="S72" i="11"/>
  <c r="U111" i="11"/>
  <c r="S111" i="11"/>
  <c r="S98" i="11"/>
  <c r="B124" i="11"/>
  <c r="J137" i="11"/>
  <c r="U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33" i="11"/>
  <c r="H46" i="11"/>
  <c r="B20" i="11"/>
  <c r="S59" i="11"/>
  <c r="S7" i="11"/>
  <c r="H72" i="11"/>
  <c r="H33" i="11"/>
  <c r="S46" i="11"/>
  <c r="H59" i="11"/>
  <c r="S20" i="11"/>
  <c r="H20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46" i="11"/>
  <c r="J33" i="11"/>
  <c r="B59" i="11"/>
  <c r="J46" i="11"/>
  <c r="M20" i="11"/>
  <c r="B46" i="11"/>
  <c r="B33" i="11"/>
  <c r="U7" i="11"/>
  <c r="J72" i="11"/>
  <c r="M33" i="11"/>
  <c r="M59" i="11"/>
  <c r="U20" i="11"/>
  <c r="B72" i="11"/>
  <c r="J59" i="11"/>
  <c r="U59" i="11"/>
  <c r="M7" i="11"/>
  <c r="M46" i="11"/>
  <c r="J20" i="11"/>
  <c r="U33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I129" i="23"/>
  <c r="I107" i="23"/>
  <c r="P46" i="23" s="1"/>
  <c r="H128" i="23"/>
  <c r="H106" i="23"/>
  <c r="P43" i="23" s="1"/>
  <c r="K128" i="23"/>
  <c r="K106" i="23"/>
  <c r="P57" i="23" s="1"/>
  <c r="L128" i="23"/>
  <c r="L106" i="23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J125" i="23"/>
  <c r="J103" i="23"/>
  <c r="P33" i="23" s="1"/>
  <c r="K125" i="23"/>
  <c r="K103" i="23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K124" i="23"/>
  <c r="K102" i="23"/>
  <c r="L124" i="23"/>
  <c r="L102" i="23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8" i="23"/>
  <c r="P54" i="23"/>
  <c r="P60" i="23"/>
  <c r="P49" i="23"/>
  <c r="P51" i="23"/>
  <c r="P65" i="23"/>
  <c r="P55" i="23"/>
  <c r="P63" i="23"/>
  <c r="P52" i="23"/>
  <c r="P64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<sst xmlns="http://schemas.openxmlformats.org/spreadsheetml/2006/main" count="1210" uniqueCount="199">
  <si>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</si>
  <si>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</si>
  <si>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</si>
  <si>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</si>
  <si>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</si>
  <si>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</si>
  <si>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</si>
  <si>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</si>
  <si>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</si>
  <si>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</si>
  <si>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</si>
  <si>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</si>
  <si>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</si>
  <si>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</si>
  <si>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</si>
  <si>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</si>
  <si>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</si>
  <si>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</si>
  <si>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</si>
  <si>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</si>
  <si>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</si>
  <si>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</si>
  <si>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</si>
  <si>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</si>
  <si>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</si>
  <si>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</si>
  <si>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</si>
  <si>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</si>
  <si>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</si>
  <si>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</si>
  <si>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</si>
  <si>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</si>
  <si>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</si>
  <si>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</si>
  <si>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</si>
  <si>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</si>
  <si>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</si>
  <si>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</si>
  <si>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</si>
  <si>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</si>
  <si>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</si>
  <si>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</si>
  <si>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</si>
  <si>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</si>
  <si>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</si>
  <si>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</si>
  <si>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</si>
  <si>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</si>
  <si>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</si>
  <si>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</si>
  <si>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</si>
  <si>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</si>
  <si>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</si>
  <si>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</si>
  <si>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</si>
  <si>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</si>
  <si>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</si>
  <si>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</si>
  <si>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</si>
  <si>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</si>
  <si>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</si>
  <si>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</si>
  <si>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</si>
  <si>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</si>
  <si>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</si>
  <si>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</si>
  <si>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</si>
  <si>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</si>
  <si>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</si>
  <si>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</si>
  <si>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</si>
  <si>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</si>
  <si>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</si>
  <si>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</si>
  <si>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</si>
  <si>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</si>
  <si>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</si>
  <si>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</si>
  <si>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</si>
  <si>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</si>
  <si>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</si>
  <si>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</si>
  <si>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</si>
  <si>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</si>
  <si>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</si>
  <si>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</si>
  <si>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</si>
  <si>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</si>
  <si>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</si>
  <si>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</si>
  <si>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</si>
  <si>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</si>
  <si>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</si>
  <si>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</si>
  <si>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</si>
  <si>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</si>
  <si>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</si>
  <si>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</si>
  <si>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</si>
  <si>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</si>
  <si>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</si>
  <si>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</si>
  <si>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</si>
  <si>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</si>
  <si>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</si>
  <si>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</si>
  <si>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</si>
  <si>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</si>
  <si>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</si>
  <si>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</si>
  <si>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</si>
  <si>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</si>
  <si>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</si>
  <si>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</si>
  <si>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</si>
  <si>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</si>
  <si>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</si>
  <si>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</si>
  <si>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</si>
  <si>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</si>
  <si>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</si>
  <si>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</si>
  <si>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</si>
  <si>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</si>
  <si>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</si>
  <si>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</si>
  <si>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</si>
  <si>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</si>
  <si>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</si>
  <si>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</si>
  <si>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</si>
  <si>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</si>
  <si>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</si>
  <si>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</si>
  <si>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</si>
  <si>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</si>
  <si>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</si>
  <si>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</si>
  <si>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</si>
  <si>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</si>
  <si>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</si>
  <si>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</si>
  <si>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</si>
  <si>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</si>
  <si>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</si>
  <si>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</si>
  <si>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</si>
  <si>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</si>
  <si>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</si>
  <si>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</si>
  <si>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</si>
  <si>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</si>
  <si>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</si>
  <si>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</si>
  <si>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</si>
  <si>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</si>
  <si>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</si>
  <si>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</si>
  <si>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</si>
  <si>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</si>
  <si>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</si>
  <si>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</si>
  <si>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</si>
  <si>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</si>
  <si>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</si>
  <si>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</si>
  <si>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</si>
  <si>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</si>
  <si>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</si>
  <si>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</si>
  <si>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</si>
  <si>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</si>
  <si>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</si>
  <si>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</si>
  <si>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</si>
  <si>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</si>
  <si>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</si>
  <si>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</si>
  <si>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</si>
  <si>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</si>
  <si>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</si>
  <si>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</si>
  <si>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</si>
  <si>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</si>
  <si>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</si>
  <si>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</si>
  <si>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</si>
  <si>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</si>
  <si>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</si>
  <si>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</si>
  <si>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</si>
  <si>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</si>
  <si>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</si>
  <si>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</si>
  <si>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</si>
  <si>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</si>
  <si>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</si>
  <si>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</si>
  <si>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Data Rate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</si>
</sst>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1.1350292714099545E-2</c:v>
                  </c:pt>
                  <c:pt idx="1">
                    <c:v>0.11393034219222151</c:v>
                  </c:pt>
                  <c:pt idx="2">
                    <c:v>9.8001298025861983E-3</c:v>
                  </c:pt>
                  <c:pt idx="3">
                    <c:v>2.8847438151039604E-2</c:v>
                  </c:pt>
                  <c:pt idx="4">
                    <c:v>2.1442031631430471E-2</c:v>
                  </c:pt>
                  <c:pt idx="5">
                    <c:v>0.29321530025760778</c:v>
                  </c:pt>
                  <c:pt idx="6">
                    <c:v>2.063508254832682E-2</c:v>
                  </c:pt>
                  <c:pt idx="7">
                    <c:v>1.095733228905566E-2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1.1350292714099545E-2</c:v>
                  </c:pt>
                  <c:pt idx="1">
                    <c:v>0.11393034219222151</c:v>
                  </c:pt>
                  <c:pt idx="2">
                    <c:v>9.8001298025861983E-3</c:v>
                  </c:pt>
                  <c:pt idx="3">
                    <c:v>2.8847438151039604E-2</c:v>
                  </c:pt>
                  <c:pt idx="4">
                    <c:v>2.1442031631430471E-2</c:v>
                  </c:pt>
                  <c:pt idx="5">
                    <c:v>0.29321530025760778</c:v>
                  </c:pt>
                  <c:pt idx="6">
                    <c:v>2.063508254832682E-2</c:v>
                  </c:pt>
                  <c:pt idx="7">
                    <c:v>1.095733228905566E-2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2.8720961858053975E-2</c:v>
                </c:pt>
                <c:pt idx="1">
                  <c:v>0.23972669139271718</c:v>
                </c:pt>
                <c:pt idx="2">
                  <c:v>3.0044515277204583E-2</c:v>
                </c:pt>
                <c:pt idx="3">
                  <c:v>9.5189732074354008E-2</c:v>
                </c:pt>
                <c:pt idx="4">
                  <c:v>7.0281524799559722E-2</c:v>
                </c:pt>
                <c:pt idx="5">
                  <c:v>0.44644742651385388</c:v>
                </c:pt>
                <c:pt idx="6">
                  <c:v>6.634352339374347E-2</c:v>
                </c:pt>
                <c:pt idx="7">
                  <c:v>2.3245624690513153E-2</c:v>
                </c:pt>
                <c:pt idx="8">
                  <c:v>1.2370692577829778E-21</c:v>
                </c:pt>
                <c:pt idx="9">
                  <c:v>1.2370692577829778E-21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2.0241073703922768E-25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10" zoomScaleNormal="100" workbookViewId="0">
      <selection activeCell="O23" sqref="O23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6</v>
      </c>
      <c r="L15" s="126"/>
      <c r="M15" s="186"/>
      <c r="N15" s="232" t="s">
        <v>114</v>
      </c>
      <c r="O15" s="321">
        <f ca="1">check</f>
        <v>8.1286469409100348E-9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2.8720961858053975E-2</v>
      </c>
      <c r="P18" s="339">
        <f ca="1">IF(B18&gt;$B$5,0,_xlfn.STDEV.S(T50:AC50))</f>
        <v>1.1350292714099545E-2</v>
      </c>
      <c r="Q18" s="350">
        <f ca="1">IF(O18&lt;&gt;0,P18/O18,0)</f>
        <v>0.39519194274187158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0.23972669139271718</v>
      </c>
      <c r="P19" s="339">
        <f t="shared" ref="P19:P27" ca="1" si="1">IF(B19&gt;$B$5,0,_xlfn.STDEV.S(T51:AC51))</f>
        <v>0.11393034219222151</v>
      </c>
      <c r="Q19" s="350">
        <f t="shared" ref="Q19:Q27" ca="1" si="2">IF(O19&lt;&gt;0,P19/O19,0)</f>
        <v>0.47525096821856305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3.0044515277204583E-2</v>
      </c>
      <c r="P20" s="339">
        <f t="shared" ca="1" si="1"/>
        <v>9.8001298025861983E-3</v>
      </c>
      <c r="Q20" s="350">
        <f t="shared" ca="1" si="2"/>
        <v>0.32618698328682194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9.5189732074354008E-2</v>
      </c>
      <c r="P21" s="339">
        <f t="shared" ca="1" si="1"/>
        <v>2.8847438151039604E-2</v>
      </c>
      <c r="Q21" s="350">
        <f t="shared" ca="1" si="2"/>
        <v>0.30305199439479957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7.0281524799559722E-2</v>
      </c>
      <c r="P22" s="339">
        <f t="shared" ca="1" si="1"/>
        <v>2.1442031631430471E-2</v>
      </c>
      <c r="Q22" s="350">
        <f t="shared" ca="1" si="2"/>
        <v>0.30508774094731639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0.44644742651385388</v>
      </c>
      <c r="P23" s="339">
        <f t="shared" ca="1" si="1"/>
        <v>0.29321530025760778</v>
      </c>
      <c r="Q23" s="350">
        <f t="shared" ca="1" si="2"/>
        <v>0.6567745334478009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6.634352339374347E-2</v>
      </c>
      <c r="P24" s="339">
        <f t="shared" ca="1" si="1"/>
        <v>2.063508254832682E-2</v>
      </c>
      <c r="Q24" s="350">
        <f t="shared" ca="1" si="2"/>
        <v>0.3110338657454062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2.3245624690513153E-2</v>
      </c>
      <c r="P25" s="339">
        <f t="shared" ca="1" si="1"/>
        <v>1.095733228905566E-2</v>
      </c>
      <c r="Q25" s="350">
        <f t="shared" ca="1" si="2"/>
        <v>0.471371814478597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1.2370692577829778E-21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1.2370692577829778E-21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8.6021618153293211</v>
      </c>
      <c r="M30" s="447"/>
      <c r="N30" s="145"/>
      <c r="O30" s="384" t="s">
        <v>178</v>
      </c>
      <c r="P30" s="339">
        <f ca="1">SQRT(SUMSQ(Q18:Q27)/B5)</f>
        <v>0.42184763012853482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0.22122829788287982</v>
      </c>
      <c r="J32" s="377" t="s">
        <v>180</v>
      </c>
      <c r="K32" s="412">
        <f ca="1">IF(B5&gt;2,2/($B$5-1)/$B$5*SUM(T63:AC72),"n/a")</f>
        <v>1.1904761904761904E-2</v>
      </c>
      <c r="L32" s="246" t="s">
        <v>65</v>
      </c>
      <c r="M32" s="378">
        <f ca="1">(L30-B5)/((2.7699*B5-4.3513)-B5)</f>
        <v>6.1395590832830811E-2</v>
      </c>
      <c r="N32" s="126"/>
      <c r="O32" s="413" t="s">
        <v>184</v>
      </c>
      <c r="P32" s="414">
        <f ca="1">SQRT(2*ROUND((L30-B5),5)/(B5-1))</f>
        <v>0.41478393687040765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4.6457942555404763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0.14285714285714285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1</v>
      </c>
      <c r="F38" s="32">
        <f t="shared" ca="1" si="3"/>
        <v>0.25</v>
      </c>
      <c r="G38" s="32">
        <f t="shared" ca="1" si="3"/>
        <v>0.25</v>
      </c>
      <c r="H38" s="32">
        <f t="shared" ca="1" si="3"/>
        <v>0.11111111111111109</v>
      </c>
      <c r="I38" s="32">
        <f t="shared" ca="1" si="3"/>
        <v>0.25</v>
      </c>
      <c r="J38" s="32">
        <f t="shared" ca="1" si="3"/>
        <v>2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2.8720961858053975E-2</v>
      </c>
      <c r="P38" s="301"/>
      <c r="Q38" s="187"/>
      <c r="R38" s="187"/>
      <c r="T38" s="408">
        <f ca="1">IF(OR($B38&gt;$B$5,T$37&gt;$B$5),0,(LN(OFFSET($B$37,$B38,T$37))-LN(OFFSET($O$37,$B38,0)/OFFSET($O$37,T$37,0)))^2)</f>
        <v>3.096266240136333E-2</v>
      </c>
      <c r="U38" s="408">
        <f t="shared" ref="U38:AB46" ca="1" si="4">IF(OR($B38&gt;$B$5,U$37&gt;$B$5),0,(LN(OFFSET($B$37,$B38,U$37))-LN(OFFSET($O$37,$B38,0)/OFFSET($O$37,U$37,0)))^2)</f>
        <v>2.0297628910935631E-3</v>
      </c>
      <c r="V38" s="408">
        <f t="shared" ca="1" si="4"/>
        <v>3.536262046777687E-2</v>
      </c>
      <c r="W38" s="408">
        <f t="shared" ca="1" si="4"/>
        <v>0.24148637928072231</v>
      </c>
      <c r="X38" s="408">
        <f t="shared" ca="1" si="4"/>
        <v>0.29862928141696049</v>
      </c>
      <c r="Y38" s="408">
        <f t="shared" ca="1" si="4"/>
        <v>0.30148385238332132</v>
      </c>
      <c r="Z38" s="408">
        <f t="shared" ca="1" si="4"/>
        <v>0.23197407939003067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1.1419286382312686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7</v>
      </c>
      <c r="D39" s="30">
        <v>1</v>
      </c>
      <c r="E39" s="32">
        <f t="shared" ca="1" si="3"/>
        <v>6.9999999999999991</v>
      </c>
      <c r="F39" s="32">
        <f t="shared" ca="1" si="3"/>
        <v>4.9999999999999991</v>
      </c>
      <c r="G39" s="32">
        <f t="shared" ca="1" si="3"/>
        <v>4.9999999999999991</v>
      </c>
      <c r="H39" s="32">
        <f t="shared" ca="1" si="3"/>
        <v>0.2</v>
      </c>
      <c r="I39" s="32">
        <f t="shared" ca="1" si="3"/>
        <v>4.9999999999999991</v>
      </c>
      <c r="J39" s="32">
        <f t="shared" ca="1" si="3"/>
        <v>6.9999999999999991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0.23972669139271718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1.7137222594068642E-2</v>
      </c>
      <c r="V39" s="408">
        <f t="shared" ca="1" si="4"/>
        <v>0.4703360466885359</v>
      </c>
      <c r="W39" s="408">
        <f t="shared" ca="1" si="4"/>
        <v>0.146266000775197</v>
      </c>
      <c r="X39" s="408">
        <f t="shared" ca="1" si="4"/>
        <v>0.97538487634166127</v>
      </c>
      <c r="Y39" s="408">
        <f t="shared" ca="1" si="4"/>
        <v>0.10548501504221754</v>
      </c>
      <c r="Z39" s="408">
        <f t="shared" ca="1" si="4"/>
        <v>0.15013486893252906</v>
      </c>
      <c r="AA39" s="408">
        <f t="shared" ca="1" si="4"/>
        <v>0</v>
      </c>
      <c r="AB39" s="411">
        <f t="shared" ca="1" si="4"/>
        <v>0</v>
      </c>
      <c r="AC39" s="408">
        <f t="shared" ca="1" si="5"/>
        <v>1.8647440303742093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1</v>
      </c>
      <c r="D40" s="31">
        <f t="shared" ca="1" si="6"/>
        <v>0.14285714285714288</v>
      </c>
      <c r="E40" s="30">
        <v>1</v>
      </c>
      <c r="F40" s="32">
        <f t="shared" ca="1" si="3"/>
        <v>0.25</v>
      </c>
      <c r="G40" s="32">
        <f t="shared" ca="1" si="3"/>
        <v>0.33333333333333331</v>
      </c>
      <c r="H40" s="32">
        <f t="shared" ca="1" si="3"/>
        <v>0.11111111111111109</v>
      </c>
      <c r="I40" s="32">
        <f t="shared" ca="1" si="3"/>
        <v>0.33333333333333331</v>
      </c>
      <c r="J40" s="32">
        <f t="shared" ca="1" si="3"/>
        <v>2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3.0044515277204583E-2</v>
      </c>
      <c r="P40" s="301"/>
      <c r="Q40" s="187"/>
      <c r="R40" s="187"/>
      <c r="T40" s="408"/>
      <c r="U40" s="408"/>
      <c r="V40" s="408">
        <f t="shared" ca="1" si="4"/>
        <v>5.433673165053627E-2</v>
      </c>
      <c r="W40" s="408">
        <f t="shared" ca="1" si="4"/>
        <v>6.1893206957828052E-2</v>
      </c>
      <c r="X40" s="408">
        <f t="shared" ca="1" si="4"/>
        <v>0.25141895358457628</v>
      </c>
      <c r="Y40" s="408">
        <f t="shared" ca="1" si="4"/>
        <v>9.390931629752329E-2</v>
      </c>
      <c r="Z40" s="408">
        <f t="shared" ca="1" si="4"/>
        <v>0.19060557604656247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0.65216378453702639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4</v>
      </c>
      <c r="D41" s="31">
        <f t="shared" ca="1" si="6"/>
        <v>0.20000000000000004</v>
      </c>
      <c r="E41" s="31">
        <f t="shared" ca="1" si="6"/>
        <v>4</v>
      </c>
      <c r="F41" s="30">
        <v>1</v>
      </c>
      <c r="G41" s="32">
        <f t="shared" ca="1" si="3"/>
        <v>2</v>
      </c>
      <c r="H41" s="32">
        <f t="shared" ca="1" si="3"/>
        <v>0.16666666666666669</v>
      </c>
      <c r="I41" s="32">
        <f t="shared" ca="1" si="3"/>
        <v>2</v>
      </c>
      <c r="J41" s="32">
        <f t="shared" ca="1" si="3"/>
        <v>4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9.5189732074354008E-2</v>
      </c>
      <c r="P41" s="301"/>
      <c r="Q41" s="187"/>
      <c r="R41" s="187"/>
      <c r="T41" s="408"/>
      <c r="U41" s="408"/>
      <c r="V41" s="408"/>
      <c r="W41" s="408">
        <f t="shared" ca="1" si="4"/>
        <v>0.15193161350141093</v>
      </c>
      <c r="X41" s="408">
        <f t="shared" ca="1" si="4"/>
        <v>6.0668567445064839E-2</v>
      </c>
      <c r="Y41" s="408">
        <f t="shared" ca="1" si="4"/>
        <v>0.11030452084943365</v>
      </c>
      <c r="Z41" s="408">
        <f t="shared" ca="1" si="4"/>
        <v>5.5040864530897027E-4</v>
      </c>
      <c r="AA41" s="408">
        <f t="shared" ca="1" si="4"/>
        <v>0</v>
      </c>
      <c r="AB41" s="411">
        <f t="shared" ca="1" si="4"/>
        <v>0</v>
      </c>
      <c r="AC41" s="408">
        <f t="shared" ca="1" si="5"/>
        <v>0.32345511044121839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4</v>
      </c>
      <c r="D42" s="31">
        <f t="shared" ca="1" si="6"/>
        <v>0.20000000000000004</v>
      </c>
      <c r="E42" s="31">
        <f t="shared" ca="1" si="6"/>
        <v>3</v>
      </c>
      <c r="F42" s="31">
        <f t="shared" ca="1" si="6"/>
        <v>0.5</v>
      </c>
      <c r="G42" s="30">
        <v>1</v>
      </c>
      <c r="H42" s="32">
        <f t="shared" ca="1" si="3"/>
        <v>0.16666666666666669</v>
      </c>
      <c r="I42" s="32">
        <f t="shared" ca="1" si="3"/>
        <v>1</v>
      </c>
      <c r="J42" s="32">
        <f t="shared" ca="1" si="3"/>
        <v>4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7.0281524799559722E-2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3.2550698252082379E-3</v>
      </c>
      <c r="Y42" s="408">
        <f t="shared" ca="1" si="4"/>
        <v>3.325000336453643E-3</v>
      </c>
      <c r="Z42" s="408">
        <f t="shared" ca="1" si="4"/>
        <v>7.8345314865516727E-2</v>
      </c>
      <c r="AA42" s="408">
        <f t="shared" ca="1" si="4"/>
        <v>0</v>
      </c>
      <c r="AB42" s="411">
        <f t="shared" ca="1" si="4"/>
        <v>0</v>
      </c>
      <c r="AC42" s="408">
        <f t="shared" ca="1" si="5"/>
        <v>8.4925385027178613E-2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9.0000000000000018</v>
      </c>
      <c r="D43" s="31">
        <f t="shared" ca="1" si="6"/>
        <v>5</v>
      </c>
      <c r="E43" s="31">
        <f t="shared" ca="1" si="6"/>
        <v>9.0000000000000018</v>
      </c>
      <c r="F43" s="31">
        <f t="shared" ca="1" si="6"/>
        <v>5.9999999999999991</v>
      </c>
      <c r="G43" s="31">
        <f t="shared" ca="1" si="6"/>
        <v>5.9999999999999991</v>
      </c>
      <c r="H43" s="30">
        <v>1</v>
      </c>
      <c r="I43" s="32">
        <f t="shared" ca="1" si="3"/>
        <v>6.9999999999999991</v>
      </c>
      <c r="J43" s="32">
        <f t="shared" ca="1" si="3"/>
        <v>9.0000000000000018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0.44644742651385388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1.5550912026413509E-3</v>
      </c>
      <c r="Z43" s="408">
        <f t="shared" ca="1" si="4"/>
        <v>0.5745338946174563</v>
      </c>
      <c r="AA43" s="408">
        <f t="shared" ca="1" si="4"/>
        <v>0</v>
      </c>
      <c r="AB43" s="411">
        <f t="shared" ca="1" si="4"/>
        <v>0</v>
      </c>
      <c r="AC43" s="408">
        <f t="shared" ca="1" si="5"/>
        <v>0.5760889858200976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4</v>
      </c>
      <c r="D44" s="31">
        <f t="shared" ca="1" si="6"/>
        <v>0.20000000000000004</v>
      </c>
      <c r="E44" s="31">
        <f t="shared" ca="1" si="6"/>
        <v>3</v>
      </c>
      <c r="F44" s="31">
        <f t="shared" ca="1" si="6"/>
        <v>0.5</v>
      </c>
      <c r="G44" s="31">
        <f t="shared" ca="1" si="6"/>
        <v>1</v>
      </c>
      <c r="H44" s="31">
        <f t="shared" ca="1" si="6"/>
        <v>0.14285714285714288</v>
      </c>
      <c r="I44" s="30">
        <v>1</v>
      </c>
      <c r="J44" s="32">
        <f t="shared" ca="1" si="3"/>
        <v>3.0000000000000004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6.634352339374347E-2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2.4883211094775611E-3</v>
      </c>
      <c r="AA44" s="408">
        <f t="shared" ca="1" si="4"/>
        <v>0</v>
      </c>
      <c r="AB44" s="411">
        <f t="shared" ca="1" si="4"/>
        <v>0</v>
      </c>
      <c r="AC44" s="408">
        <f t="shared" ca="1" si="5"/>
        <v>2.4883211094775611E-3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0.5</v>
      </c>
      <c r="D45" s="31">
        <f t="shared" ca="1" si="6"/>
        <v>0.14285714285714288</v>
      </c>
      <c r="E45" s="31">
        <f t="shared" ca="1" si="6"/>
        <v>0.5</v>
      </c>
      <c r="F45" s="31">
        <f t="shared" ca="1" si="6"/>
        <v>0.25</v>
      </c>
      <c r="G45" s="31">
        <f t="shared" ca="1" si="6"/>
        <v>0.25</v>
      </c>
      <c r="H45" s="31">
        <f t="shared" ca="1" si="6"/>
        <v>0.11111111111111109</v>
      </c>
      <c r="I45" s="31">
        <f t="shared" ca="1" si="6"/>
        <v>0.33333333333333326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2.3245624690513153E-2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1.2370692577829778E-21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1.2370692577829778E-21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0.14285714285714285</v>
      </c>
      <c r="E50" s="32">
        <f ca="1"/>
        <v>1</v>
      </c>
      <c r="F50" s="32">
        <f ca="1"/>
        <v>0.25</v>
      </c>
      <c r="G50" s="32">
        <f ca="1"/>
        <v>0.25</v>
      </c>
      <c r="H50" s="32">
        <f ca="1"/>
        <v>0.11111111111111109</v>
      </c>
      <c r="I50" s="32">
        <f ca="1"/>
        <v>0.25</v>
      </c>
      <c r="J50" s="32">
        <f ca="1"/>
        <v>2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2.6710459509722149E-2</v>
      </c>
      <c r="U50" s="406">
        <f t="shared" ref="U50:AC59" ca="1" si="7">IF(OR($S50&gt;$B$5,U$49&gt;$B$5),"-",$B$5/$L$30*INDEX($C$38:$L$47,$S50,U$49)*INDEX($O$38:$O$47,U$49,0))</f>
        <v>3.1849361529499215E-2</v>
      </c>
      <c r="V50" s="406">
        <f t="shared" ca="1" si="7"/>
        <v>2.7941362575778866E-2</v>
      </c>
      <c r="W50" s="406">
        <f t="shared" ca="1" si="7"/>
        <v>2.2131583692072136E-2</v>
      </c>
      <c r="X50" s="406">
        <f t="shared" ca="1" si="7"/>
        <v>1.634043309306641E-2</v>
      </c>
      <c r="Y50" s="406">
        <f t="shared" ca="1" si="7"/>
        <v>4.6132840258133516E-2</v>
      </c>
      <c r="Z50" s="406">
        <f t="shared" ca="1" si="7"/>
        <v>1.5424848966574249E-2</v>
      </c>
      <c r="AA50" s="406">
        <f t="shared" ca="1" si="7"/>
        <v>4.323680523951777E-2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7</v>
      </c>
      <c r="D51" s="30">
        <v>0</v>
      </c>
      <c r="E51" s="32">
        <f ca="1"/>
        <v>6.9999999999999991</v>
      </c>
      <c r="F51" s="32">
        <f ca="1"/>
        <v>4.9999999999999991</v>
      </c>
      <c r="G51" s="32">
        <f ca="1"/>
        <v>4.9999999999999991</v>
      </c>
      <c r="H51" s="32">
        <f ca="1"/>
        <v>0.2</v>
      </c>
      <c r="I51" s="32">
        <f ca="1"/>
        <v>4.9999999999999991</v>
      </c>
      <c r="J51" s="32">
        <f ca="1"/>
        <v>6.9999999999999991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0.18697321656805505</v>
      </c>
      <c r="U51" s="405">
        <f t="shared" ca="1" si="7"/>
        <v>0.2229455307064945</v>
      </c>
      <c r="V51" s="406">
        <f t="shared" ca="1" si="7"/>
        <v>0.19558953803045201</v>
      </c>
      <c r="W51" s="406">
        <f t="shared" ca="1" si="7"/>
        <v>0.44263167384144264</v>
      </c>
      <c r="X51" s="406">
        <f t="shared" ca="1" si="7"/>
        <v>0.32680866186132812</v>
      </c>
      <c r="Y51" s="406">
        <f t="shared" ca="1" si="7"/>
        <v>8.3039112464640352E-2</v>
      </c>
      <c r="Z51" s="406">
        <f t="shared" ca="1" si="7"/>
        <v>0.30849697933148496</v>
      </c>
      <c r="AA51" s="406">
        <f t="shared" ca="1" si="7"/>
        <v>0.15132881833831216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1</v>
      </c>
      <c r="D52" s="31">
        <f ca="1"/>
        <v>0.14285714285714288</v>
      </c>
      <c r="E52" s="30">
        <v>0</v>
      </c>
      <c r="F52" s="32">
        <f ca="1"/>
        <v>0.25</v>
      </c>
      <c r="G52" s="32">
        <f ca="1"/>
        <v>0.33333333333333331</v>
      </c>
      <c r="H52" s="32">
        <f ca="1"/>
        <v>0.11111111111111109</v>
      </c>
      <c r="I52" s="32">
        <f ca="1"/>
        <v>0.33333333333333331</v>
      </c>
      <c r="J52" s="32">
        <f ca="1"/>
        <v>2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2.6710459509722149E-2</v>
      </c>
      <c r="U52" s="407">
        <f t="shared" ca="1" si="7"/>
        <v>3.1849361529499222E-2</v>
      </c>
      <c r="V52" s="405">
        <f t="shared" ca="1" si="7"/>
        <v>2.7941362575778866E-2</v>
      </c>
      <c r="W52" s="406">
        <f t="shared" ca="1" si="7"/>
        <v>2.2131583692072136E-2</v>
      </c>
      <c r="X52" s="406">
        <f t="shared" ca="1" si="7"/>
        <v>2.1787244124088542E-2</v>
      </c>
      <c r="Y52" s="406">
        <f t="shared" ca="1" si="7"/>
        <v>4.6132840258133516E-2</v>
      </c>
      <c r="Z52" s="406">
        <f t="shared" ca="1" si="7"/>
        <v>2.0566465288765663E-2</v>
      </c>
      <c r="AA52" s="406">
        <f t="shared" ca="1" si="7"/>
        <v>4.323680523951777E-2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4</v>
      </c>
      <c r="D53" s="31">
        <f ca="1"/>
        <v>0.20000000000000004</v>
      </c>
      <c r="E53" s="31">
        <f ca="1"/>
        <v>4</v>
      </c>
      <c r="F53" s="30">
        <v>0</v>
      </c>
      <c r="G53" s="32">
        <f ca="1"/>
        <v>2</v>
      </c>
      <c r="H53" s="32">
        <f ca="1"/>
        <v>0.16666666666666669</v>
      </c>
      <c r="I53" s="32">
        <f ca="1"/>
        <v>2</v>
      </c>
      <c r="J53" s="32">
        <f ca="1"/>
        <v>4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0.1068418380388886</v>
      </c>
      <c r="U53" s="407">
        <f t="shared" ca="1" si="7"/>
        <v>4.4589106141298906E-2</v>
      </c>
      <c r="V53" s="407">
        <f t="shared" ca="1" si="7"/>
        <v>0.11176545030311547</v>
      </c>
      <c r="W53" s="405">
        <f t="shared" ca="1" si="7"/>
        <v>8.8526334768288542E-2</v>
      </c>
      <c r="X53" s="406">
        <f t="shared" ca="1" si="7"/>
        <v>0.13072346474453128</v>
      </c>
      <c r="Y53" s="406">
        <f t="shared" ca="1" si="7"/>
        <v>6.9199260387200298E-2</v>
      </c>
      <c r="Z53" s="406">
        <f t="shared" ca="1" si="7"/>
        <v>0.12339879173259399</v>
      </c>
      <c r="AA53" s="406">
        <f t="shared" ca="1" si="7"/>
        <v>8.647361047903554E-2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4</v>
      </c>
      <c r="D54" s="31">
        <f ca="1"/>
        <v>0.20000000000000004</v>
      </c>
      <c r="E54" s="31">
        <f ca="1"/>
        <v>3</v>
      </c>
      <c r="F54" s="31">
        <f ca="1"/>
        <v>0.5</v>
      </c>
      <c r="G54" s="30">
        <v>0</v>
      </c>
      <c r="H54" s="32">
        <f ca="1"/>
        <v>0.16666666666666669</v>
      </c>
      <c r="I54" s="32">
        <f ca="1"/>
        <v>1</v>
      </c>
      <c r="J54" s="32">
        <f ca="1"/>
        <v>4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0.1068418380388886</v>
      </c>
      <c r="U54" s="407">
        <f t="shared" ca="1" si="7"/>
        <v>4.4589106141298906E-2</v>
      </c>
      <c r="V54" s="407">
        <f t="shared" ca="1" si="7"/>
        <v>8.3824087727336585E-2</v>
      </c>
      <c r="W54" s="407">
        <f t="shared" ca="1" si="7"/>
        <v>4.4263167384144271E-2</v>
      </c>
      <c r="X54" s="405">
        <f t="shared" ca="1" si="7"/>
        <v>6.5361732372265641E-2</v>
      </c>
      <c r="Y54" s="406">
        <f t="shared" ca="1" si="7"/>
        <v>6.9199260387200298E-2</v>
      </c>
      <c r="Z54" s="406">
        <f t="shared" ca="1" si="7"/>
        <v>6.1699395866296997E-2</v>
      </c>
      <c r="AA54" s="406">
        <f t="shared" ca="1" si="7"/>
        <v>8.647361047903554E-2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9.0000000000000018</v>
      </c>
      <c r="D55" s="31">
        <f ca="1"/>
        <v>5</v>
      </c>
      <c r="E55" s="31">
        <f ca="1"/>
        <v>9.0000000000000018</v>
      </c>
      <c r="F55" s="31">
        <f ca="1"/>
        <v>5.9999999999999991</v>
      </c>
      <c r="G55" s="31">
        <f ca="1"/>
        <v>5.9999999999999991</v>
      </c>
      <c r="H55" s="30">
        <v>0</v>
      </c>
      <c r="I55" s="32">
        <f ca="1"/>
        <v>6.9999999999999991</v>
      </c>
      <c r="J55" s="32">
        <f ca="1"/>
        <v>9.0000000000000018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0.24039413558749936</v>
      </c>
      <c r="U55" s="407">
        <f t="shared" ca="1" si="7"/>
        <v>1.1147276535324726</v>
      </c>
      <c r="V55" s="407">
        <f t="shared" ca="1" si="7"/>
        <v>0.25147226318200983</v>
      </c>
      <c r="W55" s="407">
        <f t="shared" ca="1" si="7"/>
        <v>0.53115800860973117</v>
      </c>
      <c r="X55" s="407">
        <f t="shared" ca="1" si="7"/>
        <v>0.39217039423359379</v>
      </c>
      <c r="Y55" s="405">
        <f t="shared" ca="1" si="7"/>
        <v>0.41519556232320171</v>
      </c>
      <c r="Z55" s="406">
        <f t="shared" ca="1" si="7"/>
        <v>0.43189577106407889</v>
      </c>
      <c r="AA55" s="406">
        <f t="shared" ca="1" si="7"/>
        <v>0.19456562357782997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4</v>
      </c>
      <c r="D56" s="31">
        <f ca="1"/>
        <v>0.20000000000000004</v>
      </c>
      <c r="E56" s="31">
        <f ca="1"/>
        <v>3</v>
      </c>
      <c r="F56" s="31">
        <f ca="1"/>
        <v>0.5</v>
      </c>
      <c r="G56" s="31">
        <f ca="1"/>
        <v>1</v>
      </c>
      <c r="H56" s="31">
        <f ca="1"/>
        <v>0.14285714285714288</v>
      </c>
      <c r="I56" s="30">
        <v>0</v>
      </c>
      <c r="J56" s="32">
        <f ca="1"/>
        <v>3.0000000000000004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0.1068418380388886</v>
      </c>
      <c r="U56" s="407">
        <f t="shared" ca="1" si="7"/>
        <v>4.4589106141298906E-2</v>
      </c>
      <c r="V56" s="407">
        <f t="shared" ca="1" si="7"/>
        <v>8.3824087727336585E-2</v>
      </c>
      <c r="W56" s="407">
        <f t="shared" ca="1" si="7"/>
        <v>4.4263167384144271E-2</v>
      </c>
      <c r="X56" s="407">
        <f t="shared" ca="1" si="7"/>
        <v>6.5361732372265641E-2</v>
      </c>
      <c r="Y56" s="407">
        <f t="shared" ca="1" si="7"/>
        <v>5.93136517604574E-2</v>
      </c>
      <c r="Z56" s="405">
        <f t="shared" ca="1" si="7"/>
        <v>6.1699395866296997E-2</v>
      </c>
      <c r="AA56" s="406">
        <f t="shared" ca="1" si="7"/>
        <v>6.4855207859276662E-2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0.5</v>
      </c>
      <c r="D57" s="31">
        <f ca="1"/>
        <v>0.14285714285714288</v>
      </c>
      <c r="E57" s="31">
        <f ca="1"/>
        <v>0.5</v>
      </c>
      <c r="F57" s="31">
        <f ca="1"/>
        <v>0.25</v>
      </c>
      <c r="G57" s="31">
        <f ca="1"/>
        <v>0.25</v>
      </c>
      <c r="H57" s="31">
        <f ca="1"/>
        <v>0.11111111111111109</v>
      </c>
      <c r="I57" s="31">
        <f ca="1"/>
        <v>0.33333333333333326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1.3355229754861074E-2</v>
      </c>
      <c r="U57" s="407">
        <f t="shared" ca="1" si="7"/>
        <v>3.1849361529499222E-2</v>
      </c>
      <c r="V57" s="407">
        <f t="shared" ca="1" si="7"/>
        <v>1.3970681287889433E-2</v>
      </c>
      <c r="W57" s="407">
        <f t="shared" ca="1" si="7"/>
        <v>2.2131583692072136E-2</v>
      </c>
      <c r="X57" s="407">
        <f t="shared" ca="1" si="7"/>
        <v>1.634043309306641E-2</v>
      </c>
      <c r="Y57" s="407">
        <f t="shared" ca="1" si="7"/>
        <v>4.6132840258133516E-2</v>
      </c>
      <c r="Z57" s="407">
        <f t="shared" ca="1" si="7"/>
        <v>2.056646528876566E-2</v>
      </c>
      <c r="AA57" s="405">
        <f t="shared" ca="1" si="7"/>
        <v>2.1618402619758885E-2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0.33333333333333331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2.977040197778701E-2</v>
      </c>
      <c r="D64" s="260">
        <v>0.23905634812838786</v>
      </c>
      <c r="E64" s="260">
        <v>3.1990378823630025E-2</v>
      </c>
      <c r="F64" s="260">
        <v>0.10074786547182571</v>
      </c>
      <c r="G64" s="260">
        <v>7.4943205183883255E-2</v>
      </c>
      <c r="H64" s="260">
        <v>0.42877876982457203</v>
      </c>
      <c r="I64" s="260">
        <v>7.0916382265291247E-2</v>
      </c>
      <c r="J64" s="260">
        <v>2.379664832462294E-2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2.977040197778701E-2</v>
      </c>
      <c r="D84" s="252">
        <f>SUM(D64:D83)/$B$7</f>
        <v>0.23905634812838786</v>
      </c>
      <c r="E84" s="252">
        <f t="shared" ref="E84:L84" si="13">SUM(E64:E83)/$B$7</f>
        <v>3.1990378823630025E-2</v>
      </c>
      <c r="F84" s="252">
        <f t="shared" si="13"/>
        <v>0.10074786547182571</v>
      </c>
      <c r="G84" s="252">
        <f t="shared" si="13"/>
        <v>7.4943205183883255E-2</v>
      </c>
      <c r="H84" s="252">
        <f t="shared" si="13"/>
        <v>0.42877876982457203</v>
      </c>
      <c r="I84" s="252">
        <f t="shared" si="13"/>
        <v>7.0916382265291247E-2</v>
      </c>
      <c r="J84" s="252">
        <f t="shared" si="13"/>
        <v>2.379664832462294E-2</v>
      </c>
      <c r="K84" s="252">
        <f>SUM(K64:K83)/$B$7</f>
        <v>0</v>
      </c>
      <c r="L84" s="252">
        <f t="shared" si="13"/>
        <v>0</v>
      </c>
      <c r="M84" s="293">
        <f>EXP(SUM(M85:M104)/$B$7)</f>
        <v>5.063052912090904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0.10462035534631083</v>
      </c>
      <c r="D85" s="262">
        <f t="shared" ref="D85:L85" si="15">IF(AND(D64&gt;0,$B85&lt;=$B$7),-D64*LN(D64),0)</f>
        <v>0.3421030186047373</v>
      </c>
      <c r="E85" s="262">
        <f t="shared" si="15"/>
        <v>0.1101211234922151</v>
      </c>
      <c r="F85" s="262">
        <f t="shared" si="15"/>
        <v>0.23122987814618512</v>
      </c>
      <c r="G85" s="262">
        <f t="shared" si="15"/>
        <v>0.19417969696742787</v>
      </c>
      <c r="H85" s="262">
        <f t="shared" si="15"/>
        <v>0.36309594285129893</v>
      </c>
      <c r="I85" s="262">
        <f t="shared" si="15"/>
        <v>0.18766274680100939</v>
      </c>
      <c r="J85" s="262">
        <f t="shared" si="15"/>
        <v>8.8956881462849802E-2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1.6219696436720346</v>
      </c>
      <c r="N85" s="145"/>
      <c r="O85" s="295">
        <f>EXP(M85)</f>
        <v>5.063052912090904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0.10462035534631083</v>
      </c>
      <c r="D105" s="256">
        <f t="shared" ref="D105:L105" si="38">IF(D84&gt;0,-D84*LN(D84),0)</f>
        <v>0.3421030186047373</v>
      </c>
      <c r="E105" s="256">
        <f t="shared" si="38"/>
        <v>0.1101211234922151</v>
      </c>
      <c r="F105" s="256">
        <f t="shared" si="38"/>
        <v>0.23122987814618512</v>
      </c>
      <c r="G105" s="256">
        <f t="shared" si="38"/>
        <v>0.19417969696742787</v>
      </c>
      <c r="H105" s="256">
        <f t="shared" si="38"/>
        <v>0.36309594285129893</v>
      </c>
      <c r="I105" s="256">
        <f t="shared" si="38"/>
        <v>0.18766274680100939</v>
      </c>
      <c r="J105" s="256">
        <f t="shared" si="38"/>
        <v>8.8956881462849802E-2</v>
      </c>
      <c r="K105" s="256">
        <f t="shared" si="38"/>
        <v>0</v>
      </c>
      <c r="L105" s="256">
        <f t="shared" si="38"/>
        <v>0</v>
      </c>
      <c r="M105" s="292">
        <f>EXP(SUM(C105:L105))</f>
        <v>5.063052912090904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12" zoomScale="150" zoomScaleNormal="150" workbookViewId="0">
      <selection activeCell="U41" sqref="U4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2.842125121132489E-2</v>
      </c>
      <c r="P6" s="367">
        <f>N91*SINH(P79)/O$101</f>
        <v>1.0146623768972065E-2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0.24625044199206964</v>
      </c>
      <c r="P7" s="367">
        <f t="shared" ref="P7:P13" si="1">N92*SINH(P80)/O$101</f>
        <v>0.12325688894348329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2.9626733807464087E-2</v>
      </c>
      <c r="P8" s="367">
        <f t="shared" si="1"/>
        <v>7.9934207000735679E-3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9.6578997255729493E-2</v>
      </c>
      <c r="P9" s="367">
        <f t="shared" si="1"/>
        <v>3.5434280395459844E-2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7.0191514267317789E-2</v>
      </c>
      <c r="P10" s="367">
        <f t="shared" si="1"/>
        <v>2.1455250333120516E-2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0.43986444991580742</v>
      </c>
      <c r="P11" s="367">
        <f t="shared" si="1"/>
        <v>0.2174227401445237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6.6232746541720511E-2</v>
      </c>
      <c r="P12" s="367">
        <f t="shared" si="1"/>
        <v>1.9681151626075474E-2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2.2833865008566202E-2</v>
      </c>
      <c r="P13" s="367">
        <f t="shared" si="1"/>
        <v>8.4290946078847025E-3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9.1215679952770343E-2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7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0.14285714285714285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1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2</v>
      </c>
      <c r="L23" s="76">
        <v>4</v>
      </c>
      <c r="M23" s="306" t="str">
        <f t="shared" ca="1" si="5"/>
        <v/>
      </c>
      <c r="N23" s="315" t="str">
        <f t="shared" ca="1" si="2"/>
        <v/>
      </c>
      <c r="O23" s="205">
        <f t="shared" si="6"/>
        <v>0.25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2</v>
      </c>
      <c r="L24" s="76">
        <v>4</v>
      </c>
      <c r="M24" s="306" t="str">
        <f t="shared" ca="1" si="5"/>
        <v/>
      </c>
      <c r="N24" s="315" t="str">
        <f t="shared" ca="1" si="2"/>
        <v/>
      </c>
      <c r="O24" s="205">
        <f t="shared" si="6"/>
        <v>0.25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2</v>
      </c>
      <c r="L25" s="76">
        <v>9</v>
      </c>
      <c r="M25" s="306" t="str">
        <f t="shared" ca="1" si="5"/>
        <v/>
      </c>
      <c r="N25" s="315" t="str">
        <f t="shared" ca="1" si="2"/>
        <v/>
      </c>
      <c r="O25" s="205">
        <f t="shared" si="6"/>
        <v>0.1111111111111111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2</v>
      </c>
      <c r="L26" s="76">
        <v>4</v>
      </c>
      <c r="M26" s="306" t="str">
        <f t="shared" ca="1" si="5"/>
        <v/>
      </c>
      <c r="N26" s="315" t="str">
        <f t="shared" ca="1" si="2"/>
        <v/>
      </c>
      <c r="O26" s="205">
        <f t="shared" si="6"/>
        <v>0.25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2</v>
      </c>
      <c r="M27" s="306" t="str">
        <f t="shared" ca="1" si="5"/>
        <v/>
      </c>
      <c r="N27" s="315" t="str">
        <f t="shared" ca="1" si="2"/>
        <v/>
      </c>
      <c r="O27" s="205">
        <f t="shared" si="6"/>
        <v>2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7</v>
      </c>
      <c r="M28" s="306" t="str">
        <f t="shared" ca="1" si="5"/>
        <v/>
      </c>
      <c r="N28" s="315" t="str">
        <f t="shared" ca="1" si="2"/>
        <v/>
      </c>
      <c r="O28" s="205">
        <f t="shared" si="6"/>
        <v>7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5</v>
      </c>
      <c r="M29" s="306" t="str">
        <f t="shared" ca="1" si="5"/>
        <v/>
      </c>
      <c r="N29" s="315" t="str">
        <f t="shared" ca="1" si="2"/>
        <v/>
      </c>
      <c r="O29" s="205">
        <f t="shared" si="6"/>
        <v>5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5</v>
      </c>
      <c r="M30" s="306" t="str">
        <f t="shared" ca="1" si="5"/>
        <v/>
      </c>
      <c r="N30" s="315" t="str">
        <f t="shared" ca="1" si="2"/>
        <v/>
      </c>
      <c r="O30" s="205">
        <f t="shared" si="6"/>
        <v>5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2</v>
      </c>
      <c r="L31" s="76">
        <v>5</v>
      </c>
      <c r="M31" s="306" t="str">
        <f t="shared" ca="1" si="5"/>
        <v/>
      </c>
      <c r="N31" s="315" t="str">
        <f t="shared" ca="1" si="2"/>
        <v/>
      </c>
      <c r="O31" s="205">
        <f t="shared" si="6"/>
        <v>0.2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1</v>
      </c>
      <c r="L32" s="76">
        <v>5</v>
      </c>
      <c r="M32" s="306" t="str">
        <f t="shared" ca="1" si="5"/>
        <v/>
      </c>
      <c r="N32" s="315" t="str">
        <f t="shared" ca="1" si="2"/>
        <v/>
      </c>
      <c r="O32" s="205">
        <f t="shared" si="6"/>
        <v>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7</v>
      </c>
      <c r="M33" s="306" t="str">
        <f t="shared" ca="1" si="5"/>
        <v/>
      </c>
      <c r="N33" s="315" t="str">
        <f t="shared" ca="1" si="2"/>
        <v/>
      </c>
      <c r="O33" s="205">
        <f t="shared" si="6"/>
        <v>7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2</v>
      </c>
      <c r="L34" s="76">
        <v>4</v>
      </c>
      <c r="M34" s="306" t="str">
        <f t="shared" ca="1" si="5"/>
        <v/>
      </c>
      <c r="N34" s="315" t="str">
        <f t="shared" ca="1" si="2"/>
        <v/>
      </c>
      <c r="O34" s="205">
        <f t="shared" si="6"/>
        <v>0.25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2</v>
      </c>
      <c r="L35" s="76">
        <v>3</v>
      </c>
      <c r="M35" s="306" t="str">
        <f t="shared" ca="1" si="5"/>
        <v/>
      </c>
      <c r="N35" s="315" t="str">
        <f t="shared" ca="1" si="2"/>
        <v/>
      </c>
      <c r="O35" s="205">
        <f t="shared" si="6"/>
        <v>0.33333333333333331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2</v>
      </c>
      <c r="L36" s="76">
        <v>9</v>
      </c>
      <c r="M36" s="306" t="str">
        <f t="shared" ca="1" si="5"/>
        <v/>
      </c>
      <c r="N36" s="315" t="str">
        <f t="shared" ca="1" si="2"/>
        <v/>
      </c>
      <c r="O36" s="205">
        <f t="shared" si="6"/>
        <v>0.1111111111111111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2</v>
      </c>
      <c r="L37" s="76">
        <v>3</v>
      </c>
      <c r="M37" s="306" t="str">
        <f t="shared" ca="1" si="5"/>
        <v/>
      </c>
      <c r="N37" s="315" t="str">
        <f t="shared" ca="1" si="2"/>
        <v/>
      </c>
      <c r="O37" s="205">
        <f t="shared" si="6"/>
        <v>0.33333333333333331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2</v>
      </c>
      <c r="M38" s="306" t="str">
        <f t="shared" ca="1" si="5"/>
        <v/>
      </c>
      <c r="N38" s="315" t="str">
        <f t="shared" ca="1" si="2"/>
        <v/>
      </c>
      <c r="O38" s="205">
        <f t="shared" si="6"/>
        <v>2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2</v>
      </c>
      <c r="M39" s="306" t="str">
        <f t="shared" ca="1" si="5"/>
        <v/>
      </c>
      <c r="N39" s="315" t="str">
        <f t="shared" ca="1" si="2"/>
        <v/>
      </c>
      <c r="O39" s="205">
        <f t="shared" si="6"/>
        <v>2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2</v>
      </c>
      <c r="L40" s="77">
        <v>6</v>
      </c>
      <c r="M40" s="306" t="str">
        <f t="shared" ca="1" si="5"/>
        <v/>
      </c>
      <c r="N40" s="315" t="str">
        <f t="shared" ca="1" si="2"/>
        <v/>
      </c>
      <c r="O40" s="205">
        <f t="shared" si="6"/>
        <v>0.16666666666666666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1</v>
      </c>
      <c r="L41" s="77">
        <v>2</v>
      </c>
      <c r="M41" s="306" t="str">
        <f t="shared" ca="1" si="5"/>
        <v/>
      </c>
      <c r="N41" s="315" t="str">
        <f t="shared" ca="1" si="2"/>
        <v/>
      </c>
      <c r="O41" s="205">
        <f t="shared" si="6"/>
        <v>2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4</v>
      </c>
      <c r="M42" s="306" t="str">
        <f t="shared" ca="1" si="5"/>
        <v/>
      </c>
      <c r="N42" s="315" t="str">
        <f t="shared" ca="1" si="2"/>
        <v/>
      </c>
      <c r="O42" s="205">
        <f t="shared" si="6"/>
        <v>4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2</v>
      </c>
      <c r="L43" s="77">
        <v>6</v>
      </c>
      <c r="M43" s="306" t="str">
        <f t="shared" ca="1" si="5"/>
        <v/>
      </c>
      <c r="N43" s="315" t="str">
        <f t="shared" ca="1" si="2"/>
        <v/>
      </c>
      <c r="O43" s="205">
        <f t="shared" si="6"/>
        <v>0.16666666666666666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1</v>
      </c>
      <c r="L44" s="77">
        <v>1</v>
      </c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4</v>
      </c>
      <c r="M45" s="306" t="str">
        <f t="shared" ca="1" si="5"/>
        <v/>
      </c>
      <c r="N45" s="315" t="str">
        <f t="shared" ca="1" si="2"/>
        <v/>
      </c>
      <c r="O45" s="205">
        <f t="shared" si="6"/>
        <v>4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1</v>
      </c>
      <c r="L46" s="77">
        <v>7</v>
      </c>
      <c r="M46" s="306" t="str">
        <f t="shared" ca="1" si="5"/>
        <v/>
      </c>
      <c r="N46" s="315" t="str">
        <f t="shared" ca="1" si="2"/>
        <v/>
      </c>
      <c r="O46" s="205">
        <f t="shared" si="6"/>
        <v>7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1</v>
      </c>
      <c r="L47" s="77">
        <v>9</v>
      </c>
      <c r="M47" s="306" t="str">
        <f t="shared" ca="1" si="5"/>
        <v/>
      </c>
      <c r="N47" s="315" t="str">
        <f t="shared" ca="1" si="2"/>
        <v/>
      </c>
      <c r="O47" s="205">
        <f t="shared" si="6"/>
        <v>9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3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3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0.14285714285714285</v>
      </c>
      <c r="E79" s="304">
        <f t="shared" ref="E79:J79" si="11">IF(ISNA(VLOOKUP(($B79*10+E$78),$A$21:$O$65,15,FALSE)),0,VLOOKUP(($B79*10+E$78),$A$21:$O$65,15,FALSE))</f>
        <v>1</v>
      </c>
      <c r="F79" s="304">
        <f t="shared" si="11"/>
        <v>0.25</v>
      </c>
      <c r="G79" s="304">
        <f t="shared" si="11"/>
        <v>0.25</v>
      </c>
      <c r="H79" s="304">
        <f t="shared" si="11"/>
        <v>0.1111111111111111</v>
      </c>
      <c r="I79" s="304">
        <f t="shared" si="11"/>
        <v>0.25</v>
      </c>
      <c r="J79" s="304">
        <f t="shared" si="11"/>
        <v>2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0.37345302816084647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1.8844278356080685E-2</v>
      </c>
      <c r="S79" s="304">
        <f t="shared" si="13"/>
        <v>5.1725609256344923E-3</v>
      </c>
      <c r="T79" s="304">
        <f t="shared" si="13"/>
        <v>2.7951835575938878E-2</v>
      </c>
      <c r="U79" s="304">
        <f t="shared" si="13"/>
        <v>0.21444167529129315</v>
      </c>
      <c r="V79" s="304">
        <f t="shared" si="13"/>
        <v>0.22108977297906199</v>
      </c>
      <c r="W79" s="304">
        <f t="shared" si="13"/>
        <v>0.26864273755482754</v>
      </c>
      <c r="X79" s="304">
        <f t="shared" si="13"/>
        <v>0.22012728901470519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7</v>
      </c>
      <c r="D80" s="316">
        <v>1</v>
      </c>
      <c r="E80" s="304">
        <f t="shared" ref="E80:J80" si="15">IF(ISNA(VLOOKUP(($B80*10+E$78),$A$21:$O$65,15,FALSE)),0,VLOOKUP(($B80*10+E$78),$A$21:$O$65,15,FALSE))</f>
        <v>7</v>
      </c>
      <c r="F80" s="304">
        <f t="shared" si="15"/>
        <v>5</v>
      </c>
      <c r="G80" s="304">
        <f t="shared" si="15"/>
        <v>5</v>
      </c>
      <c r="H80" s="304">
        <f t="shared" si="15"/>
        <v>0.2</v>
      </c>
      <c r="I80" s="304">
        <f t="shared" si="15"/>
        <v>5</v>
      </c>
      <c r="J80" s="304">
        <f t="shared" si="15"/>
        <v>7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0.5500193202910908</v>
      </c>
      <c r="Q80" s="304">
        <f t="shared" ref="Q80:Q89" si="16">IF(OR($B80&gt;$K$1,Q$78&gt;$K$1),0,LN(INDEX($C$79:$L$88,$B80,Q$78)*INDEX($N$91:$N$100,Q$78)/INDEX($N$91:$N$100,$B80))^2)</f>
        <v>1.8844278356080716E-2</v>
      </c>
      <c r="R80" s="316">
        <f t="shared" si="13"/>
        <v>0</v>
      </c>
      <c r="S80" s="304">
        <f t="shared" si="13"/>
        <v>4.2711381904454622E-3</v>
      </c>
      <c r="T80" s="304">
        <f t="shared" si="13"/>
        <v>0.55556098739844817</v>
      </c>
      <c r="U80" s="304">
        <f t="shared" si="13"/>
        <v>0.20202254782907952</v>
      </c>
      <c r="V80" s="304">
        <f t="shared" si="13"/>
        <v>1.0510270535925437</v>
      </c>
      <c r="W80" s="304">
        <f t="shared" si="13"/>
        <v>0.15542524894221216</v>
      </c>
      <c r="X80" s="304">
        <f t="shared" si="13"/>
        <v>0.13049751454550468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1</v>
      </c>
      <c r="D81" s="304">
        <f t="shared" ref="D81:D88" si="17">IF(ISNA(VLOOKUP((10*D$78+$B81),$A$21:$O$65,15,FALSE)),0,1/VLOOKUP((10*D$78+$B81),$A$21:$O$65,15,FALSE))</f>
        <v>0.14285714285714285</v>
      </c>
      <c r="E81" s="316">
        <v>1</v>
      </c>
      <c r="F81" s="304">
        <f>IF(ISNA(VLOOKUP(($B81*10+F$78),$A$21:$O$65,15,FALSE)),0,VLOOKUP(($B81*10+F$78),$A$21:$O$65,15,FALSE))</f>
        <v>0.25</v>
      </c>
      <c r="G81" s="304">
        <f>IF(ISNA(VLOOKUP(($B81*10+G$78),$A$21:$O$65,15,FALSE)),0,VLOOKUP(($B81*10+G$78),$A$21:$O$65,15,FALSE))</f>
        <v>0.33333333333333331</v>
      </c>
      <c r="H81" s="304">
        <f>IF(ISNA(VLOOKUP(($B81*10+H$78),$A$21:$O$65,15,FALSE)),0,VLOOKUP(($B81*10+H$78),$A$21:$O$65,15,FALSE))</f>
        <v>0.1111111111111111</v>
      </c>
      <c r="I81" s="304">
        <f>IF(ISNA(VLOOKUP(($B81*10+I$78),$A$21:$O$65,15,FALSE)),0,VLOOKUP(($B81*10+I$78),$A$21:$O$65,15,FALSE))</f>
        <v>0.33333333333333331</v>
      </c>
      <c r="J81" s="304">
        <f>IF(ISNA(VLOOKUP(($B81*10+J$78),$A$21:$O$65,15,FALSE)),0,VLOOKUP(($B81*10+J$78),$A$21:$O$65,15,FALSE))</f>
        <v>2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0.27665276541239875</v>
      </c>
      <c r="Q81" s="304">
        <f t="shared" si="16"/>
        <v>5.1725609256344906E-3</v>
      </c>
      <c r="R81" s="304">
        <f t="shared" si="13"/>
        <v>4.271138190445444E-3</v>
      </c>
      <c r="S81" s="316">
        <f t="shared" si="13"/>
        <v>0</v>
      </c>
      <c r="T81" s="304">
        <f t="shared" si="13"/>
        <v>5.7172895207302309E-2</v>
      </c>
      <c r="U81" s="304">
        <f t="shared" si="13"/>
        <v>6.1165659930516744E-2</v>
      </c>
      <c r="V81" s="304">
        <f t="shared" si="13"/>
        <v>0.15862801360001988</v>
      </c>
      <c r="W81" s="304">
        <f t="shared" si="13"/>
        <v>9.1534091846668358E-2</v>
      </c>
      <c r="X81" s="304">
        <f t="shared" si="13"/>
        <v>0.15781290857170699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4</v>
      </c>
      <c r="D82" s="304">
        <f t="shared" si="17"/>
        <v>0.2</v>
      </c>
      <c r="E82" s="304">
        <f t="shared" ref="E82:E88" si="19">IF(ISNA(VLOOKUP((10*E$78+$B82),$A$21:$O$65,15,FALSE)),0,1/VLOOKUP((10*E$78+$B82),$A$21:$O$65,15,FALSE))</f>
        <v>4</v>
      </c>
      <c r="F82" s="316">
        <v>1</v>
      </c>
      <c r="G82" s="304">
        <f>IF(ISNA(VLOOKUP(($B82*10+G$78),$A$21:$O$65,15,FALSE)),0,VLOOKUP(($B82*10+G$78),$A$21:$O$65,15,FALSE))</f>
        <v>2</v>
      </c>
      <c r="H82" s="304">
        <f>IF(ISNA(VLOOKUP(($B82*10+H$78),$A$21:$O$65,15,FALSE)),0,VLOOKUP(($B82*10+H$78),$A$21:$O$65,15,FALSE))</f>
        <v>0.16666666666666666</v>
      </c>
      <c r="I82" s="304">
        <f>IF(ISNA(VLOOKUP(($B82*10+I$78),$A$21:$O$65,15,FALSE)),0,VLOOKUP(($B82*10+I$78),$A$21:$O$65,15,FALSE))</f>
        <v>2</v>
      </c>
      <c r="J82" s="304">
        <f>IF(ISNA(VLOOKUP(($B82*10+J$78),$A$21:$O$65,15,FALSE)),0,VLOOKUP(($B82*10+J$78),$A$21:$O$65,15,FALSE))</f>
        <v>4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0.38482952189568925</v>
      </c>
      <c r="Q82" s="304">
        <f t="shared" si="16"/>
        <v>2.7951835575938905E-2</v>
      </c>
      <c r="R82" s="304">
        <f t="shared" si="13"/>
        <v>0.55556098739844806</v>
      </c>
      <c r="S82" s="304">
        <f t="shared" si="13"/>
        <v>5.7172895207302288E-2</v>
      </c>
      <c r="T82" s="316">
        <f t="shared" si="13"/>
        <v>0</v>
      </c>
      <c r="U82" s="304">
        <f t="shared" si="13"/>
        <v>0.1578129085717071</v>
      </c>
      <c r="V82" s="304">
        <f t="shared" si="13"/>
        <v>0.11795061157166037</v>
      </c>
      <c r="W82" s="304">
        <f t="shared" si="13"/>
        <v>0.11698290293857143</v>
      </c>
      <c r="X82" s="304">
        <f t="shared" si="13"/>
        <v>3.22418519362491E-3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4</v>
      </c>
      <c r="D83" s="304">
        <f t="shared" si="17"/>
        <v>0.2</v>
      </c>
      <c r="E83" s="304">
        <f t="shared" si="19"/>
        <v>3</v>
      </c>
      <c r="F83" s="304">
        <f t="shared" ref="F83:F88" si="20">IF(ISNA(VLOOKUP((10*F$78+$B83),$A$21:$O$65,15,FALSE)),0,1/VLOOKUP((10*F$78+$B83),$A$21:$O$65,15,FALSE))</f>
        <v>0.5</v>
      </c>
      <c r="G83" s="316">
        <v>1</v>
      </c>
      <c r="H83" s="304">
        <f>IF(ISNA(VLOOKUP(($B83*10+H$78),$A$21:$O$65,15,FALSE)),0,VLOOKUP(($B83*10+H$78),$A$21:$O$65,15,FALSE))</f>
        <v>0.16666666666666666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4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0.31575913984400561</v>
      </c>
      <c r="Q83" s="304">
        <f t="shared" si="16"/>
        <v>0.2144416752912931</v>
      </c>
      <c r="R83" s="304">
        <f t="shared" si="13"/>
        <v>0.20202254782907952</v>
      </c>
      <c r="S83" s="304">
        <f t="shared" si="13"/>
        <v>6.116565993051673E-2</v>
      </c>
      <c r="T83" s="304">
        <f t="shared" si="13"/>
        <v>0.15781290857170716</v>
      </c>
      <c r="U83" s="316">
        <f t="shared" si="13"/>
        <v>0</v>
      </c>
      <c r="V83" s="304">
        <f t="shared" si="13"/>
        <v>2.2609011073717804E-3</v>
      </c>
      <c r="W83" s="304">
        <f t="shared" si="13"/>
        <v>3.0502528279136116E-3</v>
      </c>
      <c r="X83" s="304">
        <f t="shared" si="13"/>
        <v>5.7172895207302205E-2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9</v>
      </c>
      <c r="D84" s="304">
        <f t="shared" si="17"/>
        <v>5</v>
      </c>
      <c r="E84" s="304">
        <f t="shared" si="19"/>
        <v>9</v>
      </c>
      <c r="F84" s="304">
        <f t="shared" si="20"/>
        <v>6</v>
      </c>
      <c r="G84" s="304">
        <f>IF(ISNA(VLOOKUP((10*G$78+$B84),$A$21:$O$65,15,FALSE)),0,1/VLOOKUP((10*G$78+$B84),$A$21:$O$65,15,FALSE))</f>
        <v>6</v>
      </c>
      <c r="H84" s="316">
        <v>1</v>
      </c>
      <c r="I84" s="304">
        <f>IF(ISNA(VLOOKUP(($B84*10+I$78),$A$21:$O$65,15,FALSE)),0,VLOOKUP(($B84*10+I$78),$A$21:$O$65,15,FALSE))</f>
        <v>7</v>
      </c>
      <c r="J84" s="304">
        <f>IF(ISNA(VLOOKUP(($B84*10+J$78),$A$21:$O$65,15,FALSE)),0,VLOOKUP(($B84*10+J$78),$A$21:$O$65,15,FALSE))</f>
        <v>9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0.54172797881281387</v>
      </c>
      <c r="Q84" s="304">
        <f t="shared" si="16"/>
        <v>0.22108977297906215</v>
      </c>
      <c r="R84" s="304">
        <f t="shared" si="13"/>
        <v>1.0510270535925443</v>
      </c>
      <c r="S84" s="304">
        <f t="shared" si="13"/>
        <v>0.15862801360001988</v>
      </c>
      <c r="T84" s="304">
        <f t="shared" si="13"/>
        <v>0.11795061157166048</v>
      </c>
      <c r="U84" s="304">
        <f t="shared" si="13"/>
        <v>2.2609011073717752E-3</v>
      </c>
      <c r="V84" s="316">
        <f t="shared" si="13"/>
        <v>0</v>
      </c>
      <c r="W84" s="304">
        <f t="shared" si="13"/>
        <v>2.1453613115375445E-2</v>
      </c>
      <c r="X84" s="304">
        <f t="shared" si="13"/>
        <v>0.48187445523428168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4</v>
      </c>
      <c r="D85" s="304">
        <f t="shared" si="17"/>
        <v>0.2</v>
      </c>
      <c r="E85" s="304">
        <f t="shared" si="19"/>
        <v>3</v>
      </c>
      <c r="F85" s="304">
        <f t="shared" si="20"/>
        <v>0.5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0.14285714285714285</v>
      </c>
      <c r="I85" s="316">
        <v>1</v>
      </c>
      <c r="J85" s="304">
        <f>IF(ISNA(VLOOKUP(($B85*10+J$78),$A$21:$O$65,15,FALSE)),0,VLOOKUP(($B85*10+J$78),$A$21:$O$65,15,FALSE))</f>
        <v>3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0.30639217254127044</v>
      </c>
      <c r="Q85" s="304">
        <f t="shared" si="16"/>
        <v>0.26864273755482754</v>
      </c>
      <c r="R85" s="304">
        <f t="shared" si="13"/>
        <v>0.15542524894221207</v>
      </c>
      <c r="S85" s="304">
        <f t="shared" si="13"/>
        <v>9.1534091846668317E-2</v>
      </c>
      <c r="T85" s="304">
        <f t="shared" si="13"/>
        <v>0.11698290293857143</v>
      </c>
      <c r="U85" s="304">
        <f t="shared" si="13"/>
        <v>3.0502528279136168E-3</v>
      </c>
      <c r="V85" s="304">
        <f t="shared" si="13"/>
        <v>2.145361311537541E-2</v>
      </c>
      <c r="W85" s="316">
        <f t="shared" si="13"/>
        <v>0</v>
      </c>
      <c r="X85" s="304">
        <f t="shared" si="13"/>
        <v>4.429653634912339E-5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0.5</v>
      </c>
      <c r="D86" s="304">
        <f t="shared" si="17"/>
        <v>0.14285714285714285</v>
      </c>
      <c r="E86" s="304">
        <f t="shared" si="19"/>
        <v>0.5</v>
      </c>
      <c r="F86" s="304">
        <f t="shared" si="20"/>
        <v>0.25</v>
      </c>
      <c r="G86" s="304">
        <f>IF(ISNA(VLOOKUP((10*G$78+$B86),$A$21:$O$65,15,FALSE)),0,1/VLOOKUP((10*G$78+$B86),$A$21:$O$65,15,FALSE))</f>
        <v>0.25</v>
      </c>
      <c r="H86" s="304">
        <f>IF(ISNA(VLOOKUP((10*H$78+$B86),$A$21:$O$65,15,FALSE)),0,1/VLOOKUP((10*H$78+$B86),$A$21:$O$65,15,FALSE))</f>
        <v>0.1111111111111111</v>
      </c>
      <c r="I86" s="304">
        <f>IF(ISNA(VLOOKUP((10*I$78+$B86),$A$21:$O$65,15,FALSE)),0,1/VLOOKUP((10*I$78+$B86),$A$21:$O$65,15,FALSE))</f>
        <v>0.33333333333333331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0.38743728419734041</v>
      </c>
      <c r="Q86" s="304">
        <f t="shared" si="16"/>
        <v>0.22012728901470524</v>
      </c>
      <c r="R86" s="304">
        <f t="shared" si="13"/>
        <v>0.13049751454550465</v>
      </c>
      <c r="S86" s="304">
        <f t="shared" si="13"/>
        <v>0.15781290857170702</v>
      </c>
      <c r="T86" s="304">
        <f t="shared" si="13"/>
        <v>3.2241851936249057E-3</v>
      </c>
      <c r="U86" s="304">
        <f t="shared" si="13"/>
        <v>5.7172895207302232E-2</v>
      </c>
      <c r="V86" s="304">
        <f t="shared" si="13"/>
        <v>0.48187445523428168</v>
      </c>
      <c r="W86" s="304">
        <f t="shared" si="13"/>
        <v>4.4296536349125084E-5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30.5</v>
      </c>
      <c r="D89" s="131">
        <f t="shared" ref="D89:L89" si="21">SUM(D79:D88)</f>
        <v>7.0285714285714285</v>
      </c>
      <c r="E89" s="131">
        <f t="shared" si="21"/>
        <v>28.5</v>
      </c>
      <c r="F89" s="131">
        <f t="shared" si="21"/>
        <v>13.75</v>
      </c>
      <c r="G89" s="131">
        <f t="shared" si="21"/>
        <v>15.833333333333332</v>
      </c>
      <c r="H89" s="131">
        <f t="shared" si="21"/>
        <v>2.0095238095238095</v>
      </c>
      <c r="I89" s="131">
        <f t="shared" si="21"/>
        <v>16.916666666666664</v>
      </c>
      <c r="J89" s="131">
        <f t="shared" si="21"/>
        <v>32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-1.9459101490553135</v>
      </c>
      <c r="E91" s="131">
        <f t="shared" si="22"/>
        <v>0</v>
      </c>
      <c r="F91" s="131">
        <f t="shared" si="22"/>
        <v>-1.3862943611198906</v>
      </c>
      <c r="G91" s="131">
        <f t="shared" si="22"/>
        <v>-1.3862943611198906</v>
      </c>
      <c r="H91" s="131">
        <f t="shared" si="22"/>
        <v>-2.1972245773362196</v>
      </c>
      <c r="I91" s="131">
        <f t="shared" si="22"/>
        <v>-1.3862943611198906</v>
      </c>
      <c r="J91" s="131">
        <f t="shared" si="22"/>
        <v>0.69314718055994529</v>
      </c>
      <c r="K91" s="131">
        <f t="shared" si="22"/>
        <v>0</v>
      </c>
      <c r="L91" s="131">
        <f t="shared" si="22"/>
        <v>0</v>
      </c>
      <c r="M91" s="131">
        <f>EXP(SUM(C91:L91)/K$1)</f>
        <v>0.38631243158936923</v>
      </c>
      <c r="N91" s="386">
        <f t="shared" ref="N91:N100" si="23">IF(B91&lt;=K$1,M91/M$101,)</f>
        <v>2.977040197778701E-2</v>
      </c>
      <c r="O91" s="386">
        <f>N91*COSH(P79)</f>
        <v>3.1870638978337404E-2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1.9459101490553132</v>
      </c>
      <c r="D92" s="131">
        <f t="shared" si="24"/>
        <v>0</v>
      </c>
      <c r="E92" s="131">
        <f t="shared" si="24"/>
        <v>1.9459101490553132</v>
      </c>
      <c r="F92" s="131">
        <f t="shared" si="24"/>
        <v>1.6094379124341003</v>
      </c>
      <c r="G92" s="131">
        <f t="shared" si="24"/>
        <v>1.6094379124341003</v>
      </c>
      <c r="H92" s="131">
        <f t="shared" si="24"/>
        <v>-1.6094379124341003</v>
      </c>
      <c r="I92" s="131">
        <f t="shared" si="24"/>
        <v>1.6094379124341003</v>
      </c>
      <c r="J92" s="131">
        <f t="shared" si="24"/>
        <v>1.9459101490553132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3.102089088392523</v>
      </c>
      <c r="N92" s="386">
        <f t="shared" si="23"/>
        <v>0.23905634812838786</v>
      </c>
      <c r="O92" s="386">
        <f t="shared" ref="O92:O100" si="26">N92*COSH(P80)</f>
        <v>0.27613699610304443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0</v>
      </c>
      <c r="D93" s="131">
        <f t="shared" si="27"/>
        <v>-1.9459101490553135</v>
      </c>
      <c r="E93" s="131">
        <f t="shared" si="27"/>
        <v>0</v>
      </c>
      <c r="F93" s="131">
        <f t="shared" si="27"/>
        <v>-1.3862943611198906</v>
      </c>
      <c r="G93" s="131">
        <f t="shared" si="27"/>
        <v>-1.0986122886681098</v>
      </c>
      <c r="H93" s="131">
        <f t="shared" si="27"/>
        <v>-2.1972245773362196</v>
      </c>
      <c r="I93" s="131">
        <f t="shared" si="27"/>
        <v>-1.0986122886681098</v>
      </c>
      <c r="J93" s="131">
        <f t="shared" si="27"/>
        <v>0.69314718055994529</v>
      </c>
      <c r="K93" s="131">
        <f t="shared" si="27"/>
        <v>0</v>
      </c>
      <c r="L93" s="131">
        <f t="shared" si="27"/>
        <v>0</v>
      </c>
      <c r="M93" s="131">
        <f t="shared" si="25"/>
        <v>0.41511972327557523</v>
      </c>
      <c r="N93" s="386">
        <f t="shared" si="23"/>
        <v>3.1990378823630025E-2</v>
      </c>
      <c r="O93" s="386">
        <f t="shared" si="26"/>
        <v>3.3222426777212086E-2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1.3862943611198906</v>
      </c>
      <c r="D94" s="131">
        <f t="shared" si="28"/>
        <v>-1.6094379124341003</v>
      </c>
      <c r="E94" s="131">
        <f t="shared" si="28"/>
        <v>1.3862943611198906</v>
      </c>
      <c r="F94" s="131">
        <f t="shared" si="28"/>
        <v>0</v>
      </c>
      <c r="G94" s="131">
        <f t="shared" si="28"/>
        <v>0.69314718055994529</v>
      </c>
      <c r="H94" s="131">
        <f t="shared" si="28"/>
        <v>-1.791759469228055</v>
      </c>
      <c r="I94" s="131">
        <f t="shared" si="28"/>
        <v>0.69314718055994529</v>
      </c>
      <c r="J94" s="131">
        <f t="shared" si="28"/>
        <v>1.3862943611198906</v>
      </c>
      <c r="K94" s="131">
        <f t="shared" si="28"/>
        <v>0</v>
      </c>
      <c r="L94" s="131">
        <f t="shared" si="28"/>
        <v>0</v>
      </c>
      <c r="M94" s="131">
        <f t="shared" si="25"/>
        <v>1.3073438819166654</v>
      </c>
      <c r="N94" s="386">
        <f t="shared" si="23"/>
        <v>0.10074786547182571</v>
      </c>
      <c r="O94" s="386">
        <f t="shared" si="26"/>
        <v>0.10830045206457001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1.3862943611198906</v>
      </c>
      <c r="D95" s="131">
        <f t="shared" si="29"/>
        <v>-1.6094379124341003</v>
      </c>
      <c r="E95" s="131">
        <f t="shared" si="29"/>
        <v>1.0986122886681098</v>
      </c>
      <c r="F95" s="131">
        <f t="shared" si="29"/>
        <v>-0.69314718055994529</v>
      </c>
      <c r="G95" s="131">
        <f t="shared" si="29"/>
        <v>0</v>
      </c>
      <c r="H95" s="131">
        <f t="shared" si="29"/>
        <v>-1.791759469228055</v>
      </c>
      <c r="I95" s="131">
        <f t="shared" si="29"/>
        <v>0</v>
      </c>
      <c r="J95" s="131">
        <f t="shared" si="29"/>
        <v>1.3862943611198906</v>
      </c>
      <c r="K95" s="131">
        <f t="shared" si="29"/>
        <v>0</v>
      </c>
      <c r="L95" s="131">
        <f t="shared" si="29"/>
        <v>0</v>
      </c>
      <c r="M95" s="131">
        <f t="shared" si="25"/>
        <v>0.97249247246607307</v>
      </c>
      <c r="N95" s="386">
        <f t="shared" si="23"/>
        <v>7.4943205183883255E-2</v>
      </c>
      <c r="O95" s="386">
        <f t="shared" si="26"/>
        <v>7.8710412638874863E-2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2.1972245773362196</v>
      </c>
      <c r="D96" s="131">
        <f t="shared" si="30"/>
        <v>1.6094379124341003</v>
      </c>
      <c r="E96" s="131">
        <f t="shared" si="30"/>
        <v>2.1972245773362196</v>
      </c>
      <c r="F96" s="131">
        <f t="shared" si="30"/>
        <v>1.791759469228055</v>
      </c>
      <c r="G96" s="131">
        <f t="shared" si="30"/>
        <v>1.791759469228055</v>
      </c>
      <c r="H96" s="131">
        <f t="shared" si="30"/>
        <v>0</v>
      </c>
      <c r="I96" s="131">
        <f t="shared" si="30"/>
        <v>1.9459101490553132</v>
      </c>
      <c r="J96" s="131">
        <f t="shared" si="30"/>
        <v>2.1972245773362196</v>
      </c>
      <c r="K96" s="131">
        <f t="shared" si="30"/>
        <v>0</v>
      </c>
      <c r="L96" s="131">
        <f t="shared" si="30"/>
        <v>0</v>
      </c>
      <c r="M96" s="131">
        <f t="shared" si="25"/>
        <v>5.5640017661979169</v>
      </c>
      <c r="N96" s="375">
        <f t="shared" si="23"/>
        <v>0.42877876982457203</v>
      </c>
      <c r="O96" s="375">
        <f t="shared" si="26"/>
        <v>0.49324925839597378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1.3862943611198906</v>
      </c>
      <c r="D97" s="131">
        <f t="shared" si="31"/>
        <v>-1.6094379124341003</v>
      </c>
      <c r="E97" s="131">
        <f t="shared" si="31"/>
        <v>1.0986122886681098</v>
      </c>
      <c r="F97" s="131">
        <f t="shared" si="31"/>
        <v>-0.69314718055994529</v>
      </c>
      <c r="G97" s="131">
        <f t="shared" si="31"/>
        <v>0</v>
      </c>
      <c r="H97" s="131">
        <f t="shared" si="31"/>
        <v>-1.9459101490553135</v>
      </c>
      <c r="I97" s="131">
        <f t="shared" si="31"/>
        <v>0</v>
      </c>
      <c r="J97" s="131">
        <f t="shared" si="31"/>
        <v>1.0986122886681098</v>
      </c>
      <c r="K97" s="131">
        <f t="shared" si="31"/>
        <v>0</v>
      </c>
      <c r="L97" s="131">
        <f t="shared" si="31"/>
        <v>0</v>
      </c>
      <c r="M97" s="131">
        <f t="shared" si="25"/>
        <v>0.92023883630685066</v>
      </c>
      <c r="N97" s="375">
        <f t="shared" si="23"/>
        <v>7.0916382265291247E-2</v>
      </c>
      <c r="O97" s="375">
        <f t="shared" si="26"/>
        <v>7.4271183132633742E-2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-0.69314718055994529</v>
      </c>
      <c r="D98" s="131">
        <f t="shared" si="32"/>
        <v>-1.9459101490553135</v>
      </c>
      <c r="E98" s="131">
        <f t="shared" si="32"/>
        <v>-0.69314718055994529</v>
      </c>
      <c r="F98" s="131">
        <f t="shared" si="32"/>
        <v>-1.3862943611198906</v>
      </c>
      <c r="G98" s="131">
        <f t="shared" si="32"/>
        <v>-1.3862943611198906</v>
      </c>
      <c r="H98" s="131">
        <f t="shared" si="32"/>
        <v>-2.1972245773362196</v>
      </c>
      <c r="I98" s="131">
        <f t="shared" si="32"/>
        <v>-1.0986122886681098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0.30879465735200451</v>
      </c>
      <c r="N98" s="375">
        <f t="shared" si="23"/>
        <v>2.379664832462294E-2</v>
      </c>
      <c r="O98" s="375">
        <f t="shared" si="26"/>
        <v>2.5605131271565173E-2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12.976392857496977</v>
      </c>
      <c r="N101" s="156">
        <f>MMULT(C89:L89,N91:N100)</f>
        <v>8.8946342674087759</v>
      </c>
      <c r="O101" s="371">
        <f>SUM(O91:O100)</f>
        <v>1.1213664993622114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1.1471429542995575</v>
      </c>
      <c r="E102" s="157">
        <f t="shared" ref="E102:L110" ca="1" si="35">IF(AND($B79&lt;=$K$1,E$78&lt;=$K$1,(E113&gt;1/9),(E113&lt;9)),IF(E79*E113&gt;1,E79*E113,1/(E79*E113)),0)</f>
        <v>1.074569931823542</v>
      </c>
      <c r="F102" s="157">
        <f t="shared" ca="1" si="35"/>
        <v>1.1819764850943606</v>
      </c>
      <c r="G102" s="157">
        <f t="shared" ca="1" si="35"/>
        <v>1.5889580332061495</v>
      </c>
      <c r="H102" s="157">
        <f t="shared" ca="1" si="35"/>
        <v>0</v>
      </c>
      <c r="I102" s="157">
        <f t="shared" ca="1" si="35"/>
        <v>1.6791833439229233</v>
      </c>
      <c r="J102" s="157">
        <f t="shared" ca="1" si="35"/>
        <v>1.598678334432881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1.0675368073559059</v>
      </c>
      <c r="F103" s="157">
        <f t="shared" ca="1" si="35"/>
        <v>2.1071991239847341</v>
      </c>
      <c r="G103" s="157">
        <f t="shared" ca="1" si="35"/>
        <v>1.5674799220063833</v>
      </c>
      <c r="H103" s="157">
        <f t="shared" ca="1" si="35"/>
        <v>2.7876420773607089</v>
      </c>
      <c r="I103" s="157">
        <f t="shared" ca="1" si="35"/>
        <v>1.4832566217234444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1.2701163910048767</v>
      </c>
      <c r="G104" s="157">
        <f t="shared" ca="1" si="35"/>
        <v>1.280584894059601</v>
      </c>
      <c r="H104" s="157">
        <f t="shared" ca="1" si="35"/>
        <v>0</v>
      </c>
      <c r="I104" s="157">
        <f t="shared" ca="1" si="35"/>
        <v>1.3532999485488622</v>
      </c>
      <c r="J104" s="157">
        <f t="shared" ca="1" si="35"/>
        <v>1.4877378261644902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1.4877378261644905</v>
      </c>
      <c r="H105" s="157">
        <f t="shared" ca="1" si="35"/>
        <v>1.4097880664153932</v>
      </c>
      <c r="I105" s="157">
        <f t="shared" ca="1" si="35"/>
        <v>1.4077992011676539</v>
      </c>
      <c r="J105" s="157">
        <f t="shared" ca="1" si="35"/>
        <v>1.0584249523028373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1.0486975166407386</v>
      </c>
      <c r="I106" s="157">
        <f t="shared" ca="1" si="35"/>
        <v>1.0567826895558217</v>
      </c>
      <c r="J106" s="157">
        <f t="shared" ca="1" si="35"/>
        <v>1.2701163910048765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1.1577407996672475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1.0066777618013003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8.0300006800969026</v>
      </c>
      <c r="E113" s="157">
        <f t="shared" ref="E113:L121" ca="1" si="36">IF(AND($B91&lt;=$K$1,E$78&lt;=$K$1), OFFSET($N$90,E$78,0)/OFFSET($N$90,$B91,0),0)</f>
        <v>1.074569931823542</v>
      </c>
      <c r="F113" s="157">
        <f t="shared" ca="1" si="36"/>
        <v>3.3841620797394025</v>
      </c>
      <c r="G113" s="157">
        <f t="shared" ca="1" si="36"/>
        <v>2.5173729679498997</v>
      </c>
      <c r="H113" s="157">
        <f t="shared" ca="1" si="36"/>
        <v>14.402854558178371</v>
      </c>
      <c r="I113" s="157">
        <f t="shared" ca="1" si="36"/>
        <v>2.3821103362394984</v>
      </c>
      <c r="J113" s="157">
        <f t="shared" ca="1" si="36"/>
        <v>0.79933916721644049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0.13381940732420641</v>
      </c>
      <c r="F114" s="157">
        <f t="shared" ca="1" si="36"/>
        <v>0.42143982479694686</v>
      </c>
      <c r="G114" s="157">
        <f t="shared" ca="1" si="36"/>
        <v>0.31349598440127668</v>
      </c>
      <c r="H114" s="157">
        <f t="shared" ca="1" si="36"/>
        <v>1.7936305527192762</v>
      </c>
      <c r="I114" s="157">
        <f t="shared" ca="1" si="36"/>
        <v>0.29665132434468888</v>
      </c>
      <c r="J114" s="157">
        <f t="shared" ca="1" si="36"/>
        <v>9.9544097075567661E-2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3.1493176753945549</v>
      </c>
      <c r="G115" s="157">
        <f t="shared" ca="1" si="36"/>
        <v>2.3426795161464509</v>
      </c>
      <c r="H115" s="157">
        <f t="shared" ca="1" si="36"/>
        <v>13.403366436781615</v>
      </c>
      <c r="I115" s="157">
        <f t="shared" ca="1" si="36"/>
        <v>2.2168034538218135</v>
      </c>
      <c r="J115" s="157">
        <f t="shared" ca="1" si="36"/>
        <v>0.74386891308224512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0.74386891308224523</v>
      </c>
      <c r="H116" s="157">
        <f t="shared" ca="1" si="36"/>
        <v>4.2559588515002398</v>
      </c>
      <c r="I116" s="157">
        <f t="shared" ca="1" si="36"/>
        <v>0.70389960058382695</v>
      </c>
      <c r="J116" s="157">
        <f t="shared" ca="1" si="36"/>
        <v>0.23620002481618538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5.7213828628293326</v>
      </c>
      <c r="I117" s="157">
        <f t="shared" ca="1" si="36"/>
        <v>0.94626833868778826</v>
      </c>
      <c r="J117" s="157">
        <f t="shared" ca="1" si="36"/>
        <v>0.31752909775121912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0.1653915428096068</v>
      </c>
      <c r="J118" s="157">
        <f t="shared" ca="1" si="36"/>
        <v>5.5498662712146304E-2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0.33555925393376679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B8</v>
      </c>
      <c r="E124" s="157" t="str">
        <f t="shared" ref="E124:L132" ca="1" si="37">IF(AND($B124&lt;=$K$1,E$123&lt;=$K$1),IF(E113&gt;1,"B"&amp;TEXT(MIN(9,ROUND(E113,0)),"@"),"A"&amp;TEXT(MIN(9,ROUND(1/E113,0)),"@")),"")</f>
        <v>B1</v>
      </c>
      <c r="F124" s="157" t="str">
        <f t="shared" ca="1" si="37"/>
        <v>B3</v>
      </c>
      <c r="G124" s="157" t="str">
        <f t="shared" ca="1" si="37"/>
        <v>B3</v>
      </c>
      <c r="H124" s="157" t="str">
        <f t="shared" ca="1" si="37"/>
        <v>B9</v>
      </c>
      <c r="I124" s="157" t="str">
        <f t="shared" ca="1" si="37"/>
        <v>B2</v>
      </c>
      <c r="J124" s="157" t="str">
        <f t="shared" ca="1" si="37"/>
        <v>A1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A7</v>
      </c>
      <c r="F125" s="157" t="str">
        <f t="shared" ca="1" si="37"/>
        <v>A2</v>
      </c>
      <c r="G125" s="157" t="str">
        <f t="shared" ca="1" si="37"/>
        <v>A3</v>
      </c>
      <c r="H125" s="157" t="str">
        <f t="shared" ca="1" si="37"/>
        <v>B2</v>
      </c>
      <c r="I125" s="157" t="str">
        <f t="shared" ca="1" si="37"/>
        <v>A3</v>
      </c>
      <c r="J125" s="157" t="str">
        <f t="shared" ca="1" si="37"/>
        <v>A9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B3</v>
      </c>
      <c r="G126" s="157" t="str">
        <f t="shared" ca="1" si="37"/>
        <v>B2</v>
      </c>
      <c r="H126" s="157" t="str">
        <f t="shared" ca="1" si="37"/>
        <v>B9</v>
      </c>
      <c r="I126" s="157" t="str">
        <f t="shared" ca="1" si="37"/>
        <v>B2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B4</v>
      </c>
      <c r="I127" s="157" t="str">
        <f t="shared" ca="1" si="37"/>
        <v>A1</v>
      </c>
      <c r="J127" s="157" t="str">
        <f t="shared" ca="1" si="37"/>
        <v>A4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B6</v>
      </c>
      <c r="I128" s="157" t="str">
        <f t="shared" ca="1" si="37"/>
        <v>A1</v>
      </c>
      <c r="J128" s="157" t="str">
        <f t="shared" ca="1" si="37"/>
        <v>A3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A6</v>
      </c>
      <c r="J129" s="157" t="str">
        <f t="shared" ca="1" si="37"/>
        <v>A9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A3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Data Rate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0.14285714285714285</v>
      </c>
      <c r="D9" s="99">
        <f t="shared" ref="D9:K9" ca="1" si="0">IF((D$8&gt;$N$5)+($A9&gt;$N$5),0,EXP(Z9))</f>
        <v>1</v>
      </c>
      <c r="E9" s="99">
        <f t="shared" ca="1" si="0"/>
        <v>0.25</v>
      </c>
      <c r="F9" s="99">
        <f t="shared" ca="1" si="0"/>
        <v>0.25</v>
      </c>
      <c r="G9" s="99">
        <f t="shared" ca="1" si="0"/>
        <v>0.11111111111111109</v>
      </c>
      <c r="H9" s="99">
        <f t="shared" ca="1" si="0"/>
        <v>0.25</v>
      </c>
      <c r="I9" s="99">
        <f t="shared" ca="1" si="0"/>
        <v>2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0.14285714285714285</v>
      </c>
      <c r="O9" s="28">
        <v>1</v>
      </c>
      <c r="P9" s="28">
        <v>0.25</v>
      </c>
      <c r="Q9" s="28">
        <v>0.25</v>
      </c>
      <c r="R9" s="28">
        <v>0.1111111111111111</v>
      </c>
      <c r="S9" s="28">
        <v>0.25</v>
      </c>
      <c r="T9" s="28">
        <v>2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-1.9459101490553135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0</v>
      </c>
      <c r="AA9" s="99">
        <f t="shared" ca="1" si="1"/>
        <v>-1.3862943611198906</v>
      </c>
      <c r="AB9" s="99">
        <f t="shared" ca="1" si="1"/>
        <v>-1.3862943611198906</v>
      </c>
      <c r="AC9" s="99">
        <f t="shared" ca="1" si="1"/>
        <v>-2.1972245773362196</v>
      </c>
      <c r="AD9" s="99">
        <f t="shared" ca="1" si="1"/>
        <v>-1.3862943611198906</v>
      </c>
      <c r="AE9" s="99">
        <f t="shared" ca="1" si="1"/>
        <v>0.69314718055994529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-1.9459101490553135</v>
      </c>
      <c r="AK9" s="285">
        <f t="shared" ref="AK9:AR9" si="2">IF(O9=0,"",LN(O9))</f>
        <v>0</v>
      </c>
      <c r="AL9" s="285">
        <f t="shared" si="2"/>
        <v>-1.3862943611198906</v>
      </c>
      <c r="AM9" s="285">
        <f t="shared" si="2"/>
        <v>-1.3862943611198906</v>
      </c>
      <c r="AN9" s="285">
        <f t="shared" si="2"/>
        <v>-2.1972245773362196</v>
      </c>
      <c r="AO9" s="285">
        <f t="shared" si="2"/>
        <v>-1.3862943611198906</v>
      </c>
      <c r="AP9" s="285">
        <f t="shared" si="2"/>
        <v>0.69314718055994529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7</v>
      </c>
      <c r="C10" s="79"/>
      <c r="D10" s="99">
        <f t="shared" ref="D10:K10" ca="1" si="4">IF((D$8&gt;$N$5)+($A10&gt;$N$5),0,EXP(Z10))</f>
        <v>6.9999999999999991</v>
      </c>
      <c r="E10" s="99">
        <f t="shared" ca="1" si="4"/>
        <v>4.9999999999999991</v>
      </c>
      <c r="F10" s="99">
        <f t="shared" ca="1" si="4"/>
        <v>4.9999999999999991</v>
      </c>
      <c r="G10" s="99">
        <f t="shared" ca="1" si="4"/>
        <v>0.2</v>
      </c>
      <c r="H10" s="99">
        <f t="shared" ca="1" si="4"/>
        <v>4.9999999999999991</v>
      </c>
      <c r="I10" s="99">
        <f t="shared" ca="1" si="4"/>
        <v>6.9999999999999991</v>
      </c>
      <c r="J10" s="99">
        <f t="shared" si="4"/>
        <v>0</v>
      </c>
      <c r="K10" s="99">
        <f t="shared" si="4"/>
        <v>0</v>
      </c>
      <c r="L10" s="16">
        <v>2</v>
      </c>
      <c r="M10" s="28">
        <v>7</v>
      </c>
      <c r="N10" s="27">
        <v>1</v>
      </c>
      <c r="O10" s="28">
        <v>7</v>
      </c>
      <c r="P10" s="28">
        <v>5</v>
      </c>
      <c r="Q10" s="28">
        <v>5</v>
      </c>
      <c r="R10" s="28">
        <v>0.2</v>
      </c>
      <c r="S10" s="28">
        <v>5</v>
      </c>
      <c r="T10" s="28">
        <v>7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1.9459101490553132</v>
      </c>
      <c r="AA10" s="99">
        <f t="shared" ca="1" si="5"/>
        <v>1.6094379124341003</v>
      </c>
      <c r="AB10" s="99">
        <f t="shared" ca="1" si="5"/>
        <v>1.6094379124341003</v>
      </c>
      <c r="AC10" s="99">
        <f t="shared" ca="1" si="5"/>
        <v>-1.6094379124341003</v>
      </c>
      <c r="AD10" s="99">
        <f t="shared" ca="1" si="5"/>
        <v>1.6094379124341003</v>
      </c>
      <c r="AE10" s="99">
        <f t="shared" ca="1" si="5"/>
        <v>1.9459101490553132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1.9459101490553132</v>
      </c>
      <c r="AL10" s="285">
        <f t="shared" ref="AL10" si="7">IF(P10=0,"",LN(P10))</f>
        <v>1.6094379124341003</v>
      </c>
      <c r="AM10" s="285">
        <f t="shared" ref="AM10" si="8">IF(Q10=0,"",LN(Q10))</f>
        <v>1.6094379124341003</v>
      </c>
      <c r="AN10" s="285">
        <f t="shared" ref="AN10" si="9">IF(R10=0,"",LN(R10))</f>
        <v>-1.6094379124341003</v>
      </c>
      <c r="AO10" s="285">
        <f t="shared" ref="AO10" si="10">IF(S10=0,"",LN(S10))</f>
        <v>1.6094379124341003</v>
      </c>
      <c r="AP10" s="285">
        <f t="shared" ref="AP10" si="11">IF(T10=0,"",LN(T10))</f>
        <v>1.9459101490553132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1</v>
      </c>
      <c r="C11" s="99">
        <f t="shared" ref="C11:C18" ca="1" si="14">IF(($A11&gt;$N$5)+(C$8&gt;$N$5),0,1/INDEX(m_p0,C$8,$A11))</f>
        <v>0.14285714285714288</v>
      </c>
      <c r="D11" s="79"/>
      <c r="E11" s="99">
        <f t="shared" ref="E11:K11" ca="1" si="15">IF((E$8&gt;$N$5)+($A11&gt;$N$5),0,EXP(AA11))</f>
        <v>0.25</v>
      </c>
      <c r="F11" s="99">
        <f t="shared" ca="1" si="15"/>
        <v>0.33333333333333331</v>
      </c>
      <c r="G11" s="99">
        <f t="shared" ca="1" si="15"/>
        <v>0.11111111111111109</v>
      </c>
      <c r="H11" s="99">
        <f t="shared" ca="1" si="15"/>
        <v>0.33333333333333331</v>
      </c>
      <c r="I11" s="99">
        <f t="shared" ca="1" si="15"/>
        <v>2</v>
      </c>
      <c r="J11" s="99">
        <f t="shared" si="15"/>
        <v>0</v>
      </c>
      <c r="K11" s="99">
        <f t="shared" si="15"/>
        <v>0</v>
      </c>
      <c r="L11" s="16">
        <v>3</v>
      </c>
      <c r="M11" s="28">
        <v>1</v>
      </c>
      <c r="N11" s="28">
        <v>0.14285714285714285</v>
      </c>
      <c r="O11" s="27">
        <v>1</v>
      </c>
      <c r="P11" s="28">
        <v>0.25</v>
      </c>
      <c r="Q11" s="28">
        <v>0.33333333333333331</v>
      </c>
      <c r="R11" s="28">
        <v>0.1111111111111111</v>
      </c>
      <c r="S11" s="28">
        <v>0.33333333333333331</v>
      </c>
      <c r="T11" s="28">
        <v>2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-1.3862943611198906</v>
      </c>
      <c r="AB11" s="99">
        <f t="shared" ca="1" si="16"/>
        <v>-1.0986122886681098</v>
      </c>
      <c r="AC11" s="99">
        <f t="shared" ca="1" si="16"/>
        <v>-2.1972245773362196</v>
      </c>
      <c r="AD11" s="99">
        <f t="shared" ca="1" si="16"/>
        <v>-1.0986122886681098</v>
      </c>
      <c r="AE11" s="99">
        <f t="shared" ca="1" si="16"/>
        <v>0.69314718055994529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-1.3862943611198906</v>
      </c>
      <c r="AM11" s="285">
        <f t="shared" ref="AM11" si="18">IF(Q11=0,"",LN(Q11))</f>
        <v>-1.0986122886681098</v>
      </c>
      <c r="AN11" s="285">
        <f t="shared" ref="AN11" si="19">IF(R11=0,"",LN(R11))</f>
        <v>-2.1972245773362196</v>
      </c>
      <c r="AO11" s="285">
        <f t="shared" ref="AO11" si="20">IF(S11=0,"",LN(S11))</f>
        <v>-1.0986122886681098</v>
      </c>
      <c r="AP11" s="285">
        <f t="shared" ref="AP11" si="21">IF(T11=0,"",LN(T11))</f>
        <v>0.69314718055994529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4</v>
      </c>
      <c r="C12" s="99">
        <f t="shared" ca="1" si="14"/>
        <v>0.20000000000000004</v>
      </c>
      <c r="D12" s="99">
        <f t="shared" ref="D12:D18" ca="1" si="24">IF(($A12&gt;$N$5)+(D$8&gt;$N$5),0,1/INDEX(m_p0,D$8,$A12))</f>
        <v>4</v>
      </c>
      <c r="E12" s="79"/>
      <c r="F12" s="99">
        <f t="shared" ref="F12:K12" ca="1" si="25">IF((F$8&gt;$N$5)+($A12&gt;$N$5),0,EXP(AB12))</f>
        <v>2</v>
      </c>
      <c r="G12" s="99">
        <f t="shared" ca="1" si="25"/>
        <v>0.16666666666666669</v>
      </c>
      <c r="H12" s="99">
        <f t="shared" ca="1" si="25"/>
        <v>2</v>
      </c>
      <c r="I12" s="99">
        <f t="shared" ca="1" si="25"/>
        <v>4</v>
      </c>
      <c r="J12" s="99">
        <f t="shared" si="25"/>
        <v>0</v>
      </c>
      <c r="K12" s="99">
        <f t="shared" si="25"/>
        <v>0</v>
      </c>
      <c r="L12" s="16">
        <v>4</v>
      </c>
      <c r="M12" s="28">
        <v>4</v>
      </c>
      <c r="N12" s="28">
        <v>0.2</v>
      </c>
      <c r="O12" s="28">
        <v>4</v>
      </c>
      <c r="P12" s="27">
        <v>1</v>
      </c>
      <c r="Q12" s="28">
        <v>2</v>
      </c>
      <c r="R12" s="28">
        <v>0.16666666666666666</v>
      </c>
      <c r="S12" s="28">
        <v>2</v>
      </c>
      <c r="T12" s="28">
        <v>4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0.69314718055994529</v>
      </c>
      <c r="AC12" s="99">
        <f t="shared" ca="1" si="26"/>
        <v>-1.791759469228055</v>
      </c>
      <c r="AD12" s="99">
        <f t="shared" ca="1" si="26"/>
        <v>0.69314718055994529</v>
      </c>
      <c r="AE12" s="99">
        <f t="shared" ca="1" si="26"/>
        <v>1.3862943611198906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0.69314718055994529</v>
      </c>
      <c r="AN12" s="285">
        <f t="shared" ref="AN12" si="28">IF(R12=0,"",LN(R12))</f>
        <v>-1.791759469228055</v>
      </c>
      <c r="AO12" s="285">
        <f t="shared" ref="AO12" si="29">IF(S12=0,"",LN(S12))</f>
        <v>0.69314718055994529</v>
      </c>
      <c r="AP12" s="285">
        <f t="shared" ref="AP12" si="30">IF(T12=0,"",LN(T12))</f>
        <v>1.3862943611198906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4</v>
      </c>
      <c r="C13" s="99">
        <f t="shared" ca="1" si="14"/>
        <v>0.20000000000000004</v>
      </c>
      <c r="D13" s="99">
        <f t="shared" ca="1" si="24"/>
        <v>3</v>
      </c>
      <c r="E13" s="99">
        <f t="shared" ref="E13:E18" ca="1" si="33">IF(($A13&gt;$N$5)+(E$8&gt;$N$5),0,1/INDEX(m_p0,E$8,$A13))</f>
        <v>0.5</v>
      </c>
      <c r="F13" s="79"/>
      <c r="G13" s="99">
        <f ca="1">IF((G$8&gt;$N$5)+($A13&gt;$N$5),0,EXP(AC13))</f>
        <v>0.16666666666666669</v>
      </c>
      <c r="H13" s="99">
        <f ca="1">IF((H$8&gt;$N$5)+($A13&gt;$N$5),0,EXP(AD13))</f>
        <v>1</v>
      </c>
      <c r="I13" s="99">
        <f ca="1">IF((I$8&gt;$N$5)+($A13&gt;$N$5),0,EXP(AE13))</f>
        <v>4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4</v>
      </c>
      <c r="N13" s="28">
        <v>0.2</v>
      </c>
      <c r="O13" s="28">
        <v>3</v>
      </c>
      <c r="P13" s="28">
        <v>0.5</v>
      </c>
      <c r="Q13" s="27">
        <v>1</v>
      </c>
      <c r="R13" s="28">
        <v>0.16666666666666666</v>
      </c>
      <c r="S13" s="28">
        <v>1</v>
      </c>
      <c r="T13" s="28">
        <v>4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-1.791759469228055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1.3862943611198906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-1.791759469228055</v>
      </c>
      <c r="AO13" s="285">
        <f t="shared" ref="AO13" si="35">IF(S13=0,"",LN(S13))</f>
        <v>0</v>
      </c>
      <c r="AP13" s="285">
        <f t="shared" ref="AP13" si="36">IF(T13=0,"",LN(T13))</f>
        <v>1.3862943611198906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9.0000000000000018</v>
      </c>
      <c r="C14" s="99">
        <f t="shared" ca="1" si="14"/>
        <v>5</v>
      </c>
      <c r="D14" s="99">
        <f t="shared" ca="1" si="24"/>
        <v>9.0000000000000018</v>
      </c>
      <c r="E14" s="99">
        <f t="shared" ca="1" si="33"/>
        <v>5.9999999999999991</v>
      </c>
      <c r="F14" s="99">
        <f ca="1">IF(($A14&gt;$N$5)+(F$8&gt;$N$5),0,1/INDEX(m_p0,F$8,$A14))</f>
        <v>5.9999999999999991</v>
      </c>
      <c r="G14" s="79"/>
      <c r="H14" s="99">
        <f ca="1">IF((H$8&gt;$N$5)+($A14&gt;$N$5),0,EXP(AD14))</f>
        <v>6.9999999999999991</v>
      </c>
      <c r="I14" s="99">
        <f ca="1">IF((I$8&gt;$N$5)+($A14&gt;$N$5),0,EXP(AE14))</f>
        <v>9.0000000000000018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9</v>
      </c>
      <c r="N14" s="28">
        <v>5</v>
      </c>
      <c r="O14" s="28">
        <v>9</v>
      </c>
      <c r="P14" s="28">
        <v>6</v>
      </c>
      <c r="Q14" s="28">
        <v>6</v>
      </c>
      <c r="R14" s="27">
        <v>1</v>
      </c>
      <c r="S14" s="28">
        <v>7</v>
      </c>
      <c r="T14" s="28">
        <v>9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1.9459101490553132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2.1972245773362196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1.9459101490553132</v>
      </c>
      <c r="AP14" s="285">
        <f t="shared" ref="AP14" si="40">IF(T14=0,"",LN(T14))</f>
        <v>2.1972245773362196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4</v>
      </c>
      <c r="C15" s="99">
        <f t="shared" ca="1" si="14"/>
        <v>0.20000000000000004</v>
      </c>
      <c r="D15" s="99">
        <f t="shared" ca="1" si="24"/>
        <v>3</v>
      </c>
      <c r="E15" s="99">
        <f t="shared" ca="1" si="33"/>
        <v>0.5</v>
      </c>
      <c r="F15" s="99">
        <f ca="1">IF(($A15&gt;$N$5)+(F$8&gt;$N$5),0,1/INDEX(m_p0,F$8,$A15))</f>
        <v>1</v>
      </c>
      <c r="G15" s="99">
        <f ca="1">IF(($A15&gt;$N$5)+(G$8&gt;$N$5),0,1/INDEX(m_p0,G$8,$A15))</f>
        <v>0.14285714285714288</v>
      </c>
      <c r="H15" s="79"/>
      <c r="I15" s="99">
        <f ca="1">IF((I$8&gt;$N$5)+($A15&gt;$N$5),0,EXP(AE15))</f>
        <v>3.0000000000000004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4</v>
      </c>
      <c r="N15" s="28">
        <v>0.2</v>
      </c>
      <c r="O15" s="28">
        <v>3</v>
      </c>
      <c r="P15" s="28">
        <v>0.5</v>
      </c>
      <c r="Q15" s="28">
        <v>1</v>
      </c>
      <c r="R15" s="28">
        <v>0.14285714285714285</v>
      </c>
      <c r="S15" s="27">
        <v>1</v>
      </c>
      <c r="T15" s="28">
        <v>3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1.0986122886681098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1.0986122886681098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0.5</v>
      </c>
      <c r="C16" s="99">
        <f t="shared" ca="1" si="14"/>
        <v>0.14285714285714288</v>
      </c>
      <c r="D16" s="99">
        <f t="shared" ca="1" si="24"/>
        <v>0.5</v>
      </c>
      <c r="E16" s="99">
        <f t="shared" ca="1" si="33"/>
        <v>0.25</v>
      </c>
      <c r="F16" s="99">
        <f ca="1">IF(($A16&gt;$N$5)+(F$8&gt;$N$5),0,1/INDEX(m_p0,F$8,$A16))</f>
        <v>0.25</v>
      </c>
      <c r="G16" s="99">
        <f ca="1">IF(($A16&gt;$N$5)+(G$8&gt;$N$5),0,1/INDEX(m_p0,G$8,$A16))</f>
        <v>0.11111111111111109</v>
      </c>
      <c r="H16" s="99">
        <f ca="1">IF(($A16&gt;$N$5)+(H$8&gt;$N$5),0,1/INDEX(m_p0,H$8,$A16))</f>
        <v>0.33333333333333326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0.5</v>
      </c>
      <c r="N16" s="28">
        <v>0.14285714285714285</v>
      </c>
      <c r="O16" s="28">
        <v>0.5</v>
      </c>
      <c r="P16" s="28">
        <v>0.25</v>
      </c>
      <c r="Q16" s="28">
        <v>0.25</v>
      </c>
      <c r="R16" s="28">
        <v>0.1111111111111111</v>
      </c>
      <c r="S16" s="28">
        <v>0.33333333333333331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0.14285714285714285</v>
      </c>
      <c r="D5" s="46">
        <f ca="1">IF(ISNA(Summary!E38),0,Summary!E38)</f>
        <v>1</v>
      </c>
      <c r="E5" s="46">
        <f ca="1">IF(ISNA(Summary!F38),0,Summary!F38)</f>
        <v>0.25</v>
      </c>
      <c r="F5" s="46">
        <f ca="1">IF(ISNA(Summary!G38),0,Summary!G38)</f>
        <v>0.25</v>
      </c>
      <c r="G5" s="46">
        <f ca="1">IF(ISNA(Summary!H38),0,Summary!H38)</f>
        <v>0.11111111111111109</v>
      </c>
      <c r="H5" s="46">
        <f ca="1">IF(ISNA(Summary!I38),0,Summary!I38)</f>
        <v>0.25</v>
      </c>
      <c r="I5" s="46">
        <f ca="1">IF(ISNA(Summary!J38),0,Summary!J38)</f>
        <v>2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0.5003968253968254</v>
      </c>
      <c r="N5" s="46">
        <f t="array" aca="1" ref="N5:N14" ca="1">MMULT($B5:$K14,M5:M14)</f>
        <v>3.8460317460317457</v>
      </c>
      <c r="O5" s="46">
        <f t="array" aca="1" ref="O5:O14" ca="1">MMULT($B5:$K14,N16:N25)</f>
        <v>0.54755957650996578</v>
      </c>
      <c r="P5" s="46">
        <f t="array" aca="1" ref="P5:P14" ca="1">MMULT($B5:$K14,O16:O25)</f>
        <v>0.54414876339421647</v>
      </c>
      <c r="Q5" s="46">
        <f t="array" aca="1" ref="Q5:Q14" ca="1">MMULT($B5:$K14,P16:P25)</f>
        <v>0.55331813870655966</v>
      </c>
      <c r="R5" s="46">
        <f t="array" aca="1" ref="R5:R14" ca="1">MMULT($B5:$K14,Q16:Q25)</f>
        <v>0.5540122030121335</v>
      </c>
      <c r="S5" s="46">
        <f t="array" aca="1" ref="S5:S14" ca="1">MMULT($B5:$K14,R16:R25)</f>
        <v>0.5534258455470461</v>
      </c>
      <c r="T5" s="46">
        <f t="array" aca="1" ref="T5:T14" ca="1">MMULT($B5:$K14,S16:S25)</f>
        <v>0.55335779401602936</v>
      </c>
      <c r="U5" s="46">
        <f t="array" aca="1" ref="U5:U14" ca="1">MMULT($B5:$K14,T16:T25)</f>
        <v>0.55339287260603565</v>
      </c>
      <c r="V5" s="46">
        <f t="array" aca="1" ref="V5:V14" ca="1">MMULT($B5:$K14,U16:U25)</f>
        <v>0.5533986621798721</v>
      </c>
      <c r="W5" s="46">
        <f t="array" aca="1" ref="W5:W14" ca="1">MMULT($B5:$K14,V16:V25)</f>
        <v>0.55339663274104767</v>
      </c>
      <c r="X5" s="46">
        <f t="array" aca="1" ref="X5:X14" ca="1">MMULT($B5:$K14,W16:W25)</f>
        <v>0.5533961780827461</v>
      </c>
      <c r="Y5" s="46">
        <f t="array" aca="1" ref="Y5:Y14" ca="1">MMULT($B5:$K14,X16:X25)</f>
        <v>0.55339629067462148</v>
      </c>
      <c r="Z5" s="46">
        <f t="array" aca="1" ref="Z5:Z14" ca="1">MMULT($B5:$K14,Y16:Y25)</f>
        <v>0.5533963245048561</v>
      </c>
      <c r="AA5" s="46">
        <f t="array" aca="1" ref="AA5:AA14" ca="1">MMULT($B5:$K14,Z16:Z25)</f>
        <v>0.55339631860350025</v>
      </c>
      <c r="AB5" s="46">
        <f t="array" aca="1" ref="AB5:AB14" ca="1">MMULT($B5:$K14,AA16:AA25)</f>
        <v>0.55339631618562368</v>
      </c>
      <c r="AC5" s="46">
        <f t="array" aca="1" ref="AC5:AC14" ca="1">MMULT($B5:$K14,AB16:AB25)</f>
        <v>0.55339631646906595</v>
      </c>
      <c r="AD5" s="46">
        <f t="array" aca="1" ref="AD5:AD14" ca="1">MMULT($B5:$K14,AC16:AC25)</f>
        <v>0.55339631663632272</v>
      </c>
      <c r="AE5" s="46">
        <f t="array" aca="1" ref="AE5:AE14" ca="1">MMULT($B5:$K14,AD16:AD25)</f>
        <v>0.55339631662476052</v>
      </c>
      <c r="AF5" s="46">
        <f t="array" aca="1" ref="AF5:AF14" ca="1">MMULT($B5:$K14,AE16:AE25)</f>
        <v>0.55339631661351318</v>
      </c>
      <c r="AG5" s="46">
        <f t="array" aca="1" ref="AG5:AG14" ca="1">MMULT($B5:$K14,AF16:AF25)</f>
        <v>0.55339631661380762</v>
      </c>
    </row>
    <row r="6" spans="1:33" x14ac:dyDescent="0.3">
      <c r="A6" s="44">
        <v>2</v>
      </c>
      <c r="B6" s="46">
        <f ca="1">IF(ISNA(Summary!C39),0,Summary!C39)</f>
        <v>7</v>
      </c>
      <c r="C6" s="45">
        <v>1</v>
      </c>
      <c r="D6" s="46">
        <f ca="1">IF(ISNA(Summary!E39),0,Summary!E39)</f>
        <v>6.9999999999999991</v>
      </c>
      <c r="E6" s="46">
        <f ca="1">IF(ISNA(Summary!F39),0,Summary!F39)</f>
        <v>4.9999999999999991</v>
      </c>
      <c r="F6" s="46">
        <f ca="1">IF(ISNA(Summary!G39),0,Summary!G39)</f>
        <v>4.9999999999999991</v>
      </c>
      <c r="G6" s="46">
        <f ca="1">IF(ISNA(Summary!H39),0,Summary!H39)</f>
        <v>0.2</v>
      </c>
      <c r="H6" s="46">
        <f ca="1">IF(ISNA(Summary!I39),0,Summary!I39)</f>
        <v>4.9999999999999991</v>
      </c>
      <c r="I6" s="46">
        <f ca="1">IF(ISNA(Summary!J39),0,Summary!J39)</f>
        <v>6.9999999999999991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3.7199999999999998</v>
      </c>
      <c r="N6" s="46">
        <f ca="1"/>
        <v>36.081428571428567</v>
      </c>
      <c r="O6" s="46">
        <f ca="1"/>
        <v>4.6215511937454039</v>
      </c>
      <c r="P6" s="46">
        <f ca="1"/>
        <v>4.5095455179625992</v>
      </c>
      <c r="Q6" s="46">
        <f ca="1"/>
        <v>4.6137993719643386</v>
      </c>
      <c r="R6" s="46">
        <f ca="1"/>
        <v>4.6261428541580196</v>
      </c>
      <c r="S6" s="46">
        <f ca="1"/>
        <v>4.6196822938559796</v>
      </c>
      <c r="T6" s="46">
        <f ca="1"/>
        <v>4.618629298381685</v>
      </c>
      <c r="U6" s="46">
        <f ca="1"/>
        <v>4.619003426741549</v>
      </c>
      <c r="V6" s="46">
        <f ca="1"/>
        <v>4.6190862817580189</v>
      </c>
      <c r="W6" s="46">
        <f ca="1"/>
        <v>4.6190654838761587</v>
      </c>
      <c r="X6" s="46">
        <f ca="1"/>
        <v>4.6190593078513578</v>
      </c>
      <c r="Y6" s="46">
        <f ca="1"/>
        <v>4.6190604008497411</v>
      </c>
      <c r="Z6" s="46">
        <f ca="1"/>
        <v>4.6190608428827939</v>
      </c>
      <c r="AA6" s="46">
        <f ca="1"/>
        <v>4.619060790154065</v>
      </c>
      <c r="AB6" s="46">
        <f ca="1"/>
        <v>4.6190607595398809</v>
      </c>
      <c r="AC6" s="46">
        <f ca="1"/>
        <v>4.619060761710875</v>
      </c>
      <c r="AD6" s="46">
        <f ca="1"/>
        <v>4.6190607637717189</v>
      </c>
      <c r="AE6" s="46">
        <f ca="1"/>
        <v>4.6190607637144501</v>
      </c>
      <c r="AF6" s="46">
        <f ca="1"/>
        <v>4.6190607635792871</v>
      </c>
      <c r="AG6" s="46">
        <f ca="1"/>
        <v>4.619060763577556</v>
      </c>
    </row>
    <row r="7" spans="1:33" x14ac:dyDescent="0.3">
      <c r="A7" s="44">
        <v>3</v>
      </c>
      <c r="B7" s="46">
        <f ca="1">IF(ISNA(Summary!C40),0,Summary!C40)</f>
        <v>1</v>
      </c>
      <c r="C7" s="46">
        <f ca="1">IF(ISNA(Summary!D40),0,Summary!D40)</f>
        <v>0.14285714285714288</v>
      </c>
      <c r="D7" s="45">
        <v>1</v>
      </c>
      <c r="E7" s="46">
        <f ca="1">IF(ISNA(Summary!F40),0,Summary!F40)</f>
        <v>0.25</v>
      </c>
      <c r="F7" s="46">
        <f ca="1">IF(ISNA(Summary!G40),0,Summary!G40)</f>
        <v>0.33333333333333331</v>
      </c>
      <c r="G7" s="46">
        <f ca="1">IF(ISNA(Summary!H40),0,Summary!H40)</f>
        <v>0.11111111111111109</v>
      </c>
      <c r="H7" s="46">
        <f ca="1">IF(ISNA(Summary!I40),0,Summary!I40)</f>
        <v>0.33333333333333331</v>
      </c>
      <c r="I7" s="46">
        <f ca="1">IF(ISNA(Summary!J40),0,Summary!J40)</f>
        <v>2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0.51706349206349211</v>
      </c>
      <c r="N7" s="46">
        <f ca="1"/>
        <v>4.0686111111111112</v>
      </c>
      <c r="O7" s="46">
        <f ca="1"/>
        <v>0.57308879613611075</v>
      </c>
      <c r="P7" s="46">
        <f ca="1"/>
        <v>0.56885517015217568</v>
      </c>
      <c r="Q7" s="46">
        <f ca="1"/>
        <v>0.57878527236110089</v>
      </c>
      <c r="R7" s="46">
        <f ca="1"/>
        <v>0.5795656367878822</v>
      </c>
      <c r="S7" s="46">
        <f ca="1"/>
        <v>0.57893242167831105</v>
      </c>
      <c r="T7" s="46">
        <f ca="1"/>
        <v>0.57885693710143882</v>
      </c>
      <c r="U7" s="46">
        <f ca="1"/>
        <v>0.57889473474204212</v>
      </c>
      <c r="V7" s="46">
        <f ca="1"/>
        <v>0.57890111253807619</v>
      </c>
      <c r="W7" s="46">
        <f ca="1"/>
        <v>0.57889893138866722</v>
      </c>
      <c r="X7" s="46">
        <f ca="1"/>
        <v>0.57889843271974184</v>
      </c>
      <c r="Y7" s="46">
        <f ca="1"/>
        <v>0.57889855332638696</v>
      </c>
      <c r="Z7" s="46">
        <f ca="1"/>
        <v>0.57889859031564095</v>
      </c>
      <c r="AA7" s="46">
        <f ca="1"/>
        <v>0.57889858402432937</v>
      </c>
      <c r="AB7" s="46">
        <f ca="1"/>
        <v>0.5788985813871399</v>
      </c>
      <c r="AC7" s="46">
        <f ca="1"/>
        <v>0.57889858168692243</v>
      </c>
      <c r="AD7" s="46">
        <f ca="1"/>
        <v>0.57889858186897414</v>
      </c>
      <c r="AE7" s="46">
        <f ca="1"/>
        <v>0.5788985818569522</v>
      </c>
      <c r="AF7" s="46">
        <f ca="1"/>
        <v>0.57889858184473275</v>
      </c>
      <c r="AG7" s="46">
        <f ca="1"/>
        <v>0.57889858184501752</v>
      </c>
    </row>
    <row r="8" spans="1:33" x14ac:dyDescent="0.3">
      <c r="A8" s="48">
        <v>4</v>
      </c>
      <c r="B8" s="46">
        <f ca="1">IF(ISNA(Summary!C41),0,Summary!C41)</f>
        <v>4</v>
      </c>
      <c r="C8" s="46">
        <f ca="1">IF(ISNA(Summary!D41),0,Summary!D41)</f>
        <v>0.20000000000000004</v>
      </c>
      <c r="D8" s="46">
        <f ca="1">IF(ISNA(Summary!E41),0,Summary!E41)</f>
        <v>4</v>
      </c>
      <c r="E8" s="45">
        <v>1</v>
      </c>
      <c r="F8" s="46">
        <f ca="1">IF(ISNA(Summary!G41),0,Summary!G41)</f>
        <v>2</v>
      </c>
      <c r="G8" s="46">
        <f ca="1">IF(ISNA(Summary!H41),0,Summary!H41)</f>
        <v>0.16666666666666669</v>
      </c>
      <c r="H8" s="46">
        <f ca="1">IF(ISNA(Summary!I41),0,Summary!I41)</f>
        <v>2</v>
      </c>
      <c r="I8" s="46">
        <f ca="1">IF(ISNA(Summary!J41),0,Summary!J41)</f>
        <v>4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1.7366666666666668</v>
      </c>
      <c r="N8" s="46">
        <f ca="1"/>
        <v>13.994</v>
      </c>
      <c r="O8" s="46">
        <f ca="1"/>
        <v>1.8100226594036524</v>
      </c>
      <c r="P8" s="46">
        <f ca="1"/>
        <v>1.7928274489250504</v>
      </c>
      <c r="Q8" s="46">
        <f ca="1"/>
        <v>1.8337498011825462</v>
      </c>
      <c r="R8" s="46">
        <f ca="1"/>
        <v>1.8368526429527454</v>
      </c>
      <c r="S8" s="46">
        <f ca="1"/>
        <v>1.8342513319563287</v>
      </c>
      <c r="T8" s="46">
        <f ca="1"/>
        <v>1.8339476163670134</v>
      </c>
      <c r="U8" s="46">
        <f ca="1"/>
        <v>1.8341030823554068</v>
      </c>
      <c r="V8" s="46">
        <f ca="1"/>
        <v>1.8341288859552873</v>
      </c>
      <c r="W8" s="46">
        <f ca="1"/>
        <v>1.8341198973800641</v>
      </c>
      <c r="X8" s="46">
        <f ca="1"/>
        <v>1.834117873219842</v>
      </c>
      <c r="Y8" s="46">
        <f ca="1"/>
        <v>1.8341183714853637</v>
      </c>
      <c r="Z8" s="46">
        <f ca="1"/>
        <v>1.8341185219788816</v>
      </c>
      <c r="AA8" s="46">
        <f ca="1"/>
        <v>1.8341184958942425</v>
      </c>
      <c r="AB8" s="46">
        <f ca="1"/>
        <v>1.8341184851450625</v>
      </c>
      <c r="AC8" s="46">
        <f ca="1"/>
        <v>1.8341184863954243</v>
      </c>
      <c r="AD8" s="46">
        <f ca="1"/>
        <v>1.8341184871386083</v>
      </c>
      <c r="AE8" s="46">
        <f ca="1"/>
        <v>1.8341184870878187</v>
      </c>
      <c r="AF8" s="46">
        <f ca="1"/>
        <v>1.8341184870378666</v>
      </c>
      <c r="AG8" s="46">
        <f ca="1"/>
        <v>1.8341184870391372</v>
      </c>
    </row>
    <row r="9" spans="1:33" x14ac:dyDescent="0.3">
      <c r="A9" s="48">
        <v>5</v>
      </c>
      <c r="B9" s="46">
        <f ca="1">IF(ISNA(Summary!C42),0,Summary!C42)</f>
        <v>4</v>
      </c>
      <c r="C9" s="46">
        <f ca="1">IF(ISNA(Summary!D42),0,Summary!D42)</f>
        <v>0.20000000000000004</v>
      </c>
      <c r="D9" s="46">
        <f ca="1">IF(ISNA(Summary!E42),0,Summary!E42)</f>
        <v>3</v>
      </c>
      <c r="E9" s="46">
        <f ca="1">IF(ISNA(Summary!F42),0,Summary!F42)</f>
        <v>0.5</v>
      </c>
      <c r="F9" s="45">
        <v>1</v>
      </c>
      <c r="G9" s="46">
        <f ca="1">IF(ISNA(Summary!H42),0,Summary!H42)</f>
        <v>0.16666666666666669</v>
      </c>
      <c r="H9" s="46">
        <f ca="1">IF(ISNA(Summary!I42),0,Summary!I42)</f>
        <v>1</v>
      </c>
      <c r="I9" s="46">
        <f ca="1">IF(ISNA(Summary!J42),0,Summary!J42)</f>
        <v>4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1.3866666666666665</v>
      </c>
      <c r="N9" s="46">
        <f ca="1"/>
        <v>9.9376507936507945</v>
      </c>
      <c r="O9" s="46">
        <f ca="1"/>
        <v>1.3293162912608731</v>
      </c>
      <c r="P9" s="46">
        <f ca="1"/>
        <v>1.3268527548687925</v>
      </c>
      <c r="Q9" s="46">
        <f ca="1"/>
        <v>1.3544788702276986</v>
      </c>
      <c r="R9" s="46">
        <f ca="1"/>
        <v>1.356021768890024</v>
      </c>
      <c r="S9" s="46">
        <f ca="1"/>
        <v>1.3542407894433377</v>
      </c>
      <c r="T9" s="46">
        <f ca="1"/>
        <v>1.3540703137205263</v>
      </c>
      <c r="U9" s="46">
        <f ca="1"/>
        <v>1.3541782838513972</v>
      </c>
      <c r="V9" s="46">
        <f ca="1"/>
        <v>1.3541935950609987</v>
      </c>
      <c r="W9" s="46">
        <f ca="1"/>
        <v>1.3541872478084662</v>
      </c>
      <c r="X9" s="46">
        <f ca="1"/>
        <v>1.3541860060735402</v>
      </c>
      <c r="Y9" s="46">
        <f ca="1"/>
        <v>1.354186365450277</v>
      </c>
      <c r="Z9" s="46">
        <f ca="1"/>
        <v>1.3541864599268483</v>
      </c>
      <c r="AA9" s="46">
        <f ca="1"/>
        <v>1.3541864405486619</v>
      </c>
      <c r="AB9" s="46">
        <f ca="1"/>
        <v>1.3541864336800629</v>
      </c>
      <c r="AC9" s="46">
        <f ca="1"/>
        <v>1.354186434653772</v>
      </c>
      <c r="AD9" s="46">
        <f ca="1"/>
        <v>1.3541864351356701</v>
      </c>
      <c r="AE9" s="46">
        <f ca="1"/>
        <v>1.3541864350922315</v>
      </c>
      <c r="AF9" s="46">
        <f ca="1"/>
        <v>1.3541864350594199</v>
      </c>
      <c r="AG9" s="46">
        <f ca="1"/>
        <v>1.3541864350609043</v>
      </c>
    </row>
    <row r="10" spans="1:33" x14ac:dyDescent="0.3">
      <c r="A10" s="48">
        <v>6</v>
      </c>
      <c r="B10" s="46">
        <f ca="1">IF(ISNA(Summary!C43),0,Summary!C43)</f>
        <v>9.0000000000000018</v>
      </c>
      <c r="C10" s="46">
        <f ca="1">IF(ISNA(Summary!D43),0,Summary!D43)</f>
        <v>5</v>
      </c>
      <c r="D10" s="46">
        <f ca="1">IF(ISNA(Summary!E43),0,Summary!E43)</f>
        <v>9.0000000000000018</v>
      </c>
      <c r="E10" s="46">
        <f ca="1">IF(ISNA(Summary!F43),0,Summary!F43)</f>
        <v>5.9999999999999991</v>
      </c>
      <c r="F10" s="46">
        <f ca="1">IF(ISNA(Summary!G43),0,Summary!G43)</f>
        <v>5.9999999999999991</v>
      </c>
      <c r="G10" s="45">
        <v>1</v>
      </c>
      <c r="H10" s="46">
        <f ca="1">IF(ISNA(Summary!I43),0,Summary!I43)</f>
        <v>6.9999999999999991</v>
      </c>
      <c r="I10" s="46">
        <f ca="1">IF(ISNA(Summary!J43),0,Summary!J43)</f>
        <v>9.0000000000000018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5.2</v>
      </c>
      <c r="N10" s="46">
        <f ca="1"/>
        <v>63.465714285714292</v>
      </c>
      <c r="O10" s="46">
        <f ca="1"/>
        <v>8.720467243906219</v>
      </c>
      <c r="P10" s="46">
        <f ca="1"/>
        <v>8.4373139939902355</v>
      </c>
      <c r="Q10" s="46">
        <f ca="1"/>
        <v>8.5863885249525662</v>
      </c>
      <c r="R10" s="46">
        <f ca="1"/>
        <v>8.6125333696487054</v>
      </c>
      <c r="S10" s="46">
        <f ca="1"/>
        <v>8.6035934210524623</v>
      </c>
      <c r="T10" s="46">
        <f ca="1"/>
        <v>8.6015505852958345</v>
      </c>
      <c r="U10" s="46">
        <f ca="1"/>
        <v>8.602045078533525</v>
      </c>
      <c r="V10" s="46">
        <f ca="1"/>
        <v>8.602196541156296</v>
      </c>
      <c r="W10" s="46">
        <f ca="1"/>
        <v>8.6021707344103095</v>
      </c>
      <c r="X10" s="46">
        <f ca="1"/>
        <v>8.6021599344757131</v>
      </c>
      <c r="Y10" s="46">
        <f ca="1"/>
        <v>8.6021611648342873</v>
      </c>
      <c r="Z10" s="46">
        <f ca="1"/>
        <v>8.6021619104860143</v>
      </c>
      <c r="AA10" s="46">
        <f ca="1"/>
        <v>8.6021618610852268</v>
      </c>
      <c r="AB10" s="46">
        <f ca="1"/>
        <v>8.6021618110299922</v>
      </c>
      <c r="AC10" s="46">
        <f ca="1"/>
        <v>8.6021618122063064</v>
      </c>
      <c r="AD10" s="46">
        <f ca="1"/>
        <v>8.602161815480617</v>
      </c>
      <c r="AE10" s="46">
        <f ca="1"/>
        <v>8.6021618155361725</v>
      </c>
      <c r="AF10" s="46">
        <f ca="1"/>
        <v>8.6021618153272996</v>
      </c>
      <c r="AG10" s="46">
        <f ca="1"/>
        <v>8.6021618153153412</v>
      </c>
    </row>
    <row r="11" spans="1:33" x14ac:dyDescent="0.3">
      <c r="A11" s="48">
        <v>7</v>
      </c>
      <c r="B11" s="46">
        <f ca="1">IF(ISNA(Summary!C44),0,Summary!C44)</f>
        <v>4</v>
      </c>
      <c r="C11" s="46">
        <f ca="1">IF(ISNA(Summary!D44),0,Summary!D44)</f>
        <v>0.20000000000000004</v>
      </c>
      <c r="D11" s="46">
        <f ca="1">IF(ISNA(Summary!E44),0,Summary!E44)</f>
        <v>3</v>
      </c>
      <c r="E11" s="46">
        <f ca="1">IF(ISNA(Summary!F44),0,Summary!F44)</f>
        <v>0.5</v>
      </c>
      <c r="F11" s="46">
        <f ca="1">IF(ISNA(Summary!G44),0,Summary!G44)</f>
        <v>1</v>
      </c>
      <c r="G11" s="46">
        <f ca="1">IF(ISNA(Summary!H44),0,Summary!H44)</f>
        <v>0.14285714285714288</v>
      </c>
      <c r="H11" s="45">
        <v>1</v>
      </c>
      <c r="I11" s="46">
        <f ca="1">IF(ISNA(Summary!J44),0,Summary!J44)</f>
        <v>3.0000000000000004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1.2842857142857143</v>
      </c>
      <c r="N11" s="46">
        <f ca="1"/>
        <v>9.5051111111111108</v>
      </c>
      <c r="O11" s="46">
        <f ca="1"/>
        <v>1.2561006389080041</v>
      </c>
      <c r="P11" s="46">
        <f ca="1"/>
        <v>1.2516376831745679</v>
      </c>
      <c r="Q11" s="46">
        <f ca="1"/>
        <v>1.2784616563149886</v>
      </c>
      <c r="R11" s="46">
        <f ca="1"/>
        <v>1.2800930880220343</v>
      </c>
      <c r="S11" s="46">
        <f ca="1"/>
        <v>1.2783703268619067</v>
      </c>
      <c r="T11" s="46">
        <f ca="1"/>
        <v>1.2781963724646763</v>
      </c>
      <c r="U11" s="46">
        <f ca="1"/>
        <v>1.2783004472806276</v>
      </c>
      <c r="V11" s="46">
        <f ca="1"/>
        <v>1.2783158275560578</v>
      </c>
      <c r="W11" s="46">
        <f ca="1"/>
        <v>1.2783097341896483</v>
      </c>
      <c r="X11" s="46">
        <f ca="1"/>
        <v>1.278308498184376</v>
      </c>
      <c r="Y11" s="46">
        <f ca="1"/>
        <v>1.278308841423494</v>
      </c>
      <c r="Z11" s="46">
        <f ca="1"/>
        <v>1.2783089348830894</v>
      </c>
      <c r="AA11" s="46">
        <f ca="1"/>
        <v>1.2783089165044985</v>
      </c>
      <c r="AB11" s="46">
        <f ca="1"/>
        <v>1.2783089097415767</v>
      </c>
      <c r="AC11" s="46">
        <f ca="1"/>
        <v>1.2783089106550816</v>
      </c>
      <c r="AD11" s="46">
        <f ca="1"/>
        <v>1.2783089111277501</v>
      </c>
      <c r="AE11" s="46">
        <f ca="1"/>
        <v>1.2783089110878232</v>
      </c>
      <c r="AF11" s="46">
        <f ca="1"/>
        <v>1.2783089110557471</v>
      </c>
      <c r="AG11" s="46">
        <f ca="1"/>
        <v>1.2783089110570347</v>
      </c>
    </row>
    <row r="12" spans="1:33" x14ac:dyDescent="0.3">
      <c r="A12" s="48">
        <v>8</v>
      </c>
      <c r="B12" s="46">
        <f ca="1">IF(ISNA(Summary!C45),0,Summary!C45)</f>
        <v>0.5</v>
      </c>
      <c r="C12" s="46">
        <f ca="1">IF(ISNA(Summary!D45),0,Summary!D45)</f>
        <v>0.14285714285714288</v>
      </c>
      <c r="D12" s="46">
        <f ca="1">IF(ISNA(Summary!E45),0,Summary!E45)</f>
        <v>0.5</v>
      </c>
      <c r="E12" s="46">
        <f ca="1">IF(ISNA(Summary!F45),0,Summary!F45)</f>
        <v>0.25</v>
      </c>
      <c r="F12" s="46">
        <f ca="1">IF(ISNA(Summary!G45),0,Summary!G45)</f>
        <v>0.25</v>
      </c>
      <c r="G12" s="46">
        <f ca="1">IF(ISNA(Summary!H45),0,Summary!H45)</f>
        <v>0.11111111111111109</v>
      </c>
      <c r="H12" s="46">
        <f ca="1">IF(ISNA(Summary!I45),0,Summary!I45)</f>
        <v>0.33333333333333326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0.30873015873015869</v>
      </c>
      <c r="N12" s="46">
        <f ca="1"/>
        <v>3.1355952380952377</v>
      </c>
      <c r="O12" s="46">
        <f ca="1"/>
        <v>0.44828039648358819</v>
      </c>
      <c r="P12" s="46">
        <f ca="1"/>
        <v>0.44049267430151906</v>
      </c>
      <c r="Q12" s="46">
        <f ca="1"/>
        <v>0.44751533209701327</v>
      </c>
      <c r="R12" s="46">
        <f ca="1"/>
        <v>0.44837657242828782</v>
      </c>
      <c r="S12" s="46">
        <f ca="1"/>
        <v>0.44794107941214101</v>
      </c>
      <c r="T12" s="46">
        <f ca="1"/>
        <v>0.44786822610686028</v>
      </c>
      <c r="U12" s="46">
        <f ca="1"/>
        <v>0.44789337942804741</v>
      </c>
      <c r="V12" s="46">
        <f ca="1"/>
        <v>0.44789908184247013</v>
      </c>
      <c r="W12" s="46">
        <f ca="1"/>
        <v>0.44789768884962489</v>
      </c>
      <c r="X12" s="46">
        <f ca="1"/>
        <v>0.44789726533718055</v>
      </c>
      <c r="Y12" s="46">
        <f ca="1"/>
        <v>0.44789733814768207</v>
      </c>
      <c r="Z12" s="46">
        <f ca="1"/>
        <v>0.44789736837359445</v>
      </c>
      <c r="AA12" s="46">
        <f ca="1"/>
        <v>0.44789736489234194</v>
      </c>
      <c r="AB12" s="46">
        <f ca="1"/>
        <v>0.44789736280395304</v>
      </c>
      <c r="AC12" s="46">
        <f ca="1"/>
        <v>0.44789736294459054</v>
      </c>
      <c r="AD12" s="46">
        <f ca="1"/>
        <v>0.44789736308487438</v>
      </c>
      <c r="AE12" s="46">
        <f ca="1"/>
        <v>0.44789736308143668</v>
      </c>
      <c r="AF12" s="46">
        <f ca="1"/>
        <v>0.44789736307225447</v>
      </c>
      <c r="AG12" s="46">
        <f ca="1"/>
        <v>0.44789736307210776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1.5756538963669923E-3</v>
      </c>
      <c r="P13" s="46">
        <f ca="1"/>
        <v>1.8068457254604616E-4</v>
      </c>
      <c r="Q13" s="46">
        <f ca="1"/>
        <v>2.1414939953016434E-5</v>
      </c>
      <c r="R13" s="46">
        <f ca="1"/>
        <v>2.4940567143896782E-6</v>
      </c>
      <c r="S13" s="46">
        <f ca="1"/>
        <v>2.8958456325742026E-7</v>
      </c>
      <c r="T13" s="46">
        <f ca="1"/>
        <v>3.3658559753512376E-8</v>
      </c>
      <c r="U13" s="46">
        <f ca="1"/>
        <v>3.9130804870288105E-9</v>
      </c>
      <c r="V13" s="46">
        <f ca="1"/>
        <v>4.5490118353296422E-10</v>
      </c>
      <c r="W13" s="46">
        <f ca="1"/>
        <v>5.2881979777669324E-11</v>
      </c>
      <c r="X13" s="46">
        <f ca="1"/>
        <v>6.1475157155543777E-12</v>
      </c>
      <c r="Y13" s="46">
        <f ca="1"/>
        <v>7.1464792126409794E-13</v>
      </c>
      <c r="Z13" s="46">
        <f ca="1"/>
        <v>8.307771821174254E-14</v>
      </c>
      <c r="AA13" s="46">
        <f ca="1"/>
        <v>9.6577719736326985E-15</v>
      </c>
      <c r="AB13" s="46">
        <f ca="1"/>
        <v>1.122714514048251E-15</v>
      </c>
      <c r="AC13" s="46">
        <f ca="1"/>
        <v>1.3051539121348162E-16</v>
      </c>
      <c r="AD13" s="46">
        <f ca="1"/>
        <v>1.5172394342580574E-17</v>
      </c>
      <c r="AE13" s="46">
        <f ca="1"/>
        <v>1.7637885299107067E-18</v>
      </c>
      <c r="AF13" s="46">
        <f ca="1"/>
        <v>2.0504014778298725E-19</v>
      </c>
      <c r="AG13" s="46">
        <f ca="1"/>
        <v>2.3835885930167866E-20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1.5756538963669923E-3</v>
      </c>
      <c r="P14" s="46">
        <f ca="1"/>
        <v>1.8068457254604616E-4</v>
      </c>
      <c r="Q14" s="46">
        <f ca="1"/>
        <v>2.1414939953016434E-5</v>
      </c>
      <c r="R14" s="46">
        <f ca="1"/>
        <v>2.4940567143896782E-6</v>
      </c>
      <c r="S14" s="46">
        <f ca="1"/>
        <v>2.8958456325742026E-7</v>
      </c>
      <c r="T14" s="46">
        <f ca="1"/>
        <v>3.3658559753512376E-8</v>
      </c>
      <c r="U14" s="46">
        <f ca="1"/>
        <v>3.9130804870288105E-9</v>
      </c>
      <c r="V14" s="46">
        <f ca="1"/>
        <v>4.5490118353296422E-10</v>
      </c>
      <c r="W14" s="46">
        <f ca="1"/>
        <v>5.2881979777669324E-11</v>
      </c>
      <c r="X14" s="46">
        <f ca="1"/>
        <v>6.1475157155543777E-12</v>
      </c>
      <c r="Y14" s="46">
        <f ca="1"/>
        <v>7.1464792126409794E-13</v>
      </c>
      <c r="Z14" s="46">
        <f ca="1"/>
        <v>8.307771821174254E-14</v>
      </c>
      <c r="AA14" s="46">
        <f ca="1"/>
        <v>9.6577719736326985E-15</v>
      </c>
      <c r="AB14" s="46">
        <f ca="1"/>
        <v>1.122714514048251E-15</v>
      </c>
      <c r="AC14" s="46">
        <f ca="1"/>
        <v>1.3051539121348162E-16</v>
      </c>
      <c r="AD14" s="46">
        <f ca="1"/>
        <v>1.5172394342580574E-17</v>
      </c>
      <c r="AE14" s="46">
        <f ca="1"/>
        <v>1.7637885299107067E-18</v>
      </c>
      <c r="AF14" s="46">
        <f ca="1"/>
        <v>2.0504014778298725E-19</v>
      </c>
      <c r="AG14" s="46">
        <f ca="1"/>
        <v>2.3835885930167866E-20</v>
      </c>
    </row>
    <row r="15" spans="1:33" x14ac:dyDescent="0.3">
      <c r="A15" s="41" t="s">
        <v>46</v>
      </c>
      <c r="B15" s="44">
        <f t="shared" ref="B15:G15" ca="1" si="3">IF($M$1&gt;=B4,SUM(B5:B14),0)</f>
        <v>30.5</v>
      </c>
      <c r="C15" s="44">
        <f t="shared" ca="1" si="3"/>
        <v>7.0285714285714285</v>
      </c>
      <c r="D15" s="44">
        <f t="shared" ca="1" si="3"/>
        <v>28.5</v>
      </c>
      <c r="E15" s="44">
        <f t="shared" ca="1" si="3"/>
        <v>13.749999999999998</v>
      </c>
      <c r="F15" s="44">
        <f t="shared" ca="1" si="3"/>
        <v>15.833333333333332</v>
      </c>
      <c r="G15" s="44">
        <f t="shared" ca="1" si="3"/>
        <v>2.0095238095238095</v>
      </c>
      <c r="H15" s="44">
        <f t="shared" ref="H15:I15" ca="1" si="4">IF($M$1&gt;=H4,SUM(H5:H14),0)</f>
        <v>16.916666666666664</v>
      </c>
      <c r="I15" s="44">
        <f t="shared" ca="1" si="4"/>
        <v>32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9.6230158730158721E-2</v>
      </c>
      <c r="N16" s="46">
        <f t="shared" ca="1" si="6"/>
        <v>6.0600149061860661E-2</v>
      </c>
      <c r="O16" s="46">
        <f t="shared" ca="1" si="6"/>
        <v>6.2790164929820161E-2</v>
      </c>
      <c r="P16" s="46">
        <f t="shared" ca="1" si="6"/>
        <v>6.4493127052259167E-2</v>
      </c>
      <c r="Q16" s="46">
        <f t="shared" ca="1" si="6"/>
        <v>6.4441311629282044E-2</v>
      </c>
      <c r="R16" s="46">
        <f t="shared" ca="1" si="6"/>
        <v>6.4326276512845712E-2</v>
      </c>
      <c r="S16" s="46">
        <f t="shared" ca="1" si="6"/>
        <v>6.4324964984148039E-2</v>
      </c>
      <c r="T16" s="46">
        <f t="shared" ca="1" si="6"/>
        <v>6.4332330377964944E-2</v>
      </c>
      <c r="U16" s="46">
        <f t="shared" ca="1" si="6"/>
        <v>6.4332710135062199E-2</v>
      </c>
      <c r="V16" s="46">
        <f t="shared" ca="1" si="6"/>
        <v>6.4332250435362059E-2</v>
      </c>
      <c r="W16" s="46">
        <f t="shared" ca="1" si="6"/>
        <v>6.4332207512152309E-2</v>
      </c>
      <c r="X16" s="46">
        <f t="shared" ca="1" si="6"/>
        <v>6.4332235426691656E-2</v>
      </c>
      <c r="Y16" s="46">
        <f t="shared" ca="1" si="6"/>
        <v>6.4332239314105213E-2</v>
      </c>
      <c r="Z16" s="46">
        <f t="shared" ref="Z16:AG16" ca="1" si="7">Z5/MAX(Z$5:Z$14)</f>
        <v>6.4332237670424147E-2</v>
      </c>
      <c r="AA16" s="46">
        <f t="shared" ca="1" si="7"/>
        <v>6.433223735384179E-2</v>
      </c>
      <c r="AB16" s="46">
        <f t="shared" ca="1" si="7"/>
        <v>6.4332237447107726E-2</v>
      </c>
      <c r="AC16" s="46">
        <f t="shared" ca="1" si="7"/>
        <v>6.4332237471260642E-2</v>
      </c>
      <c r="AD16" s="46">
        <f t="shared" ca="1" si="7"/>
        <v>6.4332237466216927E-2</v>
      </c>
      <c r="AE16" s="46">
        <f t="shared" ca="1" si="7"/>
        <v>6.4332237464457334E-2</v>
      </c>
      <c r="AF16" s="46">
        <f t="shared" ca="1" si="7"/>
        <v>6.4332237464711922E-2</v>
      </c>
      <c r="AG16" s="46">
        <f t="shared" ca="1" si="7"/>
        <v>6.4332237464835573E-2</v>
      </c>
    </row>
    <row r="17" spans="2:33" x14ac:dyDescent="0.3">
      <c r="L17" s="51"/>
      <c r="M17" s="46">
        <f t="shared" ref="M17:Y17" ca="1" si="8">M6/MAX(M$5:M$14)</f>
        <v>0.71538461538461529</v>
      </c>
      <c r="N17" s="46">
        <f t="shared" ca="1" si="8"/>
        <v>0.56851843515058742</v>
      </c>
      <c r="O17" s="46">
        <f t="shared" ca="1" si="8"/>
        <v>0.52996600577508057</v>
      </c>
      <c r="P17" s="46">
        <f t="shared" ca="1" si="8"/>
        <v>0.53447643659755661</v>
      </c>
      <c r="Q17" s="46">
        <f t="shared" ca="1" si="8"/>
        <v>0.5373387610584307</v>
      </c>
      <c r="R17" s="46">
        <f t="shared" ca="1" si="8"/>
        <v>0.53714077561207918</v>
      </c>
      <c r="S17" s="46">
        <f t="shared" ca="1" si="8"/>
        <v>0.53694800158174627</v>
      </c>
      <c r="T17" s="46">
        <f t="shared" ca="1" si="8"/>
        <v>0.53695310544091113</v>
      </c>
      <c r="U17" s="46">
        <f t="shared" ca="1" si="8"/>
        <v>0.53696573135478098</v>
      </c>
      <c r="V17" s="46">
        <f t="shared" ca="1" si="8"/>
        <v>0.53696590860932913</v>
      </c>
      <c r="W17" s="46">
        <f t="shared" ca="1" si="8"/>
        <v>0.5369651017735585</v>
      </c>
      <c r="X17" s="46">
        <f t="shared" ca="1" si="8"/>
        <v>0.53696505796632588</v>
      </c>
      <c r="Y17" s="46">
        <f t="shared" ca="1" si="8"/>
        <v>0.53696510822565169</v>
      </c>
      <c r="Z17" s="46">
        <f t="shared" ref="Z17:AG17" ca="1" si="9">Z6/MAX(Z$5:Z$14)</f>
        <v>0.53696511306677108</v>
      </c>
      <c r="AA17" s="46">
        <f t="shared" ca="1" si="9"/>
        <v>0.53696511002076586</v>
      </c>
      <c r="AB17" s="46">
        <f t="shared" ca="1" si="9"/>
        <v>0.53696510958642507</v>
      </c>
      <c r="AC17" s="46">
        <f t="shared" ca="1" si="9"/>
        <v>0.53696510976537482</v>
      </c>
      <c r="AD17" s="46">
        <f t="shared" ca="1" si="9"/>
        <v>0.53696510980055823</v>
      </c>
      <c r="AE17" s="46">
        <f t="shared" ca="1" si="9"/>
        <v>0.53696510979043288</v>
      </c>
      <c r="AF17" s="46">
        <f t="shared" ca="1" si="9"/>
        <v>0.53696510978775847</v>
      </c>
      <c r="AG17" s="46">
        <f t="shared" ca="1" si="9"/>
        <v>0.5369651097883037</v>
      </c>
    </row>
    <row r="18" spans="2:33" x14ac:dyDescent="0.3">
      <c r="L18" s="51"/>
      <c r="M18" s="46">
        <f t="shared" ref="M18:Y18" ca="1" si="10">M7/MAX(M$5:M$14)</f>
        <v>9.9435286935286943E-2</v>
      </c>
      <c r="N18" s="46">
        <f t="shared" ca="1" si="10"/>
        <v>6.4107229500242599E-2</v>
      </c>
      <c r="O18" s="46">
        <f t="shared" ca="1" si="10"/>
        <v>6.5717670866383887E-2</v>
      </c>
      <c r="P18" s="46">
        <f t="shared" ca="1" si="10"/>
        <v>6.7421358332445863E-2</v>
      </c>
      <c r="Q18" s="46">
        <f t="shared" ca="1" si="10"/>
        <v>6.7407300598978925E-2</v>
      </c>
      <c r="R18" s="46">
        <f t="shared" ca="1" si="10"/>
        <v>6.7293282001126456E-2</v>
      </c>
      <c r="S18" s="46">
        <f t="shared" ca="1" si="10"/>
        <v>6.7289607184563033E-2</v>
      </c>
      <c r="T18" s="46">
        <f t="shared" ca="1" si="10"/>
        <v>6.7296812517847915E-2</v>
      </c>
      <c r="U18" s="46">
        <f t="shared" ca="1" si="10"/>
        <v>6.7297337953584863E-2</v>
      </c>
      <c r="V18" s="46">
        <f t="shared" ca="1" si="10"/>
        <v>6.7296894434855717E-2</v>
      </c>
      <c r="W18" s="46">
        <f t="shared" ca="1" si="10"/>
        <v>6.7296842769344487E-2</v>
      </c>
      <c r="X18" s="46">
        <f t="shared" ca="1" si="10"/>
        <v>6.7296869289727376E-2</v>
      </c>
      <c r="Y18" s="46">
        <f t="shared" ca="1" si="10"/>
        <v>6.7296873684828118E-2</v>
      </c>
      <c r="Z18" s="46">
        <f t="shared" ref="Z18:AG18" ca="1" si="11">Z7/MAX(Z$5:Z$14)</f>
        <v>6.7296872151402426E-2</v>
      </c>
      <c r="AA18" s="46">
        <f t="shared" ca="1" si="11"/>
        <v>6.7296871806513184E-2</v>
      </c>
      <c r="AB18" s="46">
        <f t="shared" ca="1" si="11"/>
        <v>6.7296871891534979E-2</v>
      </c>
      <c r="AC18" s="46">
        <f t="shared" ca="1" si="11"/>
        <v>6.7296871917182047E-2</v>
      </c>
      <c r="AD18" s="46">
        <f t="shared" ca="1" si="11"/>
        <v>6.7296871912729775E-2</v>
      </c>
      <c r="AE18" s="46">
        <f t="shared" ca="1" si="11"/>
        <v>6.7296871910897602E-2</v>
      </c>
      <c r="AF18" s="46">
        <f t="shared" ca="1" si="11"/>
        <v>6.7296871911111167E-2</v>
      </c>
      <c r="AG18" s="46">
        <f t="shared" ca="1" si="11"/>
        <v>6.7296871911237816E-2</v>
      </c>
    </row>
    <row r="19" spans="2:33" x14ac:dyDescent="0.3">
      <c r="L19" s="51"/>
      <c r="M19" s="46">
        <f t="shared" ref="M19:Y19" ca="1" si="12">M8/MAX(M$5:M$14)</f>
        <v>0.33397435897435901</v>
      </c>
      <c r="N19" s="46">
        <f t="shared" ca="1" si="12"/>
        <v>0.22049700625759688</v>
      </c>
      <c r="O19" s="46">
        <f t="shared" ca="1" si="12"/>
        <v>0.20756028418872616</v>
      </c>
      <c r="P19" s="46">
        <f t="shared" ca="1" si="12"/>
        <v>0.21248793753581446</v>
      </c>
      <c r="Q19" s="46">
        <f t="shared" ca="1" si="12"/>
        <v>0.2135647363095157</v>
      </c>
      <c r="R19" s="46">
        <f t="shared" ca="1" si="12"/>
        <v>0.21327669387336939</v>
      </c>
      <c r="S19" s="46">
        <f t="shared" ca="1" si="12"/>
        <v>0.21319595687402298</v>
      </c>
      <c r="T19" s="46">
        <f t="shared" ca="1" si="12"/>
        <v>0.21321128070816758</v>
      </c>
      <c r="U19" s="46">
        <f t="shared" ca="1" si="12"/>
        <v>0.21321709728450811</v>
      </c>
      <c r="V19" s="46">
        <f t="shared" ca="1" si="12"/>
        <v>0.21321634273061449</v>
      </c>
      <c r="W19" s="46">
        <f t="shared" ca="1" si="12"/>
        <v>0.21321593746602097</v>
      </c>
      <c r="X19" s="46">
        <f t="shared" ca="1" si="12"/>
        <v>0.21321596984834812</v>
      </c>
      <c r="Y19" s="46">
        <f t="shared" ca="1" si="12"/>
        <v>0.21321599727557491</v>
      </c>
      <c r="Z19" s="46">
        <f t="shared" ref="Z19:AG19" ca="1" si="13">Z8/MAX(Z$5:Z$14)</f>
        <v>0.21321599628845578</v>
      </c>
      <c r="AA19" s="46">
        <f t="shared" ca="1" si="13"/>
        <v>0.21321599448058454</v>
      </c>
      <c r="AB19" s="46">
        <f t="shared" ca="1" si="13"/>
        <v>0.21321599447167941</v>
      </c>
      <c r="AC19" s="46">
        <f t="shared" ca="1" si="13"/>
        <v>0.21321599458787727</v>
      </c>
      <c r="AD19" s="46">
        <f t="shared" ca="1" si="13"/>
        <v>0.21321599459311416</v>
      </c>
      <c r="AE19" s="46">
        <f t="shared" ca="1" si="13"/>
        <v>0.21321599458583285</v>
      </c>
      <c r="AF19" s="46">
        <f t="shared" ca="1" si="13"/>
        <v>0.21321599458520313</v>
      </c>
      <c r="AG19" s="46">
        <f t="shared" ca="1" si="13"/>
        <v>0.21321599458564724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0.26666666666666661</v>
      </c>
      <c r="N20" s="46">
        <f t="shared" ca="1" si="14"/>
        <v>0.15658298193750406</v>
      </c>
      <c r="O20" s="46">
        <f t="shared" ca="1" si="14"/>
        <v>0.15243636081424272</v>
      </c>
      <c r="P20" s="46">
        <f t="shared" ca="1" si="14"/>
        <v>0.1572600896225847</v>
      </c>
      <c r="Q20" s="46">
        <f t="shared" ca="1" si="14"/>
        <v>0.15774721424397473</v>
      </c>
      <c r="R20" s="46">
        <f t="shared" ca="1" si="14"/>
        <v>0.15744749084732249</v>
      </c>
      <c r="S20" s="46">
        <f t="shared" ca="1" si="14"/>
        <v>0.15740408956676102</v>
      </c>
      <c r="T20" s="46">
        <f t="shared" ca="1" si="14"/>
        <v>0.15742165325810911</v>
      </c>
      <c r="U20" s="46">
        <f t="shared" ca="1" si="14"/>
        <v>0.15742515547038463</v>
      </c>
      <c r="V20" s="46">
        <f t="shared" ca="1" si="14"/>
        <v>0.15742416353567409</v>
      </c>
      <c r="W20" s="46">
        <f t="shared" ca="1" si="14"/>
        <v>0.15742389794606856</v>
      </c>
      <c r="X20" s="46">
        <f t="shared" ca="1" si="14"/>
        <v>0.15742395123883215</v>
      </c>
      <c r="Y20" s="46">
        <f t="shared" ca="1" si="14"/>
        <v>0.15742397050013468</v>
      </c>
      <c r="Z20" s="46">
        <f t="shared" ref="Z20:AG20" ca="1" si="15">Z9/MAX(Z$5:Z$14)</f>
        <v>0.15742396783721291</v>
      </c>
      <c r="AA20" s="46">
        <f t="shared" ca="1" si="15"/>
        <v>0.15742396648856141</v>
      </c>
      <c r="AB20" s="46">
        <f t="shared" ca="1" si="15"/>
        <v>0.15742396660612426</v>
      </c>
      <c r="AC20" s="46">
        <f t="shared" ca="1" si="15"/>
        <v>0.15742396669779063</v>
      </c>
      <c r="AD20" s="46">
        <f t="shared" ca="1" si="15"/>
        <v>0.15742396669388967</v>
      </c>
      <c r="AE20" s="46">
        <f t="shared" ca="1" si="15"/>
        <v>0.15742396668782324</v>
      </c>
      <c r="AF20" s="46">
        <f t="shared" ca="1" si="15"/>
        <v>0.15742396668783137</v>
      </c>
      <c r="AG20" s="46">
        <f t="shared" ca="1" si="15"/>
        <v>0.15742396668822278</v>
      </c>
    </row>
    <row r="21" spans="2:33" x14ac:dyDescent="0.3">
      <c r="M21" s="46">
        <f t="shared" ref="M21:Y21" ca="1" si="16">M10/MAX(M$5:M$14)</f>
        <v>1</v>
      </c>
      <c r="N21" s="46">
        <f t="shared" ca="1" si="16"/>
        <v>1</v>
      </c>
      <c r="O21" s="46">
        <f t="shared" ca="1" si="16"/>
        <v>1</v>
      </c>
      <c r="P21" s="46">
        <f t="shared" ca="1" si="16"/>
        <v>1</v>
      </c>
      <c r="Q21" s="46">
        <f t="shared" ca="1" si="16"/>
        <v>1</v>
      </c>
      <c r="R21" s="46">
        <f t="shared" ca="1" si="16"/>
        <v>1</v>
      </c>
      <c r="S21" s="46">
        <f t="shared" ca="1" si="16"/>
        <v>1</v>
      </c>
      <c r="T21" s="46">
        <f t="shared" ca="1" si="16"/>
        <v>1</v>
      </c>
      <c r="U21" s="46">
        <f t="shared" ca="1" si="16"/>
        <v>1</v>
      </c>
      <c r="V21" s="46">
        <f t="shared" ca="1" si="16"/>
        <v>1</v>
      </c>
      <c r="W21" s="46">
        <f t="shared" ca="1" si="16"/>
        <v>1</v>
      </c>
      <c r="X21" s="46">
        <f t="shared" ca="1" si="16"/>
        <v>1</v>
      </c>
      <c r="Y21" s="46">
        <f t="shared" ca="1" si="16"/>
        <v>1</v>
      </c>
      <c r="Z21" s="46">
        <f t="shared" ref="Z21:AG21" ca="1" si="17">Z10/MAX(Z$5:Z$14)</f>
        <v>1</v>
      </c>
      <c r="AA21" s="46">
        <f t="shared" ca="1" si="17"/>
        <v>1</v>
      </c>
      <c r="AB21" s="46">
        <f t="shared" ca="1" si="17"/>
        <v>1</v>
      </c>
      <c r="AC21" s="46">
        <f t="shared" ca="1" si="17"/>
        <v>1</v>
      </c>
      <c r="AD21" s="46">
        <f t="shared" ca="1" si="17"/>
        <v>1</v>
      </c>
      <c r="AE21" s="46">
        <f t="shared" ca="1" si="17"/>
        <v>1</v>
      </c>
      <c r="AF21" s="46">
        <f t="shared" ca="1" si="17"/>
        <v>1</v>
      </c>
      <c r="AG21" s="46">
        <f t="shared" ca="1" si="17"/>
        <v>1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0.24697802197802196</v>
      </c>
      <c r="N22" s="46">
        <f t="shared" ca="1" si="18"/>
        <v>0.14976765357623412</v>
      </c>
      <c r="O22" s="46">
        <f t="shared" ca="1" si="18"/>
        <v>0.14404052028126765</v>
      </c>
      <c r="P22" s="46">
        <f t="shared" ca="1" si="18"/>
        <v>0.14834551423190953</v>
      </c>
      <c r="Q22" s="46">
        <f t="shared" ca="1" si="18"/>
        <v>0.14889399106500964</v>
      </c>
      <c r="R22" s="46">
        <f t="shared" ca="1" si="18"/>
        <v>0.14863142272785732</v>
      </c>
      <c r="S22" s="46">
        <f t="shared" ca="1" si="18"/>
        <v>0.14858562745815176</v>
      </c>
      <c r="T22" s="46">
        <f t="shared" ca="1" si="18"/>
        <v>0.14860069237396864</v>
      </c>
      <c r="U22" s="46">
        <f t="shared" ca="1" si="18"/>
        <v>0.14860424882806497</v>
      </c>
      <c r="V22" s="46">
        <f t="shared" ca="1" si="18"/>
        <v>0.14860342023576087</v>
      </c>
      <c r="W22" s="46">
        <f t="shared" ca="1" si="18"/>
        <v>0.14860315769787824</v>
      </c>
      <c r="X22" s="46">
        <f t="shared" ca="1" si="18"/>
        <v>0.14860320058235313</v>
      </c>
      <c r="Y22" s="46">
        <f t="shared" ca="1" si="18"/>
        <v>0.14860321922928299</v>
      </c>
      <c r="Z22" s="46">
        <f t="shared" ref="Z22:AG22" ca="1" si="19">Z11/MAX(Z$5:Z$14)</f>
        <v>0.14860321721273742</v>
      </c>
      <c r="AA22" s="46">
        <f t="shared" ca="1" si="19"/>
        <v>0.14860321592963263</v>
      </c>
      <c r="AB22" s="46">
        <f t="shared" ca="1" si="19"/>
        <v>0.14860321600815327</v>
      </c>
      <c r="AC22" s="46">
        <f t="shared" ca="1" si="19"/>
        <v>0.1486032160940271</v>
      </c>
      <c r="AD22" s="46">
        <f t="shared" ca="1" si="19"/>
        <v>0.1486032160924107</v>
      </c>
      <c r="AE22" s="46">
        <f t="shared" ca="1" si="19"/>
        <v>0.14860321608680949</v>
      </c>
      <c r="AF22" s="46">
        <f t="shared" ca="1" si="19"/>
        <v>0.14860321608668894</v>
      </c>
      <c r="AG22" s="46">
        <f t="shared" ca="1" si="19"/>
        <v>0.14860321608704521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5.9371184371184361E-2</v>
      </c>
      <c r="N23" s="46">
        <f t="shared" ca="1" si="20"/>
        <v>4.940612854334548E-2</v>
      </c>
      <c r="O23" s="46">
        <f t="shared" ca="1" si="20"/>
        <v>5.1405547884701058E-2</v>
      </c>
      <c r="P23" s="46">
        <f t="shared" ca="1" si="20"/>
        <v>5.2207690103186273E-2</v>
      </c>
      <c r="Q23" s="46">
        <f t="shared" ca="1" si="20"/>
        <v>5.211915705846603E-2</v>
      </c>
      <c r="R23" s="46">
        <f t="shared" ca="1" si="20"/>
        <v>5.2060938771907081E-2</v>
      </c>
      <c r="S23" s="46">
        <f t="shared" ca="1" si="20"/>
        <v>5.2064417446326186E-2</v>
      </c>
      <c r="T23" s="46">
        <f t="shared" ca="1" si="20"/>
        <v>5.2068312761245787E-2</v>
      </c>
      <c r="U23" s="46">
        <f t="shared" ca="1" si="20"/>
        <v>5.2068243695417162E-2</v>
      </c>
      <c r="V23" s="46">
        <f t="shared" ca="1" si="20"/>
        <v>5.2067989809294002E-2</v>
      </c>
      <c r="W23" s="46">
        <f t="shared" ca="1" si="20"/>
        <v>5.2067984079640438E-2</v>
      </c>
      <c r="X23" s="46">
        <f t="shared" ca="1" si="20"/>
        <v>5.2068000217259283E-2</v>
      </c>
      <c r="Y23" s="46">
        <f t="shared" ca="1" si="20"/>
        <v>5.2068001234235231E-2</v>
      </c>
      <c r="Z23" s="46">
        <f t="shared" ref="Z23:AG23" ca="1" si="21">Z12/MAX(Z$5:Z$14)</f>
        <v>5.20680002346397E-2</v>
      </c>
      <c r="AA23" s="46">
        <f t="shared" ca="1" si="21"/>
        <v>5.2068000128962504E-2</v>
      </c>
      <c r="AB23" s="46">
        <f t="shared" ca="1" si="21"/>
        <v>5.2068000189166797E-2</v>
      </c>
      <c r="AC23" s="46">
        <f t="shared" ca="1" si="21"/>
        <v>5.2068000198395775E-2</v>
      </c>
      <c r="AD23" s="46">
        <f t="shared" ca="1" si="21"/>
        <v>5.2068000194884688E-2</v>
      </c>
      <c r="AE23" s="46">
        <f t="shared" ca="1" si="21"/>
        <v>5.2068000194148784E-2</v>
      </c>
      <c r="AF23" s="46">
        <f t="shared" ca="1" si="21"/>
        <v>5.206800019434564E-2</v>
      </c>
      <c r="AG23" s="46">
        <f t="shared" ca="1" si="21"/>
        <v>5.2068000194400964E-2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1.9230769230769232E-2</v>
      </c>
      <c r="N24" s="46">
        <f t="shared" ca="1" si="22"/>
        <v>1.5756538963669923E-3</v>
      </c>
      <c r="O24" s="46">
        <f t="shared" ca="1" si="22"/>
        <v>1.8068457254604616E-4</v>
      </c>
      <c r="P24" s="46">
        <f t="shared" ca="1" si="22"/>
        <v>2.1414939953016434E-5</v>
      </c>
      <c r="Q24" s="46">
        <f t="shared" ca="1" si="22"/>
        <v>2.4940567143896782E-6</v>
      </c>
      <c r="R24" s="46">
        <f t="shared" ca="1" si="22"/>
        <v>2.8958456325742026E-7</v>
      </c>
      <c r="S24" s="46">
        <f t="shared" ca="1" si="22"/>
        <v>3.3658559753512376E-8</v>
      </c>
      <c r="T24" s="46">
        <f t="shared" ca="1" si="22"/>
        <v>3.9130804870288105E-9</v>
      </c>
      <c r="U24" s="46">
        <f t="shared" ca="1" si="22"/>
        <v>4.5490118353296422E-10</v>
      </c>
      <c r="V24" s="46">
        <f t="shared" ca="1" si="22"/>
        <v>5.2881979777669324E-11</v>
      </c>
      <c r="W24" s="46">
        <f t="shared" ca="1" si="22"/>
        <v>6.1475157155543777E-12</v>
      </c>
      <c r="X24" s="46">
        <f t="shared" ca="1" si="22"/>
        <v>7.1464792126409794E-13</v>
      </c>
      <c r="Y24" s="46">
        <f t="shared" ca="1" si="22"/>
        <v>8.307771821174254E-14</v>
      </c>
      <c r="Z24" s="46">
        <f t="shared" ref="Z24:AG24" ca="1" si="23">Z13/MAX(Z$5:Z$14)</f>
        <v>9.6577719736326985E-15</v>
      </c>
      <c r="AA24" s="46">
        <f t="shared" ca="1" si="23"/>
        <v>1.122714514048251E-15</v>
      </c>
      <c r="AB24" s="46">
        <f t="shared" ca="1" si="23"/>
        <v>1.3051539121348162E-16</v>
      </c>
      <c r="AC24" s="46">
        <f t="shared" ca="1" si="23"/>
        <v>1.5172394342580574E-17</v>
      </c>
      <c r="AD24" s="46">
        <f t="shared" ca="1" si="23"/>
        <v>1.7637885299107067E-18</v>
      </c>
      <c r="AE24" s="46">
        <f t="shared" ca="1" si="23"/>
        <v>2.0504014778298725E-19</v>
      </c>
      <c r="AF24" s="46">
        <f t="shared" ca="1" si="23"/>
        <v>2.3835885930167866E-20</v>
      </c>
      <c r="AG24" s="46">
        <f t="shared" ca="1" si="23"/>
        <v>2.7709181066241175E-21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1.9230769230769232E-2</v>
      </c>
      <c r="N25" s="46">
        <f t="shared" ca="1" si="24"/>
        <v>1.5756538963669923E-3</v>
      </c>
      <c r="O25" s="46">
        <f t="shared" ca="1" si="24"/>
        <v>1.8068457254604616E-4</v>
      </c>
      <c r="P25" s="46">
        <f t="shared" ca="1" si="24"/>
        <v>2.1414939953016434E-5</v>
      </c>
      <c r="Q25" s="46">
        <f t="shared" ca="1" si="24"/>
        <v>2.4940567143896782E-6</v>
      </c>
      <c r="R25" s="46">
        <f t="shared" ca="1" si="24"/>
        <v>2.8958456325742026E-7</v>
      </c>
      <c r="S25" s="46">
        <f t="shared" ca="1" si="24"/>
        <v>3.3658559753512376E-8</v>
      </c>
      <c r="T25" s="46">
        <f t="shared" ca="1" si="24"/>
        <v>3.9130804870288105E-9</v>
      </c>
      <c r="U25" s="46">
        <f t="shared" ca="1" si="24"/>
        <v>4.5490118353296422E-10</v>
      </c>
      <c r="V25" s="46">
        <f t="shared" ca="1" si="24"/>
        <v>5.2881979777669324E-11</v>
      </c>
      <c r="W25" s="46">
        <f t="shared" ca="1" si="24"/>
        <v>6.1475157155543777E-12</v>
      </c>
      <c r="X25" s="46">
        <f t="shared" ca="1" si="24"/>
        <v>7.1464792126409794E-13</v>
      </c>
      <c r="Y25" s="46">
        <f t="shared" ca="1" si="24"/>
        <v>8.307771821174254E-14</v>
      </c>
      <c r="Z25" s="46">
        <f t="shared" ref="Z25:AG25" ca="1" si="25">Z14/MAX(Z$5:Z$14)</f>
        <v>9.6577719736326985E-15</v>
      </c>
      <c r="AA25" s="46">
        <f t="shared" ca="1" si="25"/>
        <v>1.122714514048251E-15</v>
      </c>
      <c r="AB25" s="46">
        <f t="shared" ca="1" si="25"/>
        <v>1.3051539121348162E-16</v>
      </c>
      <c r="AC25" s="46">
        <f t="shared" ca="1" si="25"/>
        <v>1.5172394342580574E-17</v>
      </c>
      <c r="AD25" s="46">
        <f t="shared" ca="1" si="25"/>
        <v>1.7637885299107067E-18</v>
      </c>
      <c r="AE25" s="46">
        <f t="shared" ca="1" si="25"/>
        <v>2.0504014778298725E-19</v>
      </c>
      <c r="AF25" s="46">
        <f t="shared" ca="1" si="25"/>
        <v>2.3835885930167866E-20</v>
      </c>
      <c r="AG25" s="46">
        <f t="shared" ca="1" si="25"/>
        <v>2.7709181066241175E-21</v>
      </c>
    </row>
    <row r="26" spans="2:33" x14ac:dyDescent="0.3">
      <c r="M26" s="66">
        <f t="shared" ref="M26:Y26" ca="1" si="26">SUM(M16:M25)</f>
        <v>2.8565018315018311</v>
      </c>
      <c r="N26" s="66">
        <f t="shared" ca="1" si="26"/>
        <v>2.2726308918201057</v>
      </c>
      <c r="O26" s="66">
        <f t="shared" ca="1" si="26"/>
        <v>2.2142779238853145</v>
      </c>
      <c r="P26" s="66">
        <f t="shared" ca="1" si="26"/>
        <v>2.236734983355662</v>
      </c>
      <c r="Q26" s="66">
        <f t="shared" ca="1" si="26"/>
        <v>2.2415174600770866</v>
      </c>
      <c r="R26" s="66">
        <f t="shared" ca="1" si="26"/>
        <v>2.2401774595156341</v>
      </c>
      <c r="S26" s="66">
        <f t="shared" ca="1" si="26"/>
        <v>2.2398127324128394</v>
      </c>
      <c r="T26" s="66">
        <f t="shared" ca="1" si="26"/>
        <v>2.2398841952643758</v>
      </c>
      <c r="U26" s="66">
        <f t="shared" ca="1" si="26"/>
        <v>2.2399105256316045</v>
      </c>
      <c r="V26" s="66">
        <f t="shared" ca="1" si="26"/>
        <v>2.2399069698966549</v>
      </c>
      <c r="W26" s="66">
        <f t="shared" ca="1" si="26"/>
        <v>2.2399051292569587</v>
      </c>
      <c r="X26" s="66">
        <f t="shared" ca="1" si="26"/>
        <v>2.2399052845709666</v>
      </c>
      <c r="Y26" s="66">
        <f t="shared" ca="1" si="26"/>
        <v>2.2399054094639785</v>
      </c>
      <c r="Z26" s="66">
        <f t="shared" ref="Z26:AG26" ca="1" si="27">SUM(Z16:Z25)</f>
        <v>2.2399054044616631</v>
      </c>
      <c r="AA26" s="66">
        <f t="shared" ca="1" si="27"/>
        <v>2.2399053962088642</v>
      </c>
      <c r="AB26" s="66">
        <f t="shared" ca="1" si="27"/>
        <v>2.2399053962001916</v>
      </c>
      <c r="AC26" s="66">
        <f t="shared" ca="1" si="27"/>
        <v>2.239905396731908</v>
      </c>
      <c r="AD26" s="66">
        <f t="shared" ca="1" si="27"/>
        <v>2.2399053967538043</v>
      </c>
      <c r="AE26" s="66">
        <f t="shared" ca="1" si="27"/>
        <v>2.2399053967204026</v>
      </c>
      <c r="AF26" s="66">
        <f t="shared" ca="1" si="27"/>
        <v>2.239905396717651</v>
      </c>
      <c r="AG26" s="66">
        <f t="shared" ca="1" si="27"/>
        <v>2.2399053967196934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3.2786885245901641E-2</v>
      </c>
      <c r="C28" s="46">
        <f ca="1"/>
        <v>2.032520325203252E-2</v>
      </c>
      <c r="D28" s="46">
        <f ca="1"/>
        <v>3.5087719298245612E-2</v>
      </c>
      <c r="E28" s="46">
        <f ca="1"/>
        <v>1.8181818181818184E-2</v>
      </c>
      <c r="F28" s="46">
        <f ca="1"/>
        <v>1.5789473684210527E-2</v>
      </c>
      <c r="G28" s="46">
        <f ca="1"/>
        <v>5.5292259083728271E-2</v>
      </c>
      <c r="H28" s="46">
        <f ca="1"/>
        <v>1.4778325123152712E-2</v>
      </c>
      <c r="I28" s="46">
        <f ca="1"/>
        <v>6.25E-2</v>
      </c>
      <c r="J28" s="46">
        <v>0</v>
      </c>
      <c r="K28" s="46">
        <v>0</v>
      </c>
      <c r="M28" s="54">
        <f ca="1">M16/M$26</f>
        <v>3.3688113786212719E-2</v>
      </c>
      <c r="N28" s="54">
        <f ca="1">N16/N$26</f>
        <v>2.6665196394178723E-2</v>
      </c>
      <c r="O28" s="54">
        <f t="shared" ref="O28:X28" ca="1" si="28">O16/O$26</f>
        <v>2.8356948444685073E-2</v>
      </c>
      <c r="P28" s="54">
        <f t="shared" ca="1" si="28"/>
        <v>2.8833602340990503E-2</v>
      </c>
      <c r="Q28" s="54">
        <f t="shared" ca="1" si="28"/>
        <v>2.874896706228016E-2</v>
      </c>
      <c r="R28" s="54">
        <f t="shared" ca="1" si="28"/>
        <v>2.8714812855386105E-2</v>
      </c>
      <c r="S28" s="54">
        <f t="shared" ca="1" si="28"/>
        <v>2.8718903171361981E-2</v>
      </c>
      <c r="T28" s="54">
        <f t="shared" ca="1" si="28"/>
        <v>2.8721275195377559E-2</v>
      </c>
      <c r="U28" s="54">
        <f t="shared" ca="1" si="28"/>
        <v>2.8721107115170067E-2</v>
      </c>
      <c r="V28" s="54">
        <f t="shared" ca="1" si="28"/>
        <v>2.8720947476818748E-2</v>
      </c>
      <c r="W28" s="54">
        <f t="shared" ca="1" si="28"/>
        <v>2.8720951915268467E-2</v>
      </c>
      <c r="X28" s="54">
        <f t="shared" ca="1" si="28"/>
        <v>2.8720962386145674E-2</v>
      </c>
      <c r="Y28" s="332">
        <f t="shared" ref="Y28:AG28" ca="1" si="29">Y16/Y$26</f>
        <v>2.8720962520243327E-2</v>
      </c>
      <c r="Z28" s="332">
        <f t="shared" ca="1" si="29"/>
        <v>2.8720961850567838E-2</v>
      </c>
      <c r="AA28" s="332">
        <f t="shared" ca="1" si="29"/>
        <v>2.8720961815051144E-2</v>
      </c>
      <c r="AB28" s="332">
        <f t="shared" ca="1" si="29"/>
        <v>2.8720961856800686E-2</v>
      </c>
      <c r="AC28" s="332">
        <f t="shared" ca="1" si="29"/>
        <v>2.8720961860765809E-2</v>
      </c>
      <c r="AD28" s="332">
        <f t="shared" ca="1" si="29"/>
        <v>2.8720961858233293E-2</v>
      </c>
      <c r="AE28" s="332">
        <f t="shared" ca="1" si="29"/>
        <v>2.872096185787602E-2</v>
      </c>
      <c r="AF28" s="332">
        <f t="shared" ca="1" si="29"/>
        <v>2.872096185802496E-2</v>
      </c>
      <c r="AG28" s="101">
        <f t="shared" ca="1" si="29"/>
        <v>2.8720961858053975E-2</v>
      </c>
    </row>
    <row r="29" spans="2:33" x14ac:dyDescent="0.3">
      <c r="B29" s="46">
        <f ca="1"/>
        <v>0.22950819672131148</v>
      </c>
      <c r="C29" s="45">
        <f ca="1"/>
        <v>0.14227642276422764</v>
      </c>
      <c r="D29" s="46">
        <f ca="1"/>
        <v>0.24561403508771926</v>
      </c>
      <c r="E29" s="46">
        <f ca="1"/>
        <v>0.36363636363636365</v>
      </c>
      <c r="F29" s="46">
        <f ca="1"/>
        <v>0.31578947368421051</v>
      </c>
      <c r="G29" s="46">
        <f ca="1"/>
        <v>9.9526066350710901E-2</v>
      </c>
      <c r="H29" s="46">
        <f ca="1"/>
        <v>0.29556650246305416</v>
      </c>
      <c r="I29" s="46">
        <f ca="1"/>
        <v>0.21874999999999997</v>
      </c>
      <c r="J29" s="46">
        <v>0</v>
      </c>
      <c r="K29" s="46">
        <v>0</v>
      </c>
      <c r="M29" s="54">
        <f t="shared" ref="M29" ca="1" si="30">M17/M$26</f>
        <v>0.25044080402654439</v>
      </c>
      <c r="N29" s="54">
        <f t="shared" ref="N29:X37" ca="1" si="31">N17/N$26</f>
        <v>0.25015872009698509</v>
      </c>
      <c r="O29" s="54">
        <f t="shared" ca="1" si="31"/>
        <v>0.23934032853706463</v>
      </c>
      <c r="P29" s="54">
        <f t="shared" ca="1" si="31"/>
        <v>0.23895385040015257</v>
      </c>
      <c r="Q29" s="54">
        <f t="shared" ca="1" si="31"/>
        <v>0.23972097948322535</v>
      </c>
      <c r="R29" s="54">
        <f t="shared" ca="1" si="31"/>
        <v>0.23977599333948235</v>
      </c>
      <c r="S29" s="54">
        <f t="shared" ca="1" si="31"/>
        <v>0.23972897100344578</v>
      </c>
      <c r="T29" s="54">
        <f t="shared" ca="1" si="31"/>
        <v>0.2397236011469486</v>
      </c>
      <c r="U29" s="54">
        <f t="shared" ca="1" si="31"/>
        <v>0.23972641996642644</v>
      </c>
      <c r="V29" s="54">
        <f t="shared" ca="1" si="31"/>
        <v>0.23972687965433837</v>
      </c>
      <c r="W29" s="54">
        <f t="shared" ca="1" si="31"/>
        <v>0.23972671643985446</v>
      </c>
      <c r="X29" s="54">
        <f t="shared" ca="1" si="31"/>
        <v>0.23972668025968635</v>
      </c>
      <c r="Y29" s="332">
        <f t="shared" ref="Y29:AG29" ca="1" si="32">Y17/Y$26</f>
        <v>0.23972668933111346</v>
      </c>
      <c r="Z29" s="332">
        <f t="shared" ca="1" si="32"/>
        <v>0.23972669202779337</v>
      </c>
      <c r="AA29" s="332">
        <f t="shared" ca="1" si="32"/>
        <v>0.23972669155117099</v>
      </c>
      <c r="AB29" s="332">
        <f t="shared" ca="1" si="32"/>
        <v>0.23972669135818886</v>
      </c>
      <c r="AC29" s="332">
        <f t="shared" ca="1" si="32"/>
        <v>0.23972669138117336</v>
      </c>
      <c r="AD29" s="332">
        <f t="shared" ca="1" si="32"/>
        <v>0.23972669139453745</v>
      </c>
      <c r="AE29" s="332">
        <f t="shared" ca="1" si="32"/>
        <v>0.23972669139359185</v>
      </c>
      <c r="AF29" s="332">
        <f t="shared" ca="1" si="32"/>
        <v>0.23972669139269237</v>
      </c>
      <c r="AG29" s="102">
        <f t="shared" ca="1" si="32"/>
        <v>0.23972669139271718</v>
      </c>
    </row>
    <row r="30" spans="2:33" x14ac:dyDescent="0.3">
      <c r="B30" s="46">
        <f ca="1"/>
        <v>3.2786885245901641E-2</v>
      </c>
      <c r="C30" s="46">
        <f ca="1"/>
        <v>2.0325203252032523E-2</v>
      </c>
      <c r="D30" s="45">
        <f ca="1"/>
        <v>3.5087719298245612E-2</v>
      </c>
      <c r="E30" s="46">
        <f ca="1"/>
        <v>1.8181818181818184E-2</v>
      </c>
      <c r="F30" s="46">
        <f ca="1"/>
        <v>2.1052631578947368E-2</v>
      </c>
      <c r="G30" s="46">
        <f ca="1"/>
        <v>5.5292259083728271E-2</v>
      </c>
      <c r="H30" s="46">
        <f ca="1"/>
        <v>1.9704433497536946E-2</v>
      </c>
      <c r="I30" s="46">
        <f ca="1"/>
        <v>6.25E-2</v>
      </c>
      <c r="J30" s="46">
        <v>0</v>
      </c>
      <c r="K30" s="46">
        <v>0</v>
      </c>
      <c r="M30" s="54">
        <f t="shared" ref="M30" ca="1" si="33">M18/M$26</f>
        <v>3.4810160399234881E-2</v>
      </c>
      <c r="N30" s="54">
        <f t="shared" ca="1" si="31"/>
        <v>2.8208377229661071E-2</v>
      </c>
      <c r="O30" s="54">
        <f t="shared" ca="1" si="31"/>
        <v>2.9679052551394015E-2</v>
      </c>
      <c r="P30" s="54">
        <f t="shared" ca="1" si="31"/>
        <v>3.0142756667263709E-2</v>
      </c>
      <c r="Q30" s="54">
        <f t="shared" ca="1" si="31"/>
        <v>3.0072172891600302E-2</v>
      </c>
      <c r="R30" s="54">
        <f t="shared" ca="1" si="31"/>
        <v>3.0039263949953522E-2</v>
      </c>
      <c r="S30" s="54">
        <f t="shared" ca="1" si="31"/>
        <v>3.004251480974272E-2</v>
      </c>
      <c r="T30" s="54">
        <f t="shared" ca="1" si="31"/>
        <v>3.0044773145026279E-2</v>
      </c>
      <c r="U30" s="54">
        <f t="shared" ca="1" si="31"/>
        <v>3.004465454467585E-2</v>
      </c>
      <c r="V30" s="54">
        <f t="shared" ca="1" si="31"/>
        <v>3.0044504231334514E-2</v>
      </c>
      <c r="W30" s="54">
        <f t="shared" ca="1" si="31"/>
        <v>3.0044505854437145E-2</v>
      </c>
      <c r="X30" s="54">
        <f t="shared" ca="1" si="31"/>
        <v>3.0044515611122136E-2</v>
      </c>
      <c r="Y30" s="332">
        <f t="shared" ref="Y30:AG30" ca="1" si="34">Y18/Y$26</f>
        <v>3.0044515898076527E-2</v>
      </c>
      <c r="Z30" s="332">
        <f t="shared" ca="1" si="34"/>
        <v>3.0044515280580119E-2</v>
      </c>
      <c r="AA30" s="332">
        <f t="shared" ca="1" si="34"/>
        <v>3.0044515237302442E-2</v>
      </c>
      <c r="AB30" s="332">
        <f t="shared" ca="1" si="34"/>
        <v>3.0044515275376531E-2</v>
      </c>
      <c r="AC30" s="332">
        <f t="shared" ca="1" si="34"/>
        <v>3.0044515279694529E-2</v>
      </c>
      <c r="AD30" s="332">
        <f t="shared" ca="1" si="34"/>
        <v>3.0044515277413121E-2</v>
      </c>
      <c r="AE30" s="332">
        <f t="shared" ca="1" si="34"/>
        <v>3.0044515277043181E-2</v>
      </c>
      <c r="AF30" s="332">
        <f t="shared" ca="1" si="34"/>
        <v>3.0044515277175433E-2</v>
      </c>
      <c r="AG30" s="102">
        <f t="shared" ca="1" si="34"/>
        <v>3.0044515277204583E-2</v>
      </c>
    </row>
    <row r="31" spans="2:33" x14ac:dyDescent="0.3">
      <c r="B31" s="46">
        <f ca="1"/>
        <v>0.13114754098360656</v>
      </c>
      <c r="C31" s="46">
        <f ca="1"/>
        <v>2.8455284552845534E-2</v>
      </c>
      <c r="D31" s="46">
        <f ca="1"/>
        <v>0.14035087719298245</v>
      </c>
      <c r="E31" s="45">
        <f ca="1"/>
        <v>7.2727272727272738E-2</v>
      </c>
      <c r="F31" s="46">
        <f ca="1"/>
        <v>0.12631578947368421</v>
      </c>
      <c r="G31" s="46">
        <f ca="1"/>
        <v>8.2938388625592427E-2</v>
      </c>
      <c r="H31" s="46">
        <f ca="1"/>
        <v>0.1182266009852217</v>
      </c>
      <c r="I31" s="46">
        <f ca="1"/>
        <v>0.125</v>
      </c>
      <c r="J31" s="46">
        <v>0</v>
      </c>
      <c r="K31" s="46">
        <v>0</v>
      </c>
      <c r="M31" s="54">
        <f t="shared" ref="M31" ca="1" si="35">M19/M$26</f>
        <v>0.11691725707690831</v>
      </c>
      <c r="N31" s="54">
        <f t="shared" ca="1" si="31"/>
        <v>9.7022797257237461E-2</v>
      </c>
      <c r="O31" s="54">
        <f t="shared" ca="1" si="31"/>
        <v>9.3737232327425063E-2</v>
      </c>
      <c r="P31" s="54">
        <f t="shared" ca="1" si="31"/>
        <v>9.4999156858998735E-2</v>
      </c>
      <c r="Q31" s="54">
        <f t="shared" ca="1" si="31"/>
        <v>9.5276856019747946E-2</v>
      </c>
      <c r="R31" s="54">
        <f t="shared" ca="1" si="31"/>
        <v>9.520526731818986E-2</v>
      </c>
      <c r="S31" s="54">
        <f t="shared" ca="1" si="31"/>
        <v>9.5184724056978434E-2</v>
      </c>
      <c r="T31" s="54">
        <f t="shared" ca="1" si="31"/>
        <v>9.5188528567211064E-2</v>
      </c>
      <c r="U31" s="54">
        <f t="shared" ca="1" si="31"/>
        <v>9.5190006406343244E-2</v>
      </c>
      <c r="V31" s="54">
        <f t="shared" ca="1" si="31"/>
        <v>9.518982064708334E-2</v>
      </c>
      <c r="W31" s="54">
        <f t="shared" ca="1" si="31"/>
        <v>9.5189717939862417E-2</v>
      </c>
      <c r="X31" s="54">
        <f t="shared" ca="1" si="31"/>
        <v>9.5189725796458263E-2</v>
      </c>
      <c r="Y31" s="332">
        <f t="shared" ref="Y31:AG31" ca="1" si="36">Y19/Y$26</f>
        <v>9.5189732733668722E-2</v>
      </c>
      <c r="Z31" s="332">
        <f t="shared" ca="1" si="36"/>
        <v>9.5189732505556374E-2</v>
      </c>
      <c r="AA31" s="332">
        <f t="shared" ca="1" si="36"/>
        <v>9.5189732049157857E-2</v>
      </c>
      <c r="AB31" s="332">
        <f t="shared" ca="1" si="36"/>
        <v>9.5189732045550743E-2</v>
      </c>
      <c r="AC31" s="332">
        <f t="shared" ca="1" si="36"/>
        <v>9.5189732074830516E-2</v>
      </c>
      <c r="AD31" s="332">
        <f t="shared" ca="1" si="36"/>
        <v>9.5189732076237973E-2</v>
      </c>
      <c r="AE31" s="332">
        <f t="shared" ca="1" si="36"/>
        <v>9.518973207440673E-2</v>
      </c>
      <c r="AF31" s="332">
        <f t="shared" ca="1" si="36"/>
        <v>9.5189732074242528E-2</v>
      </c>
      <c r="AG31" s="102">
        <f t="shared" ca="1" si="36"/>
        <v>9.5189732074354008E-2</v>
      </c>
    </row>
    <row r="32" spans="2:33" x14ac:dyDescent="0.3">
      <c r="B32" s="46">
        <f ca="1"/>
        <v>0.13114754098360656</v>
      </c>
      <c r="C32" s="46">
        <f ca="1"/>
        <v>2.8455284552845534E-2</v>
      </c>
      <c r="D32" s="46">
        <f ca="1"/>
        <v>0.10526315789473684</v>
      </c>
      <c r="E32" s="46">
        <f ca="1"/>
        <v>3.6363636363636369E-2</v>
      </c>
      <c r="F32" s="45">
        <f ca="1"/>
        <v>6.3157894736842107E-2</v>
      </c>
      <c r="G32" s="46">
        <f ca="1"/>
        <v>8.2938388625592427E-2</v>
      </c>
      <c r="H32" s="46">
        <f ca="1"/>
        <v>5.9113300492610849E-2</v>
      </c>
      <c r="I32" s="46">
        <f ca="1"/>
        <v>0.125</v>
      </c>
      <c r="J32" s="46">
        <v>0</v>
      </c>
      <c r="K32" s="46">
        <v>0</v>
      </c>
      <c r="M32" s="54">
        <f t="shared" ref="M32" ca="1" si="37">M20/M$26</f>
        <v>9.3354278203443067E-2</v>
      </c>
      <c r="N32" s="54">
        <f t="shared" ca="1" si="31"/>
        <v>6.8899433912077035E-2</v>
      </c>
      <c r="O32" s="54">
        <f t="shared" ca="1" si="31"/>
        <v>6.8842469669194953E-2</v>
      </c>
      <c r="P32" s="54">
        <f t="shared" ca="1" si="31"/>
        <v>7.0307877684577191E-2</v>
      </c>
      <c r="Q32" s="54">
        <f t="shared" ca="1" si="31"/>
        <v>7.037518870745256E-2</v>
      </c>
      <c r="R32" s="54">
        <f t="shared" ca="1" si="31"/>
        <v>7.0283490345164623E-2</v>
      </c>
      <c r="S32" s="54">
        <f t="shared" ca="1" si="31"/>
        <v>7.0275557991492169E-2</v>
      </c>
      <c r="T32" s="54">
        <f t="shared" ca="1" si="31"/>
        <v>7.0281157209347814E-2</v>
      </c>
      <c r="U32" s="54">
        <f t="shared" ca="1" si="31"/>
        <v>7.0281894597550618E-2</v>
      </c>
      <c r="V32" s="54">
        <f t="shared" ca="1" si="31"/>
        <v>7.0281563319987944E-2</v>
      </c>
      <c r="W32" s="54">
        <f t="shared" ca="1" si="31"/>
        <v>7.028150250197901E-2</v>
      </c>
      <c r="X32" s="54">
        <f t="shared" ca="1" si="31"/>
        <v>7.0281521421110119E-2</v>
      </c>
      <c r="Y32" s="332">
        <f t="shared" ref="Y32:AG32" ca="1" si="38">Y20/Y$26</f>
        <v>7.0281526101500458E-2</v>
      </c>
      <c r="Z32" s="332">
        <f t="shared" ca="1" si="38"/>
        <v>7.028152506960357E-2</v>
      </c>
      <c r="AA32" s="332">
        <f t="shared" ca="1" si="38"/>
        <v>7.0281524726449704E-2</v>
      </c>
      <c r="AB32" s="332">
        <f t="shared" ca="1" si="38"/>
        <v>7.028152477920746E-2</v>
      </c>
      <c r="AC32" s="332">
        <f t="shared" ca="1" si="38"/>
        <v>7.0281524803448001E-2</v>
      </c>
      <c r="AD32" s="332">
        <f t="shared" ca="1" si="38"/>
        <v>7.0281524801019388E-2</v>
      </c>
      <c r="AE32" s="332">
        <f t="shared" ca="1" si="38"/>
        <v>7.0281524799359091E-2</v>
      </c>
      <c r="AF32" s="332">
        <f t="shared" ca="1" si="38"/>
        <v>7.0281524799449061E-2</v>
      </c>
      <c r="AG32" s="102">
        <f t="shared" ca="1" si="38"/>
        <v>7.0281524799559722E-2</v>
      </c>
    </row>
    <row r="33" spans="1:33" x14ac:dyDescent="0.3">
      <c r="B33" s="46">
        <f ca="1"/>
        <v>0.2950819672131148</v>
      </c>
      <c r="C33" s="46">
        <f ca="1"/>
        <v>0.71138211382113825</v>
      </c>
      <c r="D33" s="46">
        <f ca="1"/>
        <v>0.31578947368421056</v>
      </c>
      <c r="E33" s="46">
        <f ca="1"/>
        <v>0.43636363636363634</v>
      </c>
      <c r="F33" s="46">
        <f ca="1"/>
        <v>0.37894736842105259</v>
      </c>
      <c r="G33" s="45">
        <f ca="1"/>
        <v>0.49763033175355453</v>
      </c>
      <c r="H33" s="46">
        <f ca="1"/>
        <v>0.41379310344827586</v>
      </c>
      <c r="I33" s="46">
        <f ca="1"/>
        <v>0.28125000000000006</v>
      </c>
      <c r="J33" s="46">
        <v>0</v>
      </c>
      <c r="K33" s="46">
        <v>0</v>
      </c>
      <c r="M33" s="54">
        <f t="shared" ref="M33" ca="1" si="39">M21/M$26</f>
        <v>0.3500785432629116</v>
      </c>
      <c r="N33" s="54">
        <f t="shared" ca="1" si="31"/>
        <v>0.44001866013495905</v>
      </c>
      <c r="O33" s="54">
        <f t="shared" ca="1" si="31"/>
        <v>0.45161449211638965</v>
      </c>
      <c r="P33" s="54">
        <f t="shared" ca="1" si="31"/>
        <v>0.44708023410969761</v>
      </c>
      <c r="Q33" s="54">
        <f t="shared" ca="1" si="31"/>
        <v>0.44612634869487461</v>
      </c>
      <c r="R33" s="54">
        <f t="shared" ca="1" si="31"/>
        <v>0.44639320682041755</v>
      </c>
      <c r="S33" s="54">
        <f t="shared" ca="1" si="31"/>
        <v>0.4464658966925103</v>
      </c>
      <c r="T33" s="54">
        <f t="shared" ca="1" si="31"/>
        <v>0.44645165232837808</v>
      </c>
      <c r="U33" s="54">
        <f t="shared" ca="1" si="31"/>
        <v>0.4464464042455546</v>
      </c>
      <c r="V33" s="54">
        <f t="shared" ca="1" si="31"/>
        <v>0.44644711295582873</v>
      </c>
      <c r="W33" s="54">
        <f t="shared" ca="1" si="31"/>
        <v>0.44644747982327665</v>
      </c>
      <c r="X33" s="54">
        <f t="shared" ca="1" si="31"/>
        <v>0.44644744886681265</v>
      </c>
      <c r="Y33" s="332">
        <f t="shared" ref="Y33:AG33" ca="1" si="40">Y21/Y$26</f>
        <v>0.44644742397372278</v>
      </c>
      <c r="Z33" s="332">
        <f t="shared" ca="1" si="40"/>
        <v>0.44644742497076084</v>
      </c>
      <c r="AA33" s="332">
        <f t="shared" ca="1" si="40"/>
        <v>0.44644742661566994</v>
      </c>
      <c r="AB33" s="332">
        <f t="shared" ca="1" si="40"/>
        <v>0.4464474266173985</v>
      </c>
      <c r="AC33" s="332">
        <f t="shared" ca="1" si="40"/>
        <v>0.44644742651141928</v>
      </c>
      <c r="AD33" s="332">
        <f t="shared" ca="1" si="40"/>
        <v>0.44644742650705505</v>
      </c>
      <c r="AE33" s="332">
        <f t="shared" ca="1" si="40"/>
        <v>0.4464474265137125</v>
      </c>
      <c r="AF33" s="332">
        <f t="shared" ca="1" si="40"/>
        <v>0.44644742651426095</v>
      </c>
      <c r="AG33" s="102">
        <f t="shared" ca="1" si="40"/>
        <v>0.44644742651385388</v>
      </c>
    </row>
    <row r="34" spans="1:33" x14ac:dyDescent="0.3">
      <c r="B34" s="46">
        <f ca="1"/>
        <v>0.13114754098360656</v>
      </c>
      <c r="C34" s="46">
        <f ca="1"/>
        <v>2.8455284552845534E-2</v>
      </c>
      <c r="D34" s="46">
        <f ca="1"/>
        <v>0.10526315789473684</v>
      </c>
      <c r="E34" s="46">
        <f ca="1"/>
        <v>3.6363636363636369E-2</v>
      </c>
      <c r="F34" s="46">
        <f ca="1"/>
        <v>6.3157894736842107E-2</v>
      </c>
      <c r="G34" s="46">
        <f ca="1"/>
        <v>7.1090047393364941E-2</v>
      </c>
      <c r="H34" s="45">
        <f ca="1"/>
        <v>5.9113300492610849E-2</v>
      </c>
      <c r="I34" s="46">
        <f ca="1"/>
        <v>9.3750000000000014E-2</v>
      </c>
      <c r="J34" s="46">
        <v>0</v>
      </c>
      <c r="K34" s="46">
        <v>0</v>
      </c>
      <c r="M34" s="54">
        <f t="shared" ref="M34" ca="1" si="41">M22/M$26</f>
        <v>8.6461706152021298E-2</v>
      </c>
      <c r="N34" s="54">
        <f t="shared" ca="1" si="31"/>
        <v>6.5900562258171244E-2</v>
      </c>
      <c r="O34" s="54">
        <f t="shared" ca="1" si="31"/>
        <v>6.5050786411005215E-2</v>
      </c>
      <c r="P34" s="54">
        <f t="shared" ca="1" si="31"/>
        <v>6.6322347231925594E-2</v>
      </c>
      <c r="Q34" s="54">
        <f t="shared" ca="1" si="31"/>
        <v>6.642553257644003E-2</v>
      </c>
      <c r="R34" s="54">
        <f t="shared" ca="1" si="31"/>
        <v>6.6348057425769325E-2</v>
      </c>
      <c r="S34" s="54">
        <f t="shared" ca="1" si="31"/>
        <v>6.6338415398723011E-2</v>
      </c>
      <c r="T34" s="54">
        <f t="shared" ca="1" si="31"/>
        <v>6.6343024647499305E-2</v>
      </c>
      <c r="U34" s="54">
        <f t="shared" ca="1" si="31"/>
        <v>6.6343832544901282E-2</v>
      </c>
      <c r="V34" s="54">
        <f t="shared" ca="1" si="31"/>
        <v>6.6343567939617223E-2</v>
      </c>
      <c r="W34" s="54">
        <f t="shared" ca="1" si="31"/>
        <v>6.6343505247998702E-2</v>
      </c>
      <c r="X34" s="54">
        <f t="shared" ca="1" si="31"/>
        <v>6.6343519793434794E-2</v>
      </c>
      <c r="Y34" s="332">
        <f t="shared" ref="Y34:AG34" ca="1" si="42">Y22/Y$26</f>
        <v>6.6343524419115785E-2</v>
      </c>
      <c r="Z34" s="332">
        <f t="shared" ca="1" si="42"/>
        <v>6.6343523666997264E-2</v>
      </c>
      <c r="AA34" s="332">
        <f t="shared" ca="1" si="42"/>
        <v>6.6343523338597221E-2</v>
      </c>
      <c r="AB34" s="332">
        <f t="shared" ca="1" si="42"/>
        <v>6.6343523373909433E-2</v>
      </c>
      <c r="AC34" s="332">
        <f t="shared" ca="1" si="42"/>
        <v>6.6343523396498724E-2</v>
      </c>
      <c r="AD34" s="332">
        <f t="shared" ca="1" si="42"/>
        <v>6.6343523395128542E-2</v>
      </c>
      <c r="AE34" s="332">
        <f t="shared" ca="1" si="42"/>
        <v>6.6343523393617224E-2</v>
      </c>
      <c r="AF34" s="332">
        <f t="shared" ca="1" si="42"/>
        <v>6.6343523393644896E-2</v>
      </c>
      <c r="AG34" s="102">
        <f t="shared" ca="1" si="42"/>
        <v>6.634352339374347E-2</v>
      </c>
    </row>
    <row r="35" spans="1:33" x14ac:dyDescent="0.3">
      <c r="B35" s="46">
        <f ca="1"/>
        <v>1.6393442622950821E-2</v>
      </c>
      <c r="C35" s="46">
        <f ca="1"/>
        <v>2.0325203252032523E-2</v>
      </c>
      <c r="D35" s="46">
        <f ca="1"/>
        <v>1.7543859649122806E-2</v>
      </c>
      <c r="E35" s="46">
        <f ca="1"/>
        <v>1.8181818181818184E-2</v>
      </c>
      <c r="F35" s="46">
        <f ca="1"/>
        <v>1.5789473684210527E-2</v>
      </c>
      <c r="G35" s="46">
        <f ca="1"/>
        <v>5.5292259083728271E-2</v>
      </c>
      <c r="H35" s="46">
        <f ca="1"/>
        <v>1.9704433497536943E-2</v>
      </c>
      <c r="I35" s="45">
        <f ca="1"/>
        <v>3.125E-2</v>
      </c>
      <c r="J35" s="46">
        <v>0</v>
      </c>
      <c r="K35" s="46">
        <v>0</v>
      </c>
      <c r="M35" s="54">
        <f t="shared" ref="M35" ca="1" si="43">M23/M$26</f>
        <v>2.0784577736457966E-2</v>
      </c>
      <c r="N35" s="54">
        <f t="shared" ca="1" si="31"/>
        <v>2.1739618484098434E-2</v>
      </c>
      <c r="O35" s="54">
        <f t="shared" ca="1" si="31"/>
        <v>2.3215490399914017E-2</v>
      </c>
      <c r="P35" s="54">
        <f t="shared" ca="1" si="31"/>
        <v>2.3341026313659061E-2</v>
      </c>
      <c r="Q35" s="54">
        <f t="shared" ca="1" si="31"/>
        <v>2.3251729235548149E-2</v>
      </c>
      <c r="R35" s="54">
        <f t="shared" ca="1" si="31"/>
        <v>2.3239649408473013E-2</v>
      </c>
      <c r="S35" s="54">
        <f t="shared" ca="1" si="31"/>
        <v>2.3244986820947198E-2</v>
      </c>
      <c r="T35" s="54">
        <f t="shared" ca="1" si="31"/>
        <v>2.3245984266208955E-2</v>
      </c>
      <c r="U35" s="54">
        <f t="shared" ca="1" si="31"/>
        <v>2.3245680173200261E-2</v>
      </c>
      <c r="V35" s="54">
        <f t="shared" ca="1" si="31"/>
        <v>2.3245603727772818E-2</v>
      </c>
      <c r="W35" s="54">
        <f t="shared" ca="1" si="31"/>
        <v>2.3245620271833967E-2</v>
      </c>
      <c r="X35" s="54">
        <f t="shared" ca="1" si="31"/>
        <v>2.3245625864592053E-2</v>
      </c>
      <c r="Y35" s="332">
        <f t="shared" ref="Y35:AG35" ca="1" si="44">Y23/Y$26</f>
        <v>2.324562502248494E-2</v>
      </c>
      <c r="Z35" s="332">
        <f t="shared" ca="1" si="44"/>
        <v>2.3245624628131865E-2</v>
      </c>
      <c r="AA35" s="332">
        <f t="shared" ca="1" si="44"/>
        <v>2.3245624666599681E-2</v>
      </c>
      <c r="AB35" s="332">
        <f t="shared" ca="1" si="44"/>
        <v>2.3245624693567737E-2</v>
      </c>
      <c r="AC35" s="332">
        <f t="shared" ca="1" si="44"/>
        <v>2.3245624692169863E-2</v>
      </c>
      <c r="AD35" s="332">
        <f t="shared" ca="1" si="44"/>
        <v>2.3245624690375111E-2</v>
      </c>
      <c r="AE35" s="332">
        <f t="shared" ca="1" si="44"/>
        <v>2.3245624690393207E-2</v>
      </c>
      <c r="AF35" s="332">
        <f t="shared" ca="1" si="44"/>
        <v>2.3245624690509649E-2</v>
      </c>
      <c r="AG35" s="102">
        <f t="shared" ca="1" si="44"/>
        <v>2.3245624690513153E-2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6.732279678132916E-3</v>
      </c>
      <c r="N36" s="54">
        <f t="shared" ca="1" si="31"/>
        <v>6.9331711631583158E-4</v>
      </c>
      <c r="O36" s="54">
        <f t="shared" ca="1" si="31"/>
        <v>8.1599771463649598E-5</v>
      </c>
      <c r="P36" s="54">
        <f t="shared" ca="1" si="31"/>
        <v>9.5741963676397053E-6</v>
      </c>
      <c r="Q36" s="54">
        <f t="shared" ca="1" si="31"/>
        <v>1.1126644154286028E-6</v>
      </c>
      <c r="R36" s="54">
        <f t="shared" ca="1" si="31"/>
        <v>1.2926858183816989E-7</v>
      </c>
      <c r="S36" s="54">
        <f t="shared" ca="1" si="31"/>
        <v>1.5027399061730343E-8</v>
      </c>
      <c r="T36" s="54">
        <f t="shared" ca="1" si="31"/>
        <v>1.7470012491279468E-9</v>
      </c>
      <c r="U36" s="54">
        <f t="shared" ca="1" si="31"/>
        <v>2.0308899767533897E-10</v>
      </c>
      <c r="V36" s="54">
        <f t="shared" ca="1" si="31"/>
        <v>2.3609007199128987E-11</v>
      </c>
      <c r="W36" s="54">
        <f t="shared" ca="1" si="31"/>
        <v>2.7445428983832391E-12</v>
      </c>
      <c r="X36" s="54">
        <f t="shared" ca="1" si="31"/>
        <v>3.1905274128632732E-13</v>
      </c>
      <c r="Y36" s="332">
        <f t="shared" ref="Y36:AG36" ca="1" si="46">Y24/Y$26</f>
        <v>3.7089833285247296E-14</v>
      </c>
      <c r="Z36" s="332">
        <f t="shared" ca="1" si="46"/>
        <v>4.311687428583101E-15</v>
      </c>
      <c r="AA36" s="332">
        <f t="shared" ca="1" si="46"/>
        <v>5.0123300562090405E-16</v>
      </c>
      <c r="AB36" s="332">
        <f t="shared" ca="1" si="46"/>
        <v>5.82682605412219E-17</v>
      </c>
      <c r="AC36" s="332">
        <f t="shared" ca="1" si="46"/>
        <v>6.7736764082615144E-18</v>
      </c>
      <c r="AD36" s="332">
        <f t="shared" ca="1" si="46"/>
        <v>7.874388500812969E-19</v>
      </c>
      <c r="AE36" s="332">
        <f t="shared" ca="1" si="46"/>
        <v>9.1539646309705951E-20</v>
      </c>
      <c r="AF36" s="332">
        <f t="shared" ca="1" si="46"/>
        <v>1.0641469932210925E-20</v>
      </c>
      <c r="AG36" s="102">
        <f t="shared" ca="1" si="46"/>
        <v>1.2370692577829778E-21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6.732279678132916E-3</v>
      </c>
      <c r="N37" s="54">
        <f t="shared" ca="1" si="31"/>
        <v>6.9331711631583158E-4</v>
      </c>
      <c r="O37" s="54">
        <f t="shared" ca="1" si="31"/>
        <v>8.1599771463649598E-5</v>
      </c>
      <c r="P37" s="54">
        <f t="shared" ca="1" si="31"/>
        <v>9.5741963676397053E-6</v>
      </c>
      <c r="Q37" s="54">
        <f t="shared" ca="1" si="31"/>
        <v>1.1126644154286028E-6</v>
      </c>
      <c r="R37" s="54">
        <f t="shared" ca="1" si="31"/>
        <v>1.2926858183816989E-7</v>
      </c>
      <c r="S37" s="54">
        <f t="shared" ca="1" si="31"/>
        <v>1.5027399061730343E-8</v>
      </c>
      <c r="T37" s="54">
        <f t="shared" ca="1" si="31"/>
        <v>1.7470012491279468E-9</v>
      </c>
      <c r="U37" s="54">
        <f t="shared" ca="1" si="31"/>
        <v>2.0308899767533897E-10</v>
      </c>
      <c r="V37" s="54">
        <f t="shared" ca="1" si="31"/>
        <v>2.3609007199128987E-11</v>
      </c>
      <c r="W37" s="54">
        <f t="shared" ca="1" si="31"/>
        <v>2.7445428983832391E-12</v>
      </c>
      <c r="X37" s="54">
        <f t="shared" ca="1" si="31"/>
        <v>3.1905274128632732E-13</v>
      </c>
      <c r="Y37" s="332">
        <f t="shared" ref="Y37:AG37" ca="1" si="48">Y25/Y$26</f>
        <v>3.7089833285247296E-14</v>
      </c>
      <c r="Z37" s="332">
        <f t="shared" ca="1" si="48"/>
        <v>4.311687428583101E-15</v>
      </c>
      <c r="AA37" s="332">
        <f t="shared" ca="1" si="48"/>
        <v>5.0123300562090405E-16</v>
      </c>
      <c r="AB37" s="332">
        <f t="shared" ca="1" si="48"/>
        <v>5.82682605412219E-17</v>
      </c>
      <c r="AC37" s="332">
        <f t="shared" ca="1" si="48"/>
        <v>6.7736764082615144E-18</v>
      </c>
      <c r="AD37" s="332">
        <f t="shared" ca="1" si="48"/>
        <v>7.874388500812969E-19</v>
      </c>
      <c r="AE37" s="332">
        <f t="shared" ca="1" si="48"/>
        <v>9.1539646309705951E-20</v>
      </c>
      <c r="AF37" s="332">
        <f t="shared" ca="1" si="48"/>
        <v>1.0641469932210925E-20</v>
      </c>
      <c r="AG37" s="102">
        <f t="shared" ca="1" si="48"/>
        <v>1.2370692577829778E-21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8.4951704501788718</v>
      </c>
      <c r="O38" s="41">
        <f t="shared" ca="1" si="49"/>
        <v>8.5227214719531244</v>
      </c>
      <c r="P38" s="41">
        <f t="shared" ca="1" si="49"/>
        <v>8.6047283701586554</v>
      </c>
      <c r="Q38" s="41">
        <f t="shared" ca="1" si="49"/>
        <v>8.6073824895552313</v>
      </c>
      <c r="R38" s="41">
        <f t="shared" ca="1" si="49"/>
        <v>8.6021923968354361</v>
      </c>
      <c r="S38" s="41">
        <f t="shared" ca="1" si="49"/>
        <v>8.6018249939579743</v>
      </c>
      <c r="T38" s="41">
        <f t="shared" ca="1" si="49"/>
        <v>8.6021461941091246</v>
      </c>
      <c r="U38" s="41">
        <f t="shared" ca="1" si="49"/>
        <v>8.6021828852355142</v>
      </c>
      <c r="V38" s="41">
        <f t="shared" ca="1" si="49"/>
        <v>8.6021636655440972</v>
      </c>
      <c r="W38" s="41">
        <f t="shared" ca="1" si="49"/>
        <v>8.6021605309401004</v>
      </c>
      <c r="X38" s="41">
        <f t="shared" ca="1" si="49"/>
        <v>8.6021616444743856</v>
      </c>
      <c r="Y38" s="52">
        <f ca="1">SUM($B15*Y28,$C15*Y29,$D15*Y30,$E15*Y31,$F15*Y32,$G15*Y33,$H15*Y34,$I15*Y35,$J15*Y36,$K15*Y37)</f>
        <v>8.6021618912749815</v>
      </c>
      <c r="Z38" s="52">
        <f t="shared" ref="Z38:AG38" ca="1" si="50">SUM($B15*Z28,$C15*Z29,$D15*Z30,$E15*Z31,$F15*Z32,$G15*Z33,$H15*Z34,$I15*Z35,$J15*Z36,$K15*Z37)</f>
        <v>8.6021618293910613</v>
      </c>
      <c r="AA38" s="52">
        <f t="shared" ca="1" si="50"/>
        <v>8.6021618109966855</v>
      </c>
      <c r="AB38" s="52">
        <f t="shared" ca="1" si="50"/>
        <v>8.6021618142483174</v>
      </c>
      <c r="AC38" s="52">
        <f t="shared" ca="1" si="50"/>
        <v>8.6021618155647079</v>
      </c>
      <c r="AD38" s="52">
        <f t="shared" ca="1" si="50"/>
        <v>8.6021618154078929</v>
      </c>
      <c r="AE38" s="52">
        <f t="shared" ca="1" si="50"/>
        <v>8.6021618153167303</v>
      </c>
      <c r="AF38" s="52">
        <f t="shared" ca="1" si="50"/>
        <v>8.6021618153231856</v>
      </c>
      <c r="AG38" s="55">
        <f t="shared" ca="1" si="50"/>
        <v>8.6021618153293211</v>
      </c>
    </row>
    <row r="39" spans="1:33" ht="14.4" thickBot="1" x14ac:dyDescent="0.35">
      <c r="A39" s="62" t="s">
        <v>34</v>
      </c>
      <c r="B39" s="63">
        <f ca="1">M41</f>
        <v>8.1286469409100348E-9</v>
      </c>
      <c r="L39" s="40" t="s">
        <v>161</v>
      </c>
      <c r="M39" s="323">
        <f>Summary!H15</f>
        <v>1E-8</v>
      </c>
      <c r="N39" s="318">
        <f ca="1">SUM(N40:N49)</f>
        <v>9.6726489235450432E-3</v>
      </c>
      <c r="O39" s="318">
        <f ca="1">SUM(O40:O49)</f>
        <v>2.7097272114295988E-4</v>
      </c>
      <c r="P39" s="318">
        <f t="shared" ref="P39:Y39" ca="1" si="51">SUM(P40:P49)</f>
        <v>2.6533957194308883E-5</v>
      </c>
      <c r="Q39" s="318">
        <f t="shared" ca="1" si="51"/>
        <v>1.6109415907064096E-6</v>
      </c>
      <c r="R39" s="318">
        <f t="shared" ca="1" si="51"/>
        <v>9.6173079002841166E-8</v>
      </c>
      <c r="S39" s="318">
        <f t="shared" ca="1" si="51"/>
        <v>8.1286469409100348E-9</v>
      </c>
      <c r="T39" s="318">
        <f t="shared" ca="1" si="51"/>
        <v>3.1052980729016267E-10</v>
      </c>
      <c r="U39" s="318">
        <f t="shared" ca="1" si="51"/>
        <v>3.9003358969660626E-11</v>
      </c>
      <c r="V39" s="318">
        <f t="shared" ca="1" si="51"/>
        <v>9.8177298315841843E-13</v>
      </c>
      <c r="W39" s="318">
        <f t="shared" ca="1" si="51"/>
        <v>1.7970457569993363E-13</v>
      </c>
      <c r="X39" s="318">
        <f t="shared" ca="1" si="51"/>
        <v>3.1346476857474301E-15</v>
      </c>
      <c r="Y39" s="318">
        <f t="shared" ca="1" si="51"/>
        <v>7.9419404979937389E-16</v>
      </c>
      <c r="Z39" s="318">
        <f t="shared" ref="Z39:AG39" ca="1" si="52">SUM(Z40:Z49)</f>
        <v>1.0933977543117575E-17</v>
      </c>
      <c r="AA39" s="318">
        <f t="shared" ca="1" si="52"/>
        <v>3.371409769399925E-18</v>
      </c>
      <c r="AB39" s="318">
        <f t="shared" ca="1" si="52"/>
        <v>4.5208371472449681E-20</v>
      </c>
      <c r="AC39" s="318">
        <f t="shared" ca="1" si="52"/>
        <v>1.3751389949266643E-20</v>
      </c>
      <c r="AD39" s="318">
        <f t="shared" ca="1" si="52"/>
        <v>2.2224143865260558E-22</v>
      </c>
      <c r="AE39" s="318">
        <f t="shared" ca="1" si="52"/>
        <v>5.3874790855853215E-23</v>
      </c>
      <c r="AF39" s="318">
        <f t="shared" ca="1" si="52"/>
        <v>1.1989076375983008E-24</v>
      </c>
      <c r="AG39" s="318">
        <f t="shared" ca="1" si="52"/>
        <v>2.0241073703922768E-25</v>
      </c>
    </row>
    <row r="40" spans="1:33" outlineLevel="1" x14ac:dyDescent="0.3">
      <c r="B40" s="57">
        <f ca="1">AG38</f>
        <v>8.6021618153293211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6</v>
      </c>
      <c r="N40" s="41">
        <f ca="1">(N28-M28)^2</f>
        <v>4.9321368695333579E-5</v>
      </c>
      <c r="O40" s="41">
        <f ca="1">(O28-N28)^2</f>
        <v>2.8620250003924409E-6</v>
      </c>
      <c r="P40" s="41">
        <f t="shared" ref="P40:Y40" ca="1" si="53">(P28-O28)^2</f>
        <v>2.271989368631473E-7</v>
      </c>
      <c r="Q40" s="41">
        <f t="shared" ca="1" si="53"/>
        <v>7.1631304023773663E-9</v>
      </c>
      <c r="R40" s="41">
        <f t="shared" ca="1" si="53"/>
        <v>1.1665098485619474E-9</v>
      </c>
      <c r="S40" s="41">
        <f t="shared" ca="1" si="53"/>
        <v>1.6730684782503726E-11</v>
      </c>
      <c r="T40" s="41">
        <f t="shared" ca="1" si="53"/>
        <v>5.626497930479756E-12</v>
      </c>
      <c r="U40" s="41">
        <f t="shared" ca="1" si="53"/>
        <v>2.8250956150464064E-14</v>
      </c>
      <c r="V40" s="41">
        <f t="shared" ca="1" si="53"/>
        <v>2.5484403211943201E-14</v>
      </c>
      <c r="W40" s="41">
        <f t="shared" ca="1" si="53"/>
        <v>1.9699835906926115E-17</v>
      </c>
      <c r="X40" s="41">
        <f t="shared" ca="1" si="53"/>
        <v>1.0963926948320062E-16</v>
      </c>
      <c r="Y40" s="41">
        <f t="shared" ca="1" si="53"/>
        <v>1.7982180572441318E-20</v>
      </c>
      <c r="Z40" s="41">
        <f t="shared" ref="Z40:Z49" ca="1" si="54">(Z28-Y28)^2</f>
        <v>4.4846526013034989E-19</v>
      </c>
      <c r="AA40" s="41">
        <f t="shared" ref="AA40:AA49" ca="1" si="55">(AA28-Z28)^2</f>
        <v>1.2614355351216322E-21</v>
      </c>
      <c r="AB40" s="41">
        <f t="shared" ref="AB40:AB49" ca="1" si="56">(AB28-AA28)^2</f>
        <v>1.7430242007707704E-21</v>
      </c>
      <c r="AC40" s="41">
        <f t="shared" ref="AC40:AC49" ca="1" si="57">(AC28-AB28)^2</f>
        <v>1.5722203327680736E-23</v>
      </c>
      <c r="AD40" s="41">
        <f t="shared" ref="AD40:AD49" ca="1" si="58">(AD28-AC28)^2</f>
        <v>6.4136365998143417E-24</v>
      </c>
      <c r="AE40" s="41">
        <f t="shared" ref="AE40:AE49" ca="1" si="59">(AE28-AD28)^2</f>
        <v>1.2764416714215387E-25</v>
      </c>
      <c r="AF40" s="41">
        <f t="shared" ref="AF40:AF49" ca="1" si="60">(AF28-AE28)^2</f>
        <v>2.2183090297152627E-26</v>
      </c>
      <c r="AG40" s="41">
        <f t="shared" ref="AG40:AG49" ca="1" si="61">(AG28-AF28)^2</f>
        <v>8.4186934637891326E-28</v>
      </c>
    </row>
    <row r="41" spans="1:33" outlineLevel="1" x14ac:dyDescent="0.3">
      <c r="B41" s="57"/>
      <c r="C41" s="57">
        <f ca="1">B40</f>
        <v>8.6021618153293211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8.1286469409100348E-9</v>
      </c>
      <c r="N41" s="41">
        <f t="shared" ref="N41" ca="1" si="62">(N29-M29)^2</f>
        <v>7.9571343315620045E-8</v>
      </c>
      <c r="O41" s="41">
        <f t="shared" ref="O41:Y49" ca="1" si="63">(O29-N29)^2</f>
        <v>1.1703759594375811E-4</v>
      </c>
      <c r="P41" s="41">
        <f t="shared" ca="1" si="63"/>
        <v>1.4936535031101751E-7</v>
      </c>
      <c r="Q41" s="41">
        <f t="shared" ca="1" si="63"/>
        <v>5.8848703009607834E-7</v>
      </c>
      <c r="R41" s="41">
        <f t="shared" ca="1" si="63"/>
        <v>3.026524380266121E-9</v>
      </c>
      <c r="S41" s="41">
        <f t="shared" ca="1" si="63"/>
        <v>2.2111000863358613E-9</v>
      </c>
      <c r="T41" s="41">
        <f t="shared" ca="1" si="63"/>
        <v>2.8835358800347073E-11</v>
      </c>
      <c r="U41" s="41">
        <f t="shared" ca="1" si="63"/>
        <v>7.9457432486189758E-12</v>
      </c>
      <c r="V41" s="41">
        <f t="shared" ca="1" si="63"/>
        <v>2.1131297637463093E-13</v>
      </c>
      <c r="W41" s="41">
        <f t="shared" ca="1" si="63"/>
        <v>2.6638967754851515E-14</v>
      </c>
      <c r="X41" s="41">
        <f t="shared" ca="1" si="63"/>
        <v>1.3090045645739383E-15</v>
      </c>
      <c r="Y41" s="41">
        <f t="shared" ca="1" si="63"/>
        <v>8.2290789802718468E-17</v>
      </c>
      <c r="Z41" s="41">
        <f t="shared" ca="1" si="54"/>
        <v>7.2720825216525864E-18</v>
      </c>
      <c r="AA41" s="41">
        <f t="shared" ca="1" si="55"/>
        <v>2.2716889354771707E-19</v>
      </c>
      <c r="AB41" s="41">
        <f t="shared" ca="1" si="56"/>
        <v>3.7242102605849485E-20</v>
      </c>
      <c r="AC41" s="41">
        <f t="shared" ca="1" si="57"/>
        <v>5.2828738687295165E-22</v>
      </c>
      <c r="AD41" s="41">
        <f t="shared" ca="1" si="58"/>
        <v>1.7859883776323184E-22</v>
      </c>
      <c r="AE41" s="41">
        <f t="shared" ca="1" si="59"/>
        <v>8.9416825934526991E-25</v>
      </c>
      <c r="AF41" s="41">
        <f t="shared" ca="1" si="60"/>
        <v>8.0905516584531441E-25</v>
      </c>
      <c r="AG41" s="41">
        <f t="shared" ca="1" si="61"/>
        <v>6.1570901801291073E-28</v>
      </c>
    </row>
    <row r="42" spans="1:33" outlineLevel="1" x14ac:dyDescent="0.3">
      <c r="B42" s="57"/>
      <c r="C42" s="57"/>
      <c r="D42" s="57">
        <f ca="1">C41</f>
        <v>8.6021618153293211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4.3583541018068018E-5</v>
      </c>
      <c r="O42" s="41">
        <f t="shared" ca="1" si="63"/>
        <v>2.162885901954297E-6</v>
      </c>
      <c r="P42" s="41">
        <f t="shared" ca="1" si="63"/>
        <v>2.1502150707449516E-7</v>
      </c>
      <c r="Q42" s="41">
        <f t="shared" ca="1" si="63"/>
        <v>4.9820693869022462E-9</v>
      </c>
      <c r="R42" s="41">
        <f t="shared" ca="1" si="63"/>
        <v>1.0829984403111411E-9</v>
      </c>
      <c r="S42" s="41">
        <f t="shared" ca="1" si="63"/>
        <v>1.0568089369024152E-11</v>
      </c>
      <c r="T42" s="41">
        <f t="shared" ca="1" si="63"/>
        <v>5.100078252969183E-12</v>
      </c>
      <c r="U42" s="41">
        <f t="shared" ca="1" si="63"/>
        <v>1.406604312198406E-14</v>
      </c>
      <c r="V42" s="41">
        <f t="shared" ca="1" si="63"/>
        <v>2.25941005837014E-14</v>
      </c>
      <c r="W42" s="41">
        <f t="shared" ca="1" si="63"/>
        <v>2.6344621522687189E-18</v>
      </c>
      <c r="X42" s="41">
        <f t="shared" ca="1" si="63"/>
        <v>9.5192902017010661E-17</v>
      </c>
      <c r="Y42" s="41">
        <f t="shared" ca="1" si="63"/>
        <v>8.2342822402048759E-20</v>
      </c>
      <c r="Z42" s="41">
        <f t="shared" ca="1" si="54"/>
        <v>3.8130181410640745E-19</v>
      </c>
      <c r="AA42" s="41">
        <f t="shared" ca="1" si="55"/>
        <v>1.8729572902755348E-21</v>
      </c>
      <c r="AB42" s="41">
        <f t="shared" ca="1" si="56"/>
        <v>1.4496362547376633E-21</v>
      </c>
      <c r="AC42" s="41">
        <f t="shared" ca="1" si="57"/>
        <v>1.8645101102244814E-23</v>
      </c>
      <c r="AD42" s="41">
        <f t="shared" ca="1" si="58"/>
        <v>5.2048211011164065E-24</v>
      </c>
      <c r="AE42" s="41">
        <f t="shared" ca="1" si="59"/>
        <v>1.3685574387603818E-25</v>
      </c>
      <c r="AF42" s="41">
        <f t="shared" ca="1" si="60"/>
        <v>1.7490551395038433E-26</v>
      </c>
      <c r="AG42" s="41">
        <f t="shared" ca="1" si="61"/>
        <v>8.4973959891134094E-28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8.6021618153293211</v>
      </c>
      <c r="F43" s="57"/>
      <c r="G43" s="57"/>
      <c r="H43" s="57"/>
      <c r="I43" s="57"/>
      <c r="J43" s="57"/>
      <c r="K43" s="57"/>
      <c r="N43" s="41">
        <f t="shared" ref="N43" ca="1" si="65">(N31-M31)^2</f>
        <v>3.9578953151649782E-4</v>
      </c>
      <c r="O43" s="41">
        <f t="shared" ca="1" si="63"/>
        <v>1.079493690801315E-5</v>
      </c>
      <c r="P43" s="41">
        <f t="shared" ca="1" si="63"/>
        <v>1.5924535233874304E-6</v>
      </c>
      <c r="Q43" s="41">
        <f t="shared" ca="1" si="63"/>
        <v>7.7116823880816613E-8</v>
      </c>
      <c r="R43" s="41">
        <f t="shared" ca="1" si="63"/>
        <v>5.1249421907728236E-9</v>
      </c>
      <c r="S43" s="41">
        <f t="shared" ca="1" si="63"/>
        <v>4.2202558120085361E-10</v>
      </c>
      <c r="T43" s="41">
        <f t="shared" ca="1" si="63"/>
        <v>1.4474298110186872E-11</v>
      </c>
      <c r="U43" s="41">
        <f t="shared" ca="1" si="63"/>
        <v>2.1840085006029392E-12</v>
      </c>
      <c r="V43" s="41">
        <f t="shared" ca="1" si="63"/>
        <v>3.4506502640347984E-14</v>
      </c>
      <c r="W43" s="41">
        <f t="shared" ca="1" si="63"/>
        <v>1.0548773229630966E-14</v>
      </c>
      <c r="X43" s="41">
        <f t="shared" ca="1" si="63"/>
        <v>6.1726098289316726E-17</v>
      </c>
      <c r="Y43" s="41">
        <f t="shared" ca="1" si="63"/>
        <v>4.8124888950477746E-17</v>
      </c>
      <c r="Z43" s="41">
        <f t="shared" ca="1" si="54"/>
        <v>5.2035243517599955E-20</v>
      </c>
      <c r="AA43" s="41">
        <f t="shared" ca="1" si="55"/>
        <v>2.0829960559143297E-19</v>
      </c>
      <c r="AB43" s="41">
        <f t="shared" ca="1" si="56"/>
        <v>1.3011275788084228E-23</v>
      </c>
      <c r="AC43" s="41">
        <f t="shared" ca="1" si="57"/>
        <v>8.5730510989236847E-22</v>
      </c>
      <c r="AD43" s="41">
        <f t="shared" ca="1" si="58"/>
        <v>1.9809365689662077E-24</v>
      </c>
      <c r="AE43" s="41">
        <f t="shared" ca="1" si="59"/>
        <v>3.3534527203272015E-24</v>
      </c>
      <c r="AF43" s="41">
        <f t="shared" ca="1" si="60"/>
        <v>2.6962291990274301E-26</v>
      </c>
      <c r="AG43" s="41">
        <f t="shared" ca="1" si="61"/>
        <v>1.2427850478912899E-26</v>
      </c>
    </row>
    <row r="44" spans="1:33" outlineLevel="1" x14ac:dyDescent="0.3">
      <c r="B44" s="57"/>
      <c r="C44" s="57"/>
      <c r="D44" s="57"/>
      <c r="E44" s="57"/>
      <c r="F44" s="57">
        <f ca="1">E43</f>
        <v>8.6021618153293211</v>
      </c>
      <c r="G44" s="57"/>
      <c r="H44" s="57"/>
      <c r="I44" s="57"/>
      <c r="J44" s="57"/>
      <c r="K44" s="57"/>
      <c r="N44" s="41">
        <f t="shared" ref="N44" ca="1" si="66">(N32-M32)^2</f>
        <v>5.9803940931495777E-4</v>
      </c>
      <c r="O44" s="41">
        <f t="shared" ca="1" si="63"/>
        <v>3.2449249671288445E-9</v>
      </c>
      <c r="P44" s="41">
        <f t="shared" ca="1" si="63"/>
        <v>2.1474206515465112E-6</v>
      </c>
      <c r="Q44" s="41">
        <f t="shared" ca="1" si="63"/>
        <v>4.5307738005284113E-9</v>
      </c>
      <c r="R44" s="41">
        <f t="shared" ca="1" si="63"/>
        <v>8.4085896462897344E-9</v>
      </c>
      <c r="S44" s="41">
        <f t="shared" ca="1" si="63"/>
        <v>6.2922234784903901E-11</v>
      </c>
      <c r="T44" s="41">
        <f t="shared" ca="1" si="63"/>
        <v>3.1351240594976156E-11</v>
      </c>
      <c r="U44" s="41">
        <f t="shared" ca="1" si="63"/>
        <v>5.4374136163435119E-13</v>
      </c>
      <c r="V44" s="41">
        <f t="shared" ca="1" si="63"/>
        <v>1.0974482353088284E-13</v>
      </c>
      <c r="W44" s="41">
        <f t="shared" ca="1" si="63"/>
        <v>3.6988302107615215E-15</v>
      </c>
      <c r="X44" s="41">
        <f t="shared" ca="1" si="63"/>
        <v>3.5793352191813722E-16</v>
      </c>
      <c r="Y44" s="41">
        <f t="shared" ca="1" si="63"/>
        <v>2.190605372713205E-17</v>
      </c>
      <c r="Z44" s="41">
        <f t="shared" ca="1" si="54"/>
        <v>1.0648111861894162E-18</v>
      </c>
      <c r="AA44" s="41">
        <f t="shared" ca="1" si="55"/>
        <v>1.1775457604816046E-19</v>
      </c>
      <c r="AB44" s="41">
        <f t="shared" ca="1" si="56"/>
        <v>2.7833808705781766E-21</v>
      </c>
      <c r="AC44" s="41">
        <f t="shared" ca="1" si="57"/>
        <v>5.8760378582936817E-22</v>
      </c>
      <c r="AD44" s="41">
        <f t="shared" ca="1" si="58"/>
        <v>5.8981604546859098E-24</v>
      </c>
      <c r="AE44" s="41">
        <f t="shared" ca="1" si="59"/>
        <v>2.7565857960284022E-24</v>
      </c>
      <c r="AF44" s="41">
        <f t="shared" ca="1" si="60"/>
        <v>8.0945466226405064E-27</v>
      </c>
      <c r="AG44" s="41">
        <f t="shared" ca="1" si="61"/>
        <v>1.2245963151256041E-26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8.6021618153293211</v>
      </c>
      <c r="H45" s="57"/>
      <c r="I45" s="57"/>
      <c r="J45" s="57"/>
      <c r="K45" s="57"/>
      <c r="N45" s="41">
        <f t="shared" ref="N45" ca="1" si="67">(N33-M33)^2</f>
        <v>8.0892246229575544E-3</v>
      </c>
      <c r="O45" s="41">
        <f t="shared" ca="1" si="63"/>
        <v>1.3446331934156882E-4</v>
      </c>
      <c r="P45" s="41">
        <f t="shared" ca="1" si="63"/>
        <v>2.0559495671250952E-5</v>
      </c>
      <c r="Q45" s="41">
        <f t="shared" ca="1" si="63"/>
        <v>9.0989738461204092E-7</v>
      </c>
      <c r="R45" s="41">
        <f t="shared" ca="1" si="63"/>
        <v>7.1213259168294651E-8</v>
      </c>
      <c r="S45" s="41">
        <f t="shared" ca="1" si="63"/>
        <v>5.2838175048597772E-9</v>
      </c>
      <c r="T45" s="41">
        <f t="shared" ca="1" si="63"/>
        <v>2.0290190953130315E-10</v>
      </c>
      <c r="U45" s="41">
        <f t="shared" ca="1" si="63"/>
        <v>2.7542373322143033E-11</v>
      </c>
      <c r="V45" s="41">
        <f t="shared" ca="1" si="63"/>
        <v>5.0227025266198018E-13</v>
      </c>
      <c r="W45" s="41">
        <f t="shared" ca="1" si="63"/>
        <v>1.3459172434384274E-13</v>
      </c>
      <c r="X45" s="41">
        <f t="shared" ca="1" si="63"/>
        <v>9.5830266358802036E-16</v>
      </c>
      <c r="Y45" s="41">
        <f t="shared" ca="1" si="63"/>
        <v>6.1966592313625006E-16</v>
      </c>
      <c r="Z45" s="41">
        <f t="shared" ca="1" si="54"/>
        <v>9.9408489951312255E-19</v>
      </c>
      <c r="AA45" s="41">
        <f t="shared" ca="1" si="55"/>
        <v>2.7057259400906478E-18</v>
      </c>
      <c r="AB45" s="41">
        <f t="shared" ca="1" si="56"/>
        <v>2.9879256827349094E-24</v>
      </c>
      <c r="AC45" s="41">
        <f t="shared" ca="1" si="57"/>
        <v>1.1231596215421363E-20</v>
      </c>
      <c r="AD45" s="41">
        <f t="shared" ca="1" si="58"/>
        <v>1.9046513955272277E-23</v>
      </c>
      <c r="AE45" s="41">
        <f t="shared" ca="1" si="59"/>
        <v>4.4321672021067549E-23</v>
      </c>
      <c r="AF45" s="41">
        <f t="shared" ca="1" si="60"/>
        <v>3.0079759354142943E-25</v>
      </c>
      <c r="AG45" s="41">
        <f t="shared" ca="1" si="61"/>
        <v>1.6570050739409761E-25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8.6021618153293211</v>
      </c>
      <c r="I46" s="57"/>
      <c r="J46" s="57"/>
      <c r="K46" s="57"/>
      <c r="N46" s="41">
        <f t="shared" ref="N46" ca="1" si="68">(N34-M34)^2</f>
        <v>4.2276063822360732E-4</v>
      </c>
      <c r="O46" s="41">
        <f t="shared" ca="1" si="63"/>
        <v>7.2211899042674197E-7</v>
      </c>
      <c r="P46" s="41">
        <f t="shared" ca="1" si="63"/>
        <v>1.6168669212997062E-6</v>
      </c>
      <c r="Q46" s="41">
        <f t="shared" ca="1" si="63"/>
        <v>1.0647215322562951E-8</v>
      </c>
      <c r="R46" s="41">
        <f t="shared" ca="1" si="63"/>
        <v>6.0023989714485248E-9</v>
      </c>
      <c r="S46" s="41">
        <f t="shared" ca="1" si="63"/>
        <v>9.2968685561846508E-11</v>
      </c>
      <c r="T46" s="41">
        <f t="shared" ca="1" si="63"/>
        <v>2.1245174281766565E-11</v>
      </c>
      <c r="U46" s="41">
        <f t="shared" ca="1" si="63"/>
        <v>6.5269821212218769E-13</v>
      </c>
      <c r="V46" s="41">
        <f t="shared" ca="1" si="63"/>
        <v>7.0015956351841061E-14</v>
      </c>
      <c r="W46" s="41">
        <f t="shared" ca="1" si="63"/>
        <v>3.9302390328402518E-15</v>
      </c>
      <c r="X46" s="41">
        <f t="shared" ca="1" si="63"/>
        <v>2.1156971109759021E-16</v>
      </c>
      <c r="Y46" s="41">
        <f t="shared" ca="1" si="63"/>
        <v>2.1396924630699262E-17</v>
      </c>
      <c r="Z46" s="41">
        <f t="shared" ca="1" si="54"/>
        <v>5.6568226849090886E-19</v>
      </c>
      <c r="AA46" s="41">
        <f t="shared" ca="1" si="55"/>
        <v>1.0784658841985064E-19</v>
      </c>
      <c r="AB46" s="41">
        <f t="shared" ca="1" si="56"/>
        <v>1.246952280189157E-21</v>
      </c>
      <c r="AC46" s="41">
        <f t="shared" ca="1" si="57"/>
        <v>5.1027609265924029E-22</v>
      </c>
      <c r="AD46" s="41">
        <f t="shared" ca="1" si="58"/>
        <v>1.877398016636266E-24</v>
      </c>
      <c r="AE46" s="41">
        <f t="shared" ca="1" si="59"/>
        <v>2.2840846598564046E-24</v>
      </c>
      <c r="AF46" s="41">
        <f t="shared" ca="1" si="60"/>
        <v>7.6575667923616477E-28</v>
      </c>
      <c r="AG46" s="41">
        <f t="shared" ca="1" si="61"/>
        <v>9.7168190445560955E-27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8.6021618153293211</v>
      </c>
      <c r="J47" s="57"/>
      <c r="K47" s="57"/>
      <c r="N47" s="41">
        <f t="shared" ref="N47" ca="1" si="69">(N35-M35)^2</f>
        <v>9.1210282965366339E-7</v>
      </c>
      <c r="O47" s="41">
        <f t="shared" ca="1" si="63"/>
        <v>2.1781979118931601E-6</v>
      </c>
      <c r="P47" s="41">
        <f t="shared" ca="1" si="63"/>
        <v>1.5759265639803237E-8</v>
      </c>
      <c r="Q47" s="41">
        <f t="shared" ca="1" si="63"/>
        <v>7.9739681591463492E-9</v>
      </c>
      <c r="R47" s="41">
        <f t="shared" ca="1" si="63"/>
        <v>1.4592222216518197E-10</v>
      </c>
      <c r="S47" s="41">
        <f t="shared" ca="1" si="63"/>
        <v>2.8487971919578941E-11</v>
      </c>
      <c r="T47" s="41">
        <f t="shared" ca="1" si="63"/>
        <v>9.9489705020174851E-13</v>
      </c>
      <c r="U47" s="41">
        <f t="shared" ca="1" si="63"/>
        <v>9.247255793661691E-14</v>
      </c>
      <c r="V47" s="41">
        <f t="shared" ca="1" si="63"/>
        <v>5.8439033769566215E-15</v>
      </c>
      <c r="W47" s="41">
        <f t="shared" ca="1" si="63"/>
        <v>2.7370595929574507E-16</v>
      </c>
      <c r="X47" s="41">
        <f t="shared" ca="1" si="63"/>
        <v>3.1278943014211166E-17</v>
      </c>
      <c r="Y47" s="41">
        <f t="shared" ca="1" si="63"/>
        <v>7.0914439011566353E-19</v>
      </c>
      <c r="Z47" s="41">
        <f t="shared" ca="1" si="54"/>
        <v>1.5551434736837145E-19</v>
      </c>
      <c r="AA47" s="41">
        <f t="shared" ca="1" si="55"/>
        <v>1.4797728476798194E-21</v>
      </c>
      <c r="AB47" s="41">
        <f t="shared" ca="1" si="56"/>
        <v>7.2727605846117729E-22</v>
      </c>
      <c r="AC47" s="41">
        <f t="shared" ca="1" si="57"/>
        <v>1.954054156124083E-24</v>
      </c>
      <c r="AD47" s="41">
        <f t="shared" ca="1" si="58"/>
        <v>3.2211341928106778E-24</v>
      </c>
      <c r="AE47" s="41">
        <f t="shared" ca="1" si="59"/>
        <v>3.274882092315166E-28</v>
      </c>
      <c r="AF47" s="41">
        <f t="shared" ca="1" si="60"/>
        <v>1.3558641227201664E-26</v>
      </c>
      <c r="AG47" s="41">
        <f t="shared" ca="1" si="61"/>
        <v>1.2279007101683871E-29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8.6021618153293211</v>
      </c>
      <c r="K48" s="57"/>
      <c r="N48" s="41">
        <f t="shared" ref="N48" ca="1" si="70">(N36-M36)^2</f>
        <v>3.6469068823028364E-5</v>
      </c>
      <c r="O48" s="41">
        <f t="shared" ca="1" si="63"/>
        <v>3.7419810999300332E-7</v>
      </c>
      <c r="P48" s="41">
        <f t="shared" ca="1" si="63"/>
        <v>5.1876834679109607E-9</v>
      </c>
      <c r="Q48" s="41">
        <f t="shared" ca="1" si="63"/>
        <v>7.1597522978289419E-11</v>
      </c>
      <c r="R48" s="41">
        <f t="shared" ca="1" si="63"/>
        <v>9.6706736552302256E-13</v>
      </c>
      <c r="S48" s="41">
        <f t="shared" ca="1" si="63"/>
        <v>1.3051047842159869E-14</v>
      </c>
      <c r="T48" s="41">
        <f t="shared" ca="1" si="63"/>
        <v>1.7636896606097451E-16</v>
      </c>
      <c r="U48" s="41">
        <f t="shared" ca="1" si="63"/>
        <v>2.3836650401854601E-18</v>
      </c>
      <c r="V48" s="41">
        <f t="shared" ca="1" si="63"/>
        <v>3.2213066981340426E-20</v>
      </c>
      <c r="W48" s="41">
        <f t="shared" ca="1" si="63"/>
        <v>4.353258705570937E-22</v>
      </c>
      <c r="X48" s="41">
        <f t="shared" ca="1" si="63"/>
        <v>5.883002502174001E-24</v>
      </c>
      <c r="Y48" s="41">
        <f t="shared" ca="1" si="63"/>
        <v>7.9503081488425509E-26</v>
      </c>
      <c r="Z48" s="41">
        <f t="shared" ca="1" si="54"/>
        <v>1.074406845800752E-27</v>
      </c>
      <c r="AA48" s="41">
        <f t="shared" ca="1" si="55"/>
        <v>1.4519562909472167E-29</v>
      </c>
      <c r="AB48" s="41">
        <f t="shared" ca="1" si="56"/>
        <v>1.9621776538350778E-31</v>
      </c>
      <c r="AC48" s="41">
        <f t="shared" ca="1" si="57"/>
        <v>2.6516921950265354E-33</v>
      </c>
      <c r="AD48" s="41">
        <f t="shared" ca="1" si="58"/>
        <v>3.5835040102967453E-35</v>
      </c>
      <c r="AE48" s="41">
        <f t="shared" ca="1" si="59"/>
        <v>4.8427570180993425E-37</v>
      </c>
      <c r="AF48" s="41">
        <f t="shared" ca="1" si="60"/>
        <v>6.5445149412042944E-39</v>
      </c>
      <c r="AG48" s="41">
        <f t="shared" ca="1" si="61"/>
        <v>8.844275204518084E-41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8.6021618153293211</v>
      </c>
      <c r="N49" s="41">
        <f t="shared" ref="N49" ca="1" si="71">(N37-M37)^2</f>
        <v>3.6469068823028364E-5</v>
      </c>
      <c r="O49" s="41">
        <f t="shared" ca="1" si="63"/>
        <v>3.7419810999300332E-7</v>
      </c>
      <c r="P49" s="41">
        <f t="shared" ca="1" si="63"/>
        <v>5.1876834679109607E-9</v>
      </c>
      <c r="Q49" s="41">
        <f t="shared" ca="1" si="63"/>
        <v>7.1597522978289419E-11</v>
      </c>
      <c r="R49" s="41">
        <f t="shared" ca="1" si="63"/>
        <v>9.6706736552302256E-13</v>
      </c>
      <c r="S49" s="41">
        <f t="shared" ca="1" si="63"/>
        <v>1.3051047842159869E-14</v>
      </c>
      <c r="T49" s="41">
        <f t="shared" ca="1" si="63"/>
        <v>1.7636896606097451E-16</v>
      </c>
      <c r="U49" s="41">
        <f t="shared" ca="1" si="63"/>
        <v>2.3836650401854601E-18</v>
      </c>
      <c r="V49" s="41">
        <f t="shared" ca="1" si="63"/>
        <v>3.2213066981340426E-20</v>
      </c>
      <c r="W49" s="41">
        <f t="shared" ca="1" si="63"/>
        <v>4.353258705570937E-22</v>
      </c>
      <c r="X49" s="41">
        <f t="shared" ca="1" si="63"/>
        <v>5.883002502174001E-24</v>
      </c>
      <c r="Y49" s="41">
        <f t="shared" ca="1" si="63"/>
        <v>7.9503081488425509E-26</v>
      </c>
      <c r="Z49" s="41">
        <f t="shared" ca="1" si="54"/>
        <v>1.074406845800752E-27</v>
      </c>
      <c r="AA49" s="41">
        <f t="shared" ca="1" si="55"/>
        <v>1.4519562909472167E-29</v>
      </c>
      <c r="AB49" s="41">
        <f t="shared" ca="1" si="56"/>
        <v>1.9621776538350778E-31</v>
      </c>
      <c r="AC49" s="41">
        <f t="shared" ca="1" si="57"/>
        <v>2.6516921950265354E-33</v>
      </c>
      <c r="AD49" s="41">
        <f t="shared" ca="1" si="58"/>
        <v>3.5835040102967453E-35</v>
      </c>
      <c r="AE49" s="41">
        <f t="shared" ca="1" si="59"/>
        <v>4.8427570180993425E-37</v>
      </c>
      <c r="AF49" s="41">
        <f t="shared" ca="1" si="60"/>
        <v>6.5445149412042944E-39</v>
      </c>
      <c r="AG49" s="41">
        <f t="shared" ca="1" si="61"/>
        <v>8.844275204518084E-41</v>
      </c>
    </row>
    <row r="50" spans="1:33" outlineLevel="1" x14ac:dyDescent="0.3"/>
    <row r="51" spans="1:33" outlineLevel="1" x14ac:dyDescent="0.3">
      <c r="B51" s="57">
        <f t="array" ref="B51:K60" ca="1">B5:K14-B40:K49</f>
        <v>-7.6021618153293211</v>
      </c>
      <c r="C51" s="46">
        <f ca="1"/>
        <v>0.14285714285714285</v>
      </c>
      <c r="D51" s="46">
        <f ca="1"/>
        <v>1</v>
      </c>
      <c r="E51" s="46">
        <f ca="1"/>
        <v>0.25</v>
      </c>
      <c r="F51" s="46">
        <f ca="1"/>
        <v>0.25</v>
      </c>
      <c r="G51" s="46">
        <f ca="1"/>
        <v>0.11111111111111109</v>
      </c>
      <c r="H51" s="46">
        <f ca="1"/>
        <v>0.25</v>
      </c>
      <c r="I51" s="46">
        <f ca="1"/>
        <v>2</v>
      </c>
      <c r="J51" s="46">
        <v>0</v>
      </c>
      <c r="K51" s="46">
        <v>0</v>
      </c>
    </row>
    <row r="52" spans="1:33" outlineLevel="1" x14ac:dyDescent="0.3">
      <c r="B52" s="46">
        <f ca="1"/>
        <v>7</v>
      </c>
      <c r="C52" s="57">
        <f ca="1"/>
        <v>-7.6021618153293211</v>
      </c>
      <c r="D52" s="46">
        <f ca="1"/>
        <v>6.9999999999999991</v>
      </c>
      <c r="E52" s="46">
        <f ca="1"/>
        <v>4.9999999999999991</v>
      </c>
      <c r="F52" s="46">
        <f ca="1"/>
        <v>4.9999999999999991</v>
      </c>
      <c r="G52" s="46">
        <f ca="1"/>
        <v>0.2</v>
      </c>
      <c r="H52" s="46">
        <f ca="1"/>
        <v>4.9999999999999991</v>
      </c>
      <c r="I52" s="46">
        <f ca="1"/>
        <v>6.9999999999999991</v>
      </c>
      <c r="J52" s="46">
        <v>0</v>
      </c>
      <c r="K52" s="46">
        <v>0</v>
      </c>
    </row>
    <row r="53" spans="1:33" outlineLevel="1" x14ac:dyDescent="0.3">
      <c r="B53" s="46">
        <f ca="1"/>
        <v>1</v>
      </c>
      <c r="C53" s="46">
        <f ca="1"/>
        <v>0.14285714285714288</v>
      </c>
      <c r="D53" s="57">
        <f ca="1"/>
        <v>-7.6021618153293211</v>
      </c>
      <c r="E53" s="46">
        <f ca="1"/>
        <v>0.25</v>
      </c>
      <c r="F53" s="46">
        <f ca="1"/>
        <v>0.33333333333333331</v>
      </c>
      <c r="G53" s="46">
        <f ca="1"/>
        <v>0.11111111111111109</v>
      </c>
      <c r="H53" s="46">
        <f ca="1"/>
        <v>0.33333333333333331</v>
      </c>
      <c r="I53" s="46">
        <f ca="1"/>
        <v>2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4</v>
      </c>
      <c r="C54" s="46">
        <f ca="1"/>
        <v>0.20000000000000004</v>
      </c>
      <c r="D54" s="46">
        <f ca="1"/>
        <v>4</v>
      </c>
      <c r="E54" s="58">
        <f ca="1"/>
        <v>-7.6021618153293211</v>
      </c>
      <c r="F54" s="46">
        <f ca="1"/>
        <v>2</v>
      </c>
      <c r="G54" s="46">
        <f ca="1"/>
        <v>0.16666666666666669</v>
      </c>
      <c r="H54" s="46">
        <f ca="1"/>
        <v>2</v>
      </c>
      <c r="I54" s="46">
        <f ca="1"/>
        <v>4</v>
      </c>
      <c r="J54" s="46">
        <v>0</v>
      </c>
      <c r="K54" s="46">
        <v>0</v>
      </c>
    </row>
    <row r="55" spans="1:33" outlineLevel="1" x14ac:dyDescent="0.3">
      <c r="B55" s="46">
        <f ca="1"/>
        <v>4</v>
      </c>
      <c r="C55" s="46">
        <f ca="1"/>
        <v>0.20000000000000004</v>
      </c>
      <c r="D55" s="46">
        <f ca="1"/>
        <v>3</v>
      </c>
      <c r="E55" s="46">
        <f ca="1"/>
        <v>0.5</v>
      </c>
      <c r="F55" s="58">
        <f ca="1"/>
        <v>-7.6021618153293211</v>
      </c>
      <c r="G55" s="46">
        <f ca="1"/>
        <v>0.16666666666666669</v>
      </c>
      <c r="H55" s="46">
        <f ca="1"/>
        <v>1</v>
      </c>
      <c r="I55" s="46">
        <f ca="1"/>
        <v>4</v>
      </c>
      <c r="J55" s="46">
        <v>0</v>
      </c>
      <c r="K55" s="46">
        <v>0</v>
      </c>
    </row>
    <row r="56" spans="1:33" outlineLevel="1" x14ac:dyDescent="0.3">
      <c r="B56" s="46">
        <f ca="1"/>
        <v>9.0000000000000018</v>
      </c>
      <c r="C56" s="46">
        <f ca="1"/>
        <v>5</v>
      </c>
      <c r="D56" s="46">
        <f ca="1"/>
        <v>9.0000000000000018</v>
      </c>
      <c r="E56" s="46">
        <f ca="1"/>
        <v>5.9999999999999991</v>
      </c>
      <c r="F56" s="46">
        <f ca="1"/>
        <v>5.9999999999999991</v>
      </c>
      <c r="G56" s="58">
        <f ca="1"/>
        <v>-7.6021618153293211</v>
      </c>
      <c r="H56" s="46">
        <f ca="1"/>
        <v>6.9999999999999991</v>
      </c>
      <c r="I56" s="46">
        <f ca="1"/>
        <v>9.0000000000000018</v>
      </c>
      <c r="J56" s="46">
        <v>0</v>
      </c>
      <c r="K56" s="46">
        <v>0</v>
      </c>
    </row>
    <row r="57" spans="1:33" outlineLevel="1" x14ac:dyDescent="0.3">
      <c r="B57" s="46">
        <f ca="1"/>
        <v>4</v>
      </c>
      <c r="C57" s="46">
        <f ca="1"/>
        <v>0.20000000000000004</v>
      </c>
      <c r="D57" s="46">
        <f ca="1"/>
        <v>3</v>
      </c>
      <c r="E57" s="46">
        <f ca="1"/>
        <v>0.5</v>
      </c>
      <c r="F57" s="46">
        <f ca="1"/>
        <v>1</v>
      </c>
      <c r="G57" s="46">
        <f ca="1"/>
        <v>0.14285714285714288</v>
      </c>
      <c r="H57" s="58">
        <f ca="1"/>
        <v>-7.6021618153293211</v>
      </c>
      <c r="I57" s="46">
        <f ca="1"/>
        <v>3.0000000000000004</v>
      </c>
      <c r="J57" s="46">
        <v>0</v>
      </c>
      <c r="K57" s="46">
        <v>0</v>
      </c>
    </row>
    <row r="58" spans="1:33" outlineLevel="1" x14ac:dyDescent="0.3">
      <c r="B58" s="46">
        <f ca="1"/>
        <v>0.5</v>
      </c>
      <c r="C58" s="46">
        <f ca="1"/>
        <v>0.14285714285714288</v>
      </c>
      <c r="D58" s="46">
        <f ca="1"/>
        <v>0.5</v>
      </c>
      <c r="E58" s="46">
        <f ca="1"/>
        <v>0.25</v>
      </c>
      <c r="F58" s="46">
        <f ca="1"/>
        <v>0.25</v>
      </c>
      <c r="G58" s="46">
        <f ca="1"/>
        <v>0.11111111111111109</v>
      </c>
      <c r="H58" s="46">
        <f ca="1"/>
        <v>0.33333333333333326</v>
      </c>
      <c r="I58" s="57">
        <f ca="1"/>
        <v>-7.6021618153293211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-7.6021618153293211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-7.6021618153293211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-1.3991030556326223E-12</v>
      </c>
      <c r="C62" s="59">
        <f ca="1"/>
        <v>-1.3991030556326223E-12</v>
      </c>
      <c r="D62" s="59">
        <f ca="1"/>
        <v>-1.3991030556326223E-12</v>
      </c>
      <c r="E62" s="59">
        <f ca="1"/>
        <v>-1.3991030556326223E-12</v>
      </c>
      <c r="F62" s="57">
        <f ca="1"/>
        <v>-1.3991030556326223E-12</v>
      </c>
      <c r="G62" s="57">
        <f ca="1"/>
        <v>-1.3991030556326223E-12</v>
      </c>
      <c r="H62" s="57">
        <f ca="1"/>
        <v>-1.3991030556326223E-12</v>
      </c>
      <c r="I62" s="57">
        <f ca="1"/>
        <v>-1.3991030556326223E-12</v>
      </c>
      <c r="J62" s="57">
        <f ca="1"/>
        <v>-1.3991030556326223E-12</v>
      </c>
      <c r="K62" s="57">
        <f ca="1"/>
        <v>-1.3991030556326223E-12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2021-06-29T14:36:34Z</dcterms:modified>
</cp:coreProperties>
</file>