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Alternatives based Criteria\Technical Based\"/>
    </mc:Choice>
  </mc:AlternateContent>
  <xr:revisionPtr revIDLastSave="0" documentId="13_ncr:1_{9F22BD59-0E92-4516-9984-6BF5A8630841}" xr6:coauthVersionLast="36" xr6:coauthVersionMax="36" xr10:uidLastSave="{00000000-0000-0000-0000-000000000000}"/>
  <bookViews>
    <workbookView xWindow="0" yWindow="0" windowWidth="23040" windowHeight="9648" tabRatio="812" firstSheet="1" activeTab="1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M85" i="11"/>
  <c r="J98" i="11"/>
  <c r="M124" i="11"/>
  <c r="M98" i="11"/>
  <c r="M72" i="11"/>
  <c r="B85" i="11"/>
  <c r="J124" i="11"/>
  <c r="U72" i="11"/>
  <c r="M111" i="11"/>
  <c r="H124" i="11"/>
  <c r="U85" i="11"/>
  <c r="S111" i="11"/>
  <c r="B137" i="11"/>
  <c r="H137" i="11"/>
  <c r="J137" i="11"/>
  <c r="B98" i="11"/>
  <c r="B111" i="11"/>
  <c r="U98" i="11"/>
  <c r="H98" i="11"/>
  <c r="S98" i="11"/>
  <c r="S85" i="11"/>
  <c r="J111" i="11"/>
  <c r="J85" i="11"/>
  <c r="H111" i="11"/>
  <c r="U124" i="11"/>
  <c r="S72" i="11"/>
  <c r="H85" i="11"/>
  <c r="S124" i="11"/>
  <c r="B124" i="11"/>
  <c r="U111" i="11"/>
  <c r="Y89" i="35" l="1"/>
  <c r="U89" i="35"/>
  <c r="Q89" i="35"/>
  <c r="X89" i="35"/>
  <c r="T89" i="35"/>
  <c r="W89" i="35"/>
  <c r="S89" i="35"/>
  <c r="Z89" i="35"/>
  <c r="V89" i="35"/>
  <c r="R89" i="35"/>
  <c r="W89" i="40"/>
  <c r="S89" i="40"/>
  <c r="Z89" i="40"/>
  <c r="V89" i="40"/>
  <c r="R89" i="40"/>
  <c r="Y89" i="40"/>
  <c r="U89" i="40"/>
  <c r="Q89" i="40"/>
  <c r="X89" i="40"/>
  <c r="T89" i="40"/>
  <c r="W89" i="42"/>
  <c r="S89" i="42"/>
  <c r="Y89" i="42"/>
  <c r="T89" i="42"/>
  <c r="X89" i="42"/>
  <c r="R89" i="42"/>
  <c r="V89" i="42"/>
  <c r="Q89" i="42"/>
  <c r="Z89" i="42"/>
  <c r="U89" i="42"/>
  <c r="Z89" i="39"/>
  <c r="V89" i="39"/>
  <c r="R89" i="39"/>
  <c r="Y89" i="39"/>
  <c r="U89" i="39"/>
  <c r="Q89" i="39"/>
  <c r="X89" i="39"/>
  <c r="T89" i="39"/>
  <c r="W89" i="39"/>
  <c r="S89" i="39"/>
  <c r="W89" i="36"/>
  <c r="S89" i="36"/>
  <c r="Z89" i="36"/>
  <c r="V89" i="36"/>
  <c r="R89" i="36"/>
  <c r="Y89" i="36"/>
  <c r="U89" i="36"/>
  <c r="Q89" i="36"/>
  <c r="X89" i="36"/>
  <c r="T89" i="36"/>
  <c r="Y89" i="41"/>
  <c r="U89" i="41"/>
  <c r="Q89" i="41"/>
  <c r="W89" i="41"/>
  <c r="R89" i="41"/>
  <c r="V89" i="41"/>
  <c r="Z89" i="41"/>
  <c r="T89" i="41"/>
  <c r="X89" i="41"/>
  <c r="S89" i="41"/>
  <c r="Z89" i="43"/>
  <c r="V89" i="43"/>
  <c r="R89" i="43"/>
  <c r="Y89" i="43"/>
  <c r="U89" i="43"/>
  <c r="Q89" i="43"/>
  <c r="T89" i="43"/>
  <c r="S89" i="43"/>
  <c r="X89" i="43"/>
  <c r="W89" i="43"/>
  <c r="X89" i="44"/>
  <c r="T89" i="44"/>
  <c r="W89" i="44"/>
  <c r="S89" i="44"/>
  <c r="V89" i="44"/>
  <c r="U89" i="44"/>
  <c r="Z89" i="44"/>
  <c r="R89" i="44"/>
  <c r="Y89" i="44"/>
  <c r="Q89" i="44"/>
  <c r="Z89" i="37"/>
  <c r="V89" i="37"/>
  <c r="R89" i="37"/>
  <c r="Y89" i="37"/>
  <c r="U89" i="37"/>
  <c r="Q89" i="37"/>
  <c r="X89" i="37"/>
  <c r="T89" i="37"/>
  <c r="S89" i="37"/>
  <c r="W89" i="37"/>
  <c r="X89" i="38"/>
  <c r="T89" i="38"/>
  <c r="W89" i="38"/>
  <c r="S89" i="38"/>
  <c r="Z89" i="38"/>
  <c r="V89" i="38"/>
  <c r="R89" i="38"/>
  <c r="U89" i="38"/>
  <c r="Q89" i="38"/>
  <c r="Y89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9" i="40" l="1"/>
  <c r="P89" i="43"/>
  <c r="P89" i="38"/>
  <c r="P89" i="37"/>
  <c r="P89" i="44"/>
  <c r="P89" i="35"/>
  <c r="P89" i="36"/>
  <c r="P89" i="41"/>
  <c r="P89" i="39"/>
  <c r="P89" i="42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S59" i="11"/>
  <c r="H59" i="11"/>
  <c r="H20" i="11"/>
  <c r="H33" i="11"/>
  <c r="H72" i="11"/>
  <c r="H46" i="11"/>
  <c r="B20" i="11"/>
  <c r="S46" i="11"/>
  <c r="S7" i="11"/>
  <c r="S20" i="11"/>
  <c r="S33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O131" i="11"/>
  <c r="S133" i="11"/>
  <c r="Q134" i="11"/>
  <c r="T133" i="11"/>
  <c r="V134" i="11"/>
  <c r="R135" i="11"/>
  <c r="R126" i="11"/>
  <c r="V128" i="11"/>
  <c r="T129" i="11"/>
  <c r="N132" i="11"/>
  <c r="N134" i="11"/>
  <c r="O126" i="11"/>
  <c r="M127" i="11"/>
  <c r="Q129" i="11"/>
  <c r="O130" i="11"/>
  <c r="S132" i="11"/>
  <c r="Q133" i="11"/>
  <c r="U135" i="11"/>
  <c r="T126" i="11"/>
  <c r="N129" i="11"/>
  <c r="V129" i="11"/>
  <c r="N135" i="11"/>
  <c r="B126" i="11" a="1"/>
  <c r="O114" i="11"/>
  <c r="U115" i="11"/>
  <c r="M119" i="11"/>
  <c r="S120" i="11"/>
  <c r="O122" i="11"/>
  <c r="V113" i="11"/>
  <c r="R115" i="11"/>
  <c r="N117" i="11"/>
  <c r="T118" i="11"/>
  <c r="P120" i="11"/>
  <c r="V121" i="11"/>
  <c r="T113" i="11"/>
  <c r="P115" i="11"/>
  <c r="V116" i="11"/>
  <c r="R118" i="11"/>
  <c r="N120" i="11"/>
  <c r="T121" i="11"/>
  <c r="O113" i="11"/>
  <c r="U114" i="11"/>
  <c r="Q116" i="11"/>
  <c r="M118" i="11"/>
  <c r="S119" i="11"/>
  <c r="O121" i="11"/>
  <c r="U122" i="11"/>
  <c r="B113" i="11" a="1"/>
  <c r="U106" i="11"/>
  <c r="P103" i="11"/>
  <c r="P107" i="11"/>
  <c r="U101" i="11"/>
  <c r="O106" i="11"/>
  <c r="P100" i="11"/>
  <c r="T102" i="11"/>
  <c r="N105" i="11"/>
  <c r="N107" i="11"/>
  <c r="V109" i="11"/>
  <c r="Q102" i="11"/>
  <c r="O107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U46" i="11"/>
  <c r="M33" i="11"/>
  <c r="J46" i="11"/>
  <c r="U59" i="11"/>
  <c r="B33" i="11"/>
  <c r="J33" i="11"/>
  <c r="B72" i="11"/>
  <c r="U33" i="11"/>
  <c r="B46" i="11"/>
  <c r="M7" i="11"/>
  <c r="M59" i="11"/>
  <c r="U7" i="11"/>
  <c r="J20" i="11"/>
  <c r="J59" i="11"/>
  <c r="J72" i="11"/>
  <c r="M46" i="11"/>
  <c r="U20" i="11"/>
  <c r="M20" i="11"/>
  <c r="B59" i="11"/>
  <c r="U104" i="11" l="1"/>
  <c r="T108" i="11"/>
  <c r="V103" i="11"/>
  <c r="Q109" i="11"/>
  <c r="M105" i="11"/>
  <c r="S100" i="11"/>
  <c r="R106" i="11"/>
  <c r="N102" i="11"/>
  <c r="O105" i="11"/>
  <c r="O108" i="11"/>
  <c r="U103" i="11"/>
  <c r="T109" i="11"/>
  <c r="P105" i="11"/>
  <c r="V100" i="11"/>
  <c r="S103" i="11"/>
  <c r="O109" i="11"/>
  <c r="Q100" i="11"/>
  <c r="P106" i="11"/>
  <c r="R101" i="11"/>
  <c r="M107" i="11"/>
  <c r="M103" i="11"/>
  <c r="R108" i="11"/>
  <c r="N104" i="11"/>
  <c r="N100" i="11"/>
  <c r="U100" i="11"/>
  <c r="Q117" i="11"/>
  <c r="W89" i="34"/>
  <c r="S89" i="34"/>
  <c r="Z89" i="34"/>
  <c r="V89" i="34"/>
  <c r="R89" i="34"/>
  <c r="Y89" i="34"/>
  <c r="U89" i="34"/>
  <c r="Q89" i="34"/>
  <c r="X89" i="34"/>
  <c r="T89" i="34"/>
  <c r="Y89" i="29"/>
  <c r="U89" i="29"/>
  <c r="Q89" i="29"/>
  <c r="X89" i="29"/>
  <c r="T89" i="29"/>
  <c r="W89" i="29"/>
  <c r="S89" i="29"/>
  <c r="Z89" i="29"/>
  <c r="V89" i="29"/>
  <c r="R89" i="29"/>
  <c r="Y89" i="33"/>
  <c r="U89" i="33"/>
  <c r="Q89" i="33"/>
  <c r="X89" i="33"/>
  <c r="T89" i="33"/>
  <c r="W89" i="33"/>
  <c r="S89" i="33"/>
  <c r="R89" i="33"/>
  <c r="Z89" i="33"/>
  <c r="V89" i="33"/>
  <c r="W89" i="30"/>
  <c r="S89" i="30"/>
  <c r="Z89" i="30"/>
  <c r="V89" i="30"/>
  <c r="R89" i="30"/>
  <c r="Y89" i="30"/>
  <c r="U89" i="30"/>
  <c r="Q89" i="30"/>
  <c r="X89" i="30"/>
  <c r="T89" i="30"/>
  <c r="Y89" i="31"/>
  <c r="U89" i="31"/>
  <c r="Q89" i="31"/>
  <c r="X89" i="31"/>
  <c r="T89" i="31"/>
  <c r="W89" i="31"/>
  <c r="S89" i="31"/>
  <c r="Z89" i="31"/>
  <c r="V89" i="31"/>
  <c r="R89" i="31"/>
  <c r="W89" i="32"/>
  <c r="S89" i="32"/>
  <c r="Z89" i="32"/>
  <c r="V89" i="32"/>
  <c r="R89" i="32"/>
  <c r="Y89" i="32"/>
  <c r="U89" i="32"/>
  <c r="Q89" i="32"/>
  <c r="X89" i="32"/>
  <c r="T89" i="32"/>
  <c r="Z89" i="28"/>
  <c r="V89" i="28"/>
  <c r="R89" i="28"/>
  <c r="T89" i="28"/>
  <c r="W89" i="28"/>
  <c r="Y89" i="28"/>
  <c r="U89" i="28"/>
  <c r="Q89" i="28"/>
  <c r="X89" i="28"/>
  <c r="S89" i="28"/>
  <c r="Z89" i="27"/>
  <c r="V89" i="27"/>
  <c r="R89" i="27"/>
  <c r="Y89" i="27"/>
  <c r="U89" i="27"/>
  <c r="Q89" i="27"/>
  <c r="X89" i="27"/>
  <c r="T89" i="27"/>
  <c r="W89" i="27"/>
  <c r="S89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9" i="29" l="1"/>
  <c r="P89" i="30"/>
  <c r="P89" i="32"/>
  <c r="P89" i="31"/>
  <c r="P89" i="33"/>
  <c r="P89" i="34"/>
  <c r="P89" i="28"/>
  <c r="P89" i="27"/>
  <c r="M101" i="37"/>
  <c r="M101" i="35"/>
  <c r="N98" i="35" s="1"/>
  <c r="M101" i="36"/>
  <c r="N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W85" i="42" l="1"/>
  <c r="Z88" i="36"/>
  <c r="Z88" i="44"/>
  <c r="X86" i="40"/>
  <c r="X86" i="35"/>
  <c r="X86" i="43"/>
  <c r="V84" i="39"/>
  <c r="U83" i="41"/>
  <c r="N95" i="44"/>
  <c r="N97" i="41"/>
  <c r="N94" i="35"/>
  <c r="X82" i="35" s="1"/>
  <c r="N95" i="38"/>
  <c r="N94" i="38"/>
  <c r="N92" i="37"/>
  <c r="N96" i="37"/>
  <c r="N98" i="37"/>
  <c r="N94" i="37"/>
  <c r="N97" i="37"/>
  <c r="N93" i="41"/>
  <c r="N94" i="41"/>
  <c r="N98" i="41"/>
  <c r="N96" i="41"/>
  <c r="U84" i="41" s="1"/>
  <c r="N93" i="36"/>
  <c r="N94" i="36"/>
  <c r="N96" i="36"/>
  <c r="N97" i="36"/>
  <c r="Z85" i="36" s="1"/>
  <c r="N95" i="36"/>
  <c r="Z83" i="36" s="1"/>
  <c r="N99" i="36"/>
  <c r="Z87" i="36" s="1"/>
  <c r="N92" i="40"/>
  <c r="N99" i="40"/>
  <c r="X87" i="40" s="1"/>
  <c r="N95" i="40"/>
  <c r="N97" i="40"/>
  <c r="N94" i="40"/>
  <c r="N96" i="40"/>
  <c r="X84" i="40" s="1"/>
  <c r="N100" i="40"/>
  <c r="X88" i="40" s="1"/>
  <c r="N93" i="44"/>
  <c r="Z81" i="44" s="1"/>
  <c r="N97" i="44"/>
  <c r="N98" i="44"/>
  <c r="Z86" i="44" s="1"/>
  <c r="N99" i="44"/>
  <c r="Z87" i="44" s="1"/>
  <c r="N94" i="44"/>
  <c r="N96" i="44"/>
  <c r="N95" i="42"/>
  <c r="W83" i="42" s="1"/>
  <c r="N98" i="38"/>
  <c r="N100" i="38"/>
  <c r="N95" i="37"/>
  <c r="N99" i="37"/>
  <c r="N100" i="37"/>
  <c r="N97" i="38"/>
  <c r="N91" i="42"/>
  <c r="N98" i="42"/>
  <c r="W86" i="42" s="1"/>
  <c r="N96" i="42"/>
  <c r="N94" i="42"/>
  <c r="N100" i="42"/>
  <c r="N92" i="35"/>
  <c r="X80" i="35" s="1"/>
  <c r="N95" i="35"/>
  <c r="N100" i="35"/>
  <c r="N99" i="35"/>
  <c r="N96" i="35"/>
  <c r="X84" i="35" s="1"/>
  <c r="N97" i="35"/>
  <c r="X85" i="35" s="1"/>
  <c r="N93" i="39"/>
  <c r="N100" i="39"/>
  <c r="N97" i="39"/>
  <c r="V85" i="39" s="1"/>
  <c r="N98" i="39"/>
  <c r="V86" i="39" s="1"/>
  <c r="N99" i="39"/>
  <c r="N94" i="39"/>
  <c r="N93" i="43"/>
  <c r="N95" i="43"/>
  <c r="X83" i="43" s="1"/>
  <c r="N96" i="43"/>
  <c r="N97" i="43"/>
  <c r="N94" i="43"/>
  <c r="X82" i="43" s="1"/>
  <c r="N100" i="43"/>
  <c r="X88" i="43" s="1"/>
  <c r="N96" i="38"/>
  <c r="N99" i="38"/>
  <c r="N99" i="42"/>
  <c r="W87" i="42" s="1"/>
  <c r="N98" i="36"/>
  <c r="N100" i="41"/>
  <c r="N99" i="41"/>
  <c r="N95" i="39"/>
  <c r="N99" i="43"/>
  <c r="N92" i="44"/>
  <c r="N91" i="44"/>
  <c r="N91" i="43"/>
  <c r="X79" i="43" s="1"/>
  <c r="N92" i="43"/>
  <c r="X80" i="43" s="1"/>
  <c r="N93" i="42"/>
  <c r="N92" i="42"/>
  <c r="N91" i="39"/>
  <c r="N91" i="41"/>
  <c r="N92" i="41"/>
  <c r="N91" i="40"/>
  <c r="N93" i="40"/>
  <c r="X81" i="40" s="1"/>
  <c r="N92" i="39"/>
  <c r="V80" i="39" s="1"/>
  <c r="N93" i="38"/>
  <c r="N92" i="38"/>
  <c r="N91" i="38"/>
  <c r="N93" i="37"/>
  <c r="N91" i="37"/>
  <c r="N92" i="36"/>
  <c r="N91" i="36"/>
  <c r="Z79" i="36" s="1"/>
  <c r="N91" i="35"/>
  <c r="X79" i="35" s="1"/>
  <c r="N93" i="35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36" l="1"/>
  <c r="R86" i="36"/>
  <c r="R88" i="36"/>
  <c r="R85" i="36"/>
  <c r="R84" i="36"/>
  <c r="R87" i="36"/>
  <c r="R83" i="38"/>
  <c r="R84" i="38"/>
  <c r="R85" i="38"/>
  <c r="R87" i="38"/>
  <c r="R88" i="38"/>
  <c r="R86" i="38"/>
  <c r="Q83" i="40"/>
  <c r="Q88" i="40"/>
  <c r="Q87" i="40"/>
  <c r="Q84" i="40"/>
  <c r="Q85" i="40"/>
  <c r="Q86" i="40"/>
  <c r="R84" i="42"/>
  <c r="R86" i="42"/>
  <c r="R88" i="42"/>
  <c r="R87" i="42"/>
  <c r="R85" i="42"/>
  <c r="Q83" i="44"/>
  <c r="Q88" i="44"/>
  <c r="Q84" i="44"/>
  <c r="Q86" i="44"/>
  <c r="Q85" i="44"/>
  <c r="Q87" i="44"/>
  <c r="Y87" i="41"/>
  <c r="Y85" i="41"/>
  <c r="Y79" i="41"/>
  <c r="Y82" i="41"/>
  <c r="Y84" i="41"/>
  <c r="Y88" i="41"/>
  <c r="Y80" i="41"/>
  <c r="Y83" i="41"/>
  <c r="Y81" i="41"/>
  <c r="Y86" i="41"/>
  <c r="Y87" i="38"/>
  <c r="Y85" i="38"/>
  <c r="Y80" i="38"/>
  <c r="Y86" i="38"/>
  <c r="Y83" i="38"/>
  <c r="Y84" i="38"/>
  <c r="Y88" i="38"/>
  <c r="Y82" i="38"/>
  <c r="Y79" i="38"/>
  <c r="Y81" i="38"/>
  <c r="W85" i="43"/>
  <c r="W86" i="43"/>
  <c r="W81" i="43"/>
  <c r="W82" i="43"/>
  <c r="W79" i="43"/>
  <c r="W84" i="43"/>
  <c r="W80" i="43"/>
  <c r="W83" i="43"/>
  <c r="W88" i="43"/>
  <c r="W87" i="43"/>
  <c r="T84" i="39"/>
  <c r="T87" i="39"/>
  <c r="T88" i="39"/>
  <c r="T86" i="39"/>
  <c r="T85" i="39"/>
  <c r="Z88" i="39"/>
  <c r="Z80" i="39"/>
  <c r="Z84" i="39"/>
  <c r="Z87" i="39"/>
  <c r="Z81" i="39"/>
  <c r="Z83" i="39"/>
  <c r="Z82" i="39"/>
  <c r="Z79" i="39"/>
  <c r="Z85" i="39"/>
  <c r="Z86" i="39"/>
  <c r="Y87" i="35"/>
  <c r="Y81" i="35"/>
  <c r="Y79" i="35"/>
  <c r="Y80" i="35"/>
  <c r="Y86" i="35"/>
  <c r="Y88" i="35"/>
  <c r="Y82" i="35"/>
  <c r="Y84" i="35"/>
  <c r="Y83" i="35"/>
  <c r="Y85" i="35"/>
  <c r="Z88" i="42"/>
  <c r="Z86" i="42"/>
  <c r="Z87" i="42"/>
  <c r="Z85" i="42"/>
  <c r="Z79" i="42"/>
  <c r="Z80" i="42"/>
  <c r="Z81" i="42"/>
  <c r="Z82" i="42"/>
  <c r="Z83" i="42"/>
  <c r="Z84" i="42"/>
  <c r="Q88" i="42"/>
  <c r="Q84" i="42"/>
  <c r="Q86" i="42"/>
  <c r="Q87" i="42"/>
  <c r="Q85" i="42"/>
  <c r="U86" i="37"/>
  <c r="U84" i="37"/>
  <c r="U87" i="37"/>
  <c r="U85" i="37"/>
  <c r="U88" i="37"/>
  <c r="V84" i="44"/>
  <c r="V86" i="44"/>
  <c r="V87" i="44"/>
  <c r="V88" i="44"/>
  <c r="V82" i="44"/>
  <c r="V81" i="44"/>
  <c r="V80" i="44"/>
  <c r="V85" i="44"/>
  <c r="V79" i="44"/>
  <c r="V83" i="44"/>
  <c r="W85" i="44"/>
  <c r="W80" i="44"/>
  <c r="W79" i="44"/>
  <c r="W83" i="44"/>
  <c r="W82" i="44"/>
  <c r="W86" i="44"/>
  <c r="W88" i="44"/>
  <c r="W87" i="44"/>
  <c r="W81" i="44"/>
  <c r="W84" i="44"/>
  <c r="T83" i="40"/>
  <c r="T84" i="40"/>
  <c r="T87" i="40"/>
  <c r="T86" i="40"/>
  <c r="T85" i="40"/>
  <c r="T88" i="40"/>
  <c r="R83" i="40"/>
  <c r="R86" i="40"/>
  <c r="R84" i="40"/>
  <c r="R88" i="40"/>
  <c r="R87" i="40"/>
  <c r="R85" i="40"/>
  <c r="V84" i="36"/>
  <c r="V82" i="36"/>
  <c r="V80" i="36"/>
  <c r="V81" i="36"/>
  <c r="V83" i="36"/>
  <c r="V79" i="36"/>
  <c r="V87" i="36"/>
  <c r="V86" i="36"/>
  <c r="V88" i="36"/>
  <c r="V85" i="36"/>
  <c r="X86" i="41"/>
  <c r="X82" i="41"/>
  <c r="X81" i="41"/>
  <c r="X85" i="41"/>
  <c r="X87" i="41"/>
  <c r="X84" i="41"/>
  <c r="X88" i="41"/>
  <c r="X79" i="41"/>
  <c r="X83" i="41"/>
  <c r="X80" i="41"/>
  <c r="T86" i="37"/>
  <c r="T85" i="37"/>
  <c r="T88" i="37"/>
  <c r="T84" i="37"/>
  <c r="T87" i="37"/>
  <c r="T84" i="38"/>
  <c r="T85" i="38"/>
  <c r="T86" i="38"/>
  <c r="T87" i="38"/>
  <c r="T88" i="38"/>
  <c r="U87" i="44"/>
  <c r="U88" i="44"/>
  <c r="U84" i="44"/>
  <c r="U86" i="44"/>
  <c r="U85" i="44"/>
  <c r="X85" i="43"/>
  <c r="Z79" i="44"/>
  <c r="Z84" i="36"/>
  <c r="U87" i="41"/>
  <c r="U86" i="41"/>
  <c r="S83" i="35"/>
  <c r="S87" i="35"/>
  <c r="S86" i="35"/>
  <c r="S85" i="35"/>
  <c r="S84" i="35"/>
  <c r="S88" i="35"/>
  <c r="Q84" i="37"/>
  <c r="Q87" i="37"/>
  <c r="Q88" i="37"/>
  <c r="Q86" i="37"/>
  <c r="Q85" i="37"/>
  <c r="S83" i="38"/>
  <c r="S84" i="38"/>
  <c r="S86" i="38"/>
  <c r="S88" i="38"/>
  <c r="S85" i="38"/>
  <c r="S87" i="38"/>
  <c r="R83" i="41"/>
  <c r="R87" i="41"/>
  <c r="R88" i="41"/>
  <c r="R86" i="41"/>
  <c r="R84" i="41"/>
  <c r="R85" i="41"/>
  <c r="S84" i="42"/>
  <c r="S87" i="42"/>
  <c r="S88" i="42"/>
  <c r="S85" i="42"/>
  <c r="S86" i="42"/>
  <c r="R84" i="44"/>
  <c r="R88" i="44"/>
  <c r="R87" i="44"/>
  <c r="R86" i="44"/>
  <c r="R85" i="44"/>
  <c r="Z88" i="41"/>
  <c r="Z79" i="41"/>
  <c r="Z87" i="41"/>
  <c r="Z86" i="41"/>
  <c r="Z85" i="41"/>
  <c r="Z84" i="41"/>
  <c r="Z83" i="41"/>
  <c r="Z82" i="41"/>
  <c r="Z81" i="41"/>
  <c r="Z80" i="41"/>
  <c r="V84" i="38"/>
  <c r="V82" i="38"/>
  <c r="V79" i="38"/>
  <c r="V87" i="38"/>
  <c r="V83" i="38"/>
  <c r="V85" i="38"/>
  <c r="V88" i="38"/>
  <c r="V86" i="38"/>
  <c r="V81" i="38"/>
  <c r="V80" i="38"/>
  <c r="V84" i="43"/>
  <c r="V85" i="43"/>
  <c r="V83" i="43"/>
  <c r="V86" i="43"/>
  <c r="V88" i="43"/>
  <c r="V87" i="43"/>
  <c r="V82" i="43"/>
  <c r="V79" i="43"/>
  <c r="V81" i="43"/>
  <c r="V80" i="43"/>
  <c r="Y87" i="39"/>
  <c r="Y84" i="39"/>
  <c r="Y86" i="39"/>
  <c r="Y81" i="39"/>
  <c r="Y88" i="39"/>
  <c r="Y79" i="39"/>
  <c r="Y83" i="39"/>
  <c r="Y82" i="39"/>
  <c r="Y80" i="39"/>
  <c r="Y85" i="39"/>
  <c r="S88" i="39"/>
  <c r="S87" i="39"/>
  <c r="S85" i="39"/>
  <c r="S86" i="39"/>
  <c r="S84" i="39"/>
  <c r="Z88" i="35"/>
  <c r="Z82" i="35"/>
  <c r="Z81" i="35"/>
  <c r="Z84" i="35"/>
  <c r="Z80" i="35"/>
  <c r="Z83" i="35"/>
  <c r="Z87" i="35"/>
  <c r="Z79" i="35"/>
  <c r="Z86" i="35"/>
  <c r="Z85" i="35"/>
  <c r="T84" i="42"/>
  <c r="T88" i="42"/>
  <c r="T87" i="42"/>
  <c r="T85" i="42"/>
  <c r="T86" i="42"/>
  <c r="W85" i="38"/>
  <c r="W83" i="38"/>
  <c r="W81" i="38"/>
  <c r="W84" i="38"/>
  <c r="W79" i="38"/>
  <c r="W82" i="38"/>
  <c r="W88" i="38"/>
  <c r="W87" i="38"/>
  <c r="W80" i="38"/>
  <c r="W86" i="38"/>
  <c r="Z88" i="38"/>
  <c r="Z81" i="38"/>
  <c r="Z87" i="38"/>
  <c r="Z86" i="38"/>
  <c r="Z82" i="38"/>
  <c r="Z85" i="38"/>
  <c r="Z80" i="38"/>
  <c r="Z84" i="38"/>
  <c r="Z83" i="38"/>
  <c r="Z79" i="38"/>
  <c r="T84" i="44"/>
  <c r="T87" i="44"/>
  <c r="T85" i="44"/>
  <c r="T88" i="44"/>
  <c r="T86" i="44"/>
  <c r="S87" i="44"/>
  <c r="S86" i="44"/>
  <c r="S84" i="44"/>
  <c r="S88" i="44"/>
  <c r="S85" i="44"/>
  <c r="W85" i="40"/>
  <c r="W82" i="40"/>
  <c r="W80" i="40"/>
  <c r="W83" i="40"/>
  <c r="W79" i="40"/>
  <c r="W88" i="40"/>
  <c r="W86" i="40"/>
  <c r="W81" i="40"/>
  <c r="W84" i="40"/>
  <c r="W87" i="40"/>
  <c r="Y87" i="36"/>
  <c r="Y85" i="36"/>
  <c r="Y83" i="36"/>
  <c r="Y81" i="36"/>
  <c r="Y82" i="36"/>
  <c r="Y86" i="36"/>
  <c r="Y88" i="36"/>
  <c r="Y80" i="36"/>
  <c r="Y79" i="36"/>
  <c r="Y84" i="36"/>
  <c r="T84" i="36"/>
  <c r="T87" i="36"/>
  <c r="T85" i="36"/>
  <c r="T88" i="36"/>
  <c r="T86" i="36"/>
  <c r="T83" i="41"/>
  <c r="T87" i="41"/>
  <c r="T85" i="41"/>
  <c r="T88" i="41"/>
  <c r="T84" i="41"/>
  <c r="T86" i="41"/>
  <c r="X86" i="37"/>
  <c r="X84" i="37"/>
  <c r="X81" i="37"/>
  <c r="X88" i="37"/>
  <c r="X79" i="37"/>
  <c r="X85" i="37"/>
  <c r="X83" i="37"/>
  <c r="X82" i="37"/>
  <c r="X87" i="37"/>
  <c r="X80" i="37"/>
  <c r="U84" i="38"/>
  <c r="U88" i="38"/>
  <c r="U87" i="38"/>
  <c r="U86" i="38"/>
  <c r="U85" i="38"/>
  <c r="V81" i="39"/>
  <c r="V88" i="39"/>
  <c r="X88" i="35"/>
  <c r="X79" i="40"/>
  <c r="Z80" i="44"/>
  <c r="Z80" i="36"/>
  <c r="U88" i="41"/>
  <c r="W79" i="42"/>
  <c r="W82" i="42"/>
  <c r="Q83" i="35"/>
  <c r="Q87" i="35"/>
  <c r="Q88" i="35"/>
  <c r="Q84" i="35"/>
  <c r="Q85" i="35"/>
  <c r="Q86" i="35"/>
  <c r="S86" i="37"/>
  <c r="S87" i="37"/>
  <c r="S84" i="37"/>
  <c r="S88" i="37"/>
  <c r="S85" i="37"/>
  <c r="R87" i="39"/>
  <c r="R86" i="39"/>
  <c r="R88" i="39"/>
  <c r="R84" i="39"/>
  <c r="R85" i="39"/>
  <c r="Q83" i="41"/>
  <c r="Q88" i="41"/>
  <c r="Q87" i="41"/>
  <c r="Q86" i="41"/>
  <c r="Q85" i="41"/>
  <c r="Q84" i="41"/>
  <c r="R83" i="43"/>
  <c r="R88" i="43"/>
  <c r="R87" i="43"/>
  <c r="R85" i="43"/>
  <c r="R86" i="43"/>
  <c r="R84" i="43"/>
  <c r="Y87" i="43"/>
  <c r="Y79" i="43"/>
  <c r="Y86" i="43"/>
  <c r="Y82" i="43"/>
  <c r="Y81" i="43"/>
  <c r="Y88" i="43"/>
  <c r="Y80" i="43"/>
  <c r="Y85" i="43"/>
  <c r="Y83" i="43"/>
  <c r="Y84" i="43"/>
  <c r="X86" i="36"/>
  <c r="X81" i="36"/>
  <c r="X88" i="36"/>
  <c r="X85" i="36"/>
  <c r="X83" i="36"/>
  <c r="X84" i="36"/>
  <c r="X79" i="36"/>
  <c r="X80" i="36"/>
  <c r="X87" i="36"/>
  <c r="X82" i="36"/>
  <c r="Z88" i="43"/>
  <c r="Z86" i="43"/>
  <c r="Z84" i="43"/>
  <c r="Z82" i="43"/>
  <c r="Z87" i="43"/>
  <c r="Z80" i="43"/>
  <c r="Z83" i="43"/>
  <c r="Z85" i="43"/>
  <c r="Z79" i="43"/>
  <c r="Z81" i="43"/>
  <c r="U86" i="43"/>
  <c r="U88" i="43"/>
  <c r="U85" i="43"/>
  <c r="U87" i="43"/>
  <c r="U84" i="43"/>
  <c r="X86" i="39"/>
  <c r="X87" i="39"/>
  <c r="X79" i="39"/>
  <c r="X88" i="39"/>
  <c r="X82" i="39"/>
  <c r="X80" i="39"/>
  <c r="X85" i="39"/>
  <c r="X83" i="39"/>
  <c r="X84" i="39"/>
  <c r="X81" i="39"/>
  <c r="W85" i="35"/>
  <c r="W82" i="35"/>
  <c r="W88" i="35"/>
  <c r="W87" i="35"/>
  <c r="W84" i="35"/>
  <c r="W81" i="35"/>
  <c r="W80" i="35"/>
  <c r="W79" i="35"/>
  <c r="W86" i="35"/>
  <c r="W83" i="35"/>
  <c r="U86" i="35"/>
  <c r="U84" i="35"/>
  <c r="U88" i="35"/>
  <c r="U87" i="35"/>
  <c r="U85" i="35"/>
  <c r="V84" i="42"/>
  <c r="V82" i="42"/>
  <c r="V80" i="42"/>
  <c r="V86" i="42"/>
  <c r="V85" i="42"/>
  <c r="V81" i="42"/>
  <c r="V87" i="42"/>
  <c r="V83" i="42"/>
  <c r="V79" i="42"/>
  <c r="V88" i="42"/>
  <c r="Z88" i="37"/>
  <c r="Z82" i="37"/>
  <c r="Z79" i="37"/>
  <c r="Z84" i="37"/>
  <c r="Z83" i="37"/>
  <c r="Z85" i="37"/>
  <c r="Z80" i="37"/>
  <c r="Z81" i="37"/>
  <c r="Z87" i="37"/>
  <c r="Z86" i="37"/>
  <c r="X86" i="38"/>
  <c r="X80" i="38"/>
  <c r="X85" i="38"/>
  <c r="X83" i="38"/>
  <c r="X84" i="38"/>
  <c r="X88" i="38"/>
  <c r="X81" i="38"/>
  <c r="X87" i="38"/>
  <c r="X79" i="38"/>
  <c r="X82" i="38"/>
  <c r="Y87" i="44"/>
  <c r="Y86" i="44"/>
  <c r="Y83" i="44"/>
  <c r="Y80" i="44"/>
  <c r="Y85" i="44"/>
  <c r="Y79" i="44"/>
  <c r="Y81" i="44"/>
  <c r="Y82" i="44"/>
  <c r="Y84" i="44"/>
  <c r="Y88" i="44"/>
  <c r="Z88" i="40"/>
  <c r="Z83" i="40"/>
  <c r="Z86" i="40"/>
  <c r="Z87" i="40"/>
  <c r="Z81" i="40"/>
  <c r="Z82" i="40"/>
  <c r="Z80" i="40"/>
  <c r="Z85" i="40"/>
  <c r="Z79" i="40"/>
  <c r="Z84" i="40"/>
  <c r="U88" i="40"/>
  <c r="U86" i="40"/>
  <c r="U87" i="40"/>
  <c r="U84" i="40"/>
  <c r="U85" i="40"/>
  <c r="U85" i="36"/>
  <c r="U86" i="36"/>
  <c r="U87" i="36"/>
  <c r="U84" i="36"/>
  <c r="U88" i="36"/>
  <c r="S85" i="36"/>
  <c r="S84" i="36"/>
  <c r="S88" i="36"/>
  <c r="S86" i="36"/>
  <c r="S87" i="36"/>
  <c r="S83" i="41"/>
  <c r="S84" i="41"/>
  <c r="S86" i="41"/>
  <c r="S88" i="41"/>
  <c r="S87" i="41"/>
  <c r="S85" i="41"/>
  <c r="V84" i="37"/>
  <c r="V82" i="37"/>
  <c r="V88" i="37"/>
  <c r="V79" i="37"/>
  <c r="V83" i="37"/>
  <c r="V81" i="37"/>
  <c r="V85" i="37"/>
  <c r="V86" i="37"/>
  <c r="V87" i="37"/>
  <c r="V80" i="37"/>
  <c r="T87" i="35"/>
  <c r="T84" i="35"/>
  <c r="T85" i="35"/>
  <c r="T86" i="35"/>
  <c r="T88" i="35"/>
  <c r="V87" i="39"/>
  <c r="X84" i="43"/>
  <c r="X81" i="35"/>
  <c r="X82" i="40"/>
  <c r="Z82" i="44"/>
  <c r="Z84" i="44"/>
  <c r="Z82" i="36"/>
  <c r="W84" i="42"/>
  <c r="W80" i="42"/>
  <c r="Q83" i="36"/>
  <c r="Q88" i="36"/>
  <c r="Q84" i="36"/>
  <c r="Q85" i="36"/>
  <c r="Q86" i="36"/>
  <c r="Q87" i="36"/>
  <c r="Q84" i="38"/>
  <c r="Q85" i="38"/>
  <c r="Q86" i="38"/>
  <c r="Q88" i="38"/>
  <c r="Q87" i="38"/>
  <c r="S83" i="40"/>
  <c r="S87" i="40"/>
  <c r="S88" i="40"/>
  <c r="S85" i="40"/>
  <c r="S84" i="40"/>
  <c r="S86" i="40"/>
  <c r="Q83" i="39"/>
  <c r="Q88" i="39"/>
  <c r="Q87" i="39"/>
  <c r="Q84" i="39"/>
  <c r="Q85" i="39"/>
  <c r="Q86" i="39"/>
  <c r="Q83" i="43"/>
  <c r="Q84" i="43"/>
  <c r="Q87" i="43"/>
  <c r="Q86" i="43"/>
  <c r="Q88" i="43"/>
  <c r="Q85" i="43"/>
  <c r="U86" i="39"/>
  <c r="U84" i="39"/>
  <c r="U87" i="39"/>
  <c r="U88" i="39"/>
  <c r="U85" i="39"/>
  <c r="Y87" i="42"/>
  <c r="Y88" i="42"/>
  <c r="Y83" i="42"/>
  <c r="Y84" i="42"/>
  <c r="Y79" i="42"/>
  <c r="Y82" i="42"/>
  <c r="Y85" i="42"/>
  <c r="Y86" i="42"/>
  <c r="Y80" i="42"/>
  <c r="Y81" i="42"/>
  <c r="T83" i="43"/>
  <c r="T87" i="43"/>
  <c r="T84" i="43"/>
  <c r="T88" i="43"/>
  <c r="T86" i="43"/>
  <c r="T85" i="43"/>
  <c r="S86" i="43"/>
  <c r="S87" i="43"/>
  <c r="S84" i="43"/>
  <c r="S88" i="43"/>
  <c r="S85" i="43"/>
  <c r="W85" i="39"/>
  <c r="W82" i="39"/>
  <c r="W79" i="39"/>
  <c r="W84" i="39"/>
  <c r="W88" i="39"/>
  <c r="W87" i="39"/>
  <c r="W80" i="39"/>
  <c r="W86" i="39"/>
  <c r="W83" i="39"/>
  <c r="W81" i="39"/>
  <c r="V84" i="35"/>
  <c r="V87" i="35"/>
  <c r="V82" i="35"/>
  <c r="V88" i="35"/>
  <c r="V80" i="35"/>
  <c r="V79" i="35"/>
  <c r="V81" i="35"/>
  <c r="V83" i="35"/>
  <c r="V86" i="35"/>
  <c r="V85" i="35"/>
  <c r="R86" i="35"/>
  <c r="R88" i="35"/>
  <c r="R85" i="35"/>
  <c r="R84" i="35"/>
  <c r="R87" i="35"/>
  <c r="X86" i="42"/>
  <c r="X81" i="42"/>
  <c r="X85" i="42"/>
  <c r="X82" i="42"/>
  <c r="X80" i="42"/>
  <c r="X88" i="42"/>
  <c r="X87" i="42"/>
  <c r="X84" i="42"/>
  <c r="X79" i="42"/>
  <c r="X83" i="42"/>
  <c r="Y87" i="37"/>
  <c r="Y86" i="37"/>
  <c r="Y85" i="37"/>
  <c r="Y81" i="37"/>
  <c r="Y83" i="37"/>
  <c r="Y80" i="37"/>
  <c r="Y88" i="37"/>
  <c r="Y84" i="37"/>
  <c r="Y82" i="37"/>
  <c r="Y79" i="37"/>
  <c r="U85" i="42"/>
  <c r="U86" i="42"/>
  <c r="U87" i="42"/>
  <c r="U84" i="42"/>
  <c r="U88" i="42"/>
  <c r="X86" i="44"/>
  <c r="X80" i="44"/>
  <c r="X87" i="44"/>
  <c r="X84" i="44"/>
  <c r="X82" i="44"/>
  <c r="X79" i="44"/>
  <c r="X81" i="44"/>
  <c r="X83" i="44"/>
  <c r="X85" i="44"/>
  <c r="X88" i="44"/>
  <c r="V84" i="40"/>
  <c r="V88" i="40"/>
  <c r="V82" i="40"/>
  <c r="V80" i="40"/>
  <c r="V81" i="40"/>
  <c r="V85" i="40"/>
  <c r="V86" i="40"/>
  <c r="V83" i="40"/>
  <c r="V79" i="40"/>
  <c r="V87" i="40"/>
  <c r="Y87" i="40"/>
  <c r="Y88" i="40"/>
  <c r="Y80" i="40"/>
  <c r="Y79" i="40"/>
  <c r="Y85" i="40"/>
  <c r="Y84" i="40"/>
  <c r="Y81" i="40"/>
  <c r="Y83" i="40"/>
  <c r="Y82" i="40"/>
  <c r="Y86" i="40"/>
  <c r="W85" i="36"/>
  <c r="W79" i="36"/>
  <c r="W87" i="36"/>
  <c r="W81" i="36"/>
  <c r="W86" i="36"/>
  <c r="W80" i="36"/>
  <c r="W84" i="36"/>
  <c r="W83" i="36"/>
  <c r="W82" i="36"/>
  <c r="W88" i="36"/>
  <c r="V84" i="41"/>
  <c r="V83" i="41"/>
  <c r="V87" i="41"/>
  <c r="V81" i="41"/>
  <c r="V79" i="41"/>
  <c r="V86" i="41"/>
  <c r="V85" i="41"/>
  <c r="V80" i="41"/>
  <c r="V82" i="41"/>
  <c r="V88" i="41"/>
  <c r="W85" i="37"/>
  <c r="W81" i="37"/>
  <c r="W86" i="37"/>
  <c r="W79" i="37"/>
  <c r="W87" i="37"/>
  <c r="W83" i="37"/>
  <c r="W82" i="37"/>
  <c r="W80" i="37"/>
  <c r="W88" i="37"/>
  <c r="W84" i="37"/>
  <c r="R86" i="37"/>
  <c r="R88" i="37"/>
  <c r="R85" i="37"/>
  <c r="R87" i="37"/>
  <c r="R84" i="37"/>
  <c r="W85" i="41"/>
  <c r="W86" i="41"/>
  <c r="W88" i="41"/>
  <c r="W87" i="41"/>
  <c r="W82" i="41"/>
  <c r="W81" i="41"/>
  <c r="W80" i="41"/>
  <c r="W79" i="41"/>
  <c r="W83" i="41"/>
  <c r="W84" i="41"/>
  <c r="V82" i="39"/>
  <c r="V79" i="39"/>
  <c r="V83" i="39"/>
  <c r="X87" i="43"/>
  <c r="X81" i="43"/>
  <c r="X83" i="35"/>
  <c r="X87" i="35"/>
  <c r="X83" i="40"/>
  <c r="X85" i="40"/>
  <c r="X80" i="40"/>
  <c r="Z83" i="44"/>
  <c r="Z85" i="44"/>
  <c r="Z86" i="36"/>
  <c r="Z81" i="36"/>
  <c r="U85" i="41"/>
  <c r="W81" i="42"/>
  <c r="W88" i="42"/>
  <c r="R83" i="42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U83" i="43"/>
  <c r="U80" i="43"/>
  <c r="U81" i="43"/>
  <c r="U79" i="43"/>
  <c r="U82" i="43"/>
  <c r="U83" i="35"/>
  <c r="U80" i="35"/>
  <c r="U81" i="35"/>
  <c r="U82" i="35"/>
  <c r="U79" i="35"/>
  <c r="U83" i="40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L117" i="44"/>
  <c r="L106" i="44" s="1"/>
  <c r="J119" i="43"/>
  <c r="J108" i="43" s="1"/>
  <c r="J114" i="43"/>
  <c r="J103" i="43" s="1"/>
  <c r="R80" i="43"/>
  <c r="R79" i="43"/>
  <c r="R81" i="43"/>
  <c r="R82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G115" i="41"/>
  <c r="G104" i="41" s="1"/>
  <c r="S81" i="41"/>
  <c r="S79" i="41"/>
  <c r="S80" i="41"/>
  <c r="S82" i="41"/>
  <c r="Q79" i="41"/>
  <c r="Q81" i="41"/>
  <c r="Q82" i="41"/>
  <c r="Q80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S81" i="40"/>
  <c r="S80" i="40"/>
  <c r="S79" i="40"/>
  <c r="S82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H115" i="39"/>
  <c r="H104" i="39" s="1"/>
  <c r="S81" i="39"/>
  <c r="S80" i="39"/>
  <c r="S82" i="39"/>
  <c r="S79" i="39"/>
  <c r="R80" i="39"/>
  <c r="R79" i="39"/>
  <c r="R81" i="39"/>
  <c r="R82" i="39"/>
  <c r="H113" i="39"/>
  <c r="H102" i="39" s="1"/>
  <c r="Q79" i="39"/>
  <c r="Q81" i="39"/>
  <c r="Q82" i="39"/>
  <c r="Q80" i="39"/>
  <c r="Q79" i="38"/>
  <c r="Q80" i="38"/>
  <c r="Q82" i="38"/>
  <c r="Q81" i="38"/>
  <c r="R80" i="38"/>
  <c r="R81" i="38"/>
  <c r="R79" i="38"/>
  <c r="R82" i="38"/>
  <c r="T82" i="38"/>
  <c r="T81" i="38"/>
  <c r="T79" i="38"/>
  <c r="T80" i="38"/>
  <c r="S81" i="38"/>
  <c r="S79" i="38"/>
  <c r="S82" i="38"/>
  <c r="S80" i="38"/>
  <c r="S81" i="37"/>
  <c r="S80" i="37"/>
  <c r="S82" i="37"/>
  <c r="S79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L114" i="36"/>
  <c r="L103" i="36" s="1"/>
  <c r="R80" i="36"/>
  <c r="R79" i="36"/>
  <c r="R81" i="36"/>
  <c r="R82" i="36"/>
  <c r="L118" i="36"/>
  <c r="L107" i="36" s="1"/>
  <c r="Q79" i="36"/>
  <c r="Q81" i="36"/>
  <c r="Q82" i="36"/>
  <c r="Q80" i="36"/>
  <c r="T82" i="36"/>
  <c r="T81" i="36"/>
  <c r="T79" i="36"/>
  <c r="T80" i="36"/>
  <c r="L120" i="36"/>
  <c r="L109" i="36" s="1"/>
  <c r="S81" i="36"/>
  <c r="S80" i="36"/>
  <c r="S82" i="36"/>
  <c r="S79" i="36"/>
  <c r="R80" i="35"/>
  <c r="R79" i="35"/>
  <c r="R82" i="35"/>
  <c r="R81" i="35"/>
  <c r="S81" i="35"/>
  <c r="S79" i="35"/>
  <c r="S82" i="35"/>
  <c r="S80" i="35"/>
  <c r="Q79" i="35"/>
  <c r="Q80" i="35"/>
  <c r="Q82" i="35"/>
  <c r="Q81" i="35"/>
  <c r="J119" i="35"/>
  <c r="J108" i="35" s="1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L125" i="36" l="1"/>
  <c r="L131" i="36"/>
  <c r="J128" i="43"/>
  <c r="L124" i="44"/>
  <c r="H124" i="39"/>
  <c r="J128" i="40"/>
  <c r="L128" i="44"/>
  <c r="P87" i="38"/>
  <c r="O99" i="38" s="1"/>
  <c r="P84" i="38"/>
  <c r="O96" i="38" s="1"/>
  <c r="J130" i="35"/>
  <c r="I128" i="42"/>
  <c r="P83" i="41"/>
  <c r="O95" i="41" s="1"/>
  <c r="L129" i="44"/>
  <c r="L130" i="44"/>
  <c r="H126" i="39"/>
  <c r="P88" i="38"/>
  <c r="O100" i="38" s="1"/>
  <c r="J130" i="40"/>
  <c r="P86" i="38"/>
  <c r="O98" i="38" s="1"/>
  <c r="L129" i="36"/>
  <c r="I126" i="42"/>
  <c r="J130" i="43"/>
  <c r="P83" i="40"/>
  <c r="O95" i="40" s="1"/>
  <c r="P85" i="38"/>
  <c r="O97" i="38" s="1"/>
  <c r="J125" i="40"/>
  <c r="I127" i="42"/>
  <c r="J125" i="43"/>
  <c r="P86" i="43"/>
  <c r="O98" i="43" s="1"/>
  <c r="P86" i="39"/>
  <c r="O98" i="39" s="1"/>
  <c r="P88" i="39"/>
  <c r="O100" i="39" s="1"/>
  <c r="P84" i="36"/>
  <c r="O96" i="36" s="1"/>
  <c r="P85" i="41"/>
  <c r="O97" i="41" s="1"/>
  <c r="P85" i="35"/>
  <c r="O97" i="35" s="1"/>
  <c r="P86" i="37"/>
  <c r="O98" i="37" s="1"/>
  <c r="P87" i="42"/>
  <c r="O99" i="42" s="1"/>
  <c r="P85" i="44"/>
  <c r="O97" i="44" s="1"/>
  <c r="P84" i="40"/>
  <c r="O96" i="40" s="1"/>
  <c r="P87" i="43"/>
  <c r="O99" i="43" s="1"/>
  <c r="P85" i="39"/>
  <c r="O97" i="39" s="1"/>
  <c r="P87" i="36"/>
  <c r="O99" i="36" s="1"/>
  <c r="P88" i="36"/>
  <c r="O100" i="36" s="1"/>
  <c r="P86" i="41"/>
  <c r="O98" i="41" s="1"/>
  <c r="P84" i="35"/>
  <c r="O96" i="35" s="1"/>
  <c r="P88" i="37"/>
  <c r="O100" i="37" s="1"/>
  <c r="P86" i="42"/>
  <c r="O98" i="42" s="1"/>
  <c r="P86" i="44"/>
  <c r="O98" i="44" s="1"/>
  <c r="P87" i="40"/>
  <c r="O99" i="40" s="1"/>
  <c r="P85" i="43"/>
  <c r="O97" i="43" s="1"/>
  <c r="P84" i="43"/>
  <c r="O96" i="43" s="1"/>
  <c r="P84" i="39"/>
  <c r="O96" i="39" s="1"/>
  <c r="P86" i="36"/>
  <c r="O98" i="36" s="1"/>
  <c r="P87" i="41"/>
  <c r="O99" i="41" s="1"/>
  <c r="P88" i="35"/>
  <c r="O100" i="35" s="1"/>
  <c r="P87" i="37"/>
  <c r="O99" i="37" s="1"/>
  <c r="P84" i="42"/>
  <c r="O96" i="42" s="1"/>
  <c r="P84" i="44"/>
  <c r="O96" i="44" s="1"/>
  <c r="P86" i="40"/>
  <c r="O98" i="40" s="1"/>
  <c r="P88" i="40"/>
  <c r="O100" i="40" s="1"/>
  <c r="P88" i="43"/>
  <c r="O100" i="43" s="1"/>
  <c r="P87" i="39"/>
  <c r="O99" i="39" s="1"/>
  <c r="P85" i="36"/>
  <c r="O97" i="36" s="1"/>
  <c r="P84" i="41"/>
  <c r="O96" i="41" s="1"/>
  <c r="P88" i="41"/>
  <c r="O100" i="41" s="1"/>
  <c r="P86" i="35"/>
  <c r="O98" i="35" s="1"/>
  <c r="P87" i="35"/>
  <c r="O99" i="35" s="1"/>
  <c r="P85" i="37"/>
  <c r="O97" i="37" s="1"/>
  <c r="P84" i="37"/>
  <c r="O96" i="37" s="1"/>
  <c r="P85" i="42"/>
  <c r="O97" i="42" s="1"/>
  <c r="P88" i="42"/>
  <c r="O100" i="42" s="1"/>
  <c r="P87" i="44"/>
  <c r="O99" i="44" s="1"/>
  <c r="P88" i="44"/>
  <c r="O100" i="44" s="1"/>
  <c r="P85" i="40"/>
  <c r="O97" i="40" s="1"/>
  <c r="P83" i="38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N97" i="28"/>
  <c r="N98" i="29"/>
  <c r="N97" i="29"/>
  <c r="N99" i="29"/>
  <c r="N100" i="29"/>
  <c r="N100" i="30"/>
  <c r="N99" i="30"/>
  <c r="N98" i="30"/>
  <c r="N97" i="30"/>
  <c r="N97" i="34"/>
  <c r="N100" i="34"/>
  <c r="N99" i="34"/>
  <c r="N98" i="34"/>
  <c r="N100" i="27"/>
  <c r="N98" i="27"/>
  <c r="N99" i="27"/>
  <c r="N97" i="27"/>
  <c r="N97" i="31"/>
  <c r="N98" i="31"/>
  <c r="N100" i="31"/>
  <c r="N99" i="31"/>
  <c r="N98" i="33"/>
  <c r="N97" i="33"/>
  <c r="N100" i="33"/>
  <c r="N99" i="33"/>
  <c r="N98" i="32"/>
  <c r="N100" i="32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Q84" i="32" s="1"/>
  <c r="N93" i="34"/>
  <c r="N92" i="34"/>
  <c r="N94" i="34"/>
  <c r="N93" i="33"/>
  <c r="N92" i="33"/>
  <c r="N91" i="33"/>
  <c r="N93" i="32"/>
  <c r="N94" i="32"/>
  <c r="N93" i="30"/>
  <c r="N91" i="30"/>
  <c r="N94" i="31"/>
  <c r="N92" i="31"/>
  <c r="N94" i="30"/>
  <c r="N93" i="31"/>
  <c r="N92" i="29"/>
  <c r="N91" i="29"/>
  <c r="N94" i="29"/>
  <c r="N92" i="28"/>
  <c r="N91" i="28"/>
  <c r="N93" i="28"/>
  <c r="N93" i="27"/>
  <c r="N91" i="27"/>
  <c r="N92" i="27"/>
  <c r="Q84" i="28" l="1"/>
  <c r="Q88" i="28"/>
  <c r="Q87" i="28"/>
  <c r="Q85" i="28"/>
  <c r="Q86" i="28"/>
  <c r="R85" i="29"/>
  <c r="R88" i="29"/>
  <c r="R87" i="29"/>
  <c r="R86" i="29"/>
  <c r="R84" i="29"/>
  <c r="S84" i="32"/>
  <c r="S86" i="32"/>
  <c r="S85" i="32"/>
  <c r="S87" i="32"/>
  <c r="S88" i="32"/>
  <c r="U84" i="32"/>
  <c r="U85" i="32"/>
  <c r="U86" i="32"/>
  <c r="U88" i="32"/>
  <c r="U87" i="32"/>
  <c r="U85" i="27"/>
  <c r="U84" i="27"/>
  <c r="U87" i="27"/>
  <c r="U88" i="27"/>
  <c r="U86" i="27"/>
  <c r="Q83" i="27"/>
  <c r="Q86" i="27"/>
  <c r="Q87" i="27"/>
  <c r="Q84" i="27"/>
  <c r="Q85" i="27"/>
  <c r="Q88" i="27"/>
  <c r="R85" i="28"/>
  <c r="R84" i="28"/>
  <c r="R86" i="28"/>
  <c r="R88" i="28"/>
  <c r="R87" i="28"/>
  <c r="S83" i="31"/>
  <c r="S86" i="31"/>
  <c r="S84" i="31"/>
  <c r="S87" i="31"/>
  <c r="S88" i="31"/>
  <c r="S85" i="31"/>
  <c r="Q83" i="30"/>
  <c r="Q88" i="30"/>
  <c r="Q86" i="30"/>
  <c r="Q84" i="30"/>
  <c r="Q87" i="30"/>
  <c r="Q85" i="30"/>
  <c r="Q84" i="33"/>
  <c r="Q88" i="33"/>
  <c r="Q86" i="33"/>
  <c r="Q87" i="33"/>
  <c r="Q85" i="33"/>
  <c r="R83" i="34"/>
  <c r="R87" i="34"/>
  <c r="R84" i="34"/>
  <c r="R88" i="34"/>
  <c r="R85" i="34"/>
  <c r="R86" i="34"/>
  <c r="R84" i="32"/>
  <c r="R86" i="32"/>
  <c r="R85" i="32"/>
  <c r="R88" i="32"/>
  <c r="R87" i="32"/>
  <c r="U88" i="34"/>
  <c r="U84" i="34"/>
  <c r="U85" i="34"/>
  <c r="U86" i="34"/>
  <c r="U87" i="34"/>
  <c r="H114" i="27"/>
  <c r="H103" i="27" s="1"/>
  <c r="H117" i="27"/>
  <c r="H106" i="27" s="1"/>
  <c r="H113" i="27"/>
  <c r="H102" i="27" s="1"/>
  <c r="H116" i="27"/>
  <c r="H105" i="27" s="1"/>
  <c r="H115" i="27"/>
  <c r="H104" i="27" s="1"/>
  <c r="V84" i="27"/>
  <c r="V88" i="27"/>
  <c r="V86" i="27"/>
  <c r="V85" i="27"/>
  <c r="V81" i="27"/>
  <c r="V80" i="27"/>
  <c r="V83" i="27"/>
  <c r="V87" i="27"/>
  <c r="V82" i="27"/>
  <c r="V79" i="27"/>
  <c r="T85" i="33"/>
  <c r="T84" i="33"/>
  <c r="T88" i="33"/>
  <c r="T86" i="33"/>
  <c r="T87" i="33"/>
  <c r="U87" i="31"/>
  <c r="U86" i="31"/>
  <c r="U88" i="31"/>
  <c r="U85" i="31"/>
  <c r="U84" i="31"/>
  <c r="U86" i="30"/>
  <c r="U84" i="30"/>
  <c r="U88" i="30"/>
  <c r="U85" i="30"/>
  <c r="U87" i="30"/>
  <c r="Z88" i="32"/>
  <c r="Z81" i="32"/>
  <c r="Z82" i="32"/>
  <c r="Z83" i="32"/>
  <c r="Z84" i="32"/>
  <c r="Z85" i="32"/>
  <c r="Z80" i="32"/>
  <c r="Z79" i="32"/>
  <c r="Z87" i="32"/>
  <c r="Z86" i="32"/>
  <c r="W85" i="33"/>
  <c r="W83" i="33"/>
  <c r="W82" i="33"/>
  <c r="W86" i="33"/>
  <c r="W87" i="33"/>
  <c r="W80" i="33"/>
  <c r="W88" i="33"/>
  <c r="W84" i="33"/>
  <c r="W79" i="33"/>
  <c r="W81" i="33"/>
  <c r="X86" i="31"/>
  <c r="X79" i="31"/>
  <c r="X84" i="31"/>
  <c r="X81" i="31"/>
  <c r="X88" i="31"/>
  <c r="X82" i="31"/>
  <c r="X80" i="31"/>
  <c r="X87" i="31"/>
  <c r="X83" i="31"/>
  <c r="X85" i="31"/>
  <c r="J119" i="27"/>
  <c r="J108" i="27" s="1"/>
  <c r="X86" i="27"/>
  <c r="J116" i="27"/>
  <c r="J105" i="27" s="1"/>
  <c r="J113" i="27"/>
  <c r="J102" i="27" s="1"/>
  <c r="J118" i="27"/>
  <c r="J107" i="27" s="1"/>
  <c r="J115" i="27"/>
  <c r="J104" i="27" s="1"/>
  <c r="J114" i="27"/>
  <c r="J103" i="27" s="1"/>
  <c r="J117" i="27"/>
  <c r="J106" i="27" s="1"/>
  <c r="X79" i="27"/>
  <c r="X83" i="27"/>
  <c r="X82" i="27"/>
  <c r="X80" i="27"/>
  <c r="X87" i="27"/>
  <c r="X84" i="27"/>
  <c r="X85" i="27"/>
  <c r="X81" i="27"/>
  <c r="X88" i="27"/>
  <c r="Z88" i="34"/>
  <c r="Z87" i="34"/>
  <c r="Z81" i="34"/>
  <c r="Z82" i="34"/>
  <c r="Z83" i="34"/>
  <c r="Z85" i="34"/>
  <c r="Z80" i="34"/>
  <c r="Z79" i="34"/>
  <c r="Z84" i="34"/>
  <c r="Z86" i="34"/>
  <c r="Y87" i="30"/>
  <c r="Y79" i="30"/>
  <c r="Y86" i="30"/>
  <c r="Y84" i="30"/>
  <c r="Y80" i="30"/>
  <c r="Y85" i="30"/>
  <c r="Y82" i="30"/>
  <c r="Y83" i="30"/>
  <c r="Y81" i="30"/>
  <c r="Y88" i="30"/>
  <c r="W85" i="29"/>
  <c r="W86" i="29"/>
  <c r="W83" i="29"/>
  <c r="W82" i="29"/>
  <c r="W87" i="29"/>
  <c r="W80" i="29"/>
  <c r="W88" i="29"/>
  <c r="W84" i="29"/>
  <c r="W79" i="29"/>
  <c r="W81" i="29"/>
  <c r="X86" i="28"/>
  <c r="X79" i="28"/>
  <c r="X82" i="28"/>
  <c r="X88" i="28"/>
  <c r="X81" i="28"/>
  <c r="X85" i="28"/>
  <c r="X80" i="28"/>
  <c r="X84" i="28"/>
  <c r="X83" i="28"/>
  <c r="X87" i="28"/>
  <c r="S87" i="27"/>
  <c r="S88" i="27"/>
  <c r="S85" i="27"/>
  <c r="S86" i="27"/>
  <c r="S84" i="27"/>
  <c r="S83" i="30"/>
  <c r="S84" i="30"/>
  <c r="S87" i="30"/>
  <c r="S88" i="30"/>
  <c r="S85" i="30"/>
  <c r="S86" i="30"/>
  <c r="S86" i="34"/>
  <c r="S85" i="34"/>
  <c r="S87" i="34"/>
  <c r="S88" i="34"/>
  <c r="S84" i="34"/>
  <c r="V84" i="34"/>
  <c r="V85" i="34"/>
  <c r="V88" i="34"/>
  <c r="V80" i="34"/>
  <c r="V81" i="34"/>
  <c r="V82" i="34"/>
  <c r="V79" i="34"/>
  <c r="V86" i="34"/>
  <c r="V83" i="34"/>
  <c r="V87" i="34"/>
  <c r="U88" i="29"/>
  <c r="U85" i="29"/>
  <c r="U86" i="29"/>
  <c r="U87" i="29"/>
  <c r="U84" i="29"/>
  <c r="V84" i="31"/>
  <c r="V85" i="31"/>
  <c r="V87" i="31"/>
  <c r="V88" i="31"/>
  <c r="V86" i="31"/>
  <c r="V83" i="31"/>
  <c r="V80" i="31"/>
  <c r="V81" i="31"/>
  <c r="V82" i="31"/>
  <c r="V79" i="31"/>
  <c r="R84" i="30"/>
  <c r="R86" i="30"/>
  <c r="R85" i="30"/>
  <c r="R88" i="30"/>
  <c r="R87" i="30"/>
  <c r="X86" i="32"/>
  <c r="X81" i="32"/>
  <c r="X83" i="32"/>
  <c r="X84" i="32"/>
  <c r="X79" i="32"/>
  <c r="X88" i="32"/>
  <c r="X80" i="32"/>
  <c r="X87" i="32"/>
  <c r="X85" i="32"/>
  <c r="X82" i="32"/>
  <c r="X86" i="33"/>
  <c r="X81" i="33"/>
  <c r="X83" i="33"/>
  <c r="X84" i="33"/>
  <c r="X79" i="33"/>
  <c r="X88" i="33"/>
  <c r="X82" i="33"/>
  <c r="X80" i="33"/>
  <c r="X87" i="33"/>
  <c r="X85" i="33"/>
  <c r="W85" i="31"/>
  <c r="W80" i="31"/>
  <c r="W83" i="31"/>
  <c r="W88" i="31"/>
  <c r="W86" i="31"/>
  <c r="W87" i="31"/>
  <c r="W81" i="31"/>
  <c r="W84" i="31"/>
  <c r="W82" i="31"/>
  <c r="W79" i="31"/>
  <c r="L116" i="27"/>
  <c r="L105" i="27" s="1"/>
  <c r="L115" i="27"/>
  <c r="L104" i="27" s="1"/>
  <c r="L114" i="27"/>
  <c r="L103" i="27" s="1"/>
  <c r="L117" i="27"/>
  <c r="L106" i="27" s="1"/>
  <c r="L113" i="27"/>
  <c r="L102" i="27" s="1"/>
  <c r="L120" i="27"/>
  <c r="L109" i="27" s="1"/>
  <c r="L121" i="27"/>
  <c r="L110" i="27" s="1"/>
  <c r="L119" i="27"/>
  <c r="L108" i="27" s="1"/>
  <c r="L118" i="27"/>
  <c r="L107" i="27" s="1"/>
  <c r="Z88" i="27"/>
  <c r="Z79" i="27"/>
  <c r="Z83" i="27"/>
  <c r="Z87" i="27"/>
  <c r="Z85" i="27"/>
  <c r="Z84" i="27"/>
  <c r="Z82" i="27"/>
  <c r="Z86" i="27"/>
  <c r="Z81" i="27"/>
  <c r="Z80" i="27"/>
  <c r="W85" i="34"/>
  <c r="W86" i="34"/>
  <c r="W84" i="34"/>
  <c r="W80" i="34"/>
  <c r="W88" i="34"/>
  <c r="W79" i="34"/>
  <c r="W81" i="34"/>
  <c r="W82" i="34"/>
  <c r="W83" i="34"/>
  <c r="W87" i="34"/>
  <c r="Z88" i="30"/>
  <c r="Z80" i="30"/>
  <c r="Z84" i="30"/>
  <c r="Z83" i="30"/>
  <c r="Z81" i="30"/>
  <c r="Z85" i="30"/>
  <c r="Z87" i="30"/>
  <c r="Z82" i="30"/>
  <c r="Z79" i="30"/>
  <c r="Z86" i="30"/>
  <c r="X86" i="29"/>
  <c r="X81" i="29"/>
  <c r="X83" i="29"/>
  <c r="X84" i="29"/>
  <c r="X80" i="29"/>
  <c r="X88" i="29"/>
  <c r="X82" i="29"/>
  <c r="X79" i="29"/>
  <c r="X85" i="29"/>
  <c r="X87" i="29"/>
  <c r="Y87" i="28"/>
  <c r="Y83" i="28"/>
  <c r="Y81" i="28"/>
  <c r="Y88" i="28"/>
  <c r="Y79" i="28"/>
  <c r="Y84" i="28"/>
  <c r="Y82" i="28"/>
  <c r="Y85" i="28"/>
  <c r="Y86" i="28"/>
  <c r="Y80" i="28"/>
  <c r="Q86" i="32"/>
  <c r="T83" i="29"/>
  <c r="T85" i="29"/>
  <c r="T88" i="29"/>
  <c r="T84" i="29"/>
  <c r="T86" i="29"/>
  <c r="T87" i="29"/>
  <c r="T83" i="30"/>
  <c r="T84" i="30"/>
  <c r="T86" i="30"/>
  <c r="T87" i="30"/>
  <c r="T85" i="30"/>
  <c r="T88" i="30"/>
  <c r="R86" i="33"/>
  <c r="R85" i="33"/>
  <c r="R88" i="33"/>
  <c r="R87" i="33"/>
  <c r="R84" i="33"/>
  <c r="V84" i="28"/>
  <c r="V83" i="28"/>
  <c r="V88" i="28"/>
  <c r="V79" i="28"/>
  <c r="V82" i="28"/>
  <c r="V80" i="28"/>
  <c r="V81" i="28"/>
  <c r="V87" i="28"/>
  <c r="V85" i="28"/>
  <c r="V86" i="28"/>
  <c r="T86" i="27"/>
  <c r="T87" i="27"/>
  <c r="T85" i="27"/>
  <c r="T88" i="27"/>
  <c r="T84" i="27"/>
  <c r="S87" i="28"/>
  <c r="S88" i="28"/>
  <c r="S85" i="28"/>
  <c r="S84" i="28"/>
  <c r="S86" i="28"/>
  <c r="Q84" i="29"/>
  <c r="Q88" i="29"/>
  <c r="Q86" i="29"/>
  <c r="Q85" i="29"/>
  <c r="Q87" i="29"/>
  <c r="R84" i="31"/>
  <c r="R86" i="31"/>
  <c r="R88" i="31"/>
  <c r="R87" i="31"/>
  <c r="R85" i="31"/>
  <c r="T84" i="32"/>
  <c r="T88" i="32"/>
  <c r="T86" i="32"/>
  <c r="T87" i="32"/>
  <c r="T85" i="32"/>
  <c r="S83" i="33"/>
  <c r="S84" i="33"/>
  <c r="S85" i="33"/>
  <c r="S87" i="33"/>
  <c r="S88" i="33"/>
  <c r="S86" i="33"/>
  <c r="V84" i="32"/>
  <c r="V82" i="32"/>
  <c r="V79" i="32"/>
  <c r="V87" i="32"/>
  <c r="V85" i="32"/>
  <c r="V86" i="32"/>
  <c r="V80" i="32"/>
  <c r="V88" i="32"/>
  <c r="V83" i="32"/>
  <c r="V81" i="32"/>
  <c r="U88" i="28"/>
  <c r="U84" i="28"/>
  <c r="U85" i="28"/>
  <c r="U87" i="28"/>
  <c r="U86" i="28"/>
  <c r="Q86" i="34"/>
  <c r="Q88" i="34"/>
  <c r="Q87" i="34"/>
  <c r="Q85" i="34"/>
  <c r="Q84" i="34"/>
  <c r="U85" i="33"/>
  <c r="U86" i="33"/>
  <c r="U87" i="33"/>
  <c r="U88" i="33"/>
  <c r="U84" i="33"/>
  <c r="V84" i="29"/>
  <c r="V88" i="29"/>
  <c r="V83" i="29"/>
  <c r="V82" i="29"/>
  <c r="V86" i="29"/>
  <c r="V79" i="29"/>
  <c r="V87" i="29"/>
  <c r="V85" i="29"/>
  <c r="V81" i="29"/>
  <c r="V80" i="29"/>
  <c r="Q87" i="31"/>
  <c r="Q85" i="31"/>
  <c r="Q88" i="31"/>
  <c r="Q86" i="31"/>
  <c r="Q84" i="31"/>
  <c r="W85" i="32"/>
  <c r="W79" i="32"/>
  <c r="W80" i="32"/>
  <c r="W88" i="32"/>
  <c r="W84" i="32"/>
  <c r="W83" i="32"/>
  <c r="W81" i="32"/>
  <c r="W86" i="32"/>
  <c r="W82" i="32"/>
  <c r="W87" i="32"/>
  <c r="Y87" i="33"/>
  <c r="Y86" i="33"/>
  <c r="Y80" i="33"/>
  <c r="Y85" i="33"/>
  <c r="Y82" i="33"/>
  <c r="Y83" i="33"/>
  <c r="Y79" i="33"/>
  <c r="Y84" i="33"/>
  <c r="Y81" i="33"/>
  <c r="Y88" i="33"/>
  <c r="Y87" i="31"/>
  <c r="Y85" i="31"/>
  <c r="Y82" i="31"/>
  <c r="Y84" i="31"/>
  <c r="Y86" i="31"/>
  <c r="Y79" i="31"/>
  <c r="Y80" i="31"/>
  <c r="Y83" i="31"/>
  <c r="Y81" i="31"/>
  <c r="Y88" i="31"/>
  <c r="I115" i="27"/>
  <c r="I104" i="27" s="1"/>
  <c r="I114" i="27"/>
  <c r="I103" i="27" s="1"/>
  <c r="W85" i="27"/>
  <c r="I116" i="27"/>
  <c r="I105" i="27" s="1"/>
  <c r="I118" i="27"/>
  <c r="I107" i="27" s="1"/>
  <c r="I117" i="27"/>
  <c r="I106" i="27" s="1"/>
  <c r="I113" i="27"/>
  <c r="I102" i="27" s="1"/>
  <c r="W79" i="27"/>
  <c r="W81" i="27"/>
  <c r="W84" i="27"/>
  <c r="W87" i="27"/>
  <c r="W86" i="27"/>
  <c r="W82" i="27"/>
  <c r="W83" i="27"/>
  <c r="W80" i="27"/>
  <c r="W88" i="27"/>
  <c r="X86" i="34"/>
  <c r="X79" i="34"/>
  <c r="X80" i="34"/>
  <c r="X87" i="34"/>
  <c r="X82" i="34"/>
  <c r="X81" i="34"/>
  <c r="X88" i="34"/>
  <c r="X83" i="34"/>
  <c r="X84" i="34"/>
  <c r="X85" i="34"/>
  <c r="W85" i="30"/>
  <c r="W80" i="30"/>
  <c r="W88" i="30"/>
  <c r="W84" i="30"/>
  <c r="W83" i="30"/>
  <c r="W81" i="30"/>
  <c r="W86" i="30"/>
  <c r="W87" i="30"/>
  <c r="W82" i="30"/>
  <c r="W79" i="30"/>
  <c r="Z88" i="29"/>
  <c r="Z84" i="29"/>
  <c r="Z85" i="29"/>
  <c r="Z80" i="29"/>
  <c r="Z86" i="29"/>
  <c r="Z79" i="29"/>
  <c r="Z83" i="29"/>
  <c r="Z81" i="29"/>
  <c r="Z82" i="29"/>
  <c r="Z87" i="29"/>
  <c r="W85" i="28"/>
  <c r="W81" i="28"/>
  <c r="W86" i="28"/>
  <c r="W80" i="28"/>
  <c r="W88" i="28"/>
  <c r="W82" i="28"/>
  <c r="W83" i="28"/>
  <c r="W79" i="28"/>
  <c r="W84" i="28"/>
  <c r="W87" i="28"/>
  <c r="Q85" i="32"/>
  <c r="R84" i="27"/>
  <c r="R86" i="27"/>
  <c r="R87" i="27"/>
  <c r="R85" i="27"/>
  <c r="R88" i="27"/>
  <c r="T84" i="31"/>
  <c r="T87" i="31"/>
  <c r="T85" i="31"/>
  <c r="T86" i="31"/>
  <c r="T88" i="31"/>
  <c r="T88" i="34"/>
  <c r="T86" i="34"/>
  <c r="T87" i="34"/>
  <c r="T85" i="34"/>
  <c r="T84" i="34"/>
  <c r="T87" i="28"/>
  <c r="T84" i="28"/>
  <c r="T85" i="28"/>
  <c r="T86" i="28"/>
  <c r="T88" i="28"/>
  <c r="V84" i="33"/>
  <c r="V83" i="33"/>
  <c r="V88" i="33"/>
  <c r="V81" i="33"/>
  <c r="V79" i="33"/>
  <c r="V87" i="33"/>
  <c r="V85" i="33"/>
  <c r="V82" i="33"/>
  <c r="V86" i="33"/>
  <c r="V80" i="33"/>
  <c r="S85" i="29"/>
  <c r="S84" i="29"/>
  <c r="S87" i="29"/>
  <c r="S88" i="29"/>
  <c r="S86" i="29"/>
  <c r="V84" i="30"/>
  <c r="V87" i="30"/>
  <c r="V85" i="30"/>
  <c r="V83" i="30"/>
  <c r="V80" i="30"/>
  <c r="V88" i="30"/>
  <c r="V86" i="30"/>
  <c r="V81" i="30"/>
  <c r="V82" i="30"/>
  <c r="V79" i="30"/>
  <c r="Y87" i="32"/>
  <c r="Y84" i="32"/>
  <c r="Y81" i="32"/>
  <c r="Y88" i="32"/>
  <c r="Y79" i="32"/>
  <c r="Y86" i="32"/>
  <c r="Y80" i="32"/>
  <c r="Y85" i="32"/>
  <c r="Y82" i="32"/>
  <c r="Y83" i="32"/>
  <c r="Z88" i="33"/>
  <c r="Z83" i="33"/>
  <c r="Z84" i="33"/>
  <c r="Z85" i="33"/>
  <c r="Z80" i="33"/>
  <c r="Z87" i="33"/>
  <c r="Z86" i="33"/>
  <c r="Z79" i="33"/>
  <c r="Z81" i="33"/>
  <c r="Z82" i="33"/>
  <c r="Z88" i="31"/>
  <c r="Z82" i="31"/>
  <c r="Z79" i="31"/>
  <c r="Z86" i="31"/>
  <c r="Z84" i="31"/>
  <c r="Z80" i="31"/>
  <c r="Z83" i="31"/>
  <c r="Z85" i="31"/>
  <c r="Z87" i="31"/>
  <c r="Z81" i="31"/>
  <c r="K113" i="27"/>
  <c r="K102" i="27" s="1"/>
  <c r="K119" i="27"/>
  <c r="K108" i="27" s="1"/>
  <c r="K117" i="27"/>
  <c r="K106" i="27" s="1"/>
  <c r="K116" i="27"/>
  <c r="K105" i="27" s="1"/>
  <c r="Y87" i="27"/>
  <c r="K120" i="27"/>
  <c r="K109" i="27" s="1"/>
  <c r="K114" i="27"/>
  <c r="K103" i="27" s="1"/>
  <c r="K118" i="27"/>
  <c r="K107" i="27" s="1"/>
  <c r="K115" i="27"/>
  <c r="K104" i="27" s="1"/>
  <c r="Y80" i="27"/>
  <c r="Y83" i="27"/>
  <c r="Y81" i="27"/>
  <c r="Y88" i="27"/>
  <c r="Y85" i="27"/>
  <c r="Y82" i="27"/>
  <c r="Y86" i="27"/>
  <c r="Y84" i="27"/>
  <c r="Y79" i="27"/>
  <c r="Y87" i="34"/>
  <c r="Y85" i="34"/>
  <c r="Y79" i="34"/>
  <c r="Y81" i="34"/>
  <c r="Y88" i="34"/>
  <c r="Y84" i="34"/>
  <c r="Y80" i="34"/>
  <c r="Y82" i="34"/>
  <c r="Y83" i="34"/>
  <c r="Y86" i="34"/>
  <c r="X86" i="30"/>
  <c r="X84" i="30"/>
  <c r="X81" i="30"/>
  <c r="X88" i="30"/>
  <c r="X83" i="30"/>
  <c r="X82" i="30"/>
  <c r="X79" i="30"/>
  <c r="X85" i="30"/>
  <c r="X80" i="30"/>
  <c r="X87" i="30"/>
  <c r="Y87" i="29"/>
  <c r="Y86" i="29"/>
  <c r="Y84" i="29"/>
  <c r="Y85" i="29"/>
  <c r="Y82" i="29"/>
  <c r="Y83" i="29"/>
  <c r="Y79" i="29"/>
  <c r="Y80" i="29"/>
  <c r="Y81" i="29"/>
  <c r="Y88" i="29"/>
  <c r="Z88" i="28"/>
  <c r="Z82" i="28"/>
  <c r="Z80" i="28"/>
  <c r="Z79" i="28"/>
  <c r="Z83" i="28"/>
  <c r="Z81" i="28"/>
  <c r="Z87" i="28"/>
  <c r="Z86" i="28"/>
  <c r="Z85" i="28"/>
  <c r="Z84" i="28"/>
  <c r="Q88" i="32"/>
  <c r="Q87" i="32"/>
  <c r="T83" i="34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Q79" i="34"/>
  <c r="Q81" i="34"/>
  <c r="Q82" i="34"/>
  <c r="Q80" i="34"/>
  <c r="T82" i="34"/>
  <c r="T79" i="34"/>
  <c r="T80" i="34"/>
  <c r="T81" i="34"/>
  <c r="R80" i="34"/>
  <c r="R79" i="34"/>
  <c r="R81" i="34"/>
  <c r="R82" i="34"/>
  <c r="S81" i="34"/>
  <c r="S79" i="34"/>
  <c r="S80" i="34"/>
  <c r="S82" i="34"/>
  <c r="S81" i="33"/>
  <c r="S80" i="33"/>
  <c r="S82" i="33"/>
  <c r="S79" i="33"/>
  <c r="Q79" i="33"/>
  <c r="Q81" i="33"/>
  <c r="Q80" i="33"/>
  <c r="Q82" i="33"/>
  <c r="T82" i="33"/>
  <c r="T81" i="33"/>
  <c r="T80" i="33"/>
  <c r="T79" i="33"/>
  <c r="R80" i="33"/>
  <c r="R79" i="33"/>
  <c r="R81" i="33"/>
  <c r="R82" i="33"/>
  <c r="S81" i="32"/>
  <c r="S82" i="32"/>
  <c r="S80" i="32"/>
  <c r="S79" i="32"/>
  <c r="Q81" i="32"/>
  <c r="Q82" i="32"/>
  <c r="R80" i="32"/>
  <c r="R79" i="32"/>
  <c r="R81" i="32"/>
  <c r="R82" i="32"/>
  <c r="T82" i="32"/>
  <c r="T81" i="32"/>
  <c r="T80" i="32"/>
  <c r="T79" i="32"/>
  <c r="Q79" i="31"/>
  <c r="Q82" i="31"/>
  <c r="Q81" i="31"/>
  <c r="Q80" i="31"/>
  <c r="T82" i="31"/>
  <c r="T79" i="31"/>
  <c r="T80" i="31"/>
  <c r="T81" i="31"/>
  <c r="S81" i="31"/>
  <c r="S79" i="31"/>
  <c r="S82" i="31"/>
  <c r="S80" i="31"/>
  <c r="R80" i="31"/>
  <c r="R82" i="31"/>
  <c r="R81" i="31"/>
  <c r="R79" i="31"/>
  <c r="R80" i="30"/>
  <c r="R81" i="30"/>
  <c r="R79" i="30"/>
  <c r="R82" i="30"/>
  <c r="S81" i="30"/>
  <c r="S80" i="30"/>
  <c r="S79" i="30"/>
  <c r="S82" i="30"/>
  <c r="Q79" i="30"/>
  <c r="Q82" i="30"/>
  <c r="Q81" i="30"/>
  <c r="Q80" i="30"/>
  <c r="T82" i="30"/>
  <c r="T79" i="30"/>
  <c r="T81" i="30"/>
  <c r="T80" i="30"/>
  <c r="R80" i="29"/>
  <c r="R79" i="29"/>
  <c r="R81" i="29"/>
  <c r="R82" i="29"/>
  <c r="S81" i="29"/>
  <c r="S80" i="29"/>
  <c r="S82" i="29"/>
  <c r="S79" i="29"/>
  <c r="T82" i="29"/>
  <c r="T81" i="29"/>
  <c r="T80" i="29"/>
  <c r="T79" i="29"/>
  <c r="Q79" i="29"/>
  <c r="Q81" i="29"/>
  <c r="Q82" i="29"/>
  <c r="Q80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R80" i="28"/>
  <c r="R83" i="28"/>
  <c r="R82" i="28"/>
  <c r="R81" i="28"/>
  <c r="R79" i="28"/>
  <c r="S81" i="28"/>
  <c r="S83" i="28"/>
  <c r="S80" i="28"/>
  <c r="S79" i="28"/>
  <c r="S82" i="28"/>
  <c r="U83" i="27"/>
  <c r="U80" i="27"/>
  <c r="U79" i="27"/>
  <c r="U81" i="27"/>
  <c r="U82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S81" i="27"/>
  <c r="S80" i="27"/>
  <c r="S82" i="27"/>
  <c r="S79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4" i="32" l="1"/>
  <c r="O96" i="32" s="1"/>
  <c r="P87" i="32"/>
  <c r="O99" i="32" s="1"/>
  <c r="P88" i="32"/>
  <c r="O100" i="32" s="1"/>
  <c r="P83" i="31"/>
  <c r="O95" i="31" s="1"/>
  <c r="P86" i="31"/>
  <c r="O98" i="31" s="1"/>
  <c r="P85" i="34"/>
  <c r="O97" i="34" s="1"/>
  <c r="P85" i="29"/>
  <c r="O97" i="29" s="1"/>
  <c r="P86" i="33"/>
  <c r="O98" i="33" s="1"/>
  <c r="P87" i="30"/>
  <c r="O99" i="30" s="1"/>
  <c r="P88" i="27"/>
  <c r="O100" i="27" s="1"/>
  <c r="P86" i="27"/>
  <c r="O98" i="27" s="1"/>
  <c r="P87" i="28"/>
  <c r="O99" i="28" s="1"/>
  <c r="P88" i="31"/>
  <c r="O100" i="31" s="1"/>
  <c r="P87" i="34"/>
  <c r="O99" i="34" s="1"/>
  <c r="P86" i="29"/>
  <c r="O98" i="29" s="1"/>
  <c r="P86" i="32"/>
  <c r="O98" i="32" s="1"/>
  <c r="P88" i="33"/>
  <c r="O100" i="33" s="1"/>
  <c r="P84" i="30"/>
  <c r="O96" i="30" s="1"/>
  <c r="P85" i="27"/>
  <c r="O97" i="27" s="1"/>
  <c r="P88" i="28"/>
  <c r="O100" i="28" s="1"/>
  <c r="P85" i="31"/>
  <c r="O97" i="31" s="1"/>
  <c r="P88" i="34"/>
  <c r="O100" i="34" s="1"/>
  <c r="P88" i="29"/>
  <c r="O100" i="29" s="1"/>
  <c r="P85" i="33"/>
  <c r="O97" i="33" s="1"/>
  <c r="P84" i="33"/>
  <c r="O96" i="33" s="1"/>
  <c r="P86" i="30"/>
  <c r="O98" i="30" s="1"/>
  <c r="P84" i="27"/>
  <c r="O96" i="27" s="1"/>
  <c r="P86" i="28"/>
  <c r="O98" i="28" s="1"/>
  <c r="P84" i="28"/>
  <c r="O96" i="28" s="1"/>
  <c r="P85" i="32"/>
  <c r="O97" i="32" s="1"/>
  <c r="P84" i="31"/>
  <c r="O96" i="31" s="1"/>
  <c r="P87" i="31"/>
  <c r="O99" i="31" s="1"/>
  <c r="P84" i="34"/>
  <c r="O96" i="34" s="1"/>
  <c r="P86" i="34"/>
  <c r="O98" i="34" s="1"/>
  <c r="P87" i="29"/>
  <c r="O99" i="29" s="1"/>
  <c r="P84" i="29"/>
  <c r="O96" i="29" s="1"/>
  <c r="P87" i="33"/>
  <c r="O99" i="33" s="1"/>
  <c r="P85" i="30"/>
  <c r="O97" i="30" s="1"/>
  <c r="P88" i="30"/>
  <c r="O100" i="30" s="1"/>
  <c r="P87" i="27"/>
  <c r="O99" i="27" s="1"/>
  <c r="P85" i="28"/>
  <c r="O97" i="28" s="1"/>
  <c r="P83" i="29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9" i="26"/>
  <c r="W89" i="26"/>
  <c r="S89" i="26"/>
  <c r="V89" i="26"/>
  <c r="R89" i="26"/>
  <c r="U89" i="26"/>
  <c r="Q89" i="26"/>
  <c r="Y8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 l="1"/>
  <c r="P89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Y89" i="23"/>
  <c r="U89" i="23"/>
  <c r="Q89" i="23"/>
  <c r="W89" i="23"/>
  <c r="T89" i="23"/>
  <c r="S89" i="23"/>
  <c r="X89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9" i="23" l="1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N94" i="26"/>
  <c r="N95" i="26"/>
  <c r="N96" i="26"/>
  <c r="N93" i="26"/>
  <c r="N92" i="26"/>
  <c r="N91" i="26"/>
  <c r="U86" i="26" l="1"/>
  <c r="U85" i="26"/>
  <c r="U84" i="26"/>
  <c r="U87" i="26"/>
  <c r="U88" i="26"/>
  <c r="R85" i="26"/>
  <c r="R84" i="26"/>
  <c r="R88" i="26"/>
  <c r="R86" i="26"/>
  <c r="R87" i="26"/>
  <c r="T88" i="26"/>
  <c r="T87" i="26"/>
  <c r="T86" i="26"/>
  <c r="T84" i="26"/>
  <c r="T85" i="26"/>
  <c r="S88" i="26"/>
  <c r="S85" i="26"/>
  <c r="S86" i="26"/>
  <c r="S87" i="26"/>
  <c r="S84" i="26"/>
  <c r="Z88" i="26"/>
  <c r="Z83" i="26"/>
  <c r="Z80" i="26"/>
  <c r="Z84" i="26"/>
  <c r="Z86" i="26"/>
  <c r="Z82" i="26"/>
  <c r="Z85" i="26"/>
  <c r="Z79" i="26"/>
  <c r="Z81" i="26"/>
  <c r="Z87" i="26"/>
  <c r="Q83" i="26"/>
  <c r="Q86" i="26"/>
  <c r="Q88" i="26"/>
  <c r="Q84" i="26"/>
  <c r="Q85" i="26"/>
  <c r="Q87" i="26"/>
  <c r="X86" i="26"/>
  <c r="X87" i="26"/>
  <c r="X81" i="26"/>
  <c r="X88" i="26"/>
  <c r="X83" i="26"/>
  <c r="X85" i="26"/>
  <c r="X82" i="26"/>
  <c r="X84" i="26"/>
  <c r="X79" i="26"/>
  <c r="X80" i="26"/>
  <c r="Y87" i="26"/>
  <c r="Y85" i="26"/>
  <c r="Y81" i="26"/>
  <c r="Y88" i="26"/>
  <c r="Y84" i="26"/>
  <c r="Y86" i="26"/>
  <c r="Y82" i="26"/>
  <c r="Y83" i="26"/>
  <c r="Y79" i="26"/>
  <c r="Y80" i="26"/>
  <c r="V84" i="26"/>
  <c r="V79" i="26"/>
  <c r="V87" i="26"/>
  <c r="V83" i="26"/>
  <c r="V80" i="26"/>
  <c r="V85" i="26"/>
  <c r="V81" i="26"/>
  <c r="V86" i="26"/>
  <c r="V82" i="26"/>
  <c r="V88" i="26"/>
  <c r="W85" i="26"/>
  <c r="W87" i="26"/>
  <c r="W84" i="26"/>
  <c r="W88" i="26"/>
  <c r="W81" i="26"/>
  <c r="W80" i="26"/>
  <c r="W83" i="26"/>
  <c r="W86" i="26"/>
  <c r="W79" i="26"/>
  <c r="W82" i="26"/>
  <c r="S83" i="26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R80" i="26"/>
  <c r="R81" i="26"/>
  <c r="R82" i="26"/>
  <c r="R79" i="26"/>
  <c r="T82" i="26"/>
  <c r="T80" i="26"/>
  <c r="T79" i="26"/>
  <c r="T81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5" i="26" l="1"/>
  <c r="O97" i="26" s="1"/>
  <c r="P84" i="26"/>
  <c r="O96" i="26" s="1"/>
  <c r="P88" i="26"/>
  <c r="O100" i="26" s="1"/>
  <c r="P87" i="26"/>
  <c r="O99" i="26" s="1"/>
  <c r="P86" i="26"/>
  <c r="O98" i="26" s="1"/>
  <c r="P83" i="26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R86" i="23" s="1"/>
  <c r="N99" i="23"/>
  <c r="N100" i="23"/>
  <c r="R88" i="23" s="1"/>
  <c r="N95" i="23"/>
  <c r="N94" i="23"/>
  <c r="N91" i="23"/>
  <c r="N96" i="23"/>
  <c r="N93" i="23"/>
  <c r="N97" i="23"/>
  <c r="Q84" i="23" l="1"/>
  <c r="Q86" i="23"/>
  <c r="Q88" i="23"/>
  <c r="Q85" i="23"/>
  <c r="Q87" i="23"/>
  <c r="Y87" i="23"/>
  <c r="Y85" i="23"/>
  <c r="Y86" i="23"/>
  <c r="Y82" i="23"/>
  <c r="Y84" i="23"/>
  <c r="Y81" i="23"/>
  <c r="Y79" i="23"/>
  <c r="Y80" i="23"/>
  <c r="Y83" i="23"/>
  <c r="Y88" i="23"/>
  <c r="R87" i="23"/>
  <c r="W85" i="23"/>
  <c r="W82" i="23"/>
  <c r="W87" i="23"/>
  <c r="W79" i="23"/>
  <c r="W86" i="23"/>
  <c r="W80" i="23"/>
  <c r="W84" i="23"/>
  <c r="W81" i="23"/>
  <c r="W88" i="23"/>
  <c r="W83" i="23"/>
  <c r="T86" i="23"/>
  <c r="T88" i="23"/>
  <c r="T87" i="23"/>
  <c r="T85" i="23"/>
  <c r="T84" i="23"/>
  <c r="X86" i="23"/>
  <c r="X80" i="23"/>
  <c r="X82" i="23"/>
  <c r="X85" i="23"/>
  <c r="X81" i="23"/>
  <c r="X84" i="23"/>
  <c r="X83" i="23"/>
  <c r="X79" i="23"/>
  <c r="X87" i="23"/>
  <c r="X88" i="23"/>
  <c r="R85" i="23"/>
  <c r="S83" i="23"/>
  <c r="S85" i="23"/>
  <c r="S87" i="23"/>
  <c r="S84" i="23"/>
  <c r="S86" i="23"/>
  <c r="S88" i="23"/>
  <c r="U85" i="23"/>
  <c r="U86" i="23"/>
  <c r="U88" i="23"/>
  <c r="U87" i="23"/>
  <c r="U84" i="23"/>
  <c r="V84" i="23"/>
  <c r="V88" i="23"/>
  <c r="V80" i="23"/>
  <c r="V87" i="23"/>
  <c r="V86" i="23"/>
  <c r="V82" i="23"/>
  <c r="V85" i="23"/>
  <c r="V79" i="23"/>
  <c r="V81" i="23"/>
  <c r="V83" i="23"/>
  <c r="Z88" i="23"/>
  <c r="Z83" i="23"/>
  <c r="Z81" i="23"/>
  <c r="Z85" i="23"/>
  <c r="Z87" i="23"/>
  <c r="Z84" i="23"/>
  <c r="Z86" i="23"/>
  <c r="Z80" i="23"/>
  <c r="Z79" i="23"/>
  <c r="Z82" i="23"/>
  <c r="R84" i="23"/>
  <c r="T83" i="23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5" i="23" l="1"/>
  <c r="O97" i="23" s="1"/>
  <c r="P88" i="23"/>
  <c r="O100" i="23" s="1"/>
  <c r="P86" i="23"/>
  <c r="O98" i="23" s="1"/>
  <c r="P87" i="23"/>
  <c r="O99" i="23" s="1"/>
  <c r="P84" i="23"/>
  <c r="O96" i="23" s="1"/>
  <c r="P82" i="23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L132" i="23"/>
  <c r="L110" i="23"/>
  <c r="K131" i="23"/>
  <c r="K109" i="23"/>
  <c r="L131" i="23"/>
  <c r="L109" i="23"/>
  <c r="J130" i="23"/>
  <c r="J108" i="23"/>
  <c r="P48" i="23" s="1"/>
  <c r="K130" i="23"/>
  <c r="K108" i="23"/>
  <c r="L130" i="23"/>
  <c r="L108" i="23"/>
  <c r="P62" i="23" s="1"/>
  <c r="J129" i="23"/>
  <c r="J107" i="23"/>
  <c r="K129" i="23"/>
  <c r="K107" i="23"/>
  <c r="P59" i="23" s="1"/>
  <c r="L129" i="23"/>
  <c r="L107" i="23"/>
  <c r="I129" i="23"/>
  <c r="I107" i="23"/>
  <c r="P46" i="23" s="1"/>
  <c r="H128" i="23"/>
  <c r="H106" i="23"/>
  <c r="K128" i="23"/>
  <c r="K106" i="23"/>
  <c r="P57" i="23" s="1"/>
  <c r="L128" i="23"/>
  <c r="L106" i="23"/>
  <c r="P58" i="23" s="1"/>
  <c r="J128" i="23"/>
  <c r="J106" i="23"/>
  <c r="P45" i="23" s="1"/>
  <c r="I128" i="23"/>
  <c r="I106" i="23"/>
  <c r="P44" i="23" s="1"/>
  <c r="G127" i="23"/>
  <c r="G105" i="23"/>
  <c r="P39" i="23" s="1"/>
  <c r="I127" i="23"/>
  <c r="I105" i="23"/>
  <c r="L127" i="23"/>
  <c r="L105" i="23"/>
  <c r="P56" i="23" s="1"/>
  <c r="H127" i="23"/>
  <c r="H105" i="23"/>
  <c r="P40" i="23" s="1"/>
  <c r="J127" i="23"/>
  <c r="J105" i="23"/>
  <c r="P42" i="23" s="1"/>
  <c r="K127" i="23"/>
  <c r="K105" i="23"/>
  <c r="G126" i="23"/>
  <c r="G104" i="23"/>
  <c r="P35" i="23" s="1"/>
  <c r="J126" i="23"/>
  <c r="J104" i="23"/>
  <c r="P38" i="23" s="1"/>
  <c r="H126" i="23"/>
  <c r="H104" i="23"/>
  <c r="P36" i="23" s="1"/>
  <c r="I126" i="23"/>
  <c r="I104" i="23"/>
  <c r="P37" i="23" s="1"/>
  <c r="K126" i="23"/>
  <c r="K104" i="23"/>
  <c r="P53" i="23" s="1"/>
  <c r="L126" i="23"/>
  <c r="L104" i="23"/>
  <c r="J125" i="23"/>
  <c r="J103" i="23"/>
  <c r="P33" i="23" s="1"/>
  <c r="K125" i="23"/>
  <c r="K103" i="23"/>
  <c r="P51" i="23" s="1"/>
  <c r="I125" i="23"/>
  <c r="I103" i="23"/>
  <c r="P32" i="23" s="1"/>
  <c r="G125" i="23"/>
  <c r="G103" i="23"/>
  <c r="P30" i="23" s="1"/>
  <c r="H125" i="23"/>
  <c r="H103" i="23"/>
  <c r="P31" i="23" s="1"/>
  <c r="L125" i="23"/>
  <c r="L103" i="23"/>
  <c r="P52" i="23" s="1"/>
  <c r="K124" i="23"/>
  <c r="K102" i="23"/>
  <c r="L124" i="23"/>
  <c r="L102" i="23"/>
  <c r="G124" i="23"/>
  <c r="G102" i="23"/>
  <c r="P24" i="23" s="1"/>
  <c r="J124" i="23"/>
  <c r="J102" i="23"/>
  <c r="P27" i="23" s="1"/>
  <c r="I124" i="23"/>
  <c r="I102" i="23"/>
  <c r="P26" i="23" s="1"/>
  <c r="H124" i="23"/>
  <c r="H102" i="23"/>
  <c r="P25" i="23" s="1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50" i="23"/>
  <c r="P61" i="23"/>
  <c r="P54" i="23"/>
  <c r="P60" i="23"/>
  <c r="P49" i="23"/>
  <c r="P65" i="23"/>
  <c r="P55" i="23"/>
  <c r="P63" i="23"/>
  <c r="P64" i="23"/>
  <c r="P47" i="23"/>
  <c r="P41" i="23"/>
  <c r="P43" i="23"/>
  <c r="P22" i="23"/>
  <c r="P34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AC63" i="8" l="1"/>
  <c r="O101" i="23"/>
  <c r="O13" i="23" s="1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AC65" i="8" l="1"/>
  <c r="AC67" i="8"/>
  <c r="AA66" i="8"/>
  <c r="AB66" i="8"/>
  <c r="Z63" i="8"/>
  <c r="AC66" i="8"/>
  <c r="AB67" i="8"/>
  <c r="AC64" i="8"/>
  <c r="Z64" i="8"/>
  <c r="AA63" i="8"/>
  <c r="AC68" i="8"/>
  <c r="AB63" i="8"/>
  <c r="Y67" i="8"/>
  <c r="AA68" i="8"/>
  <c r="AA67" i="8"/>
  <c r="Z66" i="8"/>
  <c r="Z67" i="8"/>
  <c r="Z65" i="8"/>
  <c r="AA65" i="8"/>
  <c r="AB68" i="8"/>
  <c r="AB65" i="8"/>
  <c r="Y65" i="8"/>
  <c r="Y66" i="8"/>
  <c r="Y64" i="8"/>
  <c r="AB64" i="8"/>
  <c r="Z68" i="8"/>
  <c r="AA64" i="8"/>
  <c r="Y63" i="8"/>
  <c r="O8" i="23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U63" i="8"/>
  <c r="B8" i="22"/>
  <c r="B7" i="22"/>
  <c r="B9" i="22"/>
  <c r="M9" i="22" s="1"/>
  <c r="D6" i="22"/>
  <c r="G8" i="22"/>
  <c r="G15" i="22" s="1"/>
  <c r="I10" i="22"/>
  <c r="I5" i="22"/>
  <c r="J10" i="22"/>
  <c r="J15" i="22" s="1"/>
  <c r="D5" i="22"/>
  <c r="E7" i="22"/>
  <c r="F7" i="22"/>
  <c r="F46" i="8"/>
  <c r="G45" i="8"/>
  <c r="X63" i="8" s="1"/>
  <c r="F45" i="8"/>
  <c r="E44" i="8"/>
  <c r="D11" i="22" s="1"/>
  <c r="M11" i="22" s="1"/>
  <c r="H6" i="22"/>
  <c r="H15" i="22" s="1"/>
  <c r="I6" i="22"/>
  <c r="M14" i="22"/>
  <c r="C15" i="22"/>
  <c r="M105" i="8"/>
  <c r="M85" i="8"/>
  <c r="M84" i="8" s="1"/>
  <c r="K15" i="22"/>
  <c r="W64" i="8" l="1"/>
  <c r="AC70" i="8"/>
  <c r="I15" i="22"/>
  <c r="V64" i="8"/>
  <c r="W65" i="8"/>
  <c r="W63" i="8"/>
  <c r="X64" i="8"/>
  <c r="AB69" i="8"/>
  <c r="V63" i="8"/>
  <c r="X65" i="8"/>
  <c r="AA69" i="8"/>
  <c r="AC71" i="8"/>
  <c r="X66" i="8"/>
  <c r="AC69" i="8"/>
  <c r="AB70" i="8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K32" i="8" l="1"/>
  <c r="E15" i="22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A5" i="22" l="1" a="1"/>
  <c r="AA12" i="22" s="1"/>
  <c r="Z26" i="22"/>
  <c r="Z36" i="22" s="1"/>
  <c r="Z48" i="22" s="1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2" i="8" s="1"/>
  <c r="AG39" i="22"/>
  <c r="M40" i="22" s="1"/>
  <c r="AG38" i="22"/>
  <c r="O43" i="8" l="1"/>
  <c r="O23" i="8" s="1"/>
  <c r="O46" i="8"/>
  <c r="O26" i="8" s="1"/>
  <c r="O45" i="8"/>
  <c r="O25" i="8" s="1"/>
  <c r="O41" i="8"/>
  <c r="W41" i="8" s="1"/>
  <c r="O40" i="8"/>
  <c r="W40" i="8" s="1"/>
  <c r="O39" i="8"/>
  <c r="O38" i="8"/>
  <c r="O18" i="8" s="1"/>
  <c r="O47" i="8"/>
  <c r="AB42" i="8" s="1"/>
  <c r="O44" i="8"/>
  <c r="Y42" i="8" s="1"/>
  <c r="B40" i="22"/>
  <c r="L30" i="8"/>
  <c r="M32" i="8" s="1"/>
  <c r="M41" i="22"/>
  <c r="B39" i="22" s="1"/>
  <c r="O15" i="8" s="1"/>
  <c r="K15" i="8"/>
  <c r="O22" i="8"/>
  <c r="Y40" i="8" l="1"/>
  <c r="W38" i="8"/>
  <c r="V38" i="8"/>
  <c r="Z40" i="8"/>
  <c r="V40" i="8"/>
  <c r="O21" i="8"/>
  <c r="U39" i="8"/>
  <c r="O20" i="8"/>
  <c r="O27" i="8"/>
  <c r="T38" i="8"/>
  <c r="X42" i="8"/>
  <c r="O24" i="8"/>
  <c r="O19" i="8"/>
  <c r="U38" i="8"/>
  <c r="AB46" i="8"/>
  <c r="AC46" i="8" s="1"/>
  <c r="V39" i="8"/>
  <c r="W39" i="8"/>
  <c r="AA40" i="8"/>
  <c r="AB51" i="8"/>
  <c r="AA52" i="8"/>
  <c r="Z53" i="8"/>
  <c r="Y54" i="8"/>
  <c r="AC54" i="8"/>
  <c r="W55" i="8"/>
  <c r="AA55" i="8"/>
  <c r="U56" i="8"/>
  <c r="Y56" i="8"/>
  <c r="AC56" i="8"/>
  <c r="W57" i="8"/>
  <c r="AA57" i="8"/>
  <c r="U58" i="8"/>
  <c r="Y58" i="8"/>
  <c r="AC58" i="8"/>
  <c r="W59" i="8"/>
  <c r="AA59" i="8"/>
  <c r="Z50" i="8"/>
  <c r="Z51" i="8"/>
  <c r="Y52" i="8"/>
  <c r="AB53" i="8"/>
  <c r="U55" i="8"/>
  <c r="AC55" i="8"/>
  <c r="AA56" i="8"/>
  <c r="Y57" i="8"/>
  <c r="W58" i="8"/>
  <c r="U59" i="8"/>
  <c r="AC59" i="8"/>
  <c r="Z52" i="8"/>
  <c r="AC53" i="8"/>
  <c r="V55" i="8"/>
  <c r="T56" i="8"/>
  <c r="AB56" i="8"/>
  <c r="Z57" i="8"/>
  <c r="X58" i="8"/>
  <c r="V59" i="8"/>
  <c r="Y50" i="8"/>
  <c r="Y51" i="8"/>
  <c r="AC51" i="8"/>
  <c r="AB52" i="8"/>
  <c r="AA53" i="8"/>
  <c r="Z54" i="8"/>
  <c r="T55" i="8"/>
  <c r="X55" i="8"/>
  <c r="AB55" i="8"/>
  <c r="V56" i="8"/>
  <c r="Z56" i="8"/>
  <c r="T57" i="8"/>
  <c r="X57" i="8"/>
  <c r="AB57" i="8"/>
  <c r="V58" i="8"/>
  <c r="Z58" i="8"/>
  <c r="T59" i="8"/>
  <c r="X59" i="8"/>
  <c r="AB59" i="8"/>
  <c r="AA50" i="8"/>
  <c r="AC52" i="8"/>
  <c r="AA54" i="8"/>
  <c r="Y55" i="8"/>
  <c r="W56" i="8"/>
  <c r="U57" i="8"/>
  <c r="AC57" i="8"/>
  <c r="AA58" i="8"/>
  <c r="Y59" i="8"/>
  <c r="AB50" i="8"/>
  <c r="AA51" i="8"/>
  <c r="Y53" i="8"/>
  <c r="AB54" i="8"/>
  <c r="Z55" i="8"/>
  <c r="X56" i="8"/>
  <c r="V57" i="8"/>
  <c r="T58" i="8"/>
  <c r="AB58" i="8"/>
  <c r="Z59" i="8"/>
  <c r="AC50" i="8"/>
  <c r="Z38" i="8"/>
  <c r="AB38" i="8"/>
  <c r="X38" i="8"/>
  <c r="Y38" i="8"/>
  <c r="AA38" i="8"/>
  <c r="AB45" i="8"/>
  <c r="AA45" i="8"/>
  <c r="Y39" i="8"/>
  <c r="Z39" i="8"/>
  <c r="X39" i="8"/>
  <c r="AA39" i="8"/>
  <c r="AB39" i="8"/>
  <c r="AB44" i="8"/>
  <c r="AA44" i="8"/>
  <c r="Z44" i="8"/>
  <c r="X40" i="8"/>
  <c r="AB40" i="8"/>
  <c r="AA43" i="8"/>
  <c r="Y43" i="8"/>
  <c r="AB43" i="8"/>
  <c r="Z43" i="8"/>
  <c r="Z42" i="8"/>
  <c r="Y41" i="8"/>
  <c r="Z41" i="8"/>
  <c r="AA41" i="8"/>
  <c r="X41" i="8"/>
  <c r="AB41" i="8"/>
  <c r="AA42" i="8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C41" i="22"/>
  <c r="AC40" i="8" l="1"/>
  <c r="AC39" i="8"/>
  <c r="AC38" i="8"/>
  <c r="AC42" i="8"/>
  <c r="AC41" i="8"/>
  <c r="P26" i="8"/>
  <c r="AC43" i="8"/>
  <c r="AC44" i="8"/>
  <c r="P23" i="8"/>
  <c r="AC45" i="8"/>
  <c r="P27" i="8"/>
  <c r="Q27" i="8" s="1"/>
  <c r="P25" i="8"/>
  <c r="P24" i="8"/>
  <c r="P18" i="8"/>
  <c r="P19" i="8"/>
  <c r="P20" i="8"/>
  <c r="P21" i="8"/>
  <c r="P22" i="8"/>
  <c r="D42" i="22"/>
  <c r="AC37" i="8" l="1"/>
  <c r="I32" i="8" s="1"/>
  <c r="E43" i="22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G59" i="22" l="1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H60" i="22"/>
  <c r="G55" i="22"/>
  <c r="H55" i="22"/>
  <c r="D58" i="22"/>
  <c r="J54" i="22"/>
  <c r="B57" i="22"/>
  <c r="F57" i="22"/>
  <c r="E52" i="22"/>
  <c r="J55" i="22"/>
  <c r="C59" i="22"/>
  <c r="E55" i="22"/>
  <c r="B52" i="22"/>
  <c r="G60" i="22"/>
  <c r="C57" i="22"/>
  <c r="B58" i="22"/>
  <c r="B59" i="22"/>
  <c r="D60" i="22"/>
  <c r="K57" i="22"/>
  <c r="F52" i="22"/>
  <c r="E60" i="22"/>
  <c r="J51" i="22"/>
  <c r="C56" i="22"/>
  <c r="E53" i="22"/>
  <c r="G54" i="22"/>
  <c r="D57" i="22"/>
  <c r="I53" i="22"/>
  <c r="D54" i="22"/>
  <c r="D52" i="22"/>
  <c r="B55" i="22"/>
  <c r="C58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J53" i="22"/>
  <c r="H56" i="22"/>
  <c r="J60" i="22"/>
  <c r="J56" i="22"/>
  <c r="J58" i="22"/>
  <c r="B54" i="22"/>
  <c r="B53" i="22"/>
  <c r="I54" i="22"/>
  <c r="K53" i="22"/>
  <c r="G52" i="22"/>
  <c r="K56" i="22"/>
  <c r="D59" i="22"/>
  <c r="J52" i="22"/>
  <c r="H53" i="22"/>
  <c r="H58" i="22"/>
  <c r="I51" i="22"/>
  <c r="D55" i="22"/>
  <c r="E59" i="22"/>
  <c r="K59" i="22"/>
  <c r="K51" i="22"/>
  <c r="C55" i="22"/>
  <c r="F54" i="22"/>
  <c r="H54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J62" i="22"/>
  <c r="F62" i="22"/>
  <c r="K62" i="22"/>
  <c r="B62" i="22"/>
  <c r="E62" i="22"/>
  <c r="I62" i="22"/>
  <c r="G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<sst xmlns="http://schemas.openxmlformats.org/spreadsheetml/2006/main" count="1210" uniqueCount="199">
  <si>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</si>
  <si>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</si>
  <si>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</si>
  <si>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</si>
  <si>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</si>
  <si>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</si>
  <si>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</si>
  <si>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</si>
  <si>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</si>
  <si>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</si>
  <si>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</si>
  <si>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</si>
  <si>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</si>
  <si>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</si>
  <si>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</si>
  <si>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</si>
  <si>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</si>
  <si>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</si>
  <si>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</si>
  <si>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</si>
  <si>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</si>
  <si>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</si>
  <si>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</si>
  <si>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</si>
  <si>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</si>
  <si>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</si>
  <si>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</si>
  <si>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</si>
  <si>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</si>
  <si>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</si>
  <si>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</si>
  <si>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</si>
  <si>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</si>
  <si>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</si>
  <si>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</si>
  <si>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</si>
  <si>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</si>
  <si>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</si>
  <si>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</si>
  <si>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</si>
  <si>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</si>
  <si>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</si>
  <si>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</si>
  <si>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</si>
  <si>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</si>
  <si>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</si>
  <si>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</si>
  <si>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</si>
  <si>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</si>
  <si>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</si>
  <si>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</si>
  <si>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</si>
  <si>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</si>
  <si>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</si>
  <si>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</si>
  <si>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</si>
  <si>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</si>
  <si>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</si>
  <si>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</si>
  <si>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</si>
  <si>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</si>
  <si>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</si>
  <si>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</si>
  <si>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</si>
  <si>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</si>
  <si>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</si>
  <si>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</si>
  <si>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</si>
  <si>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</si>
  <si>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</si>
  <si>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</si>
  <si>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</si>
  <si>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</si>
  <si>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</si>
  <si>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</si>
  <si>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</si>
  <si>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</si>
  <si>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</si>
  <si>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</si>
  <si>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</si>
  <si>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</si>
  <si>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</si>
  <si>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</si>
  <si>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</si>
  <si>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</si>
  <si>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</si>
  <si>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</si>
  <si>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</si>
  <si>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</si>
  <si>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</si>
  <si>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</si>
  <si>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</si>
  <si>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</si>
  <si>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</si>
  <si>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</si>
  <si>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</si>
  <si>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</si>
  <si>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</si>
  <si>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</si>
  <si>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</si>
  <si>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</si>
  <si>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</si>
  <si>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</si>
  <si>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</si>
  <si>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</si>
  <si>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</si>
  <si>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</si>
  <si>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</si>
  <si>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</si>
  <si>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</si>
  <si>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</si>
  <si>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</si>
  <si>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</si>
  <si>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</si>
  <si>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</si>
  <si>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</si>
  <si>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</si>
  <si>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</si>
  <si>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</si>
  <si>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</si>
  <si>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</si>
  <si>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</si>
  <si>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</si>
  <si>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</si>
  <si>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</si>
  <si>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</si>
  <si>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</si>
  <si>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</si>
  <si>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</si>
  <si>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</si>
  <si>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</si>
  <si>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</si>
  <si>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</si>
  <si>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</si>
  <si>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</si>
  <si>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</si>
  <si>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</si>
  <si>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</si>
  <si>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</si>
  <si>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</si>
  <si>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</si>
  <si>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</si>
  <si>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</si>
  <si>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</si>
  <si>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</si>
  <si>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</si>
  <si>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</si>
  <si>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</si>
  <si>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</si>
  <si>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</si>
  <si>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</si>
  <si>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</si>
  <si>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</si>
  <si>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</si>
  <si>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</si>
  <si>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</si>
  <si>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</si>
  <si>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</si>
  <si>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</si>
  <si>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</si>
  <si>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</si>
  <si>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</si>
  <si>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</si>
  <si>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</si>
  <si>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</si>
  <si>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</si>
  <si>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</si>
  <si>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</si>
  <si>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</si>
  <si>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</si>
  <si>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</si>
  <si>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</si>
  <si>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</si>
  <si>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</si>
  <si>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</si>
  <si>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</si>
  <si>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</si>
  <si>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</si>
  <si>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</si>
  <si>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</si>
  <si>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</si>
  <si>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</si>
  <si>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</si>
  <si>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</si>
  <si>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</si>
  <si>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</si>
  <si>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</si>
  <si>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</si>
  <si>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</si>
  <si>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</si>
  <si>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NBPLC</t>
  </si>
  <si>
    <t>Fiber Optic</t>
  </si>
  <si>
    <t>Zigbee</t>
  </si>
  <si>
    <t>WiFi/RF Mesh</t>
  </si>
  <si>
    <t>4G</t>
  </si>
  <si>
    <t>5G</t>
  </si>
  <si>
    <t>Private LTE + NB IoT</t>
  </si>
  <si>
    <t>LoRA</t>
  </si>
  <si>
    <t>Scalability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</si>
</sst>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>
      <alignment horizontal="center"/>
    </xf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Fill="1" applyBorder="1" applyAlignment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0" fillId="0" borderId="0" xfId="0" applyBorder="1" applyAlignment="1"/>
    <xf numFmtId="0" fontId="0" fillId="0" borderId="24" xfId="0" applyBorder="1" applyAlignment="1"/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0" fillId="0" borderId="25" xfId="0" applyBorder="1" applyAlignment="1"/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0" fontId="12" fillId="7" borderId="0" xfId="0" applyFont="1" applyFill="1" applyAlignment="1"/>
    <xf numFmtId="14" fontId="12" fillId="7" borderId="0" xfId="0" applyNumberFormat="1" applyFont="1" applyFill="1" applyAlignment="1"/>
    <xf numFmtId="0" fontId="12" fillId="7" borderId="0" xfId="0" applyNumberFormat="1" applyFont="1" applyFill="1" applyAlignment="1"/>
    <xf numFmtId="0" fontId="11" fillId="6" borderId="0" xfId="0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1.0954086605594065E-2</c:v>
                  </c:pt>
                  <c:pt idx="1">
                    <c:v>4.1601214097553157E-2</c:v>
                  </c:pt>
                  <c:pt idx="2">
                    <c:v>3.9336640228455191E-2</c:v>
                  </c:pt>
                  <c:pt idx="3">
                    <c:v>5.668042875651183E-2</c:v>
                  </c:pt>
                  <c:pt idx="4">
                    <c:v>1.2735089978691294E-2</c:v>
                  </c:pt>
                  <c:pt idx="5">
                    <c:v>2.1732944777623969E-2</c:v>
                  </c:pt>
                  <c:pt idx="6">
                    <c:v>3.8707241900509205E-2</c:v>
                  </c:pt>
                  <c:pt idx="7">
                    <c:v>4.3567074599553238E-2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1.0954086605594065E-2</c:v>
                  </c:pt>
                  <c:pt idx="1">
                    <c:v>4.1601214097553157E-2</c:v>
                  </c:pt>
                  <c:pt idx="2">
                    <c:v>3.9336640228455191E-2</c:v>
                  </c:pt>
                  <c:pt idx="3">
                    <c:v>5.668042875651183E-2</c:v>
                  </c:pt>
                  <c:pt idx="4">
                    <c:v>1.2735089978691294E-2</c:v>
                  </c:pt>
                  <c:pt idx="5">
                    <c:v>2.1732944777623969E-2</c:v>
                  </c:pt>
                  <c:pt idx="6">
                    <c:v>3.8707241900509205E-2</c:v>
                  </c:pt>
                  <c:pt idx="7">
                    <c:v>4.3567074599553238E-2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8"/>
                <c:pt idx="0">
                  <c:v>NBPLC</c:v>
                </c:pt>
                <c:pt idx="1">
                  <c:v>Fiber Optic</c:v>
                </c:pt>
                <c:pt idx="2">
                  <c:v>Zigbee</c:v>
                </c:pt>
                <c:pt idx="3">
                  <c:v>WiFi/RF Mesh</c:v>
                </c:pt>
                <c:pt idx="4">
                  <c:v>4G</c:v>
                </c:pt>
                <c:pt idx="5">
                  <c:v>5G</c:v>
                </c:pt>
                <c:pt idx="6">
                  <c:v>Private LTE + NB IoT</c:v>
                </c:pt>
                <c:pt idx="7">
                  <c:v>LoRA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3.7675682397221397E-2</c:v>
                </c:pt>
                <c:pt idx="1">
                  <c:v>0.1207695658376171</c:v>
                </c:pt>
                <c:pt idx="2">
                  <c:v>0.1668026594065935</c:v>
                </c:pt>
                <c:pt idx="3">
                  <c:v>0.19900100305328441</c:v>
                </c:pt>
                <c:pt idx="4">
                  <c:v>5.9042418427908867E-2</c:v>
                </c:pt>
                <c:pt idx="5">
                  <c:v>6.3597732622070649E-2</c:v>
                </c:pt>
                <c:pt idx="6">
                  <c:v>0.19366137578268428</c:v>
                </c:pt>
                <c:pt idx="7">
                  <c:v>0.15944956247261968</c:v>
                </c:pt>
                <c:pt idx="8">
                  <c:v>4.7646969694668962E-21</c:v>
                </c:pt>
                <c:pt idx="9">
                  <c:v>4.7646969694668962E-21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6.7407788077296482E-34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abSelected="1" topLeftCell="A4" zoomScaleNormal="100" workbookViewId="0">
      <selection activeCell="O18" sqref="O18:O25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38">
        <v>8</v>
      </c>
      <c r="C5" s="439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38">
        <v>1</v>
      </c>
      <c r="C7" s="439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40">
        <v>0</v>
      </c>
      <c r="C9" s="441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17" t="str">
        <f ca="1">INDIRECT((ADDRESS(K9,J9,,,"multInp")))</f>
        <v>Consolidated</v>
      </c>
      <c r="N9" s="418"/>
      <c r="O9" s="418"/>
      <c r="P9" s="419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33" t="s">
        <v>198</v>
      </c>
      <c r="C11" s="434"/>
      <c r="D11" s="434"/>
      <c r="E11" s="434"/>
      <c r="F11" s="434"/>
      <c r="G11" s="434"/>
      <c r="H11" s="434"/>
      <c r="I11" s="434"/>
      <c r="J11" s="434"/>
      <c r="K11" s="434"/>
      <c r="L11" s="434"/>
      <c r="M11" s="434"/>
      <c r="N11" s="434"/>
      <c r="O11" s="434"/>
      <c r="P11" s="435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33"/>
      <c r="C13" s="434"/>
      <c r="D13" s="445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42"/>
      <c r="C15" s="443"/>
      <c r="D15" s="444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5</v>
      </c>
      <c r="L15" s="126"/>
      <c r="M15" s="186"/>
      <c r="N15" s="232" t="s">
        <v>114</v>
      </c>
      <c r="O15" s="321">
        <f ca="1">check</f>
        <v>6.5827304299151682E-10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48" t="s">
        <v>78</v>
      </c>
      <c r="C17" s="449"/>
      <c r="D17" s="449"/>
      <c r="E17" s="450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51" t="s">
        <v>190</v>
      </c>
      <c r="D18" s="452"/>
      <c r="E18" s="453"/>
      <c r="F18" s="426"/>
      <c r="G18" s="421"/>
      <c r="H18" s="421"/>
      <c r="I18" s="421"/>
      <c r="J18" s="421"/>
      <c r="K18" s="421"/>
      <c r="L18" s="421"/>
      <c r="M18" s="421"/>
      <c r="N18" s="422"/>
      <c r="O18" s="326">
        <f t="shared" ref="O18:O27" ca="1" si="0">O38</f>
        <v>3.7675682397221397E-2</v>
      </c>
      <c r="P18" s="339">
        <f ca="1">IF(B18&gt;$B$5,0,_xlfn.STDEV.S(T50:AC50))</f>
        <v>1.0954086605594065E-2</v>
      </c>
      <c r="Q18" s="350">
        <f ca="1">IF(O18&lt;&gt;0,P18/O18,0)</f>
        <v>0.290746866642074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20" t="s">
        <v>191</v>
      </c>
      <c r="D19" s="421"/>
      <c r="E19" s="422"/>
      <c r="F19" s="426"/>
      <c r="G19" s="421"/>
      <c r="H19" s="421"/>
      <c r="I19" s="421"/>
      <c r="J19" s="421"/>
      <c r="K19" s="421"/>
      <c r="L19" s="421"/>
      <c r="M19" s="421"/>
      <c r="N19" s="422"/>
      <c r="O19" s="326">
        <f t="shared" ca="1" si="0"/>
        <v>0.1207695658376171</v>
      </c>
      <c r="P19" s="339">
        <f t="shared" ref="P19:P27" ca="1" si="1">IF(B19&gt;$B$5,0,_xlfn.STDEV.S(T51:AC51))</f>
        <v>4.1601214097553157E-2</v>
      </c>
      <c r="Q19" s="350">
        <f t="shared" ref="Q19:Q27" ca="1" si="2">IF(O19&lt;&gt;0,P19/O19,0)</f>
        <v>0.34446769605422628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20" t="s">
        <v>192</v>
      </c>
      <c r="D20" s="420"/>
      <c r="E20" s="454"/>
      <c r="F20" s="426"/>
      <c r="G20" s="421"/>
      <c r="H20" s="421"/>
      <c r="I20" s="421"/>
      <c r="J20" s="421"/>
      <c r="K20" s="421"/>
      <c r="L20" s="421"/>
      <c r="M20" s="421"/>
      <c r="N20" s="422"/>
      <c r="O20" s="326">
        <f t="shared" ca="1" si="0"/>
        <v>0.1668026594065935</v>
      </c>
      <c r="P20" s="339">
        <f t="shared" ca="1" si="1"/>
        <v>3.9336640228455191E-2</v>
      </c>
      <c r="Q20" s="350">
        <f t="shared" ca="1" si="2"/>
        <v>0.23582741647163608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20" t="s">
        <v>193</v>
      </c>
      <c r="D21" s="420"/>
      <c r="E21" s="454"/>
      <c r="F21" s="426"/>
      <c r="G21" s="421"/>
      <c r="H21" s="421"/>
      <c r="I21" s="421"/>
      <c r="J21" s="421"/>
      <c r="K21" s="421"/>
      <c r="L21" s="421"/>
      <c r="M21" s="421"/>
      <c r="N21" s="422"/>
      <c r="O21" s="326">
        <f ca="1">O41</f>
        <v>0.19900100305328441</v>
      </c>
      <c r="P21" s="339">
        <f t="shared" ca="1" si="1"/>
        <v>5.668042875651183E-2</v>
      </c>
      <c r="Q21" s="350">
        <f t="shared" ca="1" si="2"/>
        <v>0.28482483950764359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20" t="s">
        <v>194</v>
      </c>
      <c r="D22" s="421"/>
      <c r="E22" s="422"/>
      <c r="F22" s="426"/>
      <c r="G22" s="421"/>
      <c r="H22" s="421"/>
      <c r="I22" s="421"/>
      <c r="J22" s="421"/>
      <c r="K22" s="421"/>
      <c r="L22" s="421"/>
      <c r="M22" s="421"/>
      <c r="N22" s="422"/>
      <c r="O22" s="326">
        <f t="shared" ca="1" si="0"/>
        <v>5.9042418427908867E-2</v>
      </c>
      <c r="P22" s="339">
        <f t="shared" ca="1" si="1"/>
        <v>1.2735089978691294E-2</v>
      </c>
      <c r="Q22" s="350">
        <f t="shared" ca="1" si="2"/>
        <v>0.21569390817283193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20" t="s">
        <v>195</v>
      </c>
      <c r="D23" s="421"/>
      <c r="E23" s="422"/>
      <c r="F23" s="426"/>
      <c r="G23" s="421"/>
      <c r="H23" s="421"/>
      <c r="I23" s="421"/>
      <c r="J23" s="421"/>
      <c r="K23" s="421"/>
      <c r="L23" s="421"/>
      <c r="M23" s="421"/>
      <c r="N23" s="422"/>
      <c r="O23" s="326">
        <f t="shared" ca="1" si="0"/>
        <v>6.3597732622070649E-2</v>
      </c>
      <c r="P23" s="339">
        <f t="shared" ca="1" si="1"/>
        <v>2.1732944777623969E-2</v>
      </c>
      <c r="Q23" s="350">
        <f t="shared" ca="1" si="2"/>
        <v>0.3417251509070604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20" t="s">
        <v>196</v>
      </c>
      <c r="D24" s="421"/>
      <c r="E24" s="422"/>
      <c r="F24" s="426"/>
      <c r="G24" s="421"/>
      <c r="H24" s="421"/>
      <c r="I24" s="421"/>
      <c r="J24" s="421"/>
      <c r="K24" s="421"/>
      <c r="L24" s="421"/>
      <c r="M24" s="421"/>
      <c r="N24" s="422"/>
      <c r="O24" s="326">
        <f t="shared" ca="1" si="0"/>
        <v>0.19366137578268428</v>
      </c>
      <c r="P24" s="339">
        <f t="shared" ca="1" si="1"/>
        <v>3.8707241900509205E-2</v>
      </c>
      <c r="Q24" s="350">
        <f t="shared" ca="1" si="2"/>
        <v>0.19987073697103266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20" t="s">
        <v>197</v>
      </c>
      <c r="D25" s="421"/>
      <c r="E25" s="422"/>
      <c r="F25" s="426"/>
      <c r="G25" s="421"/>
      <c r="H25" s="421"/>
      <c r="I25" s="421"/>
      <c r="J25" s="421"/>
      <c r="K25" s="421"/>
      <c r="L25" s="421"/>
      <c r="M25" s="421"/>
      <c r="N25" s="422"/>
      <c r="O25" s="326">
        <f t="shared" ca="1" si="0"/>
        <v>0.15944956247261968</v>
      </c>
      <c r="P25" s="339">
        <f t="shared" ca="1" si="1"/>
        <v>4.3567074599553238E-2</v>
      </c>
      <c r="Q25" s="350">
        <f t="shared" ca="1" si="2"/>
        <v>0.27323420600187898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23"/>
      <c r="D26" s="424"/>
      <c r="E26" s="425"/>
      <c r="F26" s="427" t="s">
        <v>121</v>
      </c>
      <c r="G26" s="428"/>
      <c r="H26" s="428"/>
      <c r="I26" s="428"/>
      <c r="J26" s="428"/>
      <c r="K26" s="428"/>
      <c r="L26" s="428"/>
      <c r="M26" s="428"/>
      <c r="N26" s="429"/>
      <c r="O26" s="326">
        <f t="shared" ca="1" si="0"/>
        <v>4.7646969694668962E-21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55"/>
      <c r="D27" s="456"/>
      <c r="E27" s="457"/>
      <c r="F27" s="430" t="s">
        <v>127</v>
      </c>
      <c r="G27" s="431"/>
      <c r="H27" s="431"/>
      <c r="I27" s="431"/>
      <c r="J27" s="431"/>
      <c r="K27" s="431"/>
      <c r="L27" s="431"/>
      <c r="M27" s="431"/>
      <c r="N27" s="432"/>
      <c r="O27" s="327">
        <f t="shared" ca="1" si="0"/>
        <v>4.7646969694668962E-21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46">
        <f ca="1">'10x10'!AG38</f>
        <v>8.2707099425781987</v>
      </c>
      <c r="M30" s="447"/>
      <c r="N30" s="145"/>
      <c r="O30" s="384" t="s">
        <v>178</v>
      </c>
      <c r="P30" s="339">
        <f ca="1">SQRT(SUMSQ(Q18:Q27)/B5)</f>
        <v>0.27790211344542626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>
        <f ca="1">IF(B5&gt;2,2*AC37/(B5-1)/(B5-2),"n/a")</f>
        <v>0.10172456631592829</v>
      </c>
      <c r="J32" s="377" t="s">
        <v>180</v>
      </c>
      <c r="K32" s="412">
        <f ca="1">IF(B5&gt;2,2/($B$5-1)/$B$5*SUM(T63:AC72),"n/a")</f>
        <v>1.7857142857142856E-2</v>
      </c>
      <c r="L32" s="246" t="s">
        <v>65</v>
      </c>
      <c r="M32" s="378">
        <f ca="1">(L30-B5)/((2.7699*B5-4.3513)-B5)</f>
        <v>2.7601213570509365E-2</v>
      </c>
      <c r="N32" s="126"/>
      <c r="O32" s="413" t="s">
        <v>184</v>
      </c>
      <c r="P32" s="414">
        <f ca="1">SQRT(2*ROUND((L30-B5),5)/(B5-1))</f>
        <v>0.27811097476675434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NBPLC</v>
      </c>
      <c r="D36" s="268" t="str">
        <v>Fiber Optic</v>
      </c>
      <c r="E36" s="268" t="str">
        <v>Zigbee</v>
      </c>
      <c r="F36" s="268" t="str">
        <v>WiFi/RF Mesh</v>
      </c>
      <c r="G36" s="268" t="str">
        <v>4G</v>
      </c>
      <c r="H36" s="268" t="str">
        <v>5G</v>
      </c>
      <c r="I36" s="268" t="str">
        <v>Private LTE + NB IoT</v>
      </c>
      <c r="J36" s="268" t="str">
        <v>LoRA</v>
      </c>
      <c r="K36" s="268">
        <v>0</v>
      </c>
      <c r="L36" s="268">
        <v>0</v>
      </c>
      <c r="M36" s="436" t="s">
        <v>31</v>
      </c>
      <c r="N36" s="437"/>
      <c r="O36" s="437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2.1362158926344939</v>
      </c>
      <c r="AM37" s="389"/>
      <c r="AN37" s="389"/>
    </row>
    <row r="38" spans="1:40" ht="20.100000000000001" customHeight="1" x14ac:dyDescent="0.25">
      <c r="A38" s="248" t="str">
        <f t="array" ref="A38:A47">C18:C27</f>
        <v>NBPLC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0.25</v>
      </c>
      <c r="E38" s="32">
        <f t="shared" ref="E38:L46" ca="1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0.25</v>
      </c>
      <c r="F38" s="32">
        <f t="shared" ca="1" si="3"/>
        <v>0.25</v>
      </c>
      <c r="G38" s="32">
        <f t="shared" ca="1" si="3"/>
        <v>0.5</v>
      </c>
      <c r="H38" s="32">
        <f t="shared" ca="1" si="3"/>
        <v>0.33333333333333331</v>
      </c>
      <c r="I38" s="32">
        <f t="shared" ca="1" si="3"/>
        <v>0.25</v>
      </c>
      <c r="J38" s="32">
        <f t="shared" ca="1" si="3"/>
        <v>0.33333333333333331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3.7675682397221397E-2</v>
      </c>
      <c r="P38" s="301"/>
      <c r="Q38" s="187"/>
      <c r="R38" s="187"/>
      <c r="T38" s="408">
        <f ca="1">IF(OR($B38&gt;$B$5,T$37&gt;$B$5),0,(LN(OFFSET($B$37,$B38,T$37))-LN(OFFSET($O$37,$B38,0)/OFFSET($O$37,T$37,0)))^2)</f>
        <v>4.9028987612313349E-2</v>
      </c>
      <c r="U38" s="408">
        <f t="shared" ref="U38:AB46" ca="1" si="4">IF(OR($B38&gt;$B$5,U$37&gt;$B$5),0,(LN(OFFSET($B$37,$B38,U$37))-LN(OFFSET($O$37,$B38,0)/OFFSET($O$37,U$37,0)))^2)</f>
        <v>1.0302699706868276E-2</v>
      </c>
      <c r="V38" s="408">
        <f t="shared" ca="1" si="4"/>
        <v>7.7284359720736884E-2</v>
      </c>
      <c r="W38" s="408">
        <f t="shared" ca="1" si="4"/>
        <v>5.9490085935761848E-2</v>
      </c>
      <c r="X38" s="408">
        <f t="shared" ca="1" si="4"/>
        <v>0.33068172806403318</v>
      </c>
      <c r="Y38" s="408">
        <f t="shared" ca="1" si="4"/>
        <v>6.2901608127045538E-2</v>
      </c>
      <c r="Z38" s="408">
        <f t="shared" ca="1" si="4"/>
        <v>0.11840515666308588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0.70809462582984506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Fiber Optic</v>
      </c>
      <c r="B39" s="269">
        <v>2</v>
      </c>
      <c r="C39" s="31">
        <f ca="1">IF(INDEX($C$38:$L$47,C$37,$B39)&lt;&gt;0,1/INDEX($C$38:$L$47,C$37,$B39),0)</f>
        <v>4</v>
      </c>
      <c r="D39" s="30">
        <v>1</v>
      </c>
      <c r="E39" s="32">
        <f t="shared" ca="1" si="3"/>
        <v>0.5</v>
      </c>
      <c r="F39" s="32">
        <f t="shared" ca="1" si="3"/>
        <v>0.5</v>
      </c>
      <c r="G39" s="32">
        <f t="shared" ca="1" si="3"/>
        <v>3.0000000000000004</v>
      </c>
      <c r="H39" s="32">
        <f t="shared" ca="1" si="3"/>
        <v>3.0000000000000004</v>
      </c>
      <c r="I39" s="32">
        <f t="shared" ca="1" si="3"/>
        <v>0.5</v>
      </c>
      <c r="J39" s="32">
        <f t="shared" ca="1" si="3"/>
        <v>0.5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0.1207695658376171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0.13706289460816878</v>
      </c>
      <c r="V39" s="408">
        <f t="shared" ca="1" si="4"/>
        <v>3.7528070204153101E-2</v>
      </c>
      <c r="W39" s="408">
        <f t="shared" ca="1" si="4"/>
        <v>0.14667683259138181</v>
      </c>
      <c r="X39" s="408">
        <f t="shared" ca="1" si="4"/>
        <v>0.20912858781174345</v>
      </c>
      <c r="Y39" s="408">
        <f t="shared" ca="1" si="4"/>
        <v>4.8805799991012526E-2</v>
      </c>
      <c r="Z39" s="408">
        <f t="shared" ca="1" si="4"/>
        <v>0.172477284846904</v>
      </c>
      <c r="AA39" s="408">
        <f t="shared" ca="1" si="4"/>
        <v>0</v>
      </c>
      <c r="AB39" s="411">
        <f t="shared" ca="1" si="4"/>
        <v>0</v>
      </c>
      <c r="AC39" s="408">
        <f t="shared" ca="1" si="5"/>
        <v>0.75167947005336377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 t="str">
        <v>Zigbee</v>
      </c>
      <c r="B40" s="269">
        <v>3</v>
      </c>
      <c r="C40" s="31">
        <f t="shared" ref="C40:K47" ca="1" si="6">IF(INDEX($C$38:$L$47,C$37,$B40)&lt;&gt;0,1/INDEX($C$38:$L$47,C$37,$B40),0)</f>
        <v>4</v>
      </c>
      <c r="D40" s="31">
        <f t="shared" ca="1" si="6"/>
        <v>2</v>
      </c>
      <c r="E40" s="30">
        <v>1</v>
      </c>
      <c r="F40" s="32">
        <f t="shared" ca="1" si="3"/>
        <v>0.5</v>
      </c>
      <c r="G40" s="32">
        <f t="shared" ca="1" si="3"/>
        <v>3.0000000000000004</v>
      </c>
      <c r="H40" s="32">
        <f t="shared" ca="1" si="3"/>
        <v>3.0000000000000004</v>
      </c>
      <c r="I40" s="32">
        <f t="shared" ca="1" si="3"/>
        <v>1</v>
      </c>
      <c r="J40" s="32">
        <f t="shared" ca="1" si="3"/>
        <v>1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0.1668026594065935</v>
      </c>
      <c r="P40" s="301"/>
      <c r="Q40" s="187"/>
      <c r="R40" s="187"/>
      <c r="T40" s="408"/>
      <c r="U40" s="408"/>
      <c r="V40" s="408">
        <f t="shared" ca="1" si="4"/>
        <v>0.26692592970020551</v>
      </c>
      <c r="W40" s="408">
        <f t="shared" ca="1" si="4"/>
        <v>3.6068429092643512E-3</v>
      </c>
      <c r="X40" s="408">
        <f t="shared" ca="1" si="4"/>
        <v>1.8057628106667029E-2</v>
      </c>
      <c r="Y40" s="408">
        <f t="shared" ca="1" si="4"/>
        <v>2.2290404836321685E-2</v>
      </c>
      <c r="Z40" s="408">
        <f t="shared" ca="1" si="4"/>
        <v>2.0325475805171309E-3</v>
      </c>
      <c r="AA40" s="408">
        <f t="shared" ca="1" si="4"/>
        <v>0</v>
      </c>
      <c r="AB40" s="411">
        <f t="shared" ca="1" si="4"/>
        <v>0</v>
      </c>
      <c r="AC40" s="408">
        <f t="shared" ca="1" si="5"/>
        <v>0.31291335313297564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 t="str">
        <v>WiFi/RF Mesh</v>
      </c>
      <c r="B41" s="269">
        <v>4</v>
      </c>
      <c r="C41" s="31">
        <f t="shared" ca="1" si="6"/>
        <v>4</v>
      </c>
      <c r="D41" s="31">
        <f t="shared" ca="1" si="6"/>
        <v>2</v>
      </c>
      <c r="E41" s="31">
        <f t="shared" ca="1" si="6"/>
        <v>2</v>
      </c>
      <c r="F41" s="30">
        <v>1</v>
      </c>
      <c r="G41" s="32">
        <f t="shared" ca="1" si="3"/>
        <v>3.0000000000000004</v>
      </c>
      <c r="H41" s="32">
        <f t="shared" ca="1" si="3"/>
        <v>3.0000000000000004</v>
      </c>
      <c r="I41" s="32">
        <f t="shared" ca="1" si="3"/>
        <v>1</v>
      </c>
      <c r="J41" s="32">
        <f t="shared" ca="1" si="3"/>
        <v>1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0.19900100305328441</v>
      </c>
      <c r="P41" s="301"/>
      <c r="Q41" s="187"/>
      <c r="R41" s="187"/>
      <c r="T41" s="408"/>
      <c r="U41" s="408"/>
      <c r="V41" s="408"/>
      <c r="W41" s="408">
        <f t="shared" ca="1" si="4"/>
        <v>1.3558607674667971E-2</v>
      </c>
      <c r="X41" s="408">
        <f t="shared" ca="1" si="4"/>
        <v>1.7740739632866054E-3</v>
      </c>
      <c r="Y41" s="408">
        <f t="shared" ca="1" si="4"/>
        <v>7.3977020147277819E-4</v>
      </c>
      <c r="Z41" s="408">
        <f t="shared" ca="1" si="4"/>
        <v>4.9098678317537725E-2</v>
      </c>
      <c r="AA41" s="408">
        <f t="shared" ca="1" si="4"/>
        <v>0</v>
      </c>
      <c r="AB41" s="411">
        <f t="shared" ca="1" si="4"/>
        <v>0</v>
      </c>
      <c r="AC41" s="408">
        <f t="shared" ca="1" si="5"/>
        <v>6.5171130156965074E-2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 t="str">
        <v>4G</v>
      </c>
      <c r="B42" s="269">
        <v>5</v>
      </c>
      <c r="C42" s="31">
        <f t="shared" ca="1" si="6"/>
        <v>2</v>
      </c>
      <c r="D42" s="31">
        <f t="shared" ca="1" si="6"/>
        <v>0.33333333333333326</v>
      </c>
      <c r="E42" s="31">
        <f t="shared" ca="1" si="6"/>
        <v>0.33333333333333326</v>
      </c>
      <c r="F42" s="31">
        <f t="shared" ca="1" si="6"/>
        <v>0.33333333333333326</v>
      </c>
      <c r="G42" s="30">
        <v>1</v>
      </c>
      <c r="H42" s="32">
        <f t="shared" ca="1" si="3"/>
        <v>1</v>
      </c>
      <c r="I42" s="32">
        <f t="shared" ca="1" si="3"/>
        <v>0.25</v>
      </c>
      <c r="J42" s="32">
        <f t="shared" ca="1" si="3"/>
        <v>0.5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5.9042418427908867E-2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5.5237116912076013E-3</v>
      </c>
      <c r="Y42" s="408">
        <f t="shared" ca="1" si="4"/>
        <v>3.9378177546742485E-2</v>
      </c>
      <c r="Z42" s="408">
        <f t="shared" ca="1" si="4"/>
        <v>9.019470134487409E-2</v>
      </c>
      <c r="AA42" s="408">
        <f t="shared" ca="1" si="4"/>
        <v>0</v>
      </c>
      <c r="AB42" s="411">
        <f t="shared" ca="1" si="4"/>
        <v>0</v>
      </c>
      <c r="AC42" s="408">
        <f t="shared" ca="1" si="5"/>
        <v>0.13509659058282417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 t="str">
        <v>5G</v>
      </c>
      <c r="B43" s="269">
        <v>6</v>
      </c>
      <c r="C43" s="31">
        <f t="shared" ca="1" si="6"/>
        <v>3</v>
      </c>
      <c r="D43" s="31">
        <f t="shared" ca="1" si="6"/>
        <v>0.33333333333333326</v>
      </c>
      <c r="E43" s="31">
        <f t="shared" ca="1" si="6"/>
        <v>0.33333333333333326</v>
      </c>
      <c r="F43" s="31">
        <f t="shared" ca="1" si="6"/>
        <v>0.33333333333333326</v>
      </c>
      <c r="G43" s="31">
        <f t="shared" ca="1" si="6"/>
        <v>1</v>
      </c>
      <c r="H43" s="30">
        <v>1</v>
      </c>
      <c r="I43" s="32">
        <f t="shared" ca="1" si="3"/>
        <v>0.25</v>
      </c>
      <c r="J43" s="32">
        <f t="shared" ca="1" si="3"/>
        <v>0.5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6.3597732622070649E-2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7.4398580557038158E-2</v>
      </c>
      <c r="Z43" s="408">
        <f t="shared" ca="1" si="4"/>
        <v>5.1077197716439711E-2</v>
      </c>
      <c r="AA43" s="408">
        <f t="shared" ca="1" si="4"/>
        <v>0</v>
      </c>
      <c r="AB43" s="411">
        <f t="shared" ca="1" si="4"/>
        <v>0</v>
      </c>
      <c r="AC43" s="408">
        <f t="shared" ca="1" si="5"/>
        <v>0.12547577827347786</v>
      </c>
    </row>
    <row r="44" spans="1:40" ht="20.100000000000001" customHeight="1" x14ac:dyDescent="0.25">
      <c r="A44" s="248" t="str">
        <v>Private LTE + NB IoT</v>
      </c>
      <c r="B44" s="270">
        <v>7</v>
      </c>
      <c r="C44" s="31">
        <f t="shared" ca="1" si="6"/>
        <v>4</v>
      </c>
      <c r="D44" s="31">
        <f t="shared" ca="1" si="6"/>
        <v>2</v>
      </c>
      <c r="E44" s="31">
        <f t="shared" ca="1" si="6"/>
        <v>1</v>
      </c>
      <c r="F44" s="31">
        <f t="shared" ca="1" si="6"/>
        <v>1</v>
      </c>
      <c r="G44" s="31">
        <f t="shared" ca="1" si="6"/>
        <v>4</v>
      </c>
      <c r="H44" s="31">
        <f t="shared" ca="1" si="6"/>
        <v>4</v>
      </c>
      <c r="I44" s="30">
        <v>1</v>
      </c>
      <c r="J44" s="32">
        <f t="shared" ca="1" si="3"/>
        <v>1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0.19366137578268428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3.7784944605042323E-2</v>
      </c>
      <c r="AA44" s="408">
        <f t="shared" ca="1" si="4"/>
        <v>0</v>
      </c>
      <c r="AB44" s="411">
        <f t="shared" ca="1" si="4"/>
        <v>0</v>
      </c>
      <c r="AC44" s="408">
        <f t="shared" ca="1" si="5"/>
        <v>3.7784944605042323E-2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 t="str">
        <v>LoRA</v>
      </c>
      <c r="B45" s="270">
        <v>8</v>
      </c>
      <c r="C45" s="31">
        <f t="shared" ca="1" si="6"/>
        <v>3</v>
      </c>
      <c r="D45" s="31">
        <f t="shared" ca="1" si="6"/>
        <v>2</v>
      </c>
      <c r="E45" s="31">
        <f t="shared" ca="1" si="6"/>
        <v>1</v>
      </c>
      <c r="F45" s="31">
        <f t="shared" ca="1" si="6"/>
        <v>1</v>
      </c>
      <c r="G45" s="31">
        <f t="shared" ca="1" si="6"/>
        <v>2</v>
      </c>
      <c r="H45" s="31">
        <f t="shared" ca="1" si="6"/>
        <v>2</v>
      </c>
      <c r="I45" s="31">
        <f t="shared" ca="1" si="6"/>
        <v>1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0.15944956247261968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4.7646969694668962E-21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4.7646969694668962E-21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0.25</v>
      </c>
      <c r="E50" s="32">
        <f ca="1"/>
        <v>0.25</v>
      </c>
      <c r="F50" s="32">
        <f ca="1"/>
        <v>0.25</v>
      </c>
      <c r="G50" s="32">
        <f ca="1"/>
        <v>0.5</v>
      </c>
      <c r="H50" s="32">
        <f ca="1"/>
        <v>0.33333333333333331</v>
      </c>
      <c r="I50" s="32">
        <f ca="1"/>
        <v>0.25</v>
      </c>
      <c r="J50" s="32">
        <f ca="1"/>
        <v>0.33333333333333331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3.6442513553294212E-2</v>
      </c>
      <c r="U50" s="406">
        <f t="shared" ref="U50:AC59" ca="1" si="7">IF(OR($S50&gt;$B$5,U$49&gt;$B$5),"-",$B$5/$L$30*INDEX($C$38:$L$47,$S50,U$49)*INDEX($O$38:$O$47,U$49,0))</f>
        <v>2.9204159419468176E-2</v>
      </c>
      <c r="V50" s="406">
        <f t="shared" ca="1" si="7"/>
        <v>4.0335753657103034E-2</v>
      </c>
      <c r="W50" s="406">
        <f t="shared" ca="1" si="7"/>
        <v>4.8121867272557392E-2</v>
      </c>
      <c r="X50" s="406">
        <f t="shared" ca="1" si="7"/>
        <v>2.8554945748468015E-2</v>
      </c>
      <c r="Y50" s="406">
        <f t="shared" ca="1" si="7"/>
        <v>2.0505368322225086E-2</v>
      </c>
      <c r="Z50" s="406">
        <f t="shared" ca="1" si="7"/>
        <v>4.6830653505499413E-2</v>
      </c>
      <c r="AA50" s="406">
        <f t="shared" ca="1" si="7"/>
        <v>5.1410197699155856E-2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4</v>
      </c>
      <c r="D51" s="30">
        <v>0</v>
      </c>
      <c r="E51" s="32">
        <f ca="1"/>
        <v>0.5</v>
      </c>
      <c r="F51" s="32">
        <f ca="1"/>
        <v>0.5</v>
      </c>
      <c r="G51" s="32">
        <f ca="1"/>
        <v>3.0000000000000004</v>
      </c>
      <c r="H51" s="32">
        <f ca="1"/>
        <v>3.0000000000000004</v>
      </c>
      <c r="I51" s="32">
        <f ca="1"/>
        <v>0.5</v>
      </c>
      <c r="J51" s="32">
        <f ca="1"/>
        <v>0.5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0.14577005421317685</v>
      </c>
      <c r="U51" s="405">
        <f t="shared" ca="1" si="7"/>
        <v>0.1168166376778727</v>
      </c>
      <c r="V51" s="406">
        <f t="shared" ca="1" si="7"/>
        <v>8.0671507314206067E-2</v>
      </c>
      <c r="W51" s="406">
        <f t="shared" ca="1" si="7"/>
        <v>9.6243734545114784E-2</v>
      </c>
      <c r="X51" s="406">
        <f t="shared" ca="1" si="7"/>
        <v>0.17132967449080813</v>
      </c>
      <c r="Y51" s="406">
        <f t="shared" ca="1" si="7"/>
        <v>0.18454831490002582</v>
      </c>
      <c r="Z51" s="406">
        <f t="shared" ca="1" si="7"/>
        <v>9.3661307010998826E-2</v>
      </c>
      <c r="AA51" s="406">
        <f t="shared" ca="1" si="7"/>
        <v>7.711529654873378E-2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f ca="1"/>
        <v>4</v>
      </c>
      <c r="D52" s="31">
        <f ca="1"/>
        <v>2</v>
      </c>
      <c r="E52" s="30">
        <v>0</v>
      </c>
      <c r="F52" s="32">
        <f ca="1"/>
        <v>0.5</v>
      </c>
      <c r="G52" s="32">
        <f ca="1"/>
        <v>3.0000000000000004</v>
      </c>
      <c r="H52" s="32">
        <f ca="1"/>
        <v>3.0000000000000004</v>
      </c>
      <c r="I52" s="32">
        <f ca="1"/>
        <v>1</v>
      </c>
      <c r="J52" s="32">
        <f ca="1"/>
        <v>1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>
        <f t="shared" ca="1" si="8"/>
        <v>0.14577005421317685</v>
      </c>
      <c r="U52" s="407">
        <f t="shared" ca="1" si="7"/>
        <v>0.23363327535574541</v>
      </c>
      <c r="V52" s="405">
        <f t="shared" ca="1" si="7"/>
        <v>0.16134301462841213</v>
      </c>
      <c r="W52" s="406">
        <f t="shared" ca="1" si="7"/>
        <v>9.6243734545114784E-2</v>
      </c>
      <c r="X52" s="406">
        <f t="shared" ca="1" si="7"/>
        <v>0.17132967449080813</v>
      </c>
      <c r="Y52" s="406">
        <f t="shared" ca="1" si="7"/>
        <v>0.18454831490002582</v>
      </c>
      <c r="Z52" s="406">
        <f t="shared" ca="1" si="7"/>
        <v>0.18732261402199765</v>
      </c>
      <c r="AA52" s="406">
        <f t="shared" ca="1" si="7"/>
        <v>0.15423059309746756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f ca="1"/>
        <v>4</v>
      </c>
      <c r="D53" s="31">
        <f ca="1"/>
        <v>2</v>
      </c>
      <c r="E53" s="31">
        <f ca="1"/>
        <v>2</v>
      </c>
      <c r="F53" s="30">
        <v>0</v>
      </c>
      <c r="G53" s="32">
        <f ca="1"/>
        <v>3.0000000000000004</v>
      </c>
      <c r="H53" s="32">
        <f ca="1"/>
        <v>3.0000000000000004</v>
      </c>
      <c r="I53" s="32">
        <f ca="1"/>
        <v>1</v>
      </c>
      <c r="J53" s="32">
        <f ca="1"/>
        <v>1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>
        <f t="shared" ca="1" si="8"/>
        <v>0.14577005421317685</v>
      </c>
      <c r="U53" s="407">
        <f t="shared" ca="1" si="7"/>
        <v>0.23363327535574541</v>
      </c>
      <c r="V53" s="407">
        <f t="shared" ca="1" si="7"/>
        <v>0.32268602925682427</v>
      </c>
      <c r="W53" s="405">
        <f t="shared" ca="1" si="7"/>
        <v>0.19248746909022957</v>
      </c>
      <c r="X53" s="406">
        <f t="shared" ca="1" si="7"/>
        <v>0.17132967449080813</v>
      </c>
      <c r="Y53" s="406">
        <f t="shared" ca="1" si="7"/>
        <v>0.18454831490002582</v>
      </c>
      <c r="Z53" s="406">
        <f t="shared" ca="1" si="7"/>
        <v>0.18732261402199765</v>
      </c>
      <c r="AA53" s="406">
        <f t="shared" ca="1" si="7"/>
        <v>0.15423059309746756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f ca="1"/>
        <v>2</v>
      </c>
      <c r="D54" s="31">
        <f ca="1"/>
        <v>0.33333333333333326</v>
      </c>
      <c r="E54" s="31">
        <f ca="1"/>
        <v>0.33333333333333326</v>
      </c>
      <c r="F54" s="31">
        <f ca="1"/>
        <v>0.33333333333333326</v>
      </c>
      <c r="G54" s="30">
        <v>0</v>
      </c>
      <c r="H54" s="32">
        <f ca="1"/>
        <v>1</v>
      </c>
      <c r="I54" s="32">
        <f ca="1"/>
        <v>0.25</v>
      </c>
      <c r="J54" s="32">
        <f ca="1"/>
        <v>0.5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>
        <f t="shared" ca="1" si="8"/>
        <v>7.2885027106588424E-2</v>
      </c>
      <c r="U54" s="407">
        <f t="shared" ca="1" si="7"/>
        <v>3.8938879225957561E-2</v>
      </c>
      <c r="V54" s="407">
        <f t="shared" ca="1" si="7"/>
        <v>5.3781004876137371E-2</v>
      </c>
      <c r="W54" s="407">
        <f t="shared" ca="1" si="7"/>
        <v>6.416248969674318E-2</v>
      </c>
      <c r="X54" s="405">
        <f t="shared" ca="1" si="7"/>
        <v>5.710989149693603E-2</v>
      </c>
      <c r="Y54" s="406">
        <f t="shared" ca="1" si="7"/>
        <v>6.1516104966675263E-2</v>
      </c>
      <c r="Z54" s="406">
        <f t="shared" ca="1" si="7"/>
        <v>4.6830653505499413E-2</v>
      </c>
      <c r="AA54" s="406">
        <f t="shared" ca="1" si="7"/>
        <v>7.711529654873378E-2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f ca="1"/>
        <v>3</v>
      </c>
      <c r="D55" s="31">
        <f ca="1"/>
        <v>0.33333333333333326</v>
      </c>
      <c r="E55" s="31">
        <f ca="1"/>
        <v>0.33333333333333326</v>
      </c>
      <c r="F55" s="31">
        <f ca="1"/>
        <v>0.33333333333333326</v>
      </c>
      <c r="G55" s="31">
        <f ca="1"/>
        <v>1</v>
      </c>
      <c r="H55" s="30">
        <v>0</v>
      </c>
      <c r="I55" s="32">
        <f ca="1"/>
        <v>0.25</v>
      </c>
      <c r="J55" s="32">
        <f ca="1"/>
        <v>0.5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>
        <f t="shared" ca="1" si="8"/>
        <v>0.10932754065988264</v>
      </c>
      <c r="U55" s="407">
        <f t="shared" ca="1" si="7"/>
        <v>3.8938879225957561E-2</v>
      </c>
      <c r="V55" s="407">
        <f t="shared" ca="1" si="7"/>
        <v>5.3781004876137371E-2</v>
      </c>
      <c r="W55" s="407">
        <f t="shared" ca="1" si="7"/>
        <v>6.416248969674318E-2</v>
      </c>
      <c r="X55" s="407">
        <f t="shared" ca="1" si="7"/>
        <v>5.710989149693603E-2</v>
      </c>
      <c r="Y55" s="405">
        <f t="shared" ca="1" si="7"/>
        <v>6.1516104966675263E-2</v>
      </c>
      <c r="Z55" s="406">
        <f t="shared" ca="1" si="7"/>
        <v>4.6830653505499413E-2</v>
      </c>
      <c r="AA55" s="406">
        <f t="shared" ca="1" si="7"/>
        <v>7.711529654873378E-2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f ca="1"/>
        <v>4</v>
      </c>
      <c r="D56" s="31">
        <f ca="1"/>
        <v>2</v>
      </c>
      <c r="E56" s="31">
        <f ca="1"/>
        <v>1</v>
      </c>
      <c r="F56" s="31">
        <f ca="1"/>
        <v>1</v>
      </c>
      <c r="G56" s="31">
        <f ca="1"/>
        <v>4</v>
      </c>
      <c r="H56" s="31">
        <f ca="1"/>
        <v>4</v>
      </c>
      <c r="I56" s="30">
        <v>0</v>
      </c>
      <c r="J56" s="32">
        <f ca="1"/>
        <v>1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>
        <f t="shared" ca="1" si="8"/>
        <v>0.14577005421317685</v>
      </c>
      <c r="U56" s="407">
        <f t="shared" ca="1" si="7"/>
        <v>0.23363327535574541</v>
      </c>
      <c r="V56" s="407">
        <f t="shared" ca="1" si="7"/>
        <v>0.16134301462841213</v>
      </c>
      <c r="W56" s="407">
        <f t="shared" ca="1" si="7"/>
        <v>0.19248746909022957</v>
      </c>
      <c r="X56" s="407">
        <f t="shared" ca="1" si="7"/>
        <v>0.22843956598774412</v>
      </c>
      <c r="Y56" s="407">
        <f t="shared" ca="1" si="7"/>
        <v>0.24606441986670105</v>
      </c>
      <c r="Z56" s="405">
        <f t="shared" ca="1" si="7"/>
        <v>0.18732261402199765</v>
      </c>
      <c r="AA56" s="406">
        <f t="shared" ca="1" si="7"/>
        <v>0.15423059309746756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f ca="1"/>
        <v>3</v>
      </c>
      <c r="D57" s="31">
        <f ca="1"/>
        <v>2</v>
      </c>
      <c r="E57" s="31">
        <f ca="1"/>
        <v>1</v>
      </c>
      <c r="F57" s="31">
        <f ca="1"/>
        <v>1</v>
      </c>
      <c r="G57" s="31">
        <f ca="1"/>
        <v>2</v>
      </c>
      <c r="H57" s="31">
        <f ca="1"/>
        <v>2</v>
      </c>
      <c r="I57" s="31">
        <f ca="1"/>
        <v>1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>
        <f t="shared" ca="1" si="8"/>
        <v>0.10932754065988264</v>
      </c>
      <c r="U57" s="407">
        <f t="shared" ca="1" si="7"/>
        <v>0.23363327535574541</v>
      </c>
      <c r="V57" s="407">
        <f t="shared" ca="1" si="7"/>
        <v>0.16134301462841213</v>
      </c>
      <c r="W57" s="407">
        <f t="shared" ca="1" si="7"/>
        <v>0.19248746909022957</v>
      </c>
      <c r="X57" s="407">
        <f t="shared" ca="1" si="7"/>
        <v>0.11421978299387206</v>
      </c>
      <c r="Y57" s="407">
        <f t="shared" ca="1" si="7"/>
        <v>0.12303220993335053</v>
      </c>
      <c r="Z57" s="407">
        <f t="shared" ca="1" si="7"/>
        <v>0.18732261402199765</v>
      </c>
      <c r="AA57" s="405">
        <f t="shared" ca="1" si="7"/>
        <v>0.15423059309746756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>
        <f t="shared" ref="U63:AC63" ca="1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0</v>
      </c>
      <c r="V63" s="32">
        <f t="shared" ca="1" si="9"/>
        <v>0</v>
      </c>
      <c r="W63" s="32">
        <f t="shared" ca="1" si="9"/>
        <v>0</v>
      </c>
      <c r="X63" s="32">
        <f t="shared" ca="1" si="9"/>
        <v>0</v>
      </c>
      <c r="Y63" s="32">
        <f t="shared" ca="1" si="9"/>
        <v>0</v>
      </c>
      <c r="Z63" s="32">
        <f t="shared" ca="1" si="9"/>
        <v>0</v>
      </c>
      <c r="AA63" s="32">
        <f t="shared" ca="1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3.7276586038642624E-2</v>
      </c>
      <c r="D64" s="260">
        <v>0.11841262380385258</v>
      </c>
      <c r="E64" s="260">
        <v>0.16746073853959151</v>
      </c>
      <c r="F64" s="260">
        <v>0.19914550175489257</v>
      </c>
      <c r="G64" s="260">
        <v>5.9593270481601159E-2</v>
      </c>
      <c r="H64" s="260">
        <v>6.269149514558249E-2</v>
      </c>
      <c r="I64" s="260">
        <v>0.19623498470818099</v>
      </c>
      <c r="J64" s="260">
        <v>0.15918479952765599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ca="1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ca="1" si="10"/>
        <v>0</v>
      </c>
      <c r="X64" s="32">
        <f t="shared" ca="1" si="10"/>
        <v>0</v>
      </c>
      <c r="Y64" s="32">
        <f t="shared" ca="1" si="10"/>
        <v>0</v>
      </c>
      <c r="Z64" s="32">
        <f t="shared" ca="1" si="10"/>
        <v>0</v>
      </c>
      <c r="AA64" s="32">
        <f t="shared" ca="1" si="10"/>
        <v>0.5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ca="1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ca="1" si="11"/>
        <v>0</v>
      </c>
      <c r="Y65" s="32">
        <f t="shared" ca="1" si="11"/>
        <v>0</v>
      </c>
      <c r="Z65" s="32">
        <f t="shared" ca="1" si="11"/>
        <v>0</v>
      </c>
      <c r="AA65" s="32">
        <f t="shared" ca="1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ca="1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ca="1" si="12"/>
        <v>0</v>
      </c>
      <c r="Z66" s="32">
        <f t="shared" ca="1" si="12"/>
        <v>0</v>
      </c>
      <c r="AA66" s="32">
        <f t="shared" ca="1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 ca="1"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 ca="1"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 ca="1"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3.7276586038642624E-2</v>
      </c>
      <c r="D84" s="252">
        <f>SUM(D64:D83)/$B$7</f>
        <v>0.11841262380385258</v>
      </c>
      <c r="E84" s="252">
        <f t="shared" ref="E84:L84" si="13">SUM(E64:E83)/$B$7</f>
        <v>0.16746073853959151</v>
      </c>
      <c r="F84" s="252">
        <f t="shared" si="13"/>
        <v>0.19914550175489257</v>
      </c>
      <c r="G84" s="252">
        <f t="shared" si="13"/>
        <v>5.9593270481601159E-2</v>
      </c>
      <c r="H84" s="252">
        <f t="shared" si="13"/>
        <v>6.269149514558249E-2</v>
      </c>
      <c r="I84" s="252">
        <f t="shared" si="13"/>
        <v>0.19623498470818099</v>
      </c>
      <c r="J84" s="252">
        <f t="shared" si="13"/>
        <v>0.15918479952765599</v>
      </c>
      <c r="K84" s="252">
        <f>SUM(K64:K83)/$B$7</f>
        <v>0</v>
      </c>
      <c r="L84" s="252">
        <f t="shared" si="13"/>
        <v>0</v>
      </c>
      <c r="M84" s="293">
        <f>EXP(SUM(M85:M104)/$B$7)</f>
        <v>7.0262958822176422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0.12261722448784343</v>
      </c>
      <c r="D85" s="262">
        <f t="shared" ref="D85:L85" si="15">IF(AND(D64&gt;0,$B85&lt;=$B$7),-D64*LN(D64),0)</f>
        <v>0.25264279905718534</v>
      </c>
      <c r="E85" s="262">
        <f t="shared" si="15"/>
        <v>0.29925340347597013</v>
      </c>
      <c r="F85" s="262">
        <f t="shared" si="15"/>
        <v>0.32136499083675379</v>
      </c>
      <c r="G85" s="262">
        <f t="shared" si="15"/>
        <v>0.16806569363829982</v>
      </c>
      <c r="H85" s="262">
        <f t="shared" si="15"/>
        <v>0.17362594421143904</v>
      </c>
      <c r="I85" s="262">
        <f t="shared" si="15"/>
        <v>0.31955737658310007</v>
      </c>
      <c r="J85" s="262">
        <f t="shared" si="15"/>
        <v>0.29253223313682569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1.9496596654274172</v>
      </c>
      <c r="N85" s="145"/>
      <c r="O85" s="295">
        <f>EXP(M85)</f>
        <v>7.0262958822176422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4.6489895619825896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4.6489895619825896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1.720804035659816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8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0.12261722448784343</v>
      </c>
      <c r="D105" s="256">
        <f t="shared" ref="D105:L105" si="38">IF(D84&gt;0,-D84*LN(D84),0)</f>
        <v>0.25264279905718534</v>
      </c>
      <c r="E105" s="256">
        <f t="shared" si="38"/>
        <v>0.29925340347597013</v>
      </c>
      <c r="F105" s="256">
        <f t="shared" si="38"/>
        <v>0.32136499083675379</v>
      </c>
      <c r="G105" s="256">
        <f t="shared" si="38"/>
        <v>0.16806569363829982</v>
      </c>
      <c r="H105" s="256">
        <f t="shared" si="38"/>
        <v>0.17362594421143904</v>
      </c>
      <c r="I105" s="256">
        <f t="shared" si="38"/>
        <v>0.31955737658310007</v>
      </c>
      <c r="J105" s="256">
        <f t="shared" si="38"/>
        <v>0.29253223313682569</v>
      </c>
      <c r="K105" s="256">
        <f t="shared" si="38"/>
        <v>0</v>
      </c>
      <c r="L105" s="256">
        <f t="shared" si="38"/>
        <v>0</v>
      </c>
      <c r="M105" s="292">
        <f>EXP(SUM(C105:L105))</f>
        <v>7.0262958822176422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mergeCells count="30"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  <mergeCell ref="F27:N27"/>
    <mergeCell ref="B11:P11"/>
    <mergeCell ref="F19:N19"/>
    <mergeCell ref="F20:N20"/>
    <mergeCell ref="F21:N21"/>
    <mergeCell ref="F22:N22"/>
    <mergeCell ref="F23:N23"/>
    <mergeCell ref="M9:P9"/>
    <mergeCell ref="C24:E24"/>
    <mergeCell ref="C25:E25"/>
    <mergeCell ref="C26:E26"/>
    <mergeCell ref="F24:N24"/>
    <mergeCell ref="F25:N25"/>
    <mergeCell ref="F26:N26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9" operator="equal">
      <formula>0</formula>
    </cfRule>
    <cfRule type="cellIs" dxfId="691" priority="11" stopIfTrue="1" operator="greaterThan">
      <formula>0</formula>
    </cfRule>
    <cfRule type="cellIs" dxfId="690" priority="1" stopIfTrue="1" operator="equal">
      <formula>"n/a"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3"/>
  <sheetViews>
    <sheetView topLeftCell="A26" zoomScale="122" zoomScaleNormal="122" workbookViewId="0">
      <selection activeCell="H35" sqref="H35:J35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3.7926682650856899E-2</v>
      </c>
      <c r="P6" s="367">
        <f>N91*SINH(P79)/O$101</f>
        <v>1.1881063167894536E-2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0.12084922876659134</v>
      </c>
      <c r="P7" s="367">
        <f t="shared" ref="P7:P13" si="1">N92*SINH(P80)/O$101</f>
        <v>3.8910968978301937E-2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0.16702602245839115</v>
      </c>
      <c r="P8" s="367">
        <f t="shared" si="1"/>
        <v>4.1433645808350981E-2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0.19862853429812299</v>
      </c>
      <c r="P9" s="367">
        <f t="shared" si="1"/>
        <v>4.9273186395793651E-2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5.9067498965360725E-2</v>
      </c>
      <c r="P10" s="367">
        <f t="shared" si="1"/>
        <v>1.3169410119521163E-2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6.3564229294212182E-2</v>
      </c>
      <c r="P11" s="367">
        <f t="shared" si="1"/>
        <v>1.9265705845802134E-2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0.19338382491683057</v>
      </c>
      <c r="P12" s="367">
        <f t="shared" si="1"/>
        <v>3.8028979693561588E-2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0.15955397864963419</v>
      </c>
      <c r="P13" s="367">
        <f t="shared" si="1"/>
        <v>4.2430149515826278E-2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149</v>
      </c>
      <c r="C17" s="495"/>
      <c r="D17" s="495"/>
      <c r="E17" s="496"/>
      <c r="F17" s="303">
        <v>1</v>
      </c>
      <c r="G17" s="486"/>
      <c r="H17" s="487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2.5305258263807619E-2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 t="s">
        <v>2</v>
      </c>
      <c r="L21" s="114">
        <v>4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0.25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48" si="4">IF(B22&gt;0,VLOOKUP($C22,$A$6:$D$15,2),"")</f>
        <v>Zigbee</v>
      </c>
      <c r="I22" s="482"/>
      <c r="J22" s="482"/>
      <c r="K22" s="110" t="s">
        <v>2</v>
      </c>
      <c r="L22" s="76">
        <v>4</v>
      </c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0.25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 t="s">
        <v>2</v>
      </c>
      <c r="L23" s="76">
        <v>4</v>
      </c>
      <c r="M23" s="306" t="str">
        <f t="shared" ca="1" si="5"/>
        <v/>
      </c>
      <c r="N23" s="315" t="str">
        <f t="shared" ca="1" si="2"/>
        <v/>
      </c>
      <c r="O23" s="205">
        <f t="shared" si="6"/>
        <v>0.25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 t="s">
        <v>2</v>
      </c>
      <c r="L24" s="76">
        <v>2</v>
      </c>
      <c r="M24" s="306" t="str">
        <f t="shared" ca="1" si="5"/>
        <v/>
      </c>
      <c r="N24" s="315" t="str">
        <f t="shared" ca="1" si="2"/>
        <v/>
      </c>
      <c r="O24" s="205">
        <f t="shared" si="6"/>
        <v>0.5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 t="s">
        <v>2</v>
      </c>
      <c r="L25" s="76">
        <v>3</v>
      </c>
      <c r="M25" s="306" t="str">
        <f t="shared" ca="1" si="5"/>
        <v/>
      </c>
      <c r="N25" s="315" t="str">
        <f t="shared" ca="1" si="2"/>
        <v/>
      </c>
      <c r="O25" s="205">
        <f t="shared" si="6"/>
        <v>0.33333333333333331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 t="s">
        <v>2</v>
      </c>
      <c r="L26" s="76">
        <v>4</v>
      </c>
      <c r="M26" s="306" t="str">
        <f t="shared" ca="1" si="5"/>
        <v/>
      </c>
      <c r="N26" s="315" t="str">
        <f t="shared" ca="1" si="2"/>
        <v/>
      </c>
      <c r="O26" s="205">
        <f t="shared" si="6"/>
        <v>0.25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 t="s">
        <v>2</v>
      </c>
      <c r="L27" s="76">
        <v>3</v>
      </c>
      <c r="M27" s="306" t="str">
        <f t="shared" ca="1" si="5"/>
        <v/>
      </c>
      <c r="N27" s="315" t="str">
        <f t="shared" ca="1" si="2"/>
        <v/>
      </c>
      <c r="O27" s="205">
        <f t="shared" si="6"/>
        <v>0.33333333333333331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 t="s">
        <v>2</v>
      </c>
      <c r="L28" s="76">
        <v>2</v>
      </c>
      <c r="M28" s="306" t="str">
        <f t="shared" ca="1" si="5"/>
        <v/>
      </c>
      <c r="N28" s="315" t="str">
        <f t="shared" ca="1" si="2"/>
        <v/>
      </c>
      <c r="O28" s="205">
        <f t="shared" si="6"/>
        <v>0.5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 t="s">
        <v>2</v>
      </c>
      <c r="L29" s="76">
        <v>2</v>
      </c>
      <c r="M29" s="306" t="str">
        <f t="shared" ca="1" si="5"/>
        <v/>
      </c>
      <c r="N29" s="315" t="str">
        <f t="shared" ca="1" si="2"/>
        <v/>
      </c>
      <c r="O29" s="205">
        <f t="shared" si="6"/>
        <v>0.5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 t="s">
        <v>1</v>
      </c>
      <c r="L30" s="76">
        <v>3</v>
      </c>
      <c r="M30" s="306" t="str">
        <f t="shared" ca="1" si="5"/>
        <v/>
      </c>
      <c r="N30" s="315" t="str">
        <f t="shared" ca="1" si="2"/>
        <v/>
      </c>
      <c r="O30" s="205">
        <f t="shared" si="6"/>
        <v>3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 t="s">
        <v>1</v>
      </c>
      <c r="L31" s="76">
        <v>3</v>
      </c>
      <c r="M31" s="306" t="str">
        <f t="shared" ca="1" si="5"/>
        <v/>
      </c>
      <c r="N31" s="315" t="str">
        <f t="shared" ca="1" si="2"/>
        <v/>
      </c>
      <c r="O31" s="205">
        <f t="shared" si="6"/>
        <v>3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 t="s">
        <v>2</v>
      </c>
      <c r="L32" s="76">
        <v>2</v>
      </c>
      <c r="M32" s="306" t="str">
        <f t="shared" ca="1" si="5"/>
        <v/>
      </c>
      <c r="N32" s="315" t="str">
        <f t="shared" ca="1" si="2"/>
        <v/>
      </c>
      <c r="O32" s="205">
        <f t="shared" si="6"/>
        <v>0.5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 t="s">
        <v>2</v>
      </c>
      <c r="L33" s="76">
        <v>2</v>
      </c>
      <c r="M33" s="306" t="str">
        <f t="shared" ca="1" si="5"/>
        <v/>
      </c>
      <c r="N33" s="315" t="str">
        <f t="shared" ca="1" si="2"/>
        <v/>
      </c>
      <c r="O33" s="205">
        <f t="shared" si="6"/>
        <v>0.5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 t="s">
        <v>2</v>
      </c>
      <c r="L34" s="76">
        <v>2</v>
      </c>
      <c r="M34" s="306" t="str">
        <f t="shared" ca="1" si="5"/>
        <v/>
      </c>
      <c r="N34" s="315" t="str">
        <f t="shared" ca="1" si="2"/>
        <v/>
      </c>
      <c r="O34" s="205">
        <f t="shared" si="6"/>
        <v>0.5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 t="s">
        <v>1</v>
      </c>
      <c r="L35" s="76">
        <v>3</v>
      </c>
      <c r="M35" s="306" t="str">
        <f t="shared" ca="1" si="5"/>
        <v/>
      </c>
      <c r="N35" s="315" t="str">
        <f t="shared" ca="1" si="2"/>
        <v/>
      </c>
      <c r="O35" s="205">
        <f t="shared" si="6"/>
        <v>3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 t="s">
        <v>1</v>
      </c>
      <c r="L36" s="76">
        <v>3</v>
      </c>
      <c r="M36" s="306" t="str">
        <f t="shared" ca="1" si="5"/>
        <v/>
      </c>
      <c r="N36" s="315" t="str">
        <f t="shared" ca="1" si="2"/>
        <v/>
      </c>
      <c r="O36" s="205">
        <f t="shared" si="6"/>
        <v>3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 t="s">
        <v>1</v>
      </c>
      <c r="L37" s="76">
        <v>1</v>
      </c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 t="s">
        <v>1</v>
      </c>
      <c r="L38" s="76">
        <v>1</v>
      </c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 t="s">
        <v>1</v>
      </c>
      <c r="L39" s="76">
        <v>3</v>
      </c>
      <c r="M39" s="306" t="str">
        <f t="shared" ca="1" si="5"/>
        <v/>
      </c>
      <c r="N39" s="315" t="str">
        <f t="shared" ca="1" si="2"/>
        <v/>
      </c>
      <c r="O39" s="205">
        <f t="shared" si="6"/>
        <v>3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 t="s">
        <v>1</v>
      </c>
      <c r="L40" s="77">
        <v>3</v>
      </c>
      <c r="M40" s="306" t="str">
        <f t="shared" ca="1" si="5"/>
        <v/>
      </c>
      <c r="N40" s="315" t="str">
        <f t="shared" ca="1" si="2"/>
        <v/>
      </c>
      <c r="O40" s="205">
        <f t="shared" si="6"/>
        <v>3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 t="s">
        <v>2</v>
      </c>
      <c r="L41" s="77">
        <v>1</v>
      </c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 t="s">
        <v>1</v>
      </c>
      <c r="L42" s="77">
        <v>1</v>
      </c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 t="s">
        <v>1</v>
      </c>
      <c r="L43" s="77">
        <v>1</v>
      </c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 t="s">
        <v>2</v>
      </c>
      <c r="L44" s="77">
        <v>4</v>
      </c>
      <c r="M44" s="306" t="str">
        <f t="shared" ca="1" si="5"/>
        <v/>
      </c>
      <c r="N44" s="315" t="str">
        <f t="shared" ca="1" si="2"/>
        <v/>
      </c>
      <c r="O44" s="205">
        <f t="shared" si="6"/>
        <v>0.25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 t="s">
        <v>2</v>
      </c>
      <c r="L45" s="77">
        <v>2</v>
      </c>
      <c r="M45" s="306" t="str">
        <f t="shared" ca="1" si="5"/>
        <v/>
      </c>
      <c r="N45" s="315" t="str">
        <f t="shared" ca="1" si="2"/>
        <v/>
      </c>
      <c r="O45" s="205">
        <f t="shared" si="6"/>
        <v>0.5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 t="s">
        <v>2</v>
      </c>
      <c r="L46" s="77">
        <v>4</v>
      </c>
      <c r="M46" s="306" t="str">
        <f t="shared" ca="1" si="5"/>
        <v/>
      </c>
      <c r="N46" s="315" t="str">
        <f t="shared" ca="1" si="2"/>
        <v/>
      </c>
      <c r="O46" s="205">
        <f t="shared" si="6"/>
        <v>0.25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 t="s">
        <v>2</v>
      </c>
      <c r="L47" s="77">
        <v>2</v>
      </c>
      <c r="M47" s="306" t="str">
        <f t="shared" ca="1" si="5"/>
        <v/>
      </c>
      <c r="N47" s="315" t="str">
        <f t="shared" ca="1" si="2"/>
        <v/>
      </c>
      <c r="O47" s="205">
        <f t="shared" si="6"/>
        <v>0.5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 t="s">
        <v>1</v>
      </c>
      <c r="L48" s="77">
        <v>1</v>
      </c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ref="H49:H65" si="10">IF(B49&gt;0,VLOOKUP($C49,$A$6:$D$15,2),"")</f>
        <v/>
      </c>
      <c r="I49" s="479"/>
      <c r="J49" s="479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10"/>
        <v/>
      </c>
      <c r="I50" s="477"/>
      <c r="J50" s="477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10"/>
        <v/>
      </c>
      <c r="I51" s="479"/>
      <c r="J51" s="479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10"/>
        <v/>
      </c>
      <c r="I52" s="477"/>
      <c r="J52" s="477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10"/>
        <v/>
      </c>
      <c r="I53" s="479"/>
      <c r="J53" s="479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10"/>
        <v/>
      </c>
      <c r="I54" s="477"/>
      <c r="J54" s="477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10"/>
        <v/>
      </c>
      <c r="I55" s="479"/>
      <c r="J55" s="479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10"/>
        <v/>
      </c>
      <c r="I56" s="477"/>
      <c r="J56" s="477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10"/>
        <v/>
      </c>
      <c r="I57" s="479"/>
      <c r="J57" s="479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10"/>
        <v/>
      </c>
      <c r="I58" s="477"/>
      <c r="J58" s="477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10"/>
        <v/>
      </c>
      <c r="I59" s="479"/>
      <c r="J59" s="479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10"/>
        <v/>
      </c>
      <c r="I60" s="477"/>
      <c r="J60" s="477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10"/>
        <v/>
      </c>
      <c r="I61" s="479"/>
      <c r="J61" s="479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10"/>
        <v/>
      </c>
      <c r="I62" s="477"/>
      <c r="J62" s="477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10"/>
        <v/>
      </c>
      <c r="I63" s="479"/>
      <c r="J63" s="479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10"/>
        <v/>
      </c>
      <c r="I64" s="477"/>
      <c r="J64" s="477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10"/>
        <v/>
      </c>
      <c r="I65" s="481"/>
      <c r="J65" s="481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28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0.25</v>
      </c>
      <c r="E79" s="304">
        <f t="shared" ref="E79:J79" si="11">IF(ISNA(VLOOKUP(($B79*10+E$78),$A$21:$O$65,15,FALSE)),0,VLOOKUP(($B79*10+E$78),$A$21:$O$65,15,FALSE))</f>
        <v>0.25</v>
      </c>
      <c r="F79" s="304">
        <f t="shared" si="11"/>
        <v>0.25</v>
      </c>
      <c r="G79" s="304">
        <f t="shared" si="11"/>
        <v>0.5</v>
      </c>
      <c r="H79" s="304">
        <f t="shared" si="11"/>
        <v>0.33333333333333331</v>
      </c>
      <c r="I79" s="304">
        <f t="shared" si="11"/>
        <v>0.25</v>
      </c>
      <c r="J79" s="304">
        <f t="shared" si="11"/>
        <v>0.33333333333333331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0.32416045722466702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5.3123074222209077E-2</v>
      </c>
      <c r="S79" s="304">
        <f t="shared" si="13"/>
        <v>1.347669225318731E-2</v>
      </c>
      <c r="T79" s="304">
        <f t="shared" si="13"/>
        <v>8.3738441378339148E-2</v>
      </c>
      <c r="U79" s="304">
        <f t="shared" si="13"/>
        <v>5.0162531180756344E-2</v>
      </c>
      <c r="V79" s="304">
        <f t="shared" si="13"/>
        <v>0.33495376551335682</v>
      </c>
      <c r="W79" s="304">
        <f t="shared" si="13"/>
        <v>7.5434310050786324E-2</v>
      </c>
      <c r="X79" s="304">
        <f t="shared" si="13"/>
        <v>0.12467119959810102</v>
      </c>
      <c r="Y79" s="304">
        <f t="shared" si="13"/>
        <v>0</v>
      </c>
      <c r="Z79" s="304">
        <f t="shared" si="13"/>
        <v>0</v>
      </c>
    </row>
    <row r="80" spans="1:26" ht="12.75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4</v>
      </c>
      <c r="D80" s="316">
        <v>1</v>
      </c>
      <c r="E80" s="304">
        <f t="shared" ref="E80:J80" si="15">IF(ISNA(VLOOKUP(($B80*10+E$78),$A$21:$O$65,15,FALSE)),0,VLOOKUP(($B80*10+E$78),$A$21:$O$65,15,FALSE))</f>
        <v>0.5</v>
      </c>
      <c r="F80" s="304">
        <f t="shared" si="15"/>
        <v>0.5</v>
      </c>
      <c r="G80" s="304">
        <f t="shared" si="15"/>
        <v>3</v>
      </c>
      <c r="H80" s="304">
        <f t="shared" si="15"/>
        <v>3</v>
      </c>
      <c r="I80" s="304">
        <f t="shared" si="15"/>
        <v>0.5</v>
      </c>
      <c r="J80" s="304">
        <f t="shared" si="15"/>
        <v>0.5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0.33385394630479026</v>
      </c>
      <c r="Q80" s="304">
        <f t="shared" ref="Q80:Q89" si="16">IF(OR($B80&gt;$K$1,Q$78&gt;$K$1),0,LN(INDEX($C$79:$L$88,$B80,Q$78)*INDEX($N$91:$N$100,Q$78)/INDEX($N$91:$N$100,$B80))^2)</f>
        <v>5.3123074222209063E-2</v>
      </c>
      <c r="R80" s="316">
        <f t="shared" si="13"/>
        <v>0</v>
      </c>
      <c r="S80" s="304">
        <f t="shared" si="13"/>
        <v>0.12011325347955031</v>
      </c>
      <c r="T80" s="304">
        <f t="shared" si="13"/>
        <v>3.0028313369887653E-2</v>
      </c>
      <c r="U80" s="304">
        <f t="shared" si="13"/>
        <v>0.16972719761426916</v>
      </c>
      <c r="V80" s="304">
        <f t="shared" si="13"/>
        <v>0.21405681724326625</v>
      </c>
      <c r="W80" s="304">
        <f t="shared" si="13"/>
        <v>3.5347637742082785E-2</v>
      </c>
      <c r="X80" s="304">
        <f t="shared" si="13"/>
        <v>0.15781290857170716</v>
      </c>
      <c r="Y80" s="304">
        <f t="shared" si="13"/>
        <v>0</v>
      </c>
      <c r="Z80" s="304">
        <f t="shared" si="13"/>
        <v>0</v>
      </c>
    </row>
    <row r="81" spans="1:26" ht="12.75" customHeight="1" outlineLevel="1" x14ac:dyDescent="0.25">
      <c r="A81" s="149"/>
      <c r="B81" s="147">
        <v>3</v>
      </c>
      <c r="C81" s="304">
        <f t="shared" si="14"/>
        <v>4</v>
      </c>
      <c r="D81" s="304">
        <f t="shared" ref="D81:D88" si="17">IF(ISNA(VLOOKUP((10*D$78+$B81),$A$21:$O$65,15,FALSE)),0,1/VLOOKUP((10*D$78+$B81),$A$21:$O$65,15,FALSE))</f>
        <v>2</v>
      </c>
      <c r="E81" s="316">
        <v>1</v>
      </c>
      <c r="F81" s="304">
        <f>IF(ISNA(VLOOKUP(($B81*10+F$78),$A$21:$O$65,15,FALSE)),0,VLOOKUP(($B81*10+F$78),$A$21:$O$65,15,FALSE))</f>
        <v>0.5</v>
      </c>
      <c r="G81" s="304">
        <f>IF(ISNA(VLOOKUP(($B81*10+G$78),$A$21:$O$65,15,FALSE)),0,VLOOKUP(($B81*10+G$78),$A$21:$O$65,15,FALSE))</f>
        <v>3</v>
      </c>
      <c r="H81" s="304">
        <f>IF(ISNA(VLOOKUP(($B81*10+H$78),$A$21:$O$65,15,FALSE)),0,VLOOKUP(($B81*10+H$78),$A$21:$O$65,15,FALSE))</f>
        <v>3</v>
      </c>
      <c r="I81" s="304">
        <f>IF(ISNA(VLOOKUP(($B81*10+I$78),$A$21:$O$65,15,FALSE)),0,VLOOKUP(($B81*10+I$78),$A$21:$O$65,15,FALSE))</f>
        <v>1</v>
      </c>
      <c r="J81" s="304">
        <f>IF(ISNA(VLOOKUP(($B81*10+J$78),$A$21:$O$65,15,FALSE)),0,VLOOKUP(($B81*10+J$78),$A$21:$O$65,15,FALSE))</f>
        <v>1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0.25335201411361186</v>
      </c>
      <c r="Q81" s="304">
        <f t="shared" si="16"/>
        <v>1.3476692253187327E-2</v>
      </c>
      <c r="R81" s="304">
        <f t="shared" si="13"/>
        <v>0.12011325347955031</v>
      </c>
      <c r="S81" s="316">
        <f t="shared" si="13"/>
        <v>0</v>
      </c>
      <c r="T81" s="304">
        <f t="shared" si="13"/>
        <v>0.27025482032898851</v>
      </c>
      <c r="U81" s="304">
        <f t="shared" si="13"/>
        <v>4.2779471867663114E-3</v>
      </c>
      <c r="V81" s="304">
        <f t="shared" si="13"/>
        <v>1.347669225318731E-2</v>
      </c>
      <c r="W81" s="304">
        <f t="shared" si="13"/>
        <v>2.5142515356705936E-2</v>
      </c>
      <c r="X81" s="304">
        <f t="shared" si="13"/>
        <v>2.568780529580734E-3</v>
      </c>
      <c r="Y81" s="304">
        <f t="shared" si="13"/>
        <v>0</v>
      </c>
      <c r="Z81" s="304">
        <f t="shared" si="13"/>
        <v>0</v>
      </c>
    </row>
    <row r="82" spans="1:26" ht="12.75" customHeight="1" outlineLevel="1" x14ac:dyDescent="0.25">
      <c r="A82" s="150"/>
      <c r="B82" s="147">
        <v>4</v>
      </c>
      <c r="C82" s="304">
        <f t="shared" si="14"/>
        <v>4</v>
      </c>
      <c r="D82" s="304">
        <f t="shared" si="17"/>
        <v>2</v>
      </c>
      <c r="E82" s="304">
        <f t="shared" ref="E82:E88" si="19">IF(ISNA(VLOOKUP((10*E$78+$B82),$A$21:$O$65,15,FALSE)),0,1/VLOOKUP((10*E$78+$B82),$A$21:$O$65,15,FALSE))</f>
        <v>2</v>
      </c>
      <c r="F82" s="316">
        <v>1</v>
      </c>
      <c r="G82" s="304">
        <f>IF(ISNA(VLOOKUP(($B82*10+G$78),$A$21:$O$65,15,FALSE)),0,VLOOKUP(($B82*10+G$78),$A$21:$O$65,15,FALSE))</f>
        <v>3</v>
      </c>
      <c r="H82" s="304">
        <f>IF(ISNA(VLOOKUP(($B82*10+H$78),$A$21:$O$65,15,FALSE)),0,VLOOKUP(($B82*10+H$78),$A$21:$O$65,15,FALSE))</f>
        <v>3</v>
      </c>
      <c r="I82" s="304">
        <f>IF(ISNA(VLOOKUP(($B82*10+I$78),$A$21:$O$65,15,FALSE)),0,VLOOKUP(($B82*10+I$78),$A$21:$O$65,15,FALSE))</f>
        <v>1</v>
      </c>
      <c r="J82" s="304">
        <f>IF(ISNA(VLOOKUP(($B82*10+J$78),$A$21:$O$65,15,FALSE)),0,VLOOKUP(($B82*10+J$78),$A$21:$O$65,15,FALSE))</f>
        <v>1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0.25335201411361186</v>
      </c>
      <c r="Q82" s="304">
        <f t="shared" si="16"/>
        <v>8.3738441378339148E-2</v>
      </c>
      <c r="R82" s="304">
        <f t="shared" si="13"/>
        <v>3.0028313369887646E-2</v>
      </c>
      <c r="S82" s="304">
        <f t="shared" si="13"/>
        <v>0.27025482032898851</v>
      </c>
      <c r="T82" s="316">
        <f t="shared" si="13"/>
        <v>0</v>
      </c>
      <c r="U82" s="304">
        <f t="shared" si="13"/>
        <v>1.1638262082677589E-2</v>
      </c>
      <c r="V82" s="304">
        <f t="shared" si="13"/>
        <v>3.2715698678105823E-3</v>
      </c>
      <c r="W82" s="304">
        <f t="shared" si="13"/>
        <v>2.1676317950676397E-4</v>
      </c>
      <c r="X82" s="304">
        <f t="shared" si="13"/>
        <v>5.0162531180756281E-2</v>
      </c>
      <c r="Y82" s="304">
        <f t="shared" si="13"/>
        <v>0</v>
      </c>
      <c r="Z82" s="304">
        <f t="shared" si="13"/>
        <v>0</v>
      </c>
    </row>
    <row r="83" spans="1:26" ht="12.75" customHeight="1" outlineLevel="1" x14ac:dyDescent="0.25">
      <c r="A83" s="150"/>
      <c r="B83" s="147">
        <v>5</v>
      </c>
      <c r="C83" s="304">
        <f t="shared" si="14"/>
        <v>2</v>
      </c>
      <c r="D83" s="304">
        <f t="shared" si="17"/>
        <v>0.33333333333333331</v>
      </c>
      <c r="E83" s="304">
        <f t="shared" si="19"/>
        <v>0.33333333333333331</v>
      </c>
      <c r="F83" s="304">
        <f t="shared" ref="F83:F88" si="20">IF(ISNA(VLOOKUP((10*F$78+$B83),$A$21:$O$65,15,FALSE)),0,1/VLOOKUP((10*F$78+$B83),$A$21:$O$65,15,FALSE))</f>
        <v>0.33333333333333331</v>
      </c>
      <c r="G83" s="316">
        <v>1</v>
      </c>
      <c r="H83" s="304">
        <f>IF(ISNA(VLOOKUP(($B83*10+H$78),$A$21:$O$65,15,FALSE)),0,VLOOKUP(($B83*10+H$78),$A$21:$O$65,15,FALSE))</f>
        <v>1</v>
      </c>
      <c r="I83" s="304">
        <f>IF(ISNA(VLOOKUP(($B83*10+I$78),$A$21:$O$65,15,FALSE)),0,VLOOKUP(($B83*10+I$78),$A$21:$O$65,15,FALSE))</f>
        <v>0.25</v>
      </c>
      <c r="J83" s="304">
        <f>IF(ISNA(VLOOKUP(($B83*10+J$78),$A$21:$O$65,15,FALSE)),0,VLOOKUP(($B83*10+J$78),$A$21:$O$65,15,FALSE))</f>
        <v>0.5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0.22676382129256306</v>
      </c>
      <c r="Q83" s="304">
        <f t="shared" si="16"/>
        <v>5.0162531180756371E-2</v>
      </c>
      <c r="R83" s="304">
        <f t="shared" si="13"/>
        <v>0.16972719761426922</v>
      </c>
      <c r="S83" s="304">
        <f t="shared" si="13"/>
        <v>4.2779471867662984E-3</v>
      </c>
      <c r="T83" s="304">
        <f t="shared" si="13"/>
        <v>1.1638262082677611E-2</v>
      </c>
      <c r="U83" s="316">
        <f t="shared" si="13"/>
        <v>0</v>
      </c>
      <c r="V83" s="304">
        <f t="shared" si="13"/>
        <v>2.5687805295807301E-3</v>
      </c>
      <c r="W83" s="304">
        <f t="shared" si="13"/>
        <v>3.7839654558048913E-2</v>
      </c>
      <c r="X83" s="304">
        <f t="shared" si="13"/>
        <v>8.3738441378339246E-2</v>
      </c>
      <c r="Y83" s="304">
        <f t="shared" si="13"/>
        <v>0</v>
      </c>
      <c r="Z83" s="304">
        <f t="shared" si="13"/>
        <v>0</v>
      </c>
    </row>
    <row r="84" spans="1:26" ht="12.75" customHeight="1" outlineLevel="1" x14ac:dyDescent="0.25">
      <c r="A84" s="150"/>
      <c r="B84" s="147">
        <v>6</v>
      </c>
      <c r="C84" s="304">
        <f t="shared" si="14"/>
        <v>3</v>
      </c>
      <c r="D84" s="304">
        <f t="shared" si="17"/>
        <v>0.33333333333333331</v>
      </c>
      <c r="E84" s="304">
        <f t="shared" si="19"/>
        <v>0.33333333333333331</v>
      </c>
      <c r="F84" s="304">
        <f t="shared" si="20"/>
        <v>0.33333333333333331</v>
      </c>
      <c r="G84" s="304">
        <f>IF(ISNA(VLOOKUP((10*G$78+$B84),$A$21:$O$65,15,FALSE)),0,1/VLOOKUP((10*G$78+$B84),$A$21:$O$65,15,FALSE))</f>
        <v>1</v>
      </c>
      <c r="H84" s="316">
        <v>1</v>
      </c>
      <c r="I84" s="304">
        <f>IF(ISNA(VLOOKUP(($B84*10+I$78),$A$21:$O$65,15,FALSE)),0,VLOOKUP(($B84*10+I$78),$A$21:$O$65,15,FALSE))</f>
        <v>0.25</v>
      </c>
      <c r="J84" s="304">
        <f>IF(ISNA(VLOOKUP(($B84*10+J$78),$A$21:$O$65,15,FALSE)),0,VLOOKUP(($B84*10+J$78),$A$21:$O$65,15,FALSE))</f>
        <v>0.5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0.31291909290023778</v>
      </c>
      <c r="Q84" s="304">
        <f t="shared" si="16"/>
        <v>0.33495376551335698</v>
      </c>
      <c r="R84" s="304">
        <f t="shared" si="13"/>
        <v>0.21405681724326625</v>
      </c>
      <c r="S84" s="304">
        <f t="shared" si="13"/>
        <v>1.3476692253187298E-2</v>
      </c>
      <c r="T84" s="304">
        <f t="shared" si="13"/>
        <v>3.2715698678105936E-3</v>
      </c>
      <c r="U84" s="304">
        <f t="shared" si="13"/>
        <v>2.5687805295807218E-3</v>
      </c>
      <c r="V84" s="316">
        <f t="shared" si="13"/>
        <v>0</v>
      </c>
      <c r="W84" s="304">
        <f t="shared" si="13"/>
        <v>6.0126626472721365E-2</v>
      </c>
      <c r="X84" s="304">
        <f t="shared" si="13"/>
        <v>5.6974259030630144E-2</v>
      </c>
      <c r="Y84" s="304">
        <f t="shared" si="13"/>
        <v>0</v>
      </c>
      <c r="Z84" s="304">
        <f t="shared" si="13"/>
        <v>0</v>
      </c>
    </row>
    <row r="85" spans="1:26" ht="12.75" customHeight="1" outlineLevel="1" x14ac:dyDescent="0.25">
      <c r="A85" s="150"/>
      <c r="B85" s="147">
        <v>7</v>
      </c>
      <c r="C85" s="304">
        <f t="shared" si="14"/>
        <v>4</v>
      </c>
      <c r="D85" s="304">
        <f t="shared" si="17"/>
        <v>2</v>
      </c>
      <c r="E85" s="304">
        <f t="shared" si="19"/>
        <v>1</v>
      </c>
      <c r="F85" s="304">
        <f t="shared" si="20"/>
        <v>1</v>
      </c>
      <c r="G85" s="304">
        <f>IF(ISNA(VLOOKUP((10*G$78+$B85),$A$21:$O$65,15,FALSE)),0,1/VLOOKUP((10*G$78+$B85),$A$21:$O$65,15,FALSE))</f>
        <v>4</v>
      </c>
      <c r="H85" s="304">
        <f>IF(ISNA(VLOOKUP((10*H$78+$B85),$A$21:$O$65,15,FALSE)),0,1/VLOOKUP((10*H$78+$B85),$A$21:$O$65,15,FALSE))</f>
        <v>4</v>
      </c>
      <c r="I85" s="316">
        <v>1</v>
      </c>
      <c r="J85" s="304">
        <f>IF(ISNA(VLOOKUP(($B85*10+J$78),$A$21:$O$65,15,FALSE)),0,VLOOKUP(($B85*10+J$78),$A$21:$O$65,15,FALSE))</f>
        <v>1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0.19924566209644234</v>
      </c>
      <c r="Q85" s="304">
        <f t="shared" si="16"/>
        <v>7.5434310050786296E-2</v>
      </c>
      <c r="R85" s="304">
        <f t="shared" si="13"/>
        <v>3.5347637742082737E-2</v>
      </c>
      <c r="S85" s="304">
        <f t="shared" si="13"/>
        <v>2.5142515356705947E-2</v>
      </c>
      <c r="T85" s="304">
        <f t="shared" si="13"/>
        <v>2.1676317950676625E-4</v>
      </c>
      <c r="U85" s="304">
        <f t="shared" si="13"/>
        <v>3.7839654558048857E-2</v>
      </c>
      <c r="V85" s="304">
        <f t="shared" si="13"/>
        <v>6.0126626472721351E-2</v>
      </c>
      <c r="W85" s="316">
        <f t="shared" si="13"/>
        <v>0</v>
      </c>
      <c r="X85" s="304">
        <f t="shared" si="13"/>
        <v>4.3784329689895839E-2</v>
      </c>
      <c r="Y85" s="304">
        <f t="shared" si="13"/>
        <v>0</v>
      </c>
      <c r="Z85" s="304">
        <f t="shared" si="13"/>
        <v>0</v>
      </c>
    </row>
    <row r="86" spans="1:26" ht="12.75" customHeight="1" outlineLevel="1" x14ac:dyDescent="0.25">
      <c r="A86" s="150"/>
      <c r="B86" s="147">
        <v>8</v>
      </c>
      <c r="C86" s="304">
        <f t="shared" si="14"/>
        <v>3</v>
      </c>
      <c r="D86" s="304">
        <f t="shared" si="17"/>
        <v>2</v>
      </c>
      <c r="E86" s="304">
        <f t="shared" si="19"/>
        <v>1</v>
      </c>
      <c r="F86" s="304">
        <f t="shared" si="20"/>
        <v>1</v>
      </c>
      <c r="G86" s="304">
        <f>IF(ISNA(VLOOKUP((10*G$78+$B86),$A$21:$O$65,15,FALSE)),0,1/VLOOKUP((10*G$78+$B86),$A$21:$O$65,15,FALSE))</f>
        <v>2</v>
      </c>
      <c r="H86" s="304">
        <f>IF(ISNA(VLOOKUP((10*H$78+$B86),$A$21:$O$65,15,FALSE)),0,1/VLOOKUP((10*H$78+$B86),$A$21:$O$65,15,FALSE))</f>
        <v>2</v>
      </c>
      <c r="I86" s="304">
        <f>IF(ISNA(VLOOKUP((10*I$78+$B86),$A$21:$O$65,15,FALSE)),0,1/VLOOKUP((10*I$78+$B86),$A$21:$O$65,15,FALSE))</f>
        <v>1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0.27247868854515434</v>
      </c>
      <c r="Q86" s="304">
        <f t="shared" si="16"/>
        <v>0.12467119959810102</v>
      </c>
      <c r="R86" s="304">
        <f t="shared" si="13"/>
        <v>0.15781290857170721</v>
      </c>
      <c r="S86" s="304">
        <f t="shared" si="13"/>
        <v>2.5687805295807301E-3</v>
      </c>
      <c r="T86" s="304">
        <f t="shared" si="13"/>
        <v>5.0162531180756295E-2</v>
      </c>
      <c r="U86" s="304">
        <f t="shared" si="13"/>
        <v>8.3738441378339246E-2</v>
      </c>
      <c r="V86" s="304">
        <f t="shared" si="13"/>
        <v>5.6974259030630185E-2</v>
      </c>
      <c r="W86" s="304">
        <f t="shared" si="13"/>
        <v>4.3784329689895818E-2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outlineLevel="1" x14ac:dyDescent="0.25">
      <c r="A89" s="141"/>
      <c r="B89" s="151" t="s">
        <v>84</v>
      </c>
      <c r="C89" s="131">
        <f>SUM(C79:C88)</f>
        <v>25</v>
      </c>
      <c r="D89" s="131">
        <f t="shared" ref="D89:L89" si="21">SUM(D79:D88)</f>
        <v>9.9166666666666661</v>
      </c>
      <c r="E89" s="131">
        <f t="shared" si="21"/>
        <v>6.4166666666666661</v>
      </c>
      <c r="F89" s="131">
        <f t="shared" si="21"/>
        <v>4.916666666666667</v>
      </c>
      <c r="G89" s="131">
        <f t="shared" si="21"/>
        <v>17.5</v>
      </c>
      <c r="H89" s="131">
        <f t="shared" si="21"/>
        <v>17.333333333333336</v>
      </c>
      <c r="I89" s="131">
        <f t="shared" si="21"/>
        <v>5.25</v>
      </c>
      <c r="J89" s="131">
        <f t="shared" si="21"/>
        <v>5.833333333333333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-1.3862943611198906</v>
      </c>
      <c r="E91" s="131">
        <f t="shared" si="22"/>
        <v>-1.3862943611198906</v>
      </c>
      <c r="F91" s="131">
        <f t="shared" si="22"/>
        <v>-1.3862943611198906</v>
      </c>
      <c r="G91" s="131">
        <f t="shared" si="22"/>
        <v>-0.69314718055994529</v>
      </c>
      <c r="H91" s="131">
        <f t="shared" si="22"/>
        <v>-1.0986122886681098</v>
      </c>
      <c r="I91" s="131">
        <f t="shared" si="22"/>
        <v>-1.3862943611198906</v>
      </c>
      <c r="J91" s="131">
        <f t="shared" si="22"/>
        <v>-1.0986122886681098</v>
      </c>
      <c r="K91" s="131">
        <f t="shared" si="22"/>
        <v>0</v>
      </c>
      <c r="L91" s="131">
        <f t="shared" si="22"/>
        <v>0</v>
      </c>
      <c r="M91" s="131">
        <f>EXP(SUM(C91:L91)/K$1)</f>
        <v>0.348386197956852</v>
      </c>
      <c r="N91" s="386">
        <f t="shared" ref="N91:N100" si="23">IF(B91&lt;=K$1,M91/M$101,)</f>
        <v>3.7276586038642624E-2</v>
      </c>
      <c r="O91" s="386">
        <f>N91*COSH(P79)</f>
        <v>3.9252308126548202E-2</v>
      </c>
      <c r="P91" s="375"/>
    </row>
    <row r="92" spans="1:26" outlineLevel="1" x14ac:dyDescent="0.25">
      <c r="A92" s="141"/>
      <c r="B92" s="130">
        <v>2</v>
      </c>
      <c r="C92" s="131">
        <f t="shared" ref="C92:L92" si="24">IF(C80&gt;0,LN(C80),0)</f>
        <v>1.3862943611198906</v>
      </c>
      <c r="D92" s="131">
        <f t="shared" si="24"/>
        <v>0</v>
      </c>
      <c r="E92" s="131">
        <f t="shared" si="24"/>
        <v>-0.69314718055994529</v>
      </c>
      <c r="F92" s="131">
        <f t="shared" si="24"/>
        <v>-0.69314718055994529</v>
      </c>
      <c r="G92" s="131">
        <f t="shared" si="24"/>
        <v>1.0986122886681098</v>
      </c>
      <c r="H92" s="131">
        <f t="shared" si="24"/>
        <v>1.0986122886681098</v>
      </c>
      <c r="I92" s="131">
        <f t="shared" si="24"/>
        <v>-0.69314718055994529</v>
      </c>
      <c r="J92" s="131">
        <f t="shared" si="24"/>
        <v>-0.69314718055994529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1.1066819197003217</v>
      </c>
      <c r="N92" s="386">
        <f t="shared" si="23"/>
        <v>0.11841262380385258</v>
      </c>
      <c r="O92" s="386">
        <f t="shared" ref="O92:O100" si="26">N92*COSH(P80)</f>
        <v>0.12507318945003434</v>
      </c>
      <c r="P92" s="375"/>
    </row>
    <row r="93" spans="1:26" ht="12.75" customHeight="1" outlineLevel="1" x14ac:dyDescent="0.25">
      <c r="A93" s="141"/>
      <c r="B93" s="130">
        <v>3</v>
      </c>
      <c r="C93" s="131">
        <f t="shared" ref="C93:L93" si="27">IF(C81&gt;0,LN(C81),0)</f>
        <v>1.3862943611198906</v>
      </c>
      <c r="D93" s="131">
        <f t="shared" si="27"/>
        <v>0.69314718055994529</v>
      </c>
      <c r="E93" s="131">
        <f t="shared" si="27"/>
        <v>0</v>
      </c>
      <c r="F93" s="131">
        <f t="shared" si="27"/>
        <v>-0.69314718055994529</v>
      </c>
      <c r="G93" s="131">
        <f t="shared" si="27"/>
        <v>1.0986122886681098</v>
      </c>
      <c r="H93" s="131">
        <f t="shared" si="27"/>
        <v>1.0986122886681098</v>
      </c>
      <c r="I93" s="131">
        <f t="shared" si="27"/>
        <v>0</v>
      </c>
      <c r="J93" s="131">
        <f t="shared" si="27"/>
        <v>0</v>
      </c>
      <c r="K93" s="131">
        <f t="shared" si="27"/>
        <v>0</v>
      </c>
      <c r="L93" s="131">
        <f t="shared" si="27"/>
        <v>0</v>
      </c>
      <c r="M93" s="131">
        <f t="shared" si="25"/>
        <v>1.5650845800732873</v>
      </c>
      <c r="N93" s="386">
        <f t="shared" si="23"/>
        <v>0.16746073853959151</v>
      </c>
      <c r="O93" s="386">
        <f t="shared" si="26"/>
        <v>0.17286396912281496</v>
      </c>
      <c r="P93" s="375"/>
    </row>
    <row r="94" spans="1:26" outlineLevel="1" x14ac:dyDescent="0.25">
      <c r="A94" s="141"/>
      <c r="B94" s="130">
        <v>4</v>
      </c>
      <c r="C94" s="131">
        <f t="shared" ref="C94:L94" si="28">IF(C82&gt;0,LN(C82),0)</f>
        <v>1.3862943611198906</v>
      </c>
      <c r="D94" s="131">
        <f t="shared" si="28"/>
        <v>0.69314718055994529</v>
      </c>
      <c r="E94" s="131">
        <f t="shared" si="28"/>
        <v>0.69314718055994529</v>
      </c>
      <c r="F94" s="131">
        <f t="shared" si="28"/>
        <v>0</v>
      </c>
      <c r="G94" s="131">
        <f t="shared" si="28"/>
        <v>1.0986122886681098</v>
      </c>
      <c r="H94" s="131">
        <f t="shared" si="28"/>
        <v>1.0986122886681098</v>
      </c>
      <c r="I94" s="131">
        <f t="shared" si="28"/>
        <v>0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1.8612097182041991</v>
      </c>
      <c r="N94" s="386">
        <f t="shared" si="23"/>
        <v>0.19914550175489257</v>
      </c>
      <c r="O94" s="386">
        <f t="shared" si="26"/>
        <v>0.2055710620084622</v>
      </c>
      <c r="P94" s="375"/>
    </row>
    <row r="95" spans="1:26" outlineLevel="1" x14ac:dyDescent="0.25">
      <c r="A95" s="141"/>
      <c r="B95" s="130">
        <v>5</v>
      </c>
      <c r="C95" s="131">
        <f t="shared" ref="C95:L95" si="29">IF(C83&gt;0,LN(C83),0)</f>
        <v>0.69314718055994529</v>
      </c>
      <c r="D95" s="131">
        <f t="shared" si="29"/>
        <v>-1.0986122886681098</v>
      </c>
      <c r="E95" s="131">
        <f t="shared" si="29"/>
        <v>-1.0986122886681098</v>
      </c>
      <c r="F95" s="131">
        <f t="shared" si="29"/>
        <v>-1.0986122886681098</v>
      </c>
      <c r="G95" s="131">
        <f t="shared" si="29"/>
        <v>0</v>
      </c>
      <c r="H95" s="131">
        <f t="shared" si="29"/>
        <v>0</v>
      </c>
      <c r="I95" s="131">
        <f t="shared" si="29"/>
        <v>-1.3862943611198906</v>
      </c>
      <c r="J95" s="131">
        <f t="shared" si="29"/>
        <v>-0.69314718055994529</v>
      </c>
      <c r="K95" s="131">
        <f t="shared" si="29"/>
        <v>0</v>
      </c>
      <c r="L95" s="131">
        <f t="shared" si="29"/>
        <v>0</v>
      </c>
      <c r="M95" s="131">
        <f t="shared" si="25"/>
        <v>0.55695746668906398</v>
      </c>
      <c r="N95" s="386">
        <f t="shared" si="23"/>
        <v>5.9593270481601159E-2</v>
      </c>
      <c r="O95" s="386">
        <f t="shared" si="26"/>
        <v>6.1132044977324745E-2</v>
      </c>
      <c r="P95" s="375"/>
    </row>
    <row r="96" spans="1:26" outlineLevel="1" x14ac:dyDescent="0.25">
      <c r="A96" s="141"/>
      <c r="B96" s="130">
        <v>6</v>
      </c>
      <c r="C96" s="131">
        <f t="shared" ref="C96:L96" si="30">IF(C84&gt;0,LN(C84),0)</f>
        <v>1.0986122886681098</v>
      </c>
      <c r="D96" s="131">
        <f t="shared" si="30"/>
        <v>-1.0986122886681098</v>
      </c>
      <c r="E96" s="131">
        <f t="shared" si="30"/>
        <v>-1.0986122886681098</v>
      </c>
      <c r="F96" s="131">
        <f t="shared" si="30"/>
        <v>-1.0986122886681098</v>
      </c>
      <c r="G96" s="131">
        <f t="shared" si="30"/>
        <v>0</v>
      </c>
      <c r="H96" s="131">
        <f t="shared" si="30"/>
        <v>0</v>
      </c>
      <c r="I96" s="131">
        <f t="shared" si="30"/>
        <v>-1.3862943611198906</v>
      </c>
      <c r="J96" s="131">
        <f t="shared" si="30"/>
        <v>-0.69314718055994529</v>
      </c>
      <c r="K96" s="131">
        <f t="shared" si="30"/>
        <v>0</v>
      </c>
      <c r="L96" s="131">
        <f t="shared" si="30"/>
        <v>0</v>
      </c>
      <c r="M96" s="131">
        <f t="shared" si="25"/>
        <v>0.58591340997157559</v>
      </c>
      <c r="N96" s="375">
        <f t="shared" si="23"/>
        <v>6.269149514558249E-2</v>
      </c>
      <c r="O96" s="375">
        <f t="shared" si="26"/>
        <v>6.5785946454945385E-2</v>
      </c>
      <c r="P96" s="375"/>
    </row>
    <row r="97" spans="1:26" outlineLevel="1" x14ac:dyDescent="0.25">
      <c r="A97" s="141"/>
      <c r="B97" s="130">
        <v>7</v>
      </c>
      <c r="C97" s="131">
        <f t="shared" ref="C97:L97" si="31">IF(C85&gt;0,LN(C85),0)</f>
        <v>1.3862943611198906</v>
      </c>
      <c r="D97" s="131">
        <f t="shared" si="31"/>
        <v>0.69314718055994529</v>
      </c>
      <c r="E97" s="131">
        <f t="shared" si="31"/>
        <v>0</v>
      </c>
      <c r="F97" s="131">
        <f t="shared" si="31"/>
        <v>0</v>
      </c>
      <c r="G97" s="131">
        <f t="shared" si="31"/>
        <v>1.3862943611198906</v>
      </c>
      <c r="H97" s="131">
        <f t="shared" si="31"/>
        <v>1.3862943611198906</v>
      </c>
      <c r="I97" s="131">
        <f t="shared" si="31"/>
        <v>0</v>
      </c>
      <c r="J97" s="131">
        <f t="shared" si="31"/>
        <v>0</v>
      </c>
      <c r="K97" s="131">
        <f t="shared" si="31"/>
        <v>0</v>
      </c>
      <c r="L97" s="131">
        <f t="shared" si="31"/>
        <v>0</v>
      </c>
      <c r="M97" s="131">
        <f t="shared" si="25"/>
        <v>1.8340080864093424</v>
      </c>
      <c r="N97" s="375">
        <f t="shared" si="23"/>
        <v>0.19623498470818099</v>
      </c>
      <c r="O97" s="375">
        <f t="shared" si="26"/>
        <v>0.20014303787664331</v>
      </c>
      <c r="P97" s="375"/>
    </row>
    <row r="98" spans="1:26" outlineLevel="1" x14ac:dyDescent="0.25">
      <c r="A98" s="141"/>
      <c r="B98" s="130">
        <v>8</v>
      </c>
      <c r="C98" s="131">
        <f t="shared" ref="C98:L98" si="32">IF(C86&gt;0,LN(C86),0)</f>
        <v>1.0986122886681098</v>
      </c>
      <c r="D98" s="131">
        <f t="shared" si="32"/>
        <v>0.69314718055994529</v>
      </c>
      <c r="E98" s="131">
        <f t="shared" si="32"/>
        <v>0</v>
      </c>
      <c r="F98" s="131">
        <f t="shared" si="32"/>
        <v>0</v>
      </c>
      <c r="G98" s="131">
        <f t="shared" si="32"/>
        <v>0.69314718055994529</v>
      </c>
      <c r="H98" s="131">
        <f t="shared" si="32"/>
        <v>0.69314718055994529</v>
      </c>
      <c r="I98" s="131">
        <f t="shared" si="32"/>
        <v>0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1.4877378261644902</v>
      </c>
      <c r="N98" s="375">
        <f t="shared" si="23"/>
        <v>0.15918479952765599</v>
      </c>
      <c r="O98" s="375">
        <f t="shared" si="26"/>
        <v>0.16513076006215466</v>
      </c>
      <c r="P98" s="375"/>
    </row>
    <row r="99" spans="1:26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9.3459792051691331</v>
      </c>
      <c r="N101" s="156">
        <f>MMULT(C89:L89,N91:N100)</f>
        <v>8.2481914425255987</v>
      </c>
      <c r="O101" s="371">
        <f>SUM(O91:O100)</f>
        <v>1.0349523180789277</v>
      </c>
      <c r="P101" s="364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1.2592098660153099</v>
      </c>
      <c r="E102" s="157">
        <f t="shared" ref="E102:L110" ca="1" si="35">IF(AND($B79&lt;=$K$1,E$78&lt;=$K$1,(E113&gt;1/9),(E113&lt;9)),IF(E79*E113&gt;1,E79*E113,1/(E79*E113)),0)</f>
        <v>1.1230959989602722</v>
      </c>
      <c r="F102" s="157">
        <f t="shared" ca="1" si="35"/>
        <v>1.3355937527946442</v>
      </c>
      <c r="G102" s="157">
        <f t="shared" ca="1" si="35"/>
        <v>1.2510334048590741</v>
      </c>
      <c r="H102" s="157">
        <f t="shared" ca="1" si="35"/>
        <v>1.7838106725040817</v>
      </c>
      <c r="I102" s="157">
        <f t="shared" ca="1" si="35"/>
        <v>1.3160740129524924</v>
      </c>
      <c r="J102" s="157">
        <f t="shared" ca="1" si="35"/>
        <v>1.4234565307978015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1.4142135623730949</v>
      </c>
      <c r="F103" s="157">
        <f t="shared" ca="1" si="35"/>
        <v>1.1892071150027212</v>
      </c>
      <c r="G103" s="157">
        <f t="shared" ca="1" si="35"/>
        <v>1.5098036484771047</v>
      </c>
      <c r="H103" s="157">
        <f t="shared" ca="1" si="35"/>
        <v>1.5882975935765764</v>
      </c>
      <c r="I103" s="157">
        <f t="shared" ca="1" si="35"/>
        <v>1.2068451910340328</v>
      </c>
      <c r="J103" s="157">
        <f t="shared" ca="1" si="35"/>
        <v>1.4877378261644907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1.6817928305074294</v>
      </c>
      <c r="G104" s="157">
        <f t="shared" ca="1" si="35"/>
        <v>1.067592398098351</v>
      </c>
      <c r="H104" s="157">
        <f t="shared" ca="1" si="35"/>
        <v>1.1230959989602722</v>
      </c>
      <c r="I104" s="157">
        <f t="shared" ca="1" si="35"/>
        <v>1.171826819943151</v>
      </c>
      <c r="J104" s="157">
        <f t="shared" ca="1" si="35"/>
        <v>1.0519895055086443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1.1139149333781282</v>
      </c>
      <c r="H105" s="157">
        <f t="shared" ca="1" si="35"/>
        <v>1.0588650623843843</v>
      </c>
      <c r="I105" s="157">
        <f t="shared" ca="1" si="35"/>
        <v>1.0148317949067023</v>
      </c>
      <c r="J105" s="157">
        <f t="shared" ca="1" si="35"/>
        <v>1.2510334048590739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1.0519895055086443</v>
      </c>
      <c r="I106" s="157">
        <f t="shared" ca="1" si="35"/>
        <v>1.2147328483801541</v>
      </c>
      <c r="J106" s="157">
        <f t="shared" ca="1" si="35"/>
        <v>1.3355937527946444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1.2778862084925451</v>
      </c>
      <c r="J107" s="157">
        <f t="shared" ca="1" si="35"/>
        <v>1.2695884757413767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1.2327495168537626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3.1765951871531528</v>
      </c>
      <c r="E113" s="157">
        <f t="shared" ref="E113:L121" ca="1" si="36">IF(AND($B91&lt;=$K$1,E$78&lt;=$K$1), OFFSET($N$90,E$78,0)/OFFSET($N$90,$B91,0),0)</f>
        <v>4.4923839958410889</v>
      </c>
      <c r="F113" s="157">
        <f t="shared" ca="1" si="36"/>
        <v>5.3423750111785768</v>
      </c>
      <c r="G113" s="157">
        <f t="shared" ca="1" si="36"/>
        <v>1.5986783344328805</v>
      </c>
      <c r="H113" s="157">
        <f t="shared" ca="1" si="36"/>
        <v>1.681792830507429</v>
      </c>
      <c r="I113" s="157">
        <f t="shared" ca="1" si="36"/>
        <v>5.2642960518099695</v>
      </c>
      <c r="J113" s="157">
        <f t="shared" ca="1" si="36"/>
        <v>4.2703695923934051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1.4142135623730951</v>
      </c>
      <c r="F114" s="157">
        <f t="shared" ca="1" si="36"/>
        <v>1.6817928305074288</v>
      </c>
      <c r="G114" s="157">
        <f t="shared" ca="1" si="36"/>
        <v>0.50326788282570156</v>
      </c>
      <c r="H114" s="157">
        <f t="shared" ca="1" si="36"/>
        <v>0.52943253119219214</v>
      </c>
      <c r="I114" s="157">
        <f t="shared" ca="1" si="36"/>
        <v>1.657213381516139</v>
      </c>
      <c r="J114" s="157">
        <f t="shared" ca="1" si="36"/>
        <v>1.3443228805683882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1.1892071150027208</v>
      </c>
      <c r="G115" s="157">
        <f t="shared" ca="1" si="36"/>
        <v>0.35586413269945039</v>
      </c>
      <c r="H115" s="157">
        <f t="shared" ca="1" si="36"/>
        <v>0.37436533298675739</v>
      </c>
      <c r="I115" s="157">
        <f t="shared" ca="1" si="36"/>
        <v>1.171826819943151</v>
      </c>
      <c r="J115" s="157">
        <f t="shared" ca="1" si="36"/>
        <v>0.95057982495414051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0.29924487350434004</v>
      </c>
      <c r="H116" s="157">
        <f t="shared" ca="1" si="36"/>
        <v>0.31480246650382754</v>
      </c>
      <c r="I116" s="157">
        <f t="shared" ca="1" si="36"/>
        <v>0.98538497218835586</v>
      </c>
      <c r="J116" s="157">
        <f t="shared" ca="1" si="36"/>
        <v>0.79933916721644038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1.0519895055086443</v>
      </c>
      <c r="I117" s="157">
        <f t="shared" ca="1" si="36"/>
        <v>3.2929051069410029</v>
      </c>
      <c r="J117" s="157">
        <f t="shared" ca="1" si="36"/>
        <v>2.6711875055892889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3.1301691601465742</v>
      </c>
      <c r="J118" s="157">
        <f t="shared" ca="1" si="36"/>
        <v>2.5391769514827534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0.81119480180548875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B3</v>
      </c>
      <c r="E124" s="157" t="str">
        <f t="shared" ref="E124:L132" ca="1" si="37">IF(AND($B124&lt;=$K$1,E$123&lt;=$K$1),IF(E113&gt;1,"B"&amp;TEXT(MIN(9,ROUND(E113,0)),"@"),"A"&amp;TEXT(MIN(9,ROUND(1/E113,0)),"@")),"")</f>
        <v>B4</v>
      </c>
      <c r="F124" s="157" t="str">
        <f t="shared" ca="1" si="37"/>
        <v>B5</v>
      </c>
      <c r="G124" s="157" t="str">
        <f t="shared" ca="1" si="37"/>
        <v>B2</v>
      </c>
      <c r="H124" s="157" t="str">
        <f t="shared" ca="1" si="37"/>
        <v>B2</v>
      </c>
      <c r="I124" s="157" t="str">
        <f t="shared" ca="1" si="37"/>
        <v>B5</v>
      </c>
      <c r="J124" s="157" t="str">
        <f t="shared" ca="1" si="37"/>
        <v>B4</v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37"/>
        <v>B1</v>
      </c>
      <c r="F125" s="157" t="str">
        <f t="shared" ca="1" si="37"/>
        <v>B2</v>
      </c>
      <c r="G125" s="157" t="str">
        <f t="shared" ca="1" si="37"/>
        <v>A2</v>
      </c>
      <c r="H125" s="157" t="str">
        <f t="shared" ca="1" si="37"/>
        <v>A2</v>
      </c>
      <c r="I125" s="157" t="str">
        <f t="shared" ca="1" si="37"/>
        <v>B2</v>
      </c>
      <c r="J125" s="157" t="str">
        <f t="shared" ca="1" si="37"/>
        <v>B1</v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37"/>
        <v>B1</v>
      </c>
      <c r="G126" s="157" t="str">
        <f t="shared" ca="1" si="37"/>
        <v>A3</v>
      </c>
      <c r="H126" s="157" t="str">
        <f t="shared" ca="1" si="37"/>
        <v>A3</v>
      </c>
      <c r="I126" s="157" t="str">
        <f t="shared" ca="1" si="37"/>
        <v>B1</v>
      </c>
      <c r="J126" s="157" t="str">
        <f t="shared" ca="1" si="37"/>
        <v>A1</v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37"/>
        <v>A3</v>
      </c>
      <c r="H127" s="157" t="str">
        <f t="shared" ca="1" si="37"/>
        <v>A3</v>
      </c>
      <c r="I127" s="157" t="str">
        <f t="shared" ca="1" si="37"/>
        <v>A1</v>
      </c>
      <c r="J127" s="157" t="str">
        <f t="shared" ca="1" si="37"/>
        <v>A1</v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37"/>
        <v>B1</v>
      </c>
      <c r="I128" s="157" t="str">
        <f t="shared" ca="1" si="37"/>
        <v>B3</v>
      </c>
      <c r="J128" s="157" t="str">
        <f t="shared" ca="1" si="37"/>
        <v>B3</v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37"/>
        <v>B3</v>
      </c>
      <c r="J129" s="157" t="str">
        <f t="shared" ca="1" si="37"/>
        <v>B3</v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37"/>
        <v>A1</v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electLockedCells="1"/>
  <sortState ref="B20:C26">
    <sortCondition ref="C20:C26"/>
  </sortState>
  <mergeCells count="80">
    <mergeCell ref="B6:F6"/>
    <mergeCell ref="B7:F7"/>
    <mergeCell ref="B8:F8"/>
    <mergeCell ref="B9:F9"/>
    <mergeCell ref="B10:F10"/>
    <mergeCell ref="B17:E17"/>
    <mergeCell ref="B11:F11"/>
    <mergeCell ref="B12:F12"/>
    <mergeCell ref="B13:F13"/>
    <mergeCell ref="B14:F14"/>
    <mergeCell ref="B15:F15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55:J55"/>
    <mergeCell ref="H41:J41"/>
    <mergeCell ref="H42:J42"/>
    <mergeCell ref="H43:J43"/>
    <mergeCell ref="H44:J44"/>
    <mergeCell ref="H45:J45"/>
    <mergeCell ref="H46:J46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A69:C69"/>
    <mergeCell ref="D69:F69"/>
    <mergeCell ref="A70:C70"/>
    <mergeCell ref="D70:F70"/>
    <mergeCell ref="A67:C67"/>
    <mergeCell ref="D67:F67"/>
    <mergeCell ref="A68:C68"/>
    <mergeCell ref="D68:F68"/>
    <mergeCell ref="G72:N72"/>
    <mergeCell ref="A73:N73"/>
    <mergeCell ref="A71:C71"/>
    <mergeCell ref="D71:F71"/>
    <mergeCell ref="A72:C72"/>
    <mergeCell ref="D72:F72"/>
    <mergeCell ref="G68:N68"/>
    <mergeCell ref="G69:N69"/>
    <mergeCell ref="G67:N67"/>
    <mergeCell ref="G70:N70"/>
    <mergeCell ref="G71:N71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129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topLeftCell="A4"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132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188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8" t="str">
        <f t="shared" si="4"/>
        <v>LoRA</v>
      </c>
      <c r="I47" s="482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137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Scalability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8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10" t="s">
        <v>38</v>
      </c>
      <c r="C7" s="510"/>
      <c r="D7" s="510"/>
      <c r="E7" s="510"/>
      <c r="F7" s="510"/>
      <c r="G7" s="510"/>
      <c r="H7" s="510"/>
      <c r="I7" s="510"/>
      <c r="J7" s="65"/>
      <c r="K7" s="65"/>
      <c r="L7" s="105">
        <v>1</v>
      </c>
      <c r="M7" s="507" t="str">
        <f ca="1">INDIRECT(ADDRESS(17,2,1,1,"in"&amp;TEXT(L7,"@")))</f>
        <v>Participant 1</v>
      </c>
      <c r="N7" s="507"/>
      <c r="O7" s="507"/>
      <c r="P7" s="507"/>
      <c r="Q7" s="507"/>
      <c r="R7" s="507"/>
      <c r="S7" s="282">
        <f ca="1">INDIRECT(ADDRESS(17,6,1,1,"in"&amp;TEXT(L7,"@")))</f>
        <v>1</v>
      </c>
      <c r="T7" s="103"/>
      <c r="U7" s="508">
        <f ca="1">INDIRECT(ADDRESS(17,7,1,1,"in"&amp;TEXT(L7,"@")))</f>
        <v>0</v>
      </c>
      <c r="V7" s="507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7"/>
      <c r="AJ7" s="507"/>
      <c r="AK7" s="507"/>
      <c r="AL7" s="507"/>
      <c r="AM7" s="507"/>
      <c r="AN7" s="507"/>
      <c r="AO7" s="283">
        <f ca="1">IF(L7&gt;$N$4,0,IF(S7=0,1,S7))</f>
        <v>1</v>
      </c>
      <c r="AP7" s="103"/>
      <c r="AQ7" s="508"/>
      <c r="AR7" s="507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0.25</v>
      </c>
      <c r="D9" s="99">
        <f t="shared" ref="D9:K9" ca="1" si="0">IF((D$8&gt;$N$5)+($A9&gt;$N$5),0,EXP(Z9))</f>
        <v>0.25</v>
      </c>
      <c r="E9" s="99">
        <f t="shared" ca="1" si="0"/>
        <v>0.25</v>
      </c>
      <c r="F9" s="99">
        <f t="shared" ca="1" si="0"/>
        <v>0.5</v>
      </c>
      <c r="G9" s="99">
        <f t="shared" ca="1" si="0"/>
        <v>0.33333333333333331</v>
      </c>
      <c r="H9" s="99">
        <f t="shared" ca="1" si="0"/>
        <v>0.25</v>
      </c>
      <c r="I9" s="99">
        <f t="shared" ca="1" si="0"/>
        <v>0.33333333333333331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0.25</v>
      </c>
      <c r="O9" s="28">
        <v>0.25</v>
      </c>
      <c r="P9" s="28">
        <v>0.25</v>
      </c>
      <c r="Q9" s="28">
        <v>0.5</v>
      </c>
      <c r="R9" s="28">
        <v>0.33333333333333331</v>
      </c>
      <c r="S9" s="28">
        <v>0.25</v>
      </c>
      <c r="T9" s="28">
        <v>0.33333333333333331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-1.3862943611198906</v>
      </c>
      <c r="Z9" s="99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-1.3862943611198906</v>
      </c>
      <c r="AA9" s="99">
        <f t="shared" ca="1" si="1"/>
        <v>-1.3862943611198906</v>
      </c>
      <c r="AB9" s="99">
        <f t="shared" ca="1" si="1"/>
        <v>-0.69314718055994529</v>
      </c>
      <c r="AC9" s="99">
        <f t="shared" ca="1" si="1"/>
        <v>-1.0986122886681098</v>
      </c>
      <c r="AD9" s="99">
        <f t="shared" ca="1" si="1"/>
        <v>-1.3862943611198906</v>
      </c>
      <c r="AE9" s="99">
        <f t="shared" ca="1" si="1"/>
        <v>-1.0986122886681098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-1.3862943611198906</v>
      </c>
      <c r="AK9" s="285">
        <f t="shared" ref="AK9:AR9" si="2">IF(O9=0,"",LN(O9))</f>
        <v>-1.3862943611198906</v>
      </c>
      <c r="AL9" s="285">
        <f t="shared" si="2"/>
        <v>-1.3862943611198906</v>
      </c>
      <c r="AM9" s="285">
        <f t="shared" si="2"/>
        <v>-0.69314718055994529</v>
      </c>
      <c r="AN9" s="285">
        <f t="shared" si="2"/>
        <v>-1.0986122886681098</v>
      </c>
      <c r="AO9" s="285">
        <f t="shared" si="2"/>
        <v>-1.3862943611198906</v>
      </c>
      <c r="AP9" s="285">
        <f t="shared" si="2"/>
        <v>-1.0986122886681098</v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4</v>
      </c>
      <c r="C10" s="79"/>
      <c r="D10" s="99">
        <f t="shared" ref="D10:K10" ca="1" si="4">IF((D$8&gt;$N$5)+($A10&gt;$N$5),0,EXP(Z10))</f>
        <v>0.5</v>
      </c>
      <c r="E10" s="99">
        <f t="shared" ca="1" si="4"/>
        <v>0.5</v>
      </c>
      <c r="F10" s="99">
        <f t="shared" ca="1" si="4"/>
        <v>3.0000000000000004</v>
      </c>
      <c r="G10" s="99">
        <f t="shared" ca="1" si="4"/>
        <v>3.0000000000000004</v>
      </c>
      <c r="H10" s="99">
        <f t="shared" ca="1" si="4"/>
        <v>0.5</v>
      </c>
      <c r="I10" s="99">
        <f t="shared" ca="1" si="4"/>
        <v>0.5</v>
      </c>
      <c r="J10" s="99">
        <f t="shared" si="4"/>
        <v>0</v>
      </c>
      <c r="K10" s="99">
        <f t="shared" si="4"/>
        <v>0</v>
      </c>
      <c r="L10" s="16">
        <v>2</v>
      </c>
      <c r="M10" s="28">
        <v>4</v>
      </c>
      <c r="N10" s="27">
        <v>1</v>
      </c>
      <c r="O10" s="28">
        <v>0.5</v>
      </c>
      <c r="P10" s="28">
        <v>0.5</v>
      </c>
      <c r="Q10" s="28">
        <v>3</v>
      </c>
      <c r="R10" s="28">
        <v>3</v>
      </c>
      <c r="S10" s="28">
        <v>0.5</v>
      </c>
      <c r="T10" s="28">
        <v>0.5</v>
      </c>
      <c r="U10" s="28">
        <v>0</v>
      </c>
      <c r="V10" s="28">
        <v>0</v>
      </c>
      <c r="X10" s="99"/>
      <c r="Y10" s="79"/>
      <c r="Z10" s="99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-0.69314718055994529</v>
      </c>
      <c r="AA10" s="99">
        <f t="shared" ca="1" si="5"/>
        <v>-0.69314718055994529</v>
      </c>
      <c r="AB10" s="99">
        <f t="shared" ca="1" si="5"/>
        <v>1.0986122886681098</v>
      </c>
      <c r="AC10" s="99">
        <f t="shared" ca="1" si="5"/>
        <v>1.0986122886681098</v>
      </c>
      <c r="AD10" s="99">
        <f t="shared" ca="1" si="5"/>
        <v>-0.69314718055994529</v>
      </c>
      <c r="AE10" s="99">
        <f t="shared" ca="1" si="5"/>
        <v>-0.69314718055994529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>
        <f t="shared" ref="AK10" si="6">IF(O10=0,"",LN(O10))</f>
        <v>-0.69314718055994529</v>
      </c>
      <c r="AL10" s="285">
        <f t="shared" ref="AL10" si="7">IF(P10=0,"",LN(P10))</f>
        <v>-0.69314718055994529</v>
      </c>
      <c r="AM10" s="285">
        <f t="shared" ref="AM10" si="8">IF(Q10=0,"",LN(Q10))</f>
        <v>1.0986122886681098</v>
      </c>
      <c r="AN10" s="285">
        <f t="shared" ref="AN10" si="9">IF(R10=0,"",LN(R10))</f>
        <v>1.0986122886681098</v>
      </c>
      <c r="AO10" s="285">
        <f t="shared" ref="AO10" si="10">IF(S10=0,"",LN(S10))</f>
        <v>-0.69314718055994529</v>
      </c>
      <c r="AP10" s="285">
        <f t="shared" ref="AP10" si="11">IF(T10=0,"",LN(T10))</f>
        <v>-0.69314718055994529</v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ca="1" si="3"/>
        <v>4</v>
      </c>
      <c r="C11" s="99">
        <f t="shared" ref="C11:C18" ca="1" si="14">IF(($A11&gt;$N$5)+(C$8&gt;$N$5),0,1/INDEX(m_p0,C$8,$A11))</f>
        <v>2</v>
      </c>
      <c r="D11" s="79"/>
      <c r="E11" s="99">
        <f t="shared" ref="E11:K11" ca="1" si="15">IF((E$8&gt;$N$5)+($A11&gt;$N$5),0,EXP(AA11))</f>
        <v>0.5</v>
      </c>
      <c r="F11" s="99">
        <f t="shared" ca="1" si="15"/>
        <v>3.0000000000000004</v>
      </c>
      <c r="G11" s="99">
        <f t="shared" ca="1" si="15"/>
        <v>3.0000000000000004</v>
      </c>
      <c r="H11" s="99">
        <f t="shared" ca="1" si="15"/>
        <v>1</v>
      </c>
      <c r="I11" s="99">
        <f t="shared" ca="1" si="15"/>
        <v>1</v>
      </c>
      <c r="J11" s="99">
        <f t="shared" si="15"/>
        <v>0</v>
      </c>
      <c r="K11" s="99">
        <f t="shared" si="15"/>
        <v>0</v>
      </c>
      <c r="L11" s="16">
        <v>3</v>
      </c>
      <c r="M11" s="28">
        <v>4</v>
      </c>
      <c r="N11" s="28">
        <v>2</v>
      </c>
      <c r="O11" s="27">
        <v>1</v>
      </c>
      <c r="P11" s="28">
        <v>0.5</v>
      </c>
      <c r="Q11" s="28">
        <v>3</v>
      </c>
      <c r="R11" s="28">
        <v>3</v>
      </c>
      <c r="S11" s="28">
        <v>1</v>
      </c>
      <c r="T11" s="28">
        <v>1</v>
      </c>
      <c r="U11" s="28">
        <v>0</v>
      </c>
      <c r="V11" s="28">
        <v>0</v>
      </c>
      <c r="X11" s="99"/>
      <c r="Y11" s="99"/>
      <c r="Z11" s="79"/>
      <c r="AA11" s="99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-0.69314718055994529</v>
      </c>
      <c r="AB11" s="99">
        <f t="shared" ca="1" si="16"/>
        <v>1.0986122886681098</v>
      </c>
      <c r="AC11" s="99">
        <f t="shared" ca="1" si="16"/>
        <v>1.0986122886681098</v>
      </c>
      <c r="AD11" s="99">
        <f t="shared" ca="1" si="16"/>
        <v>0</v>
      </c>
      <c r="AE11" s="99">
        <f t="shared" ca="1" si="16"/>
        <v>0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>
        <f t="shared" ref="AL11" si="17">IF(P11=0,"",LN(P11))</f>
        <v>-0.69314718055994529</v>
      </c>
      <c r="AM11" s="285">
        <f t="shared" ref="AM11" si="18">IF(Q11=0,"",LN(Q11))</f>
        <v>1.0986122886681098</v>
      </c>
      <c r="AN11" s="285">
        <f t="shared" ref="AN11" si="19">IF(R11=0,"",LN(R11))</f>
        <v>1.0986122886681098</v>
      </c>
      <c r="AO11" s="285">
        <f t="shared" ref="AO11" si="20">IF(S11=0,"",LN(S11))</f>
        <v>0</v>
      </c>
      <c r="AP11" s="285">
        <f t="shared" ref="AP11" si="21">IF(T11=0,"",LN(T11))</f>
        <v>0</v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ca="1" si="3"/>
        <v>4</v>
      </c>
      <c r="C12" s="99">
        <f t="shared" ca="1" si="14"/>
        <v>2</v>
      </c>
      <c r="D12" s="99">
        <f t="shared" ref="D12:D18" ca="1" si="24">IF(($A12&gt;$N$5)+(D$8&gt;$N$5),0,1/INDEX(m_p0,D$8,$A12))</f>
        <v>2</v>
      </c>
      <c r="E12" s="79"/>
      <c r="F12" s="99">
        <f t="shared" ref="F12:K12" ca="1" si="25">IF((F$8&gt;$N$5)+($A12&gt;$N$5),0,EXP(AB12))</f>
        <v>3.0000000000000004</v>
      </c>
      <c r="G12" s="99">
        <f t="shared" ca="1" si="25"/>
        <v>3.0000000000000004</v>
      </c>
      <c r="H12" s="99">
        <f t="shared" ca="1" si="25"/>
        <v>1</v>
      </c>
      <c r="I12" s="99">
        <f t="shared" ca="1" si="25"/>
        <v>1</v>
      </c>
      <c r="J12" s="99">
        <f t="shared" si="25"/>
        <v>0</v>
      </c>
      <c r="K12" s="99">
        <f t="shared" si="25"/>
        <v>0</v>
      </c>
      <c r="L12" s="16">
        <v>4</v>
      </c>
      <c r="M12" s="28">
        <v>4</v>
      </c>
      <c r="N12" s="28">
        <v>2</v>
      </c>
      <c r="O12" s="28">
        <v>2</v>
      </c>
      <c r="P12" s="27">
        <v>1</v>
      </c>
      <c r="Q12" s="28">
        <v>3</v>
      </c>
      <c r="R12" s="28">
        <v>3</v>
      </c>
      <c r="S12" s="28">
        <v>1</v>
      </c>
      <c r="T12" s="28">
        <v>1</v>
      </c>
      <c r="U12" s="28">
        <v>0</v>
      </c>
      <c r="V12" s="28">
        <v>0</v>
      </c>
      <c r="X12" s="99"/>
      <c r="Y12" s="99"/>
      <c r="Z12" s="99"/>
      <c r="AA12" s="79"/>
      <c r="AB12" s="99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1.0986122886681098</v>
      </c>
      <c r="AC12" s="99">
        <f t="shared" ca="1" si="26"/>
        <v>1.0986122886681098</v>
      </c>
      <c r="AD12" s="99">
        <f t="shared" ca="1" si="26"/>
        <v>0</v>
      </c>
      <c r="AE12" s="99">
        <f t="shared" ca="1" si="26"/>
        <v>0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>
        <f t="shared" ref="AM12" si="27">IF(Q12=0,"",LN(Q12))</f>
        <v>1.0986122886681098</v>
      </c>
      <c r="AN12" s="285">
        <f t="shared" ref="AN12" si="28">IF(R12=0,"",LN(R12))</f>
        <v>1.0986122886681098</v>
      </c>
      <c r="AO12" s="285">
        <f t="shared" ref="AO12" si="29">IF(S12=0,"",LN(S12))</f>
        <v>0</v>
      </c>
      <c r="AP12" s="285">
        <f t="shared" ref="AP12" si="30">IF(T12=0,"",LN(T12))</f>
        <v>0</v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ca="1" si="3"/>
        <v>2</v>
      </c>
      <c r="C13" s="99">
        <f t="shared" ca="1" si="14"/>
        <v>0.33333333333333326</v>
      </c>
      <c r="D13" s="99">
        <f t="shared" ca="1" si="24"/>
        <v>0.33333333333333326</v>
      </c>
      <c r="E13" s="99">
        <f t="shared" ref="E13:E18" ca="1" si="33">IF(($A13&gt;$N$5)+(E$8&gt;$N$5),0,1/INDEX(m_p0,E$8,$A13))</f>
        <v>0.33333333333333326</v>
      </c>
      <c r="F13" s="79"/>
      <c r="G13" s="99">
        <f ca="1">IF((G$8&gt;$N$5)+($A13&gt;$N$5),0,EXP(AC13))</f>
        <v>1</v>
      </c>
      <c r="H13" s="99">
        <f ca="1">IF((H$8&gt;$N$5)+($A13&gt;$N$5),0,EXP(AD13))</f>
        <v>0.25</v>
      </c>
      <c r="I13" s="99">
        <f ca="1">IF((I$8&gt;$N$5)+($A13&gt;$N$5),0,EXP(AE13))</f>
        <v>0.5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2</v>
      </c>
      <c r="N13" s="28">
        <v>0.33333333333333331</v>
      </c>
      <c r="O13" s="28">
        <v>0.33333333333333331</v>
      </c>
      <c r="P13" s="28">
        <v>0.33333333333333331</v>
      </c>
      <c r="Q13" s="27">
        <v>1</v>
      </c>
      <c r="R13" s="28">
        <v>1</v>
      </c>
      <c r="S13" s="28">
        <v>0.25</v>
      </c>
      <c r="T13" s="28">
        <v>0.5</v>
      </c>
      <c r="U13" s="28">
        <v>0</v>
      </c>
      <c r="V13" s="28">
        <v>0</v>
      </c>
      <c r="X13" s="99"/>
      <c r="Y13" s="99"/>
      <c r="Z13" s="99"/>
      <c r="AA13" s="99"/>
      <c r="AB13" s="79"/>
      <c r="AC13" s="99">
        <f ca="1">SUM(w_p1*AN13,w_p2*AC26,w_p3*AN26,w_p4*AC39,w_p5*AN39,w_p6*AC52,w_p7*AN52,w_p8*AC65,w_p9*AN65,w_p10*AC78,w_p11*AN78,w_p12*AC91,w_p13*AN91,w_p14*AC104,w_p15*AN104,w_p16*AC117,w_p17*AN117,w_p18*AC130,w_p19*AN130,w_p20*AC143)/$AD$7</f>
        <v>0</v>
      </c>
      <c r="AD13" s="99">
        <f ca="1">SUM(w_p1*AO13,w_p2*AD26,w_p3*AO26,w_p4*AD39,w_p5*AO39,w_p6*AD52,w_p7*AO52,w_p8*AD65,w_p9*AO65,w_p10*AD78,w_p11*AO78,w_p12*AD91,w_p13*AO91,w_p14*AD104,w_p15*AO104,w_p16*AD117,w_p17*AO117,w_p18*AD130,w_p19*AO130,w_p20*AD143)/$AD$7</f>
        <v>-1.3862943611198906</v>
      </c>
      <c r="AE13" s="99">
        <f ca="1">SUM(w_p1*AP13,w_p2*AE26,w_p3*AP26,w_p4*AE39,w_p5*AP39,w_p6*AE52,w_p7*AP52,w_p8*AE65,w_p9*AP65,w_p10*AE78,w_p11*AP78,w_p12*AE91,w_p13*AP91,w_p14*AE104,w_p15*AP104,w_p16*AE117,w_p17*AP117,w_p18*AE130,w_p19*AP130,w_p20*AE143)/$AD$7</f>
        <v>-0.69314718055994529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>
        <f t="shared" ref="AN13" si="34">IF(R13=0,"",LN(R13))</f>
        <v>0</v>
      </c>
      <c r="AO13" s="285">
        <f t="shared" ref="AO13" si="35">IF(S13=0,"",LN(S13))</f>
        <v>-1.3862943611198906</v>
      </c>
      <c r="AP13" s="285">
        <f t="shared" ref="AP13" si="36">IF(T13=0,"",LN(T13))</f>
        <v>-0.69314718055994529</v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ca="1" si="3"/>
        <v>3</v>
      </c>
      <c r="C14" s="99">
        <f t="shared" ca="1" si="14"/>
        <v>0.33333333333333326</v>
      </c>
      <c r="D14" s="99">
        <f t="shared" ca="1" si="24"/>
        <v>0.33333333333333326</v>
      </c>
      <c r="E14" s="99">
        <f t="shared" ca="1" si="33"/>
        <v>0.33333333333333326</v>
      </c>
      <c r="F14" s="99">
        <f ca="1">IF(($A14&gt;$N$5)+(F$8&gt;$N$5),0,1/INDEX(m_p0,F$8,$A14))</f>
        <v>1</v>
      </c>
      <c r="G14" s="79"/>
      <c r="H14" s="99">
        <f ca="1">IF((H$8&gt;$N$5)+($A14&gt;$N$5),0,EXP(AD14))</f>
        <v>0.25</v>
      </c>
      <c r="I14" s="99">
        <f ca="1">IF((I$8&gt;$N$5)+($A14&gt;$N$5),0,EXP(AE14))</f>
        <v>0.5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3</v>
      </c>
      <c r="N14" s="28">
        <v>0.33333333333333331</v>
      </c>
      <c r="O14" s="28">
        <v>0.33333333333333331</v>
      </c>
      <c r="P14" s="28">
        <v>0.33333333333333331</v>
      </c>
      <c r="Q14" s="28">
        <v>1</v>
      </c>
      <c r="R14" s="27">
        <v>1</v>
      </c>
      <c r="S14" s="28">
        <v>0.25</v>
      </c>
      <c r="T14" s="28">
        <v>0.5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>
        <f ca="1">SUM(w_p1*AO14,w_p2*AD27,w_p3*AO27,w_p4*AD40,w_p5*AO40,w_p6*AD53,w_p7*AO53,w_p8*AD66,w_p9*AO66,w_p10*AD79,w_p11*AO79,w_p12*AD92,w_p13*AO92,w_p14*AD105,w_p15*AO105,w_p16*AD118,w_p17*AO118,w_p18*AD131,w_p19*AO131,w_p20*AD144)/$AD$7</f>
        <v>-1.3862943611198906</v>
      </c>
      <c r="AE14" s="99">
        <f ca="1">SUM(w_p1*AP14,w_p2*AE27,w_p3*AP27,w_p4*AE40,w_p5*AP40,w_p6*AE53,w_p7*AP53,w_p8*AE66,w_p9*AP66,w_p10*AE79,w_p11*AP79,w_p12*AE92,w_p13*AP92,w_p14*AE105,w_p15*AP105,w_p16*AE118,w_p17*AP118,w_p18*AE131,w_p19*AP131,w_p20*AE144)/$AD$7</f>
        <v>-0.69314718055994529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>
        <f t="shared" ref="AO14" si="39">IF(S14=0,"",LN(S14))</f>
        <v>-1.3862943611198906</v>
      </c>
      <c r="AP14" s="285">
        <f t="shared" ref="AP14" si="40">IF(T14=0,"",LN(T14))</f>
        <v>-0.69314718055994529</v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ca="1" si="3"/>
        <v>4</v>
      </c>
      <c r="C15" s="99">
        <f t="shared" ca="1" si="14"/>
        <v>2</v>
      </c>
      <c r="D15" s="99">
        <f t="shared" ca="1" si="24"/>
        <v>1</v>
      </c>
      <c r="E15" s="99">
        <f t="shared" ca="1" si="33"/>
        <v>1</v>
      </c>
      <c r="F15" s="99">
        <f ca="1">IF(($A15&gt;$N$5)+(F$8&gt;$N$5),0,1/INDEX(m_p0,F$8,$A15))</f>
        <v>4</v>
      </c>
      <c r="G15" s="99">
        <f ca="1">IF(($A15&gt;$N$5)+(G$8&gt;$N$5),0,1/INDEX(m_p0,G$8,$A15))</f>
        <v>4</v>
      </c>
      <c r="H15" s="79"/>
      <c r="I15" s="99">
        <f ca="1">IF((I$8&gt;$N$5)+($A15&gt;$N$5),0,EXP(AE15))</f>
        <v>1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4</v>
      </c>
      <c r="N15" s="28">
        <v>2</v>
      </c>
      <c r="O15" s="28">
        <v>1</v>
      </c>
      <c r="P15" s="28">
        <v>1</v>
      </c>
      <c r="Q15" s="28">
        <v>4</v>
      </c>
      <c r="R15" s="28">
        <v>4</v>
      </c>
      <c r="S15" s="27">
        <v>1</v>
      </c>
      <c r="T15" s="28">
        <v>1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>
        <f ca="1">SUM(w_p1*AP15,w_p2*AE28,w_p3*AP28,w_p4*AE41,w_p5*AP41,w_p6*AE54,w_p7*AP54,w_p8*AE67,w_p9*AP67,w_p10*AE80,w_p11*AP80,w_p12*AE93,w_p13*AP93,w_p14*AE106,w_p15*AP106,w_p16*AE119,w_p17*AP119,w_p18*AE132,w_p19*AP132,w_p20*AE145)/$AD$7</f>
        <v>0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>
        <f t="shared" ref="AP15" si="43">IF(T15=0,"",LN(T15))</f>
        <v>0</v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ca="1" si="3"/>
        <v>3</v>
      </c>
      <c r="C16" s="99">
        <f t="shared" ca="1" si="14"/>
        <v>2</v>
      </c>
      <c r="D16" s="99">
        <f t="shared" ca="1" si="24"/>
        <v>1</v>
      </c>
      <c r="E16" s="99">
        <f t="shared" ca="1" si="33"/>
        <v>1</v>
      </c>
      <c r="F16" s="99">
        <f ca="1">IF(($A16&gt;$N$5)+(F$8&gt;$N$5),0,1/INDEX(m_p0,F$8,$A16))</f>
        <v>2</v>
      </c>
      <c r="G16" s="99">
        <f ca="1">IF(($A16&gt;$N$5)+(G$8&gt;$N$5),0,1/INDEX(m_p0,G$8,$A16))</f>
        <v>2</v>
      </c>
      <c r="H16" s="99">
        <f ca="1">IF(($A16&gt;$N$5)+(H$8&gt;$N$5),0,1/INDEX(m_p0,H$8,$A16))</f>
        <v>1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3</v>
      </c>
      <c r="N16" s="28">
        <v>2</v>
      </c>
      <c r="O16" s="28">
        <v>1</v>
      </c>
      <c r="P16" s="28">
        <v>1</v>
      </c>
      <c r="Q16" s="28">
        <v>2</v>
      </c>
      <c r="R16" s="28">
        <v>2</v>
      </c>
      <c r="S16" s="28">
        <v>1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7" t="str">
        <f ca="1">INDIRECT(ADDRESS(17,2,1,1,"in"&amp;TEXT(A20,"@")))</f>
        <v>Participant 2</v>
      </c>
      <c r="C20" s="507"/>
      <c r="D20" s="507"/>
      <c r="E20" s="507"/>
      <c r="F20" s="507"/>
      <c r="G20" s="507"/>
      <c r="H20" s="282">
        <f ca="1">INDIRECT(ADDRESS(17,6,1,1,"in"&amp;TEXT(A20,"@")))</f>
        <v>1</v>
      </c>
      <c r="I20" s="103"/>
      <c r="J20" s="508">
        <f ca="1">INDIRECT(ADDRESS(17,7,1,1,"in"&amp;TEXT(A20,"@")))</f>
        <v>0</v>
      </c>
      <c r="K20" s="507"/>
      <c r="L20" s="105">
        <v>3</v>
      </c>
      <c r="M20" s="507" t="str">
        <f ca="1">INDIRECT(ADDRESS(17,2,1,1,"in"&amp;TEXT(L20,"@")))</f>
        <v>Participant 3</v>
      </c>
      <c r="N20" s="507"/>
      <c r="O20" s="507"/>
      <c r="P20" s="507"/>
      <c r="Q20" s="507"/>
      <c r="R20" s="507"/>
      <c r="S20" s="282">
        <f ca="1">INDIRECT(ADDRESS(17,6,1,1,"in"&amp;TEXT(L20,"@")))</f>
        <v>1</v>
      </c>
      <c r="T20" s="103"/>
      <c r="U20" s="508">
        <f ca="1">INDIRECT(ADDRESS(17,7,1,1,"in"&amp;TEXT(L20,"@")))</f>
        <v>0</v>
      </c>
      <c r="V20" s="507"/>
      <c r="W20" s="98"/>
      <c r="X20" s="507"/>
      <c r="Y20" s="507"/>
      <c r="Z20" s="507"/>
      <c r="AA20" s="507"/>
      <c r="AB20" s="507"/>
      <c r="AC20" s="507"/>
      <c r="AD20" s="283">
        <f>IF(A20&gt;$N$4,0,IF(H20=0,1,H20))</f>
        <v>0</v>
      </c>
      <c r="AE20" s="103"/>
      <c r="AF20" s="508"/>
      <c r="AG20" s="507"/>
      <c r="AH20" s="105"/>
      <c r="AI20" s="507"/>
      <c r="AJ20" s="507"/>
      <c r="AK20" s="507"/>
      <c r="AL20" s="507"/>
      <c r="AM20" s="507"/>
      <c r="AN20" s="507"/>
      <c r="AO20" s="283">
        <f>IF(L20&gt;$N$4,0,IF(S20=0,1,S20))</f>
        <v>0</v>
      </c>
      <c r="AP20" s="283"/>
      <c r="AQ20" s="508"/>
      <c r="AR20" s="507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1</v>
      </c>
      <c r="P22" s="28">
        <v>1</v>
      </c>
      <c r="Q22" s="28">
        <v>1</v>
      </c>
      <c r="R22" s="28">
        <v>1</v>
      </c>
      <c r="S22" s="28">
        <v>1</v>
      </c>
      <c r="T22" s="28">
        <v>1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>
        <f t="shared" ref="Z22:Z23" si="48">IF(D22=0,"",LN(D22))</f>
        <v>0</v>
      </c>
      <c r="AA22" s="285">
        <f t="shared" ref="AA22:AA24" si="49">IF(E22=0,"",LN(E22))</f>
        <v>0</v>
      </c>
      <c r="AB22" s="285">
        <f t="shared" ref="AB22:AB25" si="50">IF(F22=0,"",LN(F22))</f>
        <v>0</v>
      </c>
      <c r="AC22" s="285">
        <f t="shared" ref="AC22:AC26" si="51">IF(G22=0,"",LN(G22))</f>
        <v>0</v>
      </c>
      <c r="AD22" s="285">
        <f t="shared" ref="AD22:AD27" si="52">IF(H22=0,"",LN(H22))</f>
        <v>0</v>
      </c>
      <c r="AE22" s="285">
        <f t="shared" ref="AE22:AE28" si="53">IF(I22=0,"",LN(I22))</f>
        <v>0</v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>
        <f t="shared" ref="AK22:AK23" si="56">IF(O22=0,"",LN(O22))</f>
        <v>0</v>
      </c>
      <c r="AL22" s="285">
        <f t="shared" ref="AL22:AL24" si="57">IF(P22=0,"",LN(P22))</f>
        <v>0</v>
      </c>
      <c r="AM22" s="285">
        <f t="shared" ref="AM22:AM25" si="58">IF(Q22=0,"",LN(Q22))</f>
        <v>0</v>
      </c>
      <c r="AN22" s="285">
        <f t="shared" ref="AN22:AN26" si="59">IF(R22=0,"",LN(R22))</f>
        <v>0</v>
      </c>
      <c r="AO22" s="285">
        <f t="shared" ref="AO22:AO27" si="60">IF(S22=0,"",LN(S22))</f>
        <v>0</v>
      </c>
      <c r="AP22" s="285">
        <f t="shared" ref="AP22:AP28" si="61">IF(T22=0,"",LN(T22))</f>
        <v>0</v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1</v>
      </c>
      <c r="P23" s="28">
        <v>1</v>
      </c>
      <c r="Q23" s="28">
        <v>1</v>
      </c>
      <c r="R23" s="28">
        <v>1</v>
      </c>
      <c r="S23" s="28">
        <v>1</v>
      </c>
      <c r="T23" s="28">
        <v>1</v>
      </c>
      <c r="U23" s="28">
        <v>0</v>
      </c>
      <c r="V23" s="28">
        <v>0</v>
      </c>
      <c r="W23" s="98"/>
      <c r="X23" s="285"/>
      <c r="Y23" s="284"/>
      <c r="Z23" s="285">
        <f t="shared" si="48"/>
        <v>0</v>
      </c>
      <c r="AA23" s="285">
        <f t="shared" si="49"/>
        <v>0</v>
      </c>
      <c r="AB23" s="285">
        <f t="shared" si="50"/>
        <v>0</v>
      </c>
      <c r="AC23" s="285">
        <f t="shared" si="51"/>
        <v>0</v>
      </c>
      <c r="AD23" s="285">
        <f t="shared" si="52"/>
        <v>0</v>
      </c>
      <c r="AE23" s="285">
        <f t="shared" si="53"/>
        <v>0</v>
      </c>
      <c r="AF23" s="285" t="str">
        <f t="shared" si="54"/>
        <v/>
      </c>
      <c r="AG23" s="285" t="str">
        <f t="shared" si="55"/>
        <v/>
      </c>
      <c r="AI23" s="285"/>
      <c r="AJ23" s="284"/>
      <c r="AK23" s="285">
        <f t="shared" si="56"/>
        <v>0</v>
      </c>
      <c r="AL23" s="285">
        <f t="shared" si="57"/>
        <v>0</v>
      </c>
      <c r="AM23" s="285">
        <f t="shared" si="58"/>
        <v>0</v>
      </c>
      <c r="AN23" s="285">
        <f t="shared" si="59"/>
        <v>0</v>
      </c>
      <c r="AO23" s="285">
        <f t="shared" si="60"/>
        <v>0</v>
      </c>
      <c r="AP23" s="285">
        <f t="shared" si="61"/>
        <v>0</v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1</v>
      </c>
      <c r="C24" s="28">
        <v>1</v>
      </c>
      <c r="D24" s="27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0</v>
      </c>
      <c r="K24" s="28">
        <v>0</v>
      </c>
      <c r="L24" s="16">
        <v>3</v>
      </c>
      <c r="M24" s="28">
        <v>1</v>
      </c>
      <c r="N24" s="28">
        <v>1</v>
      </c>
      <c r="O24" s="27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0</v>
      </c>
      <c r="V24" s="28">
        <v>0</v>
      </c>
      <c r="W24" s="98"/>
      <c r="X24" s="285"/>
      <c r="Y24" s="285"/>
      <c r="Z24" s="284"/>
      <c r="AA24" s="285">
        <f t="shared" si="49"/>
        <v>0</v>
      </c>
      <c r="AB24" s="285">
        <f t="shared" si="50"/>
        <v>0</v>
      </c>
      <c r="AC24" s="285">
        <f t="shared" si="51"/>
        <v>0</v>
      </c>
      <c r="AD24" s="285">
        <f t="shared" si="52"/>
        <v>0</v>
      </c>
      <c r="AE24" s="285">
        <f t="shared" si="53"/>
        <v>0</v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>
        <f t="shared" si="57"/>
        <v>0</v>
      </c>
      <c r="AM24" s="285">
        <f t="shared" si="58"/>
        <v>0</v>
      </c>
      <c r="AN24" s="285">
        <f t="shared" si="59"/>
        <v>0</v>
      </c>
      <c r="AO24" s="285">
        <f t="shared" si="60"/>
        <v>0</v>
      </c>
      <c r="AP24" s="285">
        <f t="shared" si="61"/>
        <v>0</v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1</v>
      </c>
      <c r="C25" s="28">
        <v>1</v>
      </c>
      <c r="D25" s="28">
        <v>1</v>
      </c>
      <c r="E25" s="27">
        <v>1</v>
      </c>
      <c r="F25" s="28">
        <v>1</v>
      </c>
      <c r="G25" s="28">
        <v>1</v>
      </c>
      <c r="H25" s="28">
        <v>1</v>
      </c>
      <c r="I25" s="28">
        <v>1</v>
      </c>
      <c r="J25" s="28">
        <v>0</v>
      </c>
      <c r="K25" s="28">
        <v>0</v>
      </c>
      <c r="L25" s="16">
        <v>4</v>
      </c>
      <c r="M25" s="28">
        <v>1</v>
      </c>
      <c r="N25" s="28">
        <v>1</v>
      </c>
      <c r="O25" s="28">
        <v>1</v>
      </c>
      <c r="P25" s="27">
        <v>1</v>
      </c>
      <c r="Q25" s="28">
        <v>1</v>
      </c>
      <c r="R25" s="28">
        <v>1</v>
      </c>
      <c r="S25" s="28">
        <v>1</v>
      </c>
      <c r="T25" s="28">
        <v>1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>
        <f t="shared" si="50"/>
        <v>0</v>
      </c>
      <c r="AC25" s="285">
        <f t="shared" si="51"/>
        <v>0</v>
      </c>
      <c r="AD25" s="285">
        <f t="shared" si="52"/>
        <v>0</v>
      </c>
      <c r="AE25" s="285">
        <f t="shared" si="53"/>
        <v>0</v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>
        <f t="shared" si="58"/>
        <v>0</v>
      </c>
      <c r="AN25" s="285">
        <f t="shared" si="59"/>
        <v>0</v>
      </c>
      <c r="AO25" s="285">
        <f t="shared" si="60"/>
        <v>0</v>
      </c>
      <c r="AP25" s="285">
        <f t="shared" si="61"/>
        <v>0</v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1</v>
      </c>
      <c r="C26" s="28">
        <v>1</v>
      </c>
      <c r="D26" s="28">
        <v>1</v>
      </c>
      <c r="E26" s="28">
        <v>1</v>
      </c>
      <c r="F26" s="27">
        <v>1</v>
      </c>
      <c r="G26" s="28">
        <v>1</v>
      </c>
      <c r="H26" s="28">
        <v>1</v>
      </c>
      <c r="I26" s="28">
        <v>1</v>
      </c>
      <c r="J26" s="28">
        <v>0</v>
      </c>
      <c r="K26" s="28">
        <v>0</v>
      </c>
      <c r="L26" s="16">
        <v>5</v>
      </c>
      <c r="M26" s="28">
        <v>1</v>
      </c>
      <c r="N26" s="28">
        <v>1</v>
      </c>
      <c r="O26" s="28">
        <v>1</v>
      </c>
      <c r="P26" s="28">
        <v>1</v>
      </c>
      <c r="Q26" s="27">
        <v>1</v>
      </c>
      <c r="R26" s="28">
        <v>1</v>
      </c>
      <c r="S26" s="28">
        <v>1</v>
      </c>
      <c r="T26" s="28">
        <v>1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>
        <f t="shared" si="51"/>
        <v>0</v>
      </c>
      <c r="AD26" s="285">
        <f t="shared" si="52"/>
        <v>0</v>
      </c>
      <c r="AE26" s="285">
        <f t="shared" si="53"/>
        <v>0</v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>
        <f t="shared" si="59"/>
        <v>0</v>
      </c>
      <c r="AO26" s="285">
        <f t="shared" si="60"/>
        <v>0</v>
      </c>
      <c r="AP26" s="285">
        <f t="shared" si="61"/>
        <v>0</v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1</v>
      </c>
      <c r="C27" s="28">
        <v>1</v>
      </c>
      <c r="D27" s="28">
        <v>1</v>
      </c>
      <c r="E27" s="28">
        <v>1</v>
      </c>
      <c r="F27" s="28">
        <v>1</v>
      </c>
      <c r="G27" s="27">
        <v>1</v>
      </c>
      <c r="H27" s="28">
        <v>1</v>
      </c>
      <c r="I27" s="28">
        <v>1</v>
      </c>
      <c r="J27" s="28">
        <v>0</v>
      </c>
      <c r="K27" s="28">
        <v>0</v>
      </c>
      <c r="L27" s="16">
        <v>6</v>
      </c>
      <c r="M27" s="28">
        <v>1</v>
      </c>
      <c r="N27" s="28">
        <v>1</v>
      </c>
      <c r="O27" s="28">
        <v>1</v>
      </c>
      <c r="P27" s="28">
        <v>1</v>
      </c>
      <c r="Q27" s="28">
        <v>1</v>
      </c>
      <c r="R27" s="27">
        <v>1</v>
      </c>
      <c r="S27" s="28">
        <v>1</v>
      </c>
      <c r="T27" s="28">
        <v>1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>
        <f t="shared" si="52"/>
        <v>0</v>
      </c>
      <c r="AE27" s="285">
        <f t="shared" si="53"/>
        <v>0</v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>
        <f t="shared" si="60"/>
        <v>0</v>
      </c>
      <c r="AP27" s="285">
        <f t="shared" si="61"/>
        <v>0</v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1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7">
        <v>1</v>
      </c>
      <c r="I28" s="28">
        <v>1</v>
      </c>
      <c r="J28" s="28">
        <v>0</v>
      </c>
      <c r="K28" s="28">
        <v>0</v>
      </c>
      <c r="L28" s="16">
        <v>7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7">
        <v>1</v>
      </c>
      <c r="T28" s="28">
        <v>1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>
        <f t="shared" si="53"/>
        <v>0</v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>
        <f t="shared" si="61"/>
        <v>0</v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1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7">
        <v>1</v>
      </c>
      <c r="J29" s="28">
        <v>0</v>
      </c>
      <c r="K29" s="28">
        <v>0</v>
      </c>
      <c r="L29" s="16">
        <v>8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7" t="str">
        <f ca="1">INDIRECT(ADDRESS(17,2,1,1,"in"&amp;TEXT(A33,"@")))</f>
        <v>Participant 4</v>
      </c>
      <c r="C33" s="507"/>
      <c r="D33" s="507"/>
      <c r="E33" s="507"/>
      <c r="F33" s="507"/>
      <c r="G33" s="507"/>
      <c r="H33" s="282">
        <f ca="1">INDIRECT(ADDRESS(17,6,1,1,"in"&amp;TEXT(A33,"@")))</f>
        <v>1</v>
      </c>
      <c r="I33" s="103"/>
      <c r="J33" s="508">
        <f ca="1">INDIRECT(ADDRESS(17,7,1,1,"in"&amp;TEXT(A33,"@")))</f>
        <v>0</v>
      </c>
      <c r="K33" s="507"/>
      <c r="L33" s="105">
        <v>5</v>
      </c>
      <c r="M33" s="507" t="str">
        <f ca="1">INDIRECT(ADDRESS(17,2,1,1,"in"&amp;TEXT(L33,"@")))</f>
        <v>Participant 5</v>
      </c>
      <c r="N33" s="507"/>
      <c r="O33" s="507"/>
      <c r="P33" s="507"/>
      <c r="Q33" s="507"/>
      <c r="R33" s="507"/>
      <c r="S33" s="282">
        <f ca="1">INDIRECT(ADDRESS(17,6,1,1,"in"&amp;TEXT(L33,"@")))</f>
        <v>1</v>
      </c>
      <c r="T33" s="103"/>
      <c r="U33" s="508">
        <f ca="1">INDIRECT(ADDRESS(17,7,1,1,"in"&amp;TEXT(L33,"@")))</f>
        <v>0</v>
      </c>
      <c r="V33" s="507"/>
      <c r="X33" s="507"/>
      <c r="Y33" s="507"/>
      <c r="Z33" s="507"/>
      <c r="AA33" s="507"/>
      <c r="AB33" s="507"/>
      <c r="AC33" s="507"/>
      <c r="AD33" s="283">
        <f>IF(A33&gt;$N$4,0,IF(H33=0,1,H33))</f>
        <v>0</v>
      </c>
      <c r="AE33" s="283"/>
      <c r="AF33" s="508"/>
      <c r="AG33" s="507"/>
      <c r="AH33" s="105"/>
      <c r="AI33" s="507"/>
      <c r="AJ33" s="507"/>
      <c r="AK33" s="507"/>
      <c r="AL33" s="507"/>
      <c r="AM33" s="507"/>
      <c r="AN33" s="507"/>
      <c r="AO33" s="283">
        <f>IF(L33&gt;$N$4,0,IF(S33=0,1,S33))</f>
        <v>0</v>
      </c>
      <c r="AP33" s="283"/>
      <c r="AQ33" s="508"/>
      <c r="AR33" s="507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  <c r="S35" s="28">
        <v>1</v>
      </c>
      <c r="T35" s="28">
        <v>1</v>
      </c>
      <c r="U35" s="28">
        <v>0</v>
      </c>
      <c r="V35" s="28">
        <v>0</v>
      </c>
      <c r="X35" s="284"/>
      <c r="Y35" s="285">
        <f>IF(C35=0,"",LN(C35))</f>
        <v>0</v>
      </c>
      <c r="Z35" s="285">
        <f t="shared" ref="Z35:Z36" si="64">IF(D35=0,"",LN(D35))</f>
        <v>0</v>
      </c>
      <c r="AA35" s="285">
        <f t="shared" ref="AA35:AA37" si="65">IF(E35=0,"",LN(E35))</f>
        <v>0</v>
      </c>
      <c r="AB35" s="285">
        <f t="shared" ref="AB35:AB38" si="66">IF(F35=0,"",LN(F35))</f>
        <v>0</v>
      </c>
      <c r="AC35" s="285">
        <f t="shared" ref="AC35:AC39" si="67">IF(G35=0,"",LN(G35))</f>
        <v>0</v>
      </c>
      <c r="AD35" s="285">
        <f t="shared" ref="AD35:AD40" si="68">IF(H35=0,"",LN(H35))</f>
        <v>0</v>
      </c>
      <c r="AE35" s="285">
        <f t="shared" ref="AE35:AE41" si="69">IF(I35=0,"",LN(I35))</f>
        <v>0</v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>
        <f t="shared" ref="AK35:AK36" si="72">IF(O35=0,"",LN(O35))</f>
        <v>0</v>
      </c>
      <c r="AL35" s="285">
        <f t="shared" ref="AL35:AL37" si="73">IF(P35=0,"",LN(P35))</f>
        <v>0</v>
      </c>
      <c r="AM35" s="285">
        <f t="shared" ref="AM35:AM38" si="74">IF(Q35=0,"",LN(Q35))</f>
        <v>0</v>
      </c>
      <c r="AN35" s="285">
        <f t="shared" ref="AN35:AN39" si="75">IF(R35=0,"",LN(R35))</f>
        <v>0</v>
      </c>
      <c r="AO35" s="285">
        <f t="shared" ref="AO35:AO40" si="76">IF(S35=0,"",LN(S35))</f>
        <v>0</v>
      </c>
      <c r="AP35" s="285">
        <f t="shared" ref="AP35:AP41" si="77">IF(T35=0,"",LN(T35))</f>
        <v>0</v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1</v>
      </c>
      <c r="E36" s="28">
        <v>1</v>
      </c>
      <c r="F36" s="28">
        <v>1</v>
      </c>
      <c r="G36" s="28">
        <v>1</v>
      </c>
      <c r="H36" s="28">
        <v>1</v>
      </c>
      <c r="I36" s="28">
        <v>1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1</v>
      </c>
      <c r="P36" s="28">
        <v>1</v>
      </c>
      <c r="Q36" s="28">
        <v>1</v>
      </c>
      <c r="R36" s="28">
        <v>1</v>
      </c>
      <c r="S36" s="28">
        <v>1</v>
      </c>
      <c r="T36" s="28">
        <v>1</v>
      </c>
      <c r="U36" s="28">
        <v>0</v>
      </c>
      <c r="V36" s="28">
        <v>0</v>
      </c>
      <c r="X36" s="285"/>
      <c r="Y36" s="284"/>
      <c r="Z36" s="285">
        <f t="shared" si="64"/>
        <v>0</v>
      </c>
      <c r="AA36" s="285">
        <f t="shared" si="65"/>
        <v>0</v>
      </c>
      <c r="AB36" s="285">
        <f t="shared" si="66"/>
        <v>0</v>
      </c>
      <c r="AC36" s="285">
        <f t="shared" si="67"/>
        <v>0</v>
      </c>
      <c r="AD36" s="285">
        <f t="shared" si="68"/>
        <v>0</v>
      </c>
      <c r="AE36" s="285">
        <f t="shared" si="69"/>
        <v>0</v>
      </c>
      <c r="AF36" s="285" t="str">
        <f t="shared" si="70"/>
        <v/>
      </c>
      <c r="AG36" s="285" t="str">
        <f t="shared" si="71"/>
        <v/>
      </c>
      <c r="AI36" s="285"/>
      <c r="AJ36" s="284"/>
      <c r="AK36" s="285">
        <f t="shared" si="72"/>
        <v>0</v>
      </c>
      <c r="AL36" s="285">
        <f t="shared" si="73"/>
        <v>0</v>
      </c>
      <c r="AM36" s="285">
        <f t="shared" si="74"/>
        <v>0</v>
      </c>
      <c r="AN36" s="285">
        <f t="shared" si="75"/>
        <v>0</v>
      </c>
      <c r="AO36" s="285">
        <f t="shared" si="76"/>
        <v>0</v>
      </c>
      <c r="AP36" s="285">
        <f t="shared" si="77"/>
        <v>0</v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1</v>
      </c>
      <c r="C37" s="28">
        <v>1</v>
      </c>
      <c r="D37" s="27">
        <v>1</v>
      </c>
      <c r="E37" s="28">
        <v>1</v>
      </c>
      <c r="F37" s="28">
        <v>1</v>
      </c>
      <c r="G37" s="28">
        <v>1</v>
      </c>
      <c r="H37" s="28">
        <v>1</v>
      </c>
      <c r="I37" s="28">
        <v>1</v>
      </c>
      <c r="J37" s="28">
        <v>0</v>
      </c>
      <c r="K37" s="28">
        <v>0</v>
      </c>
      <c r="L37" s="16">
        <v>3</v>
      </c>
      <c r="M37" s="28">
        <v>1</v>
      </c>
      <c r="N37" s="28">
        <v>1</v>
      </c>
      <c r="O37" s="27">
        <v>1</v>
      </c>
      <c r="P37" s="28">
        <v>1</v>
      </c>
      <c r="Q37" s="28">
        <v>1</v>
      </c>
      <c r="R37" s="28">
        <v>1</v>
      </c>
      <c r="S37" s="28">
        <v>1</v>
      </c>
      <c r="T37" s="28">
        <v>1</v>
      </c>
      <c r="U37" s="28">
        <v>0</v>
      </c>
      <c r="V37" s="28">
        <v>0</v>
      </c>
      <c r="X37" s="285"/>
      <c r="Y37" s="285"/>
      <c r="Z37" s="284"/>
      <c r="AA37" s="285">
        <f t="shared" si="65"/>
        <v>0</v>
      </c>
      <c r="AB37" s="285">
        <f t="shared" si="66"/>
        <v>0</v>
      </c>
      <c r="AC37" s="285">
        <f t="shared" si="67"/>
        <v>0</v>
      </c>
      <c r="AD37" s="285">
        <f t="shared" si="68"/>
        <v>0</v>
      </c>
      <c r="AE37" s="285">
        <f t="shared" si="69"/>
        <v>0</v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>
        <f t="shared" si="73"/>
        <v>0</v>
      </c>
      <c r="AM37" s="285">
        <f t="shared" si="74"/>
        <v>0</v>
      </c>
      <c r="AN37" s="285">
        <f t="shared" si="75"/>
        <v>0</v>
      </c>
      <c r="AO37" s="285">
        <f t="shared" si="76"/>
        <v>0</v>
      </c>
      <c r="AP37" s="285">
        <f t="shared" si="77"/>
        <v>0</v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1</v>
      </c>
      <c r="C38" s="28">
        <v>1</v>
      </c>
      <c r="D38" s="28">
        <v>1</v>
      </c>
      <c r="E38" s="27">
        <v>1</v>
      </c>
      <c r="F38" s="28">
        <v>1</v>
      </c>
      <c r="G38" s="28">
        <v>1</v>
      </c>
      <c r="H38" s="28">
        <v>1</v>
      </c>
      <c r="I38" s="28">
        <v>1</v>
      </c>
      <c r="J38" s="28">
        <v>0</v>
      </c>
      <c r="K38" s="28">
        <v>0</v>
      </c>
      <c r="L38" s="16">
        <v>4</v>
      </c>
      <c r="M38" s="28">
        <v>1</v>
      </c>
      <c r="N38" s="28">
        <v>1</v>
      </c>
      <c r="O38" s="28">
        <v>1</v>
      </c>
      <c r="P38" s="27">
        <v>1</v>
      </c>
      <c r="Q38" s="28">
        <v>1</v>
      </c>
      <c r="R38" s="28">
        <v>1</v>
      </c>
      <c r="S38" s="28">
        <v>1</v>
      </c>
      <c r="T38" s="28">
        <v>1</v>
      </c>
      <c r="U38" s="28">
        <v>0</v>
      </c>
      <c r="V38" s="28">
        <v>0</v>
      </c>
      <c r="X38" s="285"/>
      <c r="Y38" s="285"/>
      <c r="Z38" s="285"/>
      <c r="AA38" s="284"/>
      <c r="AB38" s="285">
        <f t="shared" si="66"/>
        <v>0</v>
      </c>
      <c r="AC38" s="285">
        <f t="shared" si="67"/>
        <v>0</v>
      </c>
      <c r="AD38" s="285">
        <f t="shared" si="68"/>
        <v>0</v>
      </c>
      <c r="AE38" s="285">
        <f t="shared" si="69"/>
        <v>0</v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>
        <f t="shared" si="74"/>
        <v>0</v>
      </c>
      <c r="AN38" s="285">
        <f t="shared" si="75"/>
        <v>0</v>
      </c>
      <c r="AO38" s="285">
        <f t="shared" si="76"/>
        <v>0</v>
      </c>
      <c r="AP38" s="285">
        <f t="shared" si="77"/>
        <v>0</v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1</v>
      </c>
      <c r="C39" s="28">
        <v>1</v>
      </c>
      <c r="D39" s="28">
        <v>1</v>
      </c>
      <c r="E39" s="28">
        <v>1</v>
      </c>
      <c r="F39" s="27">
        <v>1</v>
      </c>
      <c r="G39" s="28">
        <v>1</v>
      </c>
      <c r="H39" s="28">
        <v>1</v>
      </c>
      <c r="I39" s="28">
        <v>1</v>
      </c>
      <c r="J39" s="28">
        <v>0</v>
      </c>
      <c r="K39" s="28">
        <v>0</v>
      </c>
      <c r="L39" s="16">
        <v>5</v>
      </c>
      <c r="M39" s="28">
        <v>1</v>
      </c>
      <c r="N39" s="28">
        <v>1</v>
      </c>
      <c r="O39" s="28">
        <v>1</v>
      </c>
      <c r="P39" s="28">
        <v>1</v>
      </c>
      <c r="Q39" s="27">
        <v>1</v>
      </c>
      <c r="R39" s="28">
        <v>1</v>
      </c>
      <c r="S39" s="28">
        <v>1</v>
      </c>
      <c r="T39" s="28">
        <v>1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>
        <f t="shared" si="67"/>
        <v>0</v>
      </c>
      <c r="AD39" s="285">
        <f t="shared" si="68"/>
        <v>0</v>
      </c>
      <c r="AE39" s="285">
        <f t="shared" si="69"/>
        <v>0</v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>
        <f t="shared" si="75"/>
        <v>0</v>
      </c>
      <c r="AO39" s="285">
        <f t="shared" si="76"/>
        <v>0</v>
      </c>
      <c r="AP39" s="285">
        <f t="shared" si="77"/>
        <v>0</v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1</v>
      </c>
      <c r="C40" s="28">
        <v>1</v>
      </c>
      <c r="D40" s="28">
        <v>1</v>
      </c>
      <c r="E40" s="28">
        <v>1</v>
      </c>
      <c r="F40" s="28">
        <v>1</v>
      </c>
      <c r="G40" s="27">
        <v>1</v>
      </c>
      <c r="H40" s="28">
        <v>1</v>
      </c>
      <c r="I40" s="28">
        <v>1</v>
      </c>
      <c r="J40" s="28">
        <v>0</v>
      </c>
      <c r="K40" s="28">
        <v>0</v>
      </c>
      <c r="L40" s="16">
        <v>6</v>
      </c>
      <c r="M40" s="28">
        <v>1</v>
      </c>
      <c r="N40" s="28">
        <v>1</v>
      </c>
      <c r="O40" s="28">
        <v>1</v>
      </c>
      <c r="P40" s="28">
        <v>1</v>
      </c>
      <c r="Q40" s="28">
        <v>1</v>
      </c>
      <c r="R40" s="27">
        <v>1</v>
      </c>
      <c r="S40" s="28">
        <v>1</v>
      </c>
      <c r="T40" s="28">
        <v>1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>
        <f t="shared" si="68"/>
        <v>0</v>
      </c>
      <c r="AE40" s="285">
        <f t="shared" si="69"/>
        <v>0</v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>
        <f t="shared" si="76"/>
        <v>0</v>
      </c>
      <c r="AP40" s="285">
        <f t="shared" si="77"/>
        <v>0</v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1</v>
      </c>
      <c r="C41" s="28">
        <v>1</v>
      </c>
      <c r="D41" s="28">
        <v>1</v>
      </c>
      <c r="E41" s="28">
        <v>1</v>
      </c>
      <c r="F41" s="28">
        <v>1</v>
      </c>
      <c r="G41" s="28">
        <v>1</v>
      </c>
      <c r="H41" s="27">
        <v>1</v>
      </c>
      <c r="I41" s="28">
        <v>1</v>
      </c>
      <c r="J41" s="28">
        <v>0</v>
      </c>
      <c r="K41" s="28">
        <v>0</v>
      </c>
      <c r="L41" s="16">
        <v>7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7">
        <v>1</v>
      </c>
      <c r="T41" s="28">
        <v>1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>
        <f t="shared" si="69"/>
        <v>0</v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>
        <f t="shared" si="77"/>
        <v>0</v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1</v>
      </c>
      <c r="C42" s="28">
        <v>1</v>
      </c>
      <c r="D42" s="28">
        <v>1</v>
      </c>
      <c r="E42" s="28">
        <v>1</v>
      </c>
      <c r="F42" s="28">
        <v>1</v>
      </c>
      <c r="G42" s="28">
        <v>1</v>
      </c>
      <c r="H42" s="28">
        <v>1</v>
      </c>
      <c r="I42" s="27">
        <v>1</v>
      </c>
      <c r="J42" s="28">
        <v>0</v>
      </c>
      <c r="K42" s="28">
        <v>0</v>
      </c>
      <c r="L42" s="16">
        <v>8</v>
      </c>
      <c r="M42" s="28">
        <v>1</v>
      </c>
      <c r="N42" s="28">
        <v>1</v>
      </c>
      <c r="O42" s="28">
        <v>1</v>
      </c>
      <c r="P42" s="28">
        <v>1</v>
      </c>
      <c r="Q42" s="28">
        <v>1</v>
      </c>
      <c r="R42" s="28">
        <v>1</v>
      </c>
      <c r="S42" s="28">
        <v>1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7" t="str">
        <f ca="1">INDIRECT(ADDRESS(17,2,1,1,"in"&amp;TEXT(A46,"@")))</f>
        <v>Participant 6</v>
      </c>
      <c r="C46" s="507"/>
      <c r="D46" s="507"/>
      <c r="E46" s="507"/>
      <c r="F46" s="507"/>
      <c r="G46" s="507"/>
      <c r="H46" s="282">
        <f ca="1">INDIRECT(ADDRESS(17,6,1,1,"in"&amp;TEXT(A46,"@")))</f>
        <v>1</v>
      </c>
      <c r="I46" s="103"/>
      <c r="J46" s="508">
        <f ca="1">INDIRECT(ADDRESS(17,7,1,1,"in"&amp;TEXT(A46,"@")))</f>
        <v>0</v>
      </c>
      <c r="K46" s="507"/>
      <c r="L46" s="105">
        <v>7</v>
      </c>
      <c r="M46" s="507" t="str">
        <f ca="1">INDIRECT(ADDRESS(17,2,1,1,"in"&amp;TEXT(L46,"@")))</f>
        <v>Participant 7</v>
      </c>
      <c r="N46" s="507"/>
      <c r="O46" s="507"/>
      <c r="P46" s="507"/>
      <c r="Q46" s="507"/>
      <c r="R46" s="507"/>
      <c r="S46" s="282">
        <f ca="1">INDIRECT(ADDRESS(17,6,1,1,"in"&amp;TEXT(L46,"@")))</f>
        <v>1</v>
      </c>
      <c r="T46" s="103"/>
      <c r="U46" s="508">
        <f ca="1">INDIRECT(ADDRESS(17,7,1,1,"in"&amp;TEXT(L46,"@")))</f>
        <v>0</v>
      </c>
      <c r="V46" s="507"/>
      <c r="X46" s="507"/>
      <c r="Y46" s="507"/>
      <c r="Z46" s="507"/>
      <c r="AA46" s="507"/>
      <c r="AB46" s="507"/>
      <c r="AC46" s="507"/>
      <c r="AD46" s="283">
        <f>IF(A46&gt;$N$4,0,IF(H46=0,1,H46))</f>
        <v>0</v>
      </c>
      <c r="AE46" s="283"/>
      <c r="AF46" s="508"/>
      <c r="AG46" s="507"/>
      <c r="AH46" s="105"/>
      <c r="AI46" s="507"/>
      <c r="AJ46" s="507"/>
      <c r="AK46" s="507"/>
      <c r="AL46" s="507"/>
      <c r="AM46" s="507"/>
      <c r="AN46" s="507"/>
      <c r="AO46" s="283">
        <f>IF(L46&gt;$N$4,0,IF(S46=0,1,S46))</f>
        <v>0</v>
      </c>
      <c r="AP46" s="283"/>
      <c r="AQ46" s="508"/>
      <c r="AR46" s="507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8">
        <v>1</v>
      </c>
      <c r="T48" s="28">
        <v>1</v>
      </c>
      <c r="U48" s="28">
        <v>0</v>
      </c>
      <c r="V48" s="28">
        <v>0</v>
      </c>
      <c r="X48" s="284"/>
      <c r="Y48" s="285">
        <f>IF(C48=0,"",LN(C48))</f>
        <v>0</v>
      </c>
      <c r="Z48" s="285">
        <f t="shared" ref="Z48:Z49" si="80">IF(D48=0,"",LN(D48))</f>
        <v>0</v>
      </c>
      <c r="AA48" s="285">
        <f t="shared" ref="AA48:AA50" si="81">IF(E48=0,"",LN(E48))</f>
        <v>0</v>
      </c>
      <c r="AB48" s="285">
        <f t="shared" ref="AB48:AB51" si="82">IF(F48=0,"",LN(F48))</f>
        <v>0</v>
      </c>
      <c r="AC48" s="285">
        <f t="shared" ref="AC48:AC52" si="83">IF(G48=0,"",LN(G48))</f>
        <v>0</v>
      </c>
      <c r="AD48" s="285">
        <f t="shared" ref="AD48:AD53" si="84">IF(H48=0,"",LN(H48))</f>
        <v>0</v>
      </c>
      <c r="AE48" s="285">
        <f t="shared" ref="AE48:AE54" si="85">IF(I48=0,"",LN(I48))</f>
        <v>0</v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>
        <f t="shared" ref="AK48:AK49" si="88">IF(O48=0,"",LN(O48))</f>
        <v>0</v>
      </c>
      <c r="AL48" s="285">
        <f t="shared" ref="AL48:AL50" si="89">IF(P48=0,"",LN(P48))</f>
        <v>0</v>
      </c>
      <c r="AM48" s="285">
        <f t="shared" ref="AM48:AM51" si="90">IF(Q48=0,"",LN(Q48))</f>
        <v>0</v>
      </c>
      <c r="AN48" s="285">
        <f t="shared" ref="AN48:AN52" si="91">IF(R48=0,"",LN(R48))</f>
        <v>0</v>
      </c>
      <c r="AO48" s="285">
        <f t="shared" ref="AO48:AO53" si="92">IF(S48=0,"",LN(S48))</f>
        <v>0</v>
      </c>
      <c r="AP48" s="285">
        <f t="shared" ref="AP48:AP54" si="93">IF(T48=0,"",LN(T48))</f>
        <v>0</v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1</v>
      </c>
      <c r="E49" s="28">
        <v>1</v>
      </c>
      <c r="F49" s="28">
        <v>1</v>
      </c>
      <c r="G49" s="28">
        <v>1</v>
      </c>
      <c r="H49" s="28">
        <v>1</v>
      </c>
      <c r="I49" s="28">
        <v>1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1</v>
      </c>
      <c r="P49" s="28">
        <v>1</v>
      </c>
      <c r="Q49" s="28">
        <v>1</v>
      </c>
      <c r="R49" s="28">
        <v>1</v>
      </c>
      <c r="S49" s="28">
        <v>1</v>
      </c>
      <c r="T49" s="28">
        <v>1</v>
      </c>
      <c r="U49" s="28">
        <v>0</v>
      </c>
      <c r="V49" s="28">
        <v>0</v>
      </c>
      <c r="X49" s="285"/>
      <c r="Y49" s="284"/>
      <c r="Z49" s="285">
        <f t="shared" si="80"/>
        <v>0</v>
      </c>
      <c r="AA49" s="285">
        <f t="shared" si="81"/>
        <v>0</v>
      </c>
      <c r="AB49" s="285">
        <f t="shared" si="82"/>
        <v>0</v>
      </c>
      <c r="AC49" s="285">
        <f t="shared" si="83"/>
        <v>0</v>
      </c>
      <c r="AD49" s="285">
        <f t="shared" si="84"/>
        <v>0</v>
      </c>
      <c r="AE49" s="285">
        <f t="shared" si="85"/>
        <v>0</v>
      </c>
      <c r="AF49" s="285" t="str">
        <f t="shared" si="86"/>
        <v/>
      </c>
      <c r="AG49" s="285" t="str">
        <f t="shared" si="87"/>
        <v/>
      </c>
      <c r="AI49" s="285"/>
      <c r="AJ49" s="284"/>
      <c r="AK49" s="285">
        <f t="shared" si="88"/>
        <v>0</v>
      </c>
      <c r="AL49" s="285">
        <f t="shared" si="89"/>
        <v>0</v>
      </c>
      <c r="AM49" s="285">
        <f t="shared" si="90"/>
        <v>0</v>
      </c>
      <c r="AN49" s="285">
        <f t="shared" si="91"/>
        <v>0</v>
      </c>
      <c r="AO49" s="285">
        <f t="shared" si="92"/>
        <v>0</v>
      </c>
      <c r="AP49" s="285">
        <f t="shared" si="93"/>
        <v>0</v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1</v>
      </c>
      <c r="C50" s="28">
        <v>1</v>
      </c>
      <c r="D50" s="27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0</v>
      </c>
      <c r="K50" s="28">
        <v>0</v>
      </c>
      <c r="L50" s="16">
        <v>3</v>
      </c>
      <c r="M50" s="28">
        <v>1</v>
      </c>
      <c r="N50" s="28">
        <v>1</v>
      </c>
      <c r="O50" s="27">
        <v>1</v>
      </c>
      <c r="P50" s="28">
        <v>1</v>
      </c>
      <c r="Q50" s="28">
        <v>1</v>
      </c>
      <c r="R50" s="28">
        <v>1</v>
      </c>
      <c r="S50" s="28">
        <v>1</v>
      </c>
      <c r="T50" s="28">
        <v>1</v>
      </c>
      <c r="U50" s="28">
        <v>0</v>
      </c>
      <c r="V50" s="28">
        <v>0</v>
      </c>
      <c r="X50" s="285"/>
      <c r="Y50" s="285"/>
      <c r="Z50" s="284"/>
      <c r="AA50" s="285">
        <f t="shared" si="81"/>
        <v>0</v>
      </c>
      <c r="AB50" s="285">
        <f t="shared" si="82"/>
        <v>0</v>
      </c>
      <c r="AC50" s="285">
        <f t="shared" si="83"/>
        <v>0</v>
      </c>
      <c r="AD50" s="285">
        <f t="shared" si="84"/>
        <v>0</v>
      </c>
      <c r="AE50" s="285">
        <f t="shared" si="85"/>
        <v>0</v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>
        <f t="shared" si="89"/>
        <v>0</v>
      </c>
      <c r="AM50" s="285">
        <f t="shared" si="90"/>
        <v>0</v>
      </c>
      <c r="AN50" s="285">
        <f t="shared" si="91"/>
        <v>0</v>
      </c>
      <c r="AO50" s="285">
        <f t="shared" si="92"/>
        <v>0</v>
      </c>
      <c r="AP50" s="285">
        <f t="shared" si="93"/>
        <v>0</v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1</v>
      </c>
      <c r="C51" s="28">
        <v>1</v>
      </c>
      <c r="D51" s="28">
        <v>1</v>
      </c>
      <c r="E51" s="27">
        <v>1</v>
      </c>
      <c r="F51" s="28">
        <v>1</v>
      </c>
      <c r="G51" s="28">
        <v>1</v>
      </c>
      <c r="H51" s="28">
        <v>1</v>
      </c>
      <c r="I51" s="28">
        <v>1</v>
      </c>
      <c r="J51" s="28">
        <v>0</v>
      </c>
      <c r="K51" s="28">
        <v>0</v>
      </c>
      <c r="L51" s="16">
        <v>4</v>
      </c>
      <c r="M51" s="28">
        <v>1</v>
      </c>
      <c r="N51" s="28">
        <v>1</v>
      </c>
      <c r="O51" s="28">
        <v>1</v>
      </c>
      <c r="P51" s="27">
        <v>1</v>
      </c>
      <c r="Q51" s="28">
        <v>1</v>
      </c>
      <c r="R51" s="28">
        <v>1</v>
      </c>
      <c r="S51" s="28">
        <v>1</v>
      </c>
      <c r="T51" s="28">
        <v>1</v>
      </c>
      <c r="U51" s="28">
        <v>0</v>
      </c>
      <c r="V51" s="28">
        <v>0</v>
      </c>
      <c r="X51" s="285"/>
      <c r="Y51" s="285"/>
      <c r="Z51" s="285"/>
      <c r="AA51" s="284"/>
      <c r="AB51" s="285">
        <f t="shared" si="82"/>
        <v>0</v>
      </c>
      <c r="AC51" s="285">
        <f t="shared" si="83"/>
        <v>0</v>
      </c>
      <c r="AD51" s="285">
        <f t="shared" si="84"/>
        <v>0</v>
      </c>
      <c r="AE51" s="285">
        <f t="shared" si="85"/>
        <v>0</v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>
        <f t="shared" si="90"/>
        <v>0</v>
      </c>
      <c r="AN51" s="285">
        <f t="shared" si="91"/>
        <v>0</v>
      </c>
      <c r="AO51" s="285">
        <f t="shared" si="92"/>
        <v>0</v>
      </c>
      <c r="AP51" s="285">
        <f t="shared" si="93"/>
        <v>0</v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1</v>
      </c>
      <c r="C52" s="28">
        <v>1</v>
      </c>
      <c r="D52" s="28">
        <v>1</v>
      </c>
      <c r="E52" s="28">
        <v>1</v>
      </c>
      <c r="F52" s="27">
        <v>1</v>
      </c>
      <c r="G52" s="28">
        <v>1</v>
      </c>
      <c r="H52" s="28">
        <v>1</v>
      </c>
      <c r="I52" s="28">
        <v>1</v>
      </c>
      <c r="J52" s="28">
        <v>0</v>
      </c>
      <c r="K52" s="28">
        <v>0</v>
      </c>
      <c r="L52" s="16">
        <v>5</v>
      </c>
      <c r="M52" s="28">
        <v>1</v>
      </c>
      <c r="N52" s="28">
        <v>1</v>
      </c>
      <c r="O52" s="28">
        <v>1</v>
      </c>
      <c r="P52" s="28">
        <v>1</v>
      </c>
      <c r="Q52" s="27">
        <v>1</v>
      </c>
      <c r="R52" s="28">
        <v>1</v>
      </c>
      <c r="S52" s="28">
        <v>1</v>
      </c>
      <c r="T52" s="28">
        <v>1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>
        <f t="shared" si="83"/>
        <v>0</v>
      </c>
      <c r="AD52" s="285">
        <f t="shared" si="84"/>
        <v>0</v>
      </c>
      <c r="AE52" s="285">
        <f t="shared" si="85"/>
        <v>0</v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>
        <f t="shared" si="91"/>
        <v>0</v>
      </c>
      <c r="AO52" s="285">
        <f t="shared" si="92"/>
        <v>0</v>
      </c>
      <c r="AP52" s="285">
        <f t="shared" si="93"/>
        <v>0</v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1</v>
      </c>
      <c r="C53" s="28">
        <v>1</v>
      </c>
      <c r="D53" s="28">
        <v>1</v>
      </c>
      <c r="E53" s="28">
        <v>1</v>
      </c>
      <c r="F53" s="28">
        <v>1</v>
      </c>
      <c r="G53" s="27">
        <v>1</v>
      </c>
      <c r="H53" s="28">
        <v>1</v>
      </c>
      <c r="I53" s="28">
        <v>1</v>
      </c>
      <c r="J53" s="28">
        <v>0</v>
      </c>
      <c r="K53" s="28">
        <v>0</v>
      </c>
      <c r="L53" s="16">
        <v>6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27">
        <v>1</v>
      </c>
      <c r="S53" s="28">
        <v>1</v>
      </c>
      <c r="T53" s="28">
        <v>1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>
        <f t="shared" si="84"/>
        <v>0</v>
      </c>
      <c r="AE53" s="285">
        <f t="shared" si="85"/>
        <v>0</v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>
        <f t="shared" si="92"/>
        <v>0</v>
      </c>
      <c r="AP53" s="285">
        <f t="shared" si="93"/>
        <v>0</v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1</v>
      </c>
      <c r="C54" s="28">
        <v>1</v>
      </c>
      <c r="D54" s="28">
        <v>1</v>
      </c>
      <c r="E54" s="28">
        <v>1</v>
      </c>
      <c r="F54" s="28">
        <v>1</v>
      </c>
      <c r="G54" s="28">
        <v>1</v>
      </c>
      <c r="H54" s="27">
        <v>1</v>
      </c>
      <c r="I54" s="28">
        <v>1</v>
      </c>
      <c r="J54" s="28">
        <v>0</v>
      </c>
      <c r="K54" s="28">
        <v>0</v>
      </c>
      <c r="L54" s="16">
        <v>7</v>
      </c>
      <c r="M54" s="28">
        <v>1</v>
      </c>
      <c r="N54" s="28">
        <v>1</v>
      </c>
      <c r="O54" s="28">
        <v>1</v>
      </c>
      <c r="P54" s="28">
        <v>1</v>
      </c>
      <c r="Q54" s="28">
        <v>1</v>
      </c>
      <c r="R54" s="28">
        <v>1</v>
      </c>
      <c r="S54" s="27">
        <v>1</v>
      </c>
      <c r="T54" s="28">
        <v>1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>
        <f t="shared" si="85"/>
        <v>0</v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>
        <f t="shared" si="93"/>
        <v>0</v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1</v>
      </c>
      <c r="C55" s="28">
        <v>1</v>
      </c>
      <c r="D55" s="28">
        <v>1</v>
      </c>
      <c r="E55" s="28">
        <v>1</v>
      </c>
      <c r="F55" s="28">
        <v>1</v>
      </c>
      <c r="G55" s="28">
        <v>1</v>
      </c>
      <c r="H55" s="28">
        <v>1</v>
      </c>
      <c r="I55" s="27">
        <v>1</v>
      </c>
      <c r="J55" s="28">
        <v>0</v>
      </c>
      <c r="K55" s="28">
        <v>0</v>
      </c>
      <c r="L55" s="16">
        <v>8</v>
      </c>
      <c r="M55" s="28">
        <v>1</v>
      </c>
      <c r="N55" s="28">
        <v>1</v>
      </c>
      <c r="O55" s="28">
        <v>1</v>
      </c>
      <c r="P55" s="28">
        <v>1</v>
      </c>
      <c r="Q55" s="28">
        <v>1</v>
      </c>
      <c r="R55" s="28">
        <v>1</v>
      </c>
      <c r="S55" s="28">
        <v>1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7" t="str">
        <f ca="1">INDIRECT(ADDRESS(17,2,1,1,"in"&amp;TEXT(A59,"@")))</f>
        <v>Participant 8</v>
      </c>
      <c r="C59" s="507"/>
      <c r="D59" s="507"/>
      <c r="E59" s="507"/>
      <c r="F59" s="507"/>
      <c r="G59" s="507"/>
      <c r="H59" s="282">
        <f ca="1">INDIRECT(ADDRESS(17,6,1,1,"in"&amp;TEXT(A59,"@")))</f>
        <v>1</v>
      </c>
      <c r="I59" s="103"/>
      <c r="J59" s="508">
        <f ca="1">INDIRECT(ADDRESS(17,7,1,1,"in"&amp;TEXT(A59,"@")))</f>
        <v>0</v>
      </c>
      <c r="K59" s="507"/>
      <c r="L59" s="105">
        <v>9</v>
      </c>
      <c r="M59" s="507" t="str">
        <f ca="1">INDIRECT(ADDRESS(17,2,1,1,"in"&amp;TEXT(L59,"@")))</f>
        <v>Participant 9</v>
      </c>
      <c r="N59" s="507"/>
      <c r="O59" s="507"/>
      <c r="P59" s="507"/>
      <c r="Q59" s="507"/>
      <c r="R59" s="507"/>
      <c r="S59" s="282">
        <f ca="1">INDIRECT(ADDRESS(17,6,1,1,"in"&amp;TEXT(L59,"@")))</f>
        <v>1</v>
      </c>
      <c r="T59" s="103"/>
      <c r="U59" s="508">
        <f ca="1">INDIRECT(ADDRESS(17,7,1,1,"in"&amp;TEXT(L59,"@")))</f>
        <v>0</v>
      </c>
      <c r="V59" s="507"/>
      <c r="X59" s="509"/>
      <c r="Y59" s="509"/>
      <c r="Z59" s="509"/>
      <c r="AA59" s="509"/>
      <c r="AB59" s="509"/>
      <c r="AC59" s="509"/>
      <c r="AD59" s="283">
        <f>IF(A59&gt;$N$4,0,IF(H59=0,1,H59))</f>
        <v>0</v>
      </c>
      <c r="AE59" s="286"/>
      <c r="AF59" s="509"/>
      <c r="AG59" s="509"/>
      <c r="AH59" s="105"/>
      <c r="AI59" s="507"/>
      <c r="AJ59" s="507"/>
      <c r="AK59" s="507"/>
      <c r="AL59" s="507"/>
      <c r="AM59" s="507"/>
      <c r="AN59" s="507"/>
      <c r="AO59" s="283">
        <f>IF(L59&gt;$N$4,0,IF(S59=0,1,S59))</f>
        <v>0</v>
      </c>
      <c r="AP59" s="283"/>
      <c r="AQ59" s="508"/>
      <c r="AR59" s="507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1</v>
      </c>
      <c r="P61" s="28">
        <v>1</v>
      </c>
      <c r="Q61" s="28">
        <v>1</v>
      </c>
      <c r="R61" s="28">
        <v>1</v>
      </c>
      <c r="S61" s="28">
        <v>1</v>
      </c>
      <c r="T61" s="28">
        <v>1</v>
      </c>
      <c r="U61" s="28">
        <v>0</v>
      </c>
      <c r="V61" s="28">
        <v>0</v>
      </c>
      <c r="X61" s="284"/>
      <c r="Y61" s="285">
        <f>IF(C61=0,"",LN(C61))</f>
        <v>0</v>
      </c>
      <c r="Z61" s="285">
        <f t="shared" ref="Z61:Z62" si="96">IF(D61=0,"",LN(D61))</f>
        <v>0</v>
      </c>
      <c r="AA61" s="285">
        <f t="shared" ref="AA61:AA63" si="97">IF(E61=0,"",LN(E61))</f>
        <v>0</v>
      </c>
      <c r="AB61" s="285">
        <f t="shared" ref="AB61:AB64" si="98">IF(F61=0,"",LN(F61))</f>
        <v>0</v>
      </c>
      <c r="AC61" s="285">
        <f t="shared" ref="AC61:AC65" si="99">IF(G61=0,"",LN(G61))</f>
        <v>0</v>
      </c>
      <c r="AD61" s="285">
        <f t="shared" ref="AD61:AD66" si="100">IF(H61=0,"",LN(H61))</f>
        <v>0</v>
      </c>
      <c r="AE61" s="285">
        <f t="shared" ref="AE61:AE67" si="101">IF(I61=0,"",LN(I61))</f>
        <v>0</v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>
        <f t="shared" ref="AK61:AK62" si="104">IF(O61=0,"",LN(O61))</f>
        <v>0</v>
      </c>
      <c r="AL61" s="285">
        <f t="shared" ref="AL61:AL63" si="105">IF(P61=0,"",LN(P61))</f>
        <v>0</v>
      </c>
      <c r="AM61" s="285">
        <f t="shared" ref="AM61:AM64" si="106">IF(Q61=0,"",LN(Q61))</f>
        <v>0</v>
      </c>
      <c r="AN61" s="285">
        <f t="shared" ref="AN61:AN65" si="107">IF(R61=0,"",LN(R61))</f>
        <v>0</v>
      </c>
      <c r="AO61" s="285">
        <f t="shared" ref="AO61:AO66" si="108">IF(S61=0,"",LN(S61))</f>
        <v>0</v>
      </c>
      <c r="AP61" s="285">
        <f t="shared" ref="AP61:AP67" si="109">IF(T61=0,"",LN(T61))</f>
        <v>0</v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1</v>
      </c>
      <c r="P62" s="28">
        <v>1</v>
      </c>
      <c r="Q62" s="28">
        <v>1</v>
      </c>
      <c r="R62" s="28">
        <v>1</v>
      </c>
      <c r="S62" s="28">
        <v>1</v>
      </c>
      <c r="T62" s="28">
        <v>1</v>
      </c>
      <c r="U62" s="28">
        <v>0</v>
      </c>
      <c r="V62" s="28">
        <v>0</v>
      </c>
      <c r="X62" s="285"/>
      <c r="Y62" s="284"/>
      <c r="Z62" s="285">
        <f t="shared" si="96"/>
        <v>0</v>
      </c>
      <c r="AA62" s="285">
        <f t="shared" si="97"/>
        <v>0</v>
      </c>
      <c r="AB62" s="285">
        <f t="shared" si="98"/>
        <v>0</v>
      </c>
      <c r="AC62" s="285">
        <f t="shared" si="99"/>
        <v>0</v>
      </c>
      <c r="AD62" s="285">
        <f t="shared" si="100"/>
        <v>0</v>
      </c>
      <c r="AE62" s="285">
        <f t="shared" si="101"/>
        <v>0</v>
      </c>
      <c r="AF62" s="285" t="str">
        <f t="shared" si="102"/>
        <v/>
      </c>
      <c r="AG62" s="285" t="str">
        <f t="shared" si="103"/>
        <v/>
      </c>
      <c r="AI62" s="285"/>
      <c r="AJ62" s="284"/>
      <c r="AK62" s="285">
        <f t="shared" si="104"/>
        <v>0</v>
      </c>
      <c r="AL62" s="285">
        <f t="shared" si="105"/>
        <v>0</v>
      </c>
      <c r="AM62" s="285">
        <f t="shared" si="106"/>
        <v>0</v>
      </c>
      <c r="AN62" s="285">
        <f t="shared" si="107"/>
        <v>0</v>
      </c>
      <c r="AO62" s="285">
        <f t="shared" si="108"/>
        <v>0</v>
      </c>
      <c r="AP62" s="285">
        <f t="shared" si="109"/>
        <v>0</v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1</v>
      </c>
      <c r="C63" s="28">
        <v>1</v>
      </c>
      <c r="D63" s="27">
        <v>1</v>
      </c>
      <c r="E63" s="28">
        <v>1</v>
      </c>
      <c r="F63" s="28">
        <v>1</v>
      </c>
      <c r="G63" s="28">
        <v>1</v>
      </c>
      <c r="H63" s="28">
        <v>1</v>
      </c>
      <c r="I63" s="28">
        <v>1</v>
      </c>
      <c r="J63" s="28">
        <v>0</v>
      </c>
      <c r="K63" s="28">
        <v>0</v>
      </c>
      <c r="L63" s="16">
        <v>3</v>
      </c>
      <c r="M63" s="28">
        <v>1</v>
      </c>
      <c r="N63" s="28">
        <v>1</v>
      </c>
      <c r="O63" s="27">
        <v>1</v>
      </c>
      <c r="P63" s="28">
        <v>1</v>
      </c>
      <c r="Q63" s="28">
        <v>1</v>
      </c>
      <c r="R63" s="28">
        <v>1</v>
      </c>
      <c r="S63" s="28">
        <v>1</v>
      </c>
      <c r="T63" s="28">
        <v>1</v>
      </c>
      <c r="U63" s="28">
        <v>0</v>
      </c>
      <c r="V63" s="28">
        <v>0</v>
      </c>
      <c r="X63" s="285"/>
      <c r="Y63" s="285"/>
      <c r="Z63" s="284"/>
      <c r="AA63" s="285">
        <f t="shared" si="97"/>
        <v>0</v>
      </c>
      <c r="AB63" s="285">
        <f t="shared" si="98"/>
        <v>0</v>
      </c>
      <c r="AC63" s="285">
        <f t="shared" si="99"/>
        <v>0</v>
      </c>
      <c r="AD63" s="285">
        <f t="shared" si="100"/>
        <v>0</v>
      </c>
      <c r="AE63" s="285">
        <f t="shared" si="101"/>
        <v>0</v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>
        <f t="shared" si="105"/>
        <v>0</v>
      </c>
      <c r="AM63" s="285">
        <f t="shared" si="106"/>
        <v>0</v>
      </c>
      <c r="AN63" s="285">
        <f t="shared" si="107"/>
        <v>0</v>
      </c>
      <c r="AO63" s="285">
        <f t="shared" si="108"/>
        <v>0</v>
      </c>
      <c r="AP63" s="285">
        <f t="shared" si="109"/>
        <v>0</v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1</v>
      </c>
      <c r="C64" s="28">
        <v>1</v>
      </c>
      <c r="D64" s="28">
        <v>1</v>
      </c>
      <c r="E64" s="27">
        <v>1</v>
      </c>
      <c r="F64" s="28">
        <v>1</v>
      </c>
      <c r="G64" s="28">
        <v>1</v>
      </c>
      <c r="H64" s="28">
        <v>1</v>
      </c>
      <c r="I64" s="28">
        <v>1</v>
      </c>
      <c r="J64" s="28">
        <v>0</v>
      </c>
      <c r="K64" s="28">
        <v>0</v>
      </c>
      <c r="L64" s="16">
        <v>4</v>
      </c>
      <c r="M64" s="28">
        <v>1</v>
      </c>
      <c r="N64" s="28">
        <v>1</v>
      </c>
      <c r="O64" s="28">
        <v>1</v>
      </c>
      <c r="P64" s="27">
        <v>1</v>
      </c>
      <c r="Q64" s="28">
        <v>1</v>
      </c>
      <c r="R64" s="28">
        <v>1</v>
      </c>
      <c r="S64" s="28">
        <v>1</v>
      </c>
      <c r="T64" s="28">
        <v>1</v>
      </c>
      <c r="U64" s="28">
        <v>0</v>
      </c>
      <c r="V64" s="28">
        <v>0</v>
      </c>
      <c r="X64" s="285"/>
      <c r="Y64" s="285"/>
      <c r="Z64" s="285"/>
      <c r="AA64" s="284"/>
      <c r="AB64" s="285">
        <f t="shared" si="98"/>
        <v>0</v>
      </c>
      <c r="AC64" s="285">
        <f t="shared" si="99"/>
        <v>0</v>
      </c>
      <c r="AD64" s="285">
        <f t="shared" si="100"/>
        <v>0</v>
      </c>
      <c r="AE64" s="285">
        <f t="shared" si="101"/>
        <v>0</v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>
        <f t="shared" si="106"/>
        <v>0</v>
      </c>
      <c r="AN64" s="285">
        <f t="shared" si="107"/>
        <v>0</v>
      </c>
      <c r="AO64" s="285">
        <f t="shared" si="108"/>
        <v>0</v>
      </c>
      <c r="AP64" s="285">
        <f t="shared" si="109"/>
        <v>0</v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1</v>
      </c>
      <c r="C65" s="28">
        <v>1</v>
      </c>
      <c r="D65" s="28">
        <v>1</v>
      </c>
      <c r="E65" s="28">
        <v>1</v>
      </c>
      <c r="F65" s="27">
        <v>1</v>
      </c>
      <c r="G65" s="28">
        <v>1</v>
      </c>
      <c r="H65" s="28">
        <v>1</v>
      </c>
      <c r="I65" s="28">
        <v>1</v>
      </c>
      <c r="J65" s="28">
        <v>0</v>
      </c>
      <c r="K65" s="28">
        <v>0</v>
      </c>
      <c r="L65" s="16">
        <v>5</v>
      </c>
      <c r="M65" s="28">
        <v>1</v>
      </c>
      <c r="N65" s="28">
        <v>1</v>
      </c>
      <c r="O65" s="28">
        <v>1</v>
      </c>
      <c r="P65" s="28">
        <v>1</v>
      </c>
      <c r="Q65" s="27">
        <v>1</v>
      </c>
      <c r="R65" s="28">
        <v>1</v>
      </c>
      <c r="S65" s="28">
        <v>1</v>
      </c>
      <c r="T65" s="28">
        <v>1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>
        <f t="shared" si="99"/>
        <v>0</v>
      </c>
      <c r="AD65" s="285">
        <f t="shared" si="100"/>
        <v>0</v>
      </c>
      <c r="AE65" s="285">
        <f t="shared" si="101"/>
        <v>0</v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>
        <f t="shared" si="107"/>
        <v>0</v>
      </c>
      <c r="AO65" s="285">
        <f t="shared" si="108"/>
        <v>0</v>
      </c>
      <c r="AP65" s="285">
        <f t="shared" si="109"/>
        <v>0</v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1</v>
      </c>
      <c r="C66" s="28">
        <v>1</v>
      </c>
      <c r="D66" s="28">
        <v>1</v>
      </c>
      <c r="E66" s="28">
        <v>1</v>
      </c>
      <c r="F66" s="28">
        <v>1</v>
      </c>
      <c r="G66" s="27">
        <v>1</v>
      </c>
      <c r="H66" s="28">
        <v>1</v>
      </c>
      <c r="I66" s="28">
        <v>1</v>
      </c>
      <c r="J66" s="28">
        <v>0</v>
      </c>
      <c r="K66" s="28">
        <v>0</v>
      </c>
      <c r="L66" s="16">
        <v>6</v>
      </c>
      <c r="M66" s="28">
        <v>1</v>
      </c>
      <c r="N66" s="28">
        <v>1</v>
      </c>
      <c r="O66" s="28">
        <v>1</v>
      </c>
      <c r="P66" s="28">
        <v>1</v>
      </c>
      <c r="Q66" s="28">
        <v>1</v>
      </c>
      <c r="R66" s="27">
        <v>1</v>
      </c>
      <c r="S66" s="28">
        <v>1</v>
      </c>
      <c r="T66" s="28">
        <v>1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>
        <f t="shared" si="100"/>
        <v>0</v>
      </c>
      <c r="AE66" s="285">
        <f t="shared" si="101"/>
        <v>0</v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>
        <f t="shared" si="108"/>
        <v>0</v>
      </c>
      <c r="AP66" s="285">
        <f t="shared" si="109"/>
        <v>0</v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1</v>
      </c>
      <c r="C67" s="28">
        <v>1</v>
      </c>
      <c r="D67" s="28">
        <v>1</v>
      </c>
      <c r="E67" s="28">
        <v>1</v>
      </c>
      <c r="F67" s="28">
        <v>1</v>
      </c>
      <c r="G67" s="28">
        <v>1</v>
      </c>
      <c r="H67" s="27">
        <v>1</v>
      </c>
      <c r="I67" s="28">
        <v>1</v>
      </c>
      <c r="J67" s="28">
        <v>0</v>
      </c>
      <c r="K67" s="28">
        <v>0</v>
      </c>
      <c r="L67" s="16">
        <v>7</v>
      </c>
      <c r="M67" s="28">
        <v>1</v>
      </c>
      <c r="N67" s="28">
        <v>1</v>
      </c>
      <c r="O67" s="28">
        <v>1</v>
      </c>
      <c r="P67" s="28">
        <v>1</v>
      </c>
      <c r="Q67" s="28">
        <v>1</v>
      </c>
      <c r="R67" s="28">
        <v>1</v>
      </c>
      <c r="S67" s="27">
        <v>1</v>
      </c>
      <c r="T67" s="28">
        <v>1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>
        <f t="shared" si="101"/>
        <v>0</v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>
        <f t="shared" si="109"/>
        <v>0</v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1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7">
        <v>1</v>
      </c>
      <c r="J68" s="28">
        <v>0</v>
      </c>
      <c r="K68" s="28">
        <v>0</v>
      </c>
      <c r="L68" s="16">
        <v>8</v>
      </c>
      <c r="M68" s="28">
        <v>1</v>
      </c>
      <c r="N68" s="28">
        <v>1</v>
      </c>
      <c r="O68" s="28">
        <v>1</v>
      </c>
      <c r="P68" s="28">
        <v>1</v>
      </c>
      <c r="Q68" s="28">
        <v>1</v>
      </c>
      <c r="R68" s="28">
        <v>1</v>
      </c>
      <c r="S68" s="28">
        <v>1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7" t="str">
        <f ca="1">INDIRECT(ADDRESS(17,2,1,1,"in"&amp;TEXT(A72,"@")))</f>
        <v>Participant 10</v>
      </c>
      <c r="C72" s="507"/>
      <c r="D72" s="507"/>
      <c r="E72" s="507"/>
      <c r="F72" s="507"/>
      <c r="G72" s="507"/>
      <c r="H72" s="282">
        <f ca="1">INDIRECT(ADDRESS(17,6,1,1,"in"&amp;TEXT(A72,"@")))</f>
        <v>1</v>
      </c>
      <c r="I72" s="103"/>
      <c r="J72" s="508">
        <f ca="1">INDIRECT(ADDRESS(17,7,1,1,"in"&amp;TEXT(A72,"@")))</f>
        <v>0</v>
      </c>
      <c r="K72" s="507"/>
      <c r="L72" s="105">
        <v>11</v>
      </c>
      <c r="M72" s="507" t="str">
        <f ca="1">INDIRECT(ADDRESS(17,2,1,1,"in"&amp;TEXT(L72,"@")))</f>
        <v>Participant 11</v>
      </c>
      <c r="N72" s="507"/>
      <c r="O72" s="507"/>
      <c r="P72" s="507"/>
      <c r="Q72" s="507"/>
      <c r="R72" s="507"/>
      <c r="S72" s="282">
        <f ca="1">INDIRECT(ADDRESS(17,6,1,1,"in"&amp;TEXT(L72,"@")))</f>
        <v>1</v>
      </c>
      <c r="T72" s="103"/>
      <c r="U72" s="508">
        <f ca="1">INDIRECT(ADDRESS(17,7,1,1,"in"&amp;TEXT(L72,"@")))</f>
        <v>0</v>
      </c>
      <c r="V72" s="507"/>
      <c r="X72" s="507"/>
      <c r="Y72" s="507"/>
      <c r="Z72" s="507"/>
      <c r="AA72" s="507"/>
      <c r="AB72" s="507"/>
      <c r="AC72" s="507"/>
      <c r="AD72" s="283">
        <f>IF(A72&gt;$N$4,0,IF(H72=0,1,H72))</f>
        <v>0</v>
      </c>
      <c r="AE72" s="283"/>
      <c r="AF72" s="508"/>
      <c r="AG72" s="507"/>
      <c r="AI72" s="507"/>
      <c r="AJ72" s="507"/>
      <c r="AK72" s="507"/>
      <c r="AL72" s="507"/>
      <c r="AM72" s="507"/>
      <c r="AN72" s="507"/>
      <c r="AO72" s="283">
        <f>IF(L72&gt;$N$4,0,IF(S72=0,1,S72))</f>
        <v>0</v>
      </c>
      <c r="AP72" s="283"/>
      <c r="AQ72" s="508"/>
      <c r="AR72" s="507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1</v>
      </c>
      <c r="E74" s="28">
        <v>1</v>
      </c>
      <c r="F74" s="28">
        <v>1</v>
      </c>
      <c r="G74" s="28">
        <v>1</v>
      </c>
      <c r="H74" s="28">
        <v>1</v>
      </c>
      <c r="I74" s="28">
        <v>1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1</v>
      </c>
      <c r="P74" s="28">
        <v>1</v>
      </c>
      <c r="Q74" s="28">
        <v>1</v>
      </c>
      <c r="R74" s="28">
        <v>1</v>
      </c>
      <c r="S74" s="28">
        <v>1</v>
      </c>
      <c r="T74" s="28">
        <v>1</v>
      </c>
      <c r="U74" s="28">
        <v>0</v>
      </c>
      <c r="V74" s="28">
        <v>0</v>
      </c>
      <c r="X74" s="284"/>
      <c r="Y74" s="285">
        <f>IF(C74=0,"",LN(C74))</f>
        <v>0</v>
      </c>
      <c r="Z74" s="285">
        <f t="shared" ref="Z74:Z75" si="112">IF(D74=0,"",LN(D74))</f>
        <v>0</v>
      </c>
      <c r="AA74" s="285">
        <f t="shared" ref="AA74:AA76" si="113">IF(E74=0,"",LN(E74))</f>
        <v>0</v>
      </c>
      <c r="AB74" s="285">
        <f t="shared" ref="AB74:AB77" si="114">IF(F74=0,"",LN(F74))</f>
        <v>0</v>
      </c>
      <c r="AC74" s="285">
        <f t="shared" ref="AC74:AC78" si="115">IF(G74=0,"",LN(G74))</f>
        <v>0</v>
      </c>
      <c r="AD74" s="285">
        <f t="shared" ref="AD74:AD79" si="116">IF(H74=0,"",LN(H74))</f>
        <v>0</v>
      </c>
      <c r="AE74" s="285">
        <f t="shared" ref="AE74:AE80" si="117">IF(I74=0,"",LN(I74))</f>
        <v>0</v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>
        <f t="shared" ref="AK74:AK75" si="120">IF(O74=0,"",LN(O74))</f>
        <v>0</v>
      </c>
      <c r="AL74" s="285">
        <f t="shared" ref="AL74:AL76" si="121">IF(P74=0,"",LN(P74))</f>
        <v>0</v>
      </c>
      <c r="AM74" s="285">
        <f t="shared" ref="AM74:AM77" si="122">IF(Q74=0,"",LN(Q74))</f>
        <v>0</v>
      </c>
      <c r="AN74" s="285">
        <f t="shared" ref="AN74:AN78" si="123">IF(R74=0,"",LN(R74))</f>
        <v>0</v>
      </c>
      <c r="AO74" s="285">
        <f t="shared" ref="AO74:AO79" si="124">IF(S74=0,"",LN(S74))</f>
        <v>0</v>
      </c>
      <c r="AP74" s="285">
        <f t="shared" ref="AP74:AP80" si="125">IF(T74=0,"",LN(T74))</f>
        <v>0</v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1</v>
      </c>
      <c r="E75" s="28">
        <v>1</v>
      </c>
      <c r="F75" s="28">
        <v>1</v>
      </c>
      <c r="G75" s="28">
        <v>1</v>
      </c>
      <c r="H75" s="28">
        <v>1</v>
      </c>
      <c r="I75" s="28">
        <v>1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1</v>
      </c>
      <c r="P75" s="28">
        <v>1</v>
      </c>
      <c r="Q75" s="28">
        <v>1</v>
      </c>
      <c r="R75" s="28">
        <v>1</v>
      </c>
      <c r="S75" s="28">
        <v>1</v>
      </c>
      <c r="T75" s="28">
        <v>1</v>
      </c>
      <c r="U75" s="28">
        <v>0</v>
      </c>
      <c r="V75" s="28">
        <v>0</v>
      </c>
      <c r="X75" s="285"/>
      <c r="Y75" s="284"/>
      <c r="Z75" s="285">
        <f t="shared" si="112"/>
        <v>0</v>
      </c>
      <c r="AA75" s="285">
        <f t="shared" si="113"/>
        <v>0</v>
      </c>
      <c r="AB75" s="285">
        <f t="shared" si="114"/>
        <v>0</v>
      </c>
      <c r="AC75" s="285">
        <f t="shared" si="115"/>
        <v>0</v>
      </c>
      <c r="AD75" s="285">
        <f t="shared" si="116"/>
        <v>0</v>
      </c>
      <c r="AE75" s="285">
        <f t="shared" si="117"/>
        <v>0</v>
      </c>
      <c r="AF75" s="285" t="str">
        <f t="shared" si="118"/>
        <v/>
      </c>
      <c r="AG75" s="285" t="str">
        <f t="shared" si="119"/>
        <v/>
      </c>
      <c r="AI75" s="285"/>
      <c r="AJ75" s="284"/>
      <c r="AK75" s="285">
        <f t="shared" si="120"/>
        <v>0</v>
      </c>
      <c r="AL75" s="285">
        <f t="shared" si="121"/>
        <v>0</v>
      </c>
      <c r="AM75" s="285">
        <f t="shared" si="122"/>
        <v>0</v>
      </c>
      <c r="AN75" s="285">
        <f t="shared" si="123"/>
        <v>0</v>
      </c>
      <c r="AO75" s="285">
        <f t="shared" si="124"/>
        <v>0</v>
      </c>
      <c r="AP75" s="285">
        <f t="shared" si="125"/>
        <v>0</v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1</v>
      </c>
      <c r="C76" s="28">
        <v>1</v>
      </c>
      <c r="D76" s="27">
        <v>1</v>
      </c>
      <c r="E76" s="28">
        <v>1</v>
      </c>
      <c r="F76" s="28">
        <v>1</v>
      </c>
      <c r="G76" s="28">
        <v>1</v>
      </c>
      <c r="H76" s="28">
        <v>1</v>
      </c>
      <c r="I76" s="28">
        <v>1</v>
      </c>
      <c r="J76" s="28">
        <v>0</v>
      </c>
      <c r="K76" s="28">
        <v>0</v>
      </c>
      <c r="L76" s="16">
        <v>3</v>
      </c>
      <c r="M76" s="28">
        <v>1</v>
      </c>
      <c r="N76" s="28">
        <v>1</v>
      </c>
      <c r="O76" s="27">
        <v>1</v>
      </c>
      <c r="P76" s="28">
        <v>1</v>
      </c>
      <c r="Q76" s="28">
        <v>1</v>
      </c>
      <c r="R76" s="28">
        <v>1</v>
      </c>
      <c r="S76" s="28">
        <v>1</v>
      </c>
      <c r="T76" s="28">
        <v>1</v>
      </c>
      <c r="U76" s="28">
        <v>0</v>
      </c>
      <c r="V76" s="28">
        <v>0</v>
      </c>
      <c r="X76" s="285"/>
      <c r="Y76" s="285"/>
      <c r="Z76" s="284"/>
      <c r="AA76" s="285">
        <f t="shared" si="113"/>
        <v>0</v>
      </c>
      <c r="AB76" s="285">
        <f t="shared" si="114"/>
        <v>0</v>
      </c>
      <c r="AC76" s="285">
        <f t="shared" si="115"/>
        <v>0</v>
      </c>
      <c r="AD76" s="285">
        <f t="shared" si="116"/>
        <v>0</v>
      </c>
      <c r="AE76" s="285">
        <f>IF(I76=0,"",LN(I76))</f>
        <v>0</v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>
        <f t="shared" si="121"/>
        <v>0</v>
      </c>
      <c r="AM76" s="285">
        <f t="shared" si="122"/>
        <v>0</v>
      </c>
      <c r="AN76" s="285">
        <f t="shared" si="123"/>
        <v>0</v>
      </c>
      <c r="AO76" s="285">
        <f t="shared" si="124"/>
        <v>0</v>
      </c>
      <c r="AP76" s="285">
        <f t="shared" si="125"/>
        <v>0</v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1</v>
      </c>
      <c r="C77" s="28">
        <v>1</v>
      </c>
      <c r="D77" s="28">
        <v>1</v>
      </c>
      <c r="E77" s="27">
        <v>1</v>
      </c>
      <c r="F77" s="28">
        <v>1</v>
      </c>
      <c r="G77" s="28">
        <v>1</v>
      </c>
      <c r="H77" s="28">
        <v>1</v>
      </c>
      <c r="I77" s="28">
        <v>1</v>
      </c>
      <c r="J77" s="28">
        <v>0</v>
      </c>
      <c r="K77" s="28">
        <v>0</v>
      </c>
      <c r="L77" s="16">
        <v>4</v>
      </c>
      <c r="M77" s="28">
        <v>1</v>
      </c>
      <c r="N77" s="28">
        <v>1</v>
      </c>
      <c r="O77" s="28">
        <v>1</v>
      </c>
      <c r="P77" s="27">
        <v>1</v>
      </c>
      <c r="Q77" s="28">
        <v>1</v>
      </c>
      <c r="R77" s="28">
        <v>1</v>
      </c>
      <c r="S77" s="28">
        <v>1</v>
      </c>
      <c r="T77" s="28">
        <v>1</v>
      </c>
      <c r="U77" s="28">
        <v>0</v>
      </c>
      <c r="V77" s="28">
        <v>0</v>
      </c>
      <c r="X77" s="285"/>
      <c r="Y77" s="285"/>
      <c r="Z77" s="285"/>
      <c r="AA77" s="284"/>
      <c r="AB77" s="285">
        <f t="shared" si="114"/>
        <v>0</v>
      </c>
      <c r="AC77" s="285">
        <f t="shared" si="115"/>
        <v>0</v>
      </c>
      <c r="AD77" s="285">
        <f t="shared" si="116"/>
        <v>0</v>
      </c>
      <c r="AE77" s="285">
        <f t="shared" si="117"/>
        <v>0</v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>
        <f t="shared" si="122"/>
        <v>0</v>
      </c>
      <c r="AN77" s="285">
        <f t="shared" si="123"/>
        <v>0</v>
      </c>
      <c r="AO77" s="285">
        <f t="shared" si="124"/>
        <v>0</v>
      </c>
      <c r="AP77" s="285">
        <f t="shared" si="125"/>
        <v>0</v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1</v>
      </c>
      <c r="C78" s="28">
        <v>1</v>
      </c>
      <c r="D78" s="28">
        <v>1</v>
      </c>
      <c r="E78" s="28">
        <v>1</v>
      </c>
      <c r="F78" s="27">
        <v>1</v>
      </c>
      <c r="G78" s="28">
        <v>1</v>
      </c>
      <c r="H78" s="28">
        <v>1</v>
      </c>
      <c r="I78" s="28">
        <v>1</v>
      </c>
      <c r="J78" s="28">
        <v>0</v>
      </c>
      <c r="K78" s="28">
        <v>0</v>
      </c>
      <c r="L78" s="16">
        <v>5</v>
      </c>
      <c r="M78" s="28">
        <v>1</v>
      </c>
      <c r="N78" s="28">
        <v>1</v>
      </c>
      <c r="O78" s="28">
        <v>1</v>
      </c>
      <c r="P78" s="28">
        <v>1</v>
      </c>
      <c r="Q78" s="27">
        <v>1</v>
      </c>
      <c r="R78" s="28">
        <v>1</v>
      </c>
      <c r="S78" s="28">
        <v>1</v>
      </c>
      <c r="T78" s="28">
        <v>1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>
        <f t="shared" si="115"/>
        <v>0</v>
      </c>
      <c r="AD78" s="285">
        <f t="shared" si="116"/>
        <v>0</v>
      </c>
      <c r="AE78" s="285">
        <f t="shared" si="117"/>
        <v>0</v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>
        <f t="shared" si="123"/>
        <v>0</v>
      </c>
      <c r="AO78" s="285">
        <f t="shared" si="124"/>
        <v>0</v>
      </c>
      <c r="AP78" s="285">
        <f t="shared" si="125"/>
        <v>0</v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1</v>
      </c>
      <c r="C79" s="28">
        <v>1</v>
      </c>
      <c r="D79" s="28">
        <v>1</v>
      </c>
      <c r="E79" s="28">
        <v>1</v>
      </c>
      <c r="F79" s="28">
        <v>1</v>
      </c>
      <c r="G79" s="27">
        <v>1</v>
      </c>
      <c r="H79" s="28">
        <v>1</v>
      </c>
      <c r="I79" s="28">
        <v>1</v>
      </c>
      <c r="J79" s="28">
        <v>0</v>
      </c>
      <c r="K79" s="28">
        <v>0</v>
      </c>
      <c r="L79" s="16">
        <v>6</v>
      </c>
      <c r="M79" s="28">
        <v>1</v>
      </c>
      <c r="N79" s="28">
        <v>1</v>
      </c>
      <c r="O79" s="28">
        <v>1</v>
      </c>
      <c r="P79" s="28">
        <v>1</v>
      </c>
      <c r="Q79" s="28">
        <v>1</v>
      </c>
      <c r="R79" s="27">
        <v>1</v>
      </c>
      <c r="S79" s="28">
        <v>1</v>
      </c>
      <c r="T79" s="28">
        <v>1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>
        <f t="shared" si="116"/>
        <v>0</v>
      </c>
      <c r="AE79" s="285">
        <f t="shared" si="117"/>
        <v>0</v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>
        <f t="shared" si="124"/>
        <v>0</v>
      </c>
      <c r="AP79" s="285">
        <f t="shared" si="125"/>
        <v>0</v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1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7">
        <v>1</v>
      </c>
      <c r="I80" s="28">
        <v>1</v>
      </c>
      <c r="J80" s="28">
        <v>0</v>
      </c>
      <c r="K80" s="28">
        <v>0</v>
      </c>
      <c r="L80" s="16">
        <v>7</v>
      </c>
      <c r="M80" s="28">
        <v>1</v>
      </c>
      <c r="N80" s="28">
        <v>1</v>
      </c>
      <c r="O80" s="28">
        <v>1</v>
      </c>
      <c r="P80" s="28">
        <v>1</v>
      </c>
      <c r="Q80" s="28">
        <v>1</v>
      </c>
      <c r="R80" s="28">
        <v>1</v>
      </c>
      <c r="S80" s="27">
        <v>1</v>
      </c>
      <c r="T80" s="28">
        <v>1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>
        <f t="shared" si="117"/>
        <v>0</v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>
        <f t="shared" si="125"/>
        <v>0</v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1</v>
      </c>
      <c r="C81" s="28">
        <v>1</v>
      </c>
      <c r="D81" s="28">
        <v>1</v>
      </c>
      <c r="E81" s="28">
        <v>1</v>
      </c>
      <c r="F81" s="28">
        <v>1</v>
      </c>
      <c r="G81" s="28">
        <v>1</v>
      </c>
      <c r="H81" s="28">
        <v>1</v>
      </c>
      <c r="I81" s="27">
        <v>1</v>
      </c>
      <c r="J81" s="28">
        <v>0</v>
      </c>
      <c r="K81" s="28">
        <v>0</v>
      </c>
      <c r="L81" s="16">
        <v>8</v>
      </c>
      <c r="M81" s="28">
        <v>1</v>
      </c>
      <c r="N81" s="28">
        <v>1</v>
      </c>
      <c r="O81" s="28">
        <v>1</v>
      </c>
      <c r="P81" s="28">
        <v>1</v>
      </c>
      <c r="Q81" s="28">
        <v>1</v>
      </c>
      <c r="R81" s="28">
        <v>1</v>
      </c>
      <c r="S81" s="28">
        <v>1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7" t="str">
        <f ca="1">INDIRECT(ADDRESS(17,2,1,1,"in"&amp;TEXT(A85,"@")))</f>
        <v>Participant 12</v>
      </c>
      <c r="C85" s="507"/>
      <c r="D85" s="507"/>
      <c r="E85" s="507"/>
      <c r="F85" s="507"/>
      <c r="G85" s="507"/>
      <c r="H85" s="282">
        <f ca="1">INDIRECT(ADDRESS(17,6,1,1,"in"&amp;TEXT(A85,"@")))</f>
        <v>1</v>
      </c>
      <c r="I85" s="103"/>
      <c r="J85" s="508">
        <f ca="1">INDIRECT(ADDRESS(17,7,1,1,"in"&amp;TEXT(A85,"@")))</f>
        <v>0</v>
      </c>
      <c r="K85" s="507"/>
      <c r="L85" s="105">
        <v>13</v>
      </c>
      <c r="M85" s="507" t="str">
        <f ca="1">INDIRECT(ADDRESS(17,2,1,1,"in"&amp;TEXT(L85,"@")))</f>
        <v>Participant 13</v>
      </c>
      <c r="N85" s="507"/>
      <c r="O85" s="507"/>
      <c r="P85" s="507"/>
      <c r="Q85" s="507"/>
      <c r="R85" s="507"/>
      <c r="S85" s="282">
        <f ca="1">INDIRECT(ADDRESS(17,6,1,1,"in"&amp;TEXT(L85,"@")))</f>
        <v>1</v>
      </c>
      <c r="T85" s="103"/>
      <c r="U85" s="508">
        <f ca="1">INDIRECT(ADDRESS(17,7,1,1,"in"&amp;TEXT(L85,"@")))</f>
        <v>0</v>
      </c>
      <c r="V85" s="507"/>
      <c r="X85" s="507"/>
      <c r="Y85" s="507"/>
      <c r="Z85" s="507"/>
      <c r="AA85" s="507"/>
      <c r="AB85" s="507"/>
      <c r="AC85" s="507"/>
      <c r="AD85" s="283">
        <f>IF(A85&gt;$N$4,0,IF(H85=0,1,H85))</f>
        <v>0</v>
      </c>
      <c r="AE85" s="283"/>
      <c r="AF85" s="508"/>
      <c r="AG85" s="507"/>
      <c r="AI85" s="507"/>
      <c r="AJ85" s="507"/>
      <c r="AK85" s="507"/>
      <c r="AL85" s="507"/>
      <c r="AM85" s="507"/>
      <c r="AN85" s="507"/>
      <c r="AO85" s="283">
        <f>IF(L85&gt;$N$4,0,IF(S85=0,1,S85))</f>
        <v>0</v>
      </c>
      <c r="AP85" s="283"/>
      <c r="AQ85" s="508"/>
      <c r="AR85" s="507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1</v>
      </c>
      <c r="E87" s="28">
        <v>1</v>
      </c>
      <c r="F87" s="28">
        <v>1</v>
      </c>
      <c r="G87" s="28">
        <v>1</v>
      </c>
      <c r="H87" s="28">
        <v>1</v>
      </c>
      <c r="I87" s="28">
        <v>1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1</v>
      </c>
      <c r="P87" s="28">
        <v>1</v>
      </c>
      <c r="Q87" s="28">
        <v>1</v>
      </c>
      <c r="R87" s="28">
        <v>1</v>
      </c>
      <c r="S87" s="28">
        <v>1</v>
      </c>
      <c r="T87" s="28">
        <v>1</v>
      </c>
      <c r="U87" s="28">
        <v>0</v>
      </c>
      <c r="V87" s="28">
        <v>0</v>
      </c>
      <c r="X87" s="284"/>
      <c r="Y87" s="285">
        <f>IF(C87=0,"",LN(C87))</f>
        <v>0</v>
      </c>
      <c r="Z87" s="285">
        <f t="shared" ref="Z87:Z88" si="128">IF(D87=0,"",LN(D87))</f>
        <v>0</v>
      </c>
      <c r="AA87" s="285">
        <f t="shared" ref="AA87:AA89" si="129">IF(E87=0,"",LN(E87))</f>
        <v>0</v>
      </c>
      <c r="AB87" s="285">
        <f t="shared" ref="AB87:AB90" si="130">IF(F87=0,"",LN(F87))</f>
        <v>0</v>
      </c>
      <c r="AC87" s="285">
        <f t="shared" ref="AC87:AC91" si="131">IF(G87=0,"",LN(G87))</f>
        <v>0</v>
      </c>
      <c r="AD87" s="285">
        <f t="shared" ref="AD87:AD92" si="132">IF(H87=0,"",LN(H87))</f>
        <v>0</v>
      </c>
      <c r="AE87" s="285">
        <f t="shared" ref="AE87:AE93" si="133">IF(I87=0,"",LN(I87))</f>
        <v>0</v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>
        <f t="shared" ref="AK87:AK88" si="136">IF(O87=0,"",LN(O87))</f>
        <v>0</v>
      </c>
      <c r="AL87" s="285">
        <f t="shared" ref="AL87:AL89" si="137">IF(P87=0,"",LN(P87))</f>
        <v>0</v>
      </c>
      <c r="AM87" s="285">
        <f t="shared" ref="AM87:AM90" si="138">IF(Q87=0,"",LN(Q87))</f>
        <v>0</v>
      </c>
      <c r="AN87" s="285">
        <f t="shared" ref="AN87:AN91" si="139">IF(R87=0,"",LN(R87))</f>
        <v>0</v>
      </c>
      <c r="AO87" s="285">
        <f t="shared" ref="AO87:AO92" si="140">IF(S87=0,"",LN(S87))</f>
        <v>0</v>
      </c>
      <c r="AP87" s="285">
        <f t="shared" ref="AP87:AP93" si="141">IF(T87=0,"",LN(T87))</f>
        <v>0</v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1</v>
      </c>
      <c r="E88" s="28">
        <v>1</v>
      </c>
      <c r="F88" s="28">
        <v>1</v>
      </c>
      <c r="G88" s="28">
        <v>1</v>
      </c>
      <c r="H88" s="28">
        <v>1</v>
      </c>
      <c r="I88" s="28">
        <v>1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1</v>
      </c>
      <c r="P88" s="28">
        <v>1</v>
      </c>
      <c r="Q88" s="28">
        <v>1</v>
      </c>
      <c r="R88" s="28">
        <v>1</v>
      </c>
      <c r="S88" s="28">
        <v>1</v>
      </c>
      <c r="T88" s="28">
        <v>1</v>
      </c>
      <c r="U88" s="28">
        <v>0</v>
      </c>
      <c r="V88" s="28">
        <v>0</v>
      </c>
      <c r="X88" s="285"/>
      <c r="Y88" s="284"/>
      <c r="Z88" s="285">
        <f t="shared" si="128"/>
        <v>0</v>
      </c>
      <c r="AA88" s="285">
        <f t="shared" si="129"/>
        <v>0</v>
      </c>
      <c r="AB88" s="285">
        <f t="shared" si="130"/>
        <v>0</v>
      </c>
      <c r="AC88" s="285">
        <f t="shared" si="131"/>
        <v>0</v>
      </c>
      <c r="AD88" s="285">
        <f t="shared" si="132"/>
        <v>0</v>
      </c>
      <c r="AE88" s="285">
        <f t="shared" si="133"/>
        <v>0</v>
      </c>
      <c r="AF88" s="285" t="str">
        <f t="shared" si="134"/>
        <v/>
      </c>
      <c r="AG88" s="285" t="str">
        <f t="shared" si="135"/>
        <v/>
      </c>
      <c r="AI88" s="285"/>
      <c r="AJ88" s="284"/>
      <c r="AK88" s="285">
        <f t="shared" si="136"/>
        <v>0</v>
      </c>
      <c r="AL88" s="285">
        <f t="shared" si="137"/>
        <v>0</v>
      </c>
      <c r="AM88" s="285">
        <f t="shared" si="138"/>
        <v>0</v>
      </c>
      <c r="AN88" s="285">
        <f t="shared" si="139"/>
        <v>0</v>
      </c>
      <c r="AO88" s="285">
        <f t="shared" si="140"/>
        <v>0</v>
      </c>
      <c r="AP88" s="285">
        <f t="shared" si="141"/>
        <v>0</v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1</v>
      </c>
      <c r="C89" s="28">
        <v>1</v>
      </c>
      <c r="D89" s="27">
        <v>1</v>
      </c>
      <c r="E89" s="28">
        <v>1</v>
      </c>
      <c r="F89" s="28">
        <v>1</v>
      </c>
      <c r="G89" s="28">
        <v>1</v>
      </c>
      <c r="H89" s="28">
        <v>1</v>
      </c>
      <c r="I89" s="28">
        <v>1</v>
      </c>
      <c r="J89" s="28">
        <v>0</v>
      </c>
      <c r="K89" s="28">
        <v>0</v>
      </c>
      <c r="L89" s="16">
        <v>3</v>
      </c>
      <c r="M89" s="28">
        <v>1</v>
      </c>
      <c r="N89" s="28">
        <v>1</v>
      </c>
      <c r="O89" s="27">
        <v>1</v>
      </c>
      <c r="P89" s="28">
        <v>1</v>
      </c>
      <c r="Q89" s="28">
        <v>1</v>
      </c>
      <c r="R89" s="28">
        <v>1</v>
      </c>
      <c r="S89" s="28">
        <v>1</v>
      </c>
      <c r="T89" s="28">
        <v>1</v>
      </c>
      <c r="U89" s="28">
        <v>0</v>
      </c>
      <c r="V89" s="28">
        <v>0</v>
      </c>
      <c r="X89" s="285"/>
      <c r="Y89" s="285"/>
      <c r="Z89" s="284"/>
      <c r="AA89" s="285">
        <f t="shared" si="129"/>
        <v>0</v>
      </c>
      <c r="AB89" s="285">
        <f t="shared" si="130"/>
        <v>0</v>
      </c>
      <c r="AC89" s="285">
        <f t="shared" si="131"/>
        <v>0</v>
      </c>
      <c r="AD89" s="285">
        <f t="shared" si="132"/>
        <v>0</v>
      </c>
      <c r="AE89" s="285">
        <f t="shared" si="133"/>
        <v>0</v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>
        <f t="shared" si="137"/>
        <v>0</v>
      </c>
      <c r="AM89" s="285">
        <f t="shared" si="138"/>
        <v>0</v>
      </c>
      <c r="AN89" s="285">
        <f t="shared" si="139"/>
        <v>0</v>
      </c>
      <c r="AO89" s="285">
        <f t="shared" si="140"/>
        <v>0</v>
      </c>
      <c r="AP89" s="285">
        <f t="shared" si="141"/>
        <v>0</v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1</v>
      </c>
      <c r="C90" s="28">
        <v>1</v>
      </c>
      <c r="D90" s="28">
        <v>1</v>
      </c>
      <c r="E90" s="27">
        <v>1</v>
      </c>
      <c r="F90" s="28">
        <v>1</v>
      </c>
      <c r="G90" s="28">
        <v>1</v>
      </c>
      <c r="H90" s="28">
        <v>1</v>
      </c>
      <c r="I90" s="28">
        <v>1</v>
      </c>
      <c r="J90" s="28">
        <v>0</v>
      </c>
      <c r="K90" s="28">
        <v>0</v>
      </c>
      <c r="L90" s="16">
        <v>4</v>
      </c>
      <c r="M90" s="28">
        <v>1</v>
      </c>
      <c r="N90" s="28">
        <v>1</v>
      </c>
      <c r="O90" s="28">
        <v>1</v>
      </c>
      <c r="P90" s="27">
        <v>1</v>
      </c>
      <c r="Q90" s="28">
        <v>1</v>
      </c>
      <c r="R90" s="28">
        <v>1</v>
      </c>
      <c r="S90" s="28">
        <v>1</v>
      </c>
      <c r="T90" s="28">
        <v>1</v>
      </c>
      <c r="U90" s="28">
        <v>0</v>
      </c>
      <c r="V90" s="28">
        <v>0</v>
      </c>
      <c r="X90" s="285"/>
      <c r="Y90" s="285"/>
      <c r="Z90" s="285"/>
      <c r="AA90" s="284"/>
      <c r="AB90" s="285">
        <f t="shared" si="130"/>
        <v>0</v>
      </c>
      <c r="AC90" s="285">
        <f t="shared" si="131"/>
        <v>0</v>
      </c>
      <c r="AD90" s="285">
        <f t="shared" si="132"/>
        <v>0</v>
      </c>
      <c r="AE90" s="285">
        <f t="shared" si="133"/>
        <v>0</v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>
        <f t="shared" si="138"/>
        <v>0</v>
      </c>
      <c r="AN90" s="285">
        <f t="shared" si="139"/>
        <v>0</v>
      </c>
      <c r="AO90" s="285">
        <f t="shared" si="140"/>
        <v>0</v>
      </c>
      <c r="AP90" s="285">
        <f t="shared" si="141"/>
        <v>0</v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1</v>
      </c>
      <c r="C91" s="28">
        <v>1</v>
      </c>
      <c r="D91" s="28">
        <v>1</v>
      </c>
      <c r="E91" s="28">
        <v>1</v>
      </c>
      <c r="F91" s="27">
        <v>1</v>
      </c>
      <c r="G91" s="28">
        <v>1</v>
      </c>
      <c r="H91" s="28">
        <v>1</v>
      </c>
      <c r="I91" s="28">
        <v>1</v>
      </c>
      <c r="J91" s="28">
        <v>0</v>
      </c>
      <c r="K91" s="28">
        <v>0</v>
      </c>
      <c r="L91" s="16">
        <v>5</v>
      </c>
      <c r="M91" s="28">
        <v>1</v>
      </c>
      <c r="N91" s="28">
        <v>1</v>
      </c>
      <c r="O91" s="28">
        <v>1</v>
      </c>
      <c r="P91" s="28">
        <v>1</v>
      </c>
      <c r="Q91" s="27">
        <v>1</v>
      </c>
      <c r="R91" s="28">
        <v>1</v>
      </c>
      <c r="S91" s="28">
        <v>1</v>
      </c>
      <c r="T91" s="28">
        <v>1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>
        <f t="shared" si="131"/>
        <v>0</v>
      </c>
      <c r="AD91" s="285">
        <f t="shared" si="132"/>
        <v>0</v>
      </c>
      <c r="AE91" s="285">
        <f t="shared" si="133"/>
        <v>0</v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>
        <f t="shared" si="139"/>
        <v>0</v>
      </c>
      <c r="AO91" s="285">
        <f t="shared" si="140"/>
        <v>0</v>
      </c>
      <c r="AP91" s="285">
        <f t="shared" si="141"/>
        <v>0</v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1</v>
      </c>
      <c r="C92" s="28">
        <v>1</v>
      </c>
      <c r="D92" s="28">
        <v>1</v>
      </c>
      <c r="E92" s="28">
        <v>1</v>
      </c>
      <c r="F92" s="28">
        <v>1</v>
      </c>
      <c r="G92" s="27">
        <v>1</v>
      </c>
      <c r="H92" s="28">
        <v>1</v>
      </c>
      <c r="I92" s="28">
        <v>1</v>
      </c>
      <c r="J92" s="28">
        <v>0</v>
      </c>
      <c r="K92" s="28">
        <v>0</v>
      </c>
      <c r="L92" s="16">
        <v>6</v>
      </c>
      <c r="M92" s="28">
        <v>1</v>
      </c>
      <c r="N92" s="28">
        <v>1</v>
      </c>
      <c r="O92" s="28">
        <v>1</v>
      </c>
      <c r="P92" s="28">
        <v>1</v>
      </c>
      <c r="Q92" s="28">
        <v>1</v>
      </c>
      <c r="R92" s="27">
        <v>1</v>
      </c>
      <c r="S92" s="28">
        <v>1</v>
      </c>
      <c r="T92" s="28">
        <v>1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>
        <f t="shared" si="132"/>
        <v>0</v>
      </c>
      <c r="AE92" s="285">
        <f t="shared" si="133"/>
        <v>0</v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>
        <f t="shared" si="140"/>
        <v>0</v>
      </c>
      <c r="AP92" s="285">
        <f t="shared" si="141"/>
        <v>0</v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1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7">
        <v>1</v>
      </c>
      <c r="I93" s="28">
        <v>1</v>
      </c>
      <c r="J93" s="28">
        <v>0</v>
      </c>
      <c r="K93" s="28">
        <v>0</v>
      </c>
      <c r="L93" s="16">
        <v>7</v>
      </c>
      <c r="M93" s="28">
        <v>1</v>
      </c>
      <c r="N93" s="28">
        <v>1</v>
      </c>
      <c r="O93" s="28">
        <v>1</v>
      </c>
      <c r="P93" s="28">
        <v>1</v>
      </c>
      <c r="Q93" s="28">
        <v>1</v>
      </c>
      <c r="R93" s="28">
        <v>1</v>
      </c>
      <c r="S93" s="27">
        <v>1</v>
      </c>
      <c r="T93" s="28">
        <v>1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>
        <f t="shared" si="133"/>
        <v>0</v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>
        <f t="shared" si="141"/>
        <v>0</v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1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7">
        <v>1</v>
      </c>
      <c r="J94" s="28">
        <v>0</v>
      </c>
      <c r="K94" s="28">
        <v>0</v>
      </c>
      <c r="L94" s="16">
        <v>8</v>
      </c>
      <c r="M94" s="28">
        <v>1</v>
      </c>
      <c r="N94" s="28">
        <v>1</v>
      </c>
      <c r="O94" s="28">
        <v>1</v>
      </c>
      <c r="P94" s="28">
        <v>1</v>
      </c>
      <c r="Q94" s="28">
        <v>1</v>
      </c>
      <c r="R94" s="28">
        <v>1</v>
      </c>
      <c r="S94" s="28">
        <v>1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7" t="str">
        <f ca="1">INDIRECT(ADDRESS(17,2,1,1,"in"&amp;TEXT(A98,"@")))</f>
        <v>Participant 14</v>
      </c>
      <c r="C98" s="507"/>
      <c r="D98" s="507"/>
      <c r="E98" s="507"/>
      <c r="F98" s="507"/>
      <c r="G98" s="507"/>
      <c r="H98" s="282">
        <f ca="1">INDIRECT(ADDRESS(17,6,1,1,"in"&amp;TEXT(A98,"@")))</f>
        <v>1</v>
      </c>
      <c r="I98" s="103"/>
      <c r="J98" s="508">
        <f ca="1">INDIRECT(ADDRESS(17,7,1,1,"in"&amp;TEXT(A98,"@")))</f>
        <v>0</v>
      </c>
      <c r="K98" s="507"/>
      <c r="L98" s="105">
        <v>15</v>
      </c>
      <c r="M98" s="507" t="str">
        <f ca="1">INDIRECT(ADDRESS(17,2,1,1,"in"&amp;TEXT(L98,"@")))</f>
        <v>Participant 15</v>
      </c>
      <c r="N98" s="507"/>
      <c r="O98" s="507"/>
      <c r="P98" s="507"/>
      <c r="Q98" s="507"/>
      <c r="R98" s="507"/>
      <c r="S98" s="282">
        <f ca="1">INDIRECT(ADDRESS(17,6,1,1,"in"&amp;TEXT(L98,"@")))</f>
        <v>1</v>
      </c>
      <c r="T98" s="103"/>
      <c r="U98" s="508">
        <f ca="1">INDIRECT(ADDRESS(17,7,1,1,"in"&amp;TEXT(L98,"@")))</f>
        <v>0</v>
      </c>
      <c r="V98" s="507"/>
      <c r="X98" s="507"/>
      <c r="Y98" s="507"/>
      <c r="Z98" s="507"/>
      <c r="AA98" s="507"/>
      <c r="AB98" s="507"/>
      <c r="AC98" s="507"/>
      <c r="AD98" s="283">
        <f>IF(A98&gt;$N$4,0,IF(H98=0,1,H98))</f>
        <v>0</v>
      </c>
      <c r="AE98" s="283"/>
      <c r="AF98" s="508"/>
      <c r="AG98" s="507"/>
      <c r="AI98" s="507"/>
      <c r="AJ98" s="507"/>
      <c r="AK98" s="507"/>
      <c r="AL98" s="507"/>
      <c r="AM98" s="507"/>
      <c r="AN98" s="507"/>
      <c r="AO98" s="283">
        <f>IF(L98&gt;$N$4,0,IF(S98=0,1,S98))</f>
        <v>0</v>
      </c>
      <c r="AP98" s="283"/>
      <c r="AQ98" s="508"/>
      <c r="AR98" s="507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1</v>
      </c>
      <c r="P100" s="28">
        <v>1</v>
      </c>
      <c r="Q100" s="28">
        <v>1</v>
      </c>
      <c r="R100" s="28">
        <v>1</v>
      </c>
      <c r="S100" s="28">
        <v>1</v>
      </c>
      <c r="T100" s="28">
        <v>1</v>
      </c>
      <c r="U100" s="28">
        <v>0</v>
      </c>
      <c r="V100" s="28">
        <v>0</v>
      </c>
      <c r="X100" s="284"/>
      <c r="Y100" s="285">
        <f>IF(C100=0,"",LN(C100))</f>
        <v>0</v>
      </c>
      <c r="Z100" s="285">
        <f t="shared" ref="Z100:Z101" si="144">IF(D100=0,"",LN(D100))</f>
        <v>0</v>
      </c>
      <c r="AA100" s="285">
        <f t="shared" ref="AA100:AA102" si="145">IF(E100=0,"",LN(E100))</f>
        <v>0</v>
      </c>
      <c r="AB100" s="285">
        <f t="shared" ref="AB100:AB103" si="146">IF(F100=0,"",LN(F100))</f>
        <v>0</v>
      </c>
      <c r="AC100" s="285">
        <f t="shared" ref="AC100:AC104" si="147">IF(G100=0,"",LN(G100))</f>
        <v>0</v>
      </c>
      <c r="AD100" s="285">
        <f t="shared" ref="AD100:AD105" si="148">IF(H100=0,"",LN(H100))</f>
        <v>0</v>
      </c>
      <c r="AE100" s="285">
        <f t="shared" ref="AE100:AE106" si="149">IF(I100=0,"",LN(I100))</f>
        <v>0</v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>
        <f t="shared" ref="AK100:AK101" si="152">IF(O100=0,"",LN(O100))</f>
        <v>0</v>
      </c>
      <c r="AL100" s="285">
        <f t="shared" ref="AL100:AL102" si="153">IF(P100=0,"",LN(P100))</f>
        <v>0</v>
      </c>
      <c r="AM100" s="285">
        <f t="shared" ref="AM100:AM103" si="154">IF(Q100=0,"",LN(Q100))</f>
        <v>0</v>
      </c>
      <c r="AN100" s="285">
        <f t="shared" ref="AN100:AN104" si="155">IF(R100=0,"",LN(R100))</f>
        <v>0</v>
      </c>
      <c r="AO100" s="285">
        <f t="shared" ref="AO100:AO105" si="156">IF(S100=0,"",LN(S100))</f>
        <v>0</v>
      </c>
      <c r="AP100" s="285">
        <f t="shared" ref="AP100:AP106" si="157">IF(T100=0,"",LN(T100))</f>
        <v>0</v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1</v>
      </c>
      <c r="P101" s="28">
        <v>1</v>
      </c>
      <c r="Q101" s="28">
        <v>1</v>
      </c>
      <c r="R101" s="28">
        <v>1</v>
      </c>
      <c r="S101" s="28">
        <v>1</v>
      </c>
      <c r="T101" s="28">
        <v>1</v>
      </c>
      <c r="U101" s="28">
        <v>0</v>
      </c>
      <c r="V101" s="28">
        <v>0</v>
      </c>
      <c r="X101" s="285"/>
      <c r="Y101" s="284"/>
      <c r="Z101" s="285">
        <f t="shared" si="144"/>
        <v>0</v>
      </c>
      <c r="AA101" s="285">
        <f t="shared" si="145"/>
        <v>0</v>
      </c>
      <c r="AB101" s="285">
        <f t="shared" si="146"/>
        <v>0</v>
      </c>
      <c r="AC101" s="285">
        <f t="shared" si="147"/>
        <v>0</v>
      </c>
      <c r="AD101" s="285">
        <f t="shared" si="148"/>
        <v>0</v>
      </c>
      <c r="AE101" s="285">
        <f t="shared" si="149"/>
        <v>0</v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>
        <f t="shared" si="152"/>
        <v>0</v>
      </c>
      <c r="AL101" s="285">
        <f t="shared" si="153"/>
        <v>0</v>
      </c>
      <c r="AM101" s="285">
        <f t="shared" si="154"/>
        <v>0</v>
      </c>
      <c r="AN101" s="285">
        <f t="shared" si="155"/>
        <v>0</v>
      </c>
      <c r="AO101" s="285">
        <f t="shared" si="156"/>
        <v>0</v>
      </c>
      <c r="AP101" s="285">
        <f t="shared" si="157"/>
        <v>0</v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1</v>
      </c>
      <c r="C102" s="28">
        <v>1</v>
      </c>
      <c r="D102" s="27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0</v>
      </c>
      <c r="K102" s="28">
        <v>0</v>
      </c>
      <c r="L102" s="16">
        <v>3</v>
      </c>
      <c r="M102" s="28">
        <v>1</v>
      </c>
      <c r="N102" s="28">
        <v>1</v>
      </c>
      <c r="O102" s="27">
        <v>1</v>
      </c>
      <c r="P102" s="28">
        <v>1</v>
      </c>
      <c r="Q102" s="28">
        <v>1</v>
      </c>
      <c r="R102" s="28">
        <v>1</v>
      </c>
      <c r="S102" s="28">
        <v>1</v>
      </c>
      <c r="T102" s="28">
        <v>1</v>
      </c>
      <c r="U102" s="28">
        <v>0</v>
      </c>
      <c r="V102" s="28">
        <v>0</v>
      </c>
      <c r="X102" s="285"/>
      <c r="Y102" s="285"/>
      <c r="Z102" s="284"/>
      <c r="AA102" s="285">
        <f t="shared" si="145"/>
        <v>0</v>
      </c>
      <c r="AB102" s="285">
        <f t="shared" si="146"/>
        <v>0</v>
      </c>
      <c r="AC102" s="285">
        <f t="shared" si="147"/>
        <v>0</v>
      </c>
      <c r="AD102" s="285">
        <f t="shared" si="148"/>
        <v>0</v>
      </c>
      <c r="AE102" s="285">
        <f t="shared" si="149"/>
        <v>0</v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>
        <f t="shared" si="153"/>
        <v>0</v>
      </c>
      <c r="AM102" s="285">
        <f t="shared" si="154"/>
        <v>0</v>
      </c>
      <c r="AN102" s="285">
        <f t="shared" si="155"/>
        <v>0</v>
      </c>
      <c r="AO102" s="285">
        <f t="shared" si="156"/>
        <v>0</v>
      </c>
      <c r="AP102" s="285">
        <f t="shared" si="157"/>
        <v>0</v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1</v>
      </c>
      <c r="C103" s="28">
        <v>1</v>
      </c>
      <c r="D103" s="28">
        <v>1</v>
      </c>
      <c r="E103" s="27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0</v>
      </c>
      <c r="K103" s="28">
        <v>0</v>
      </c>
      <c r="L103" s="16">
        <v>4</v>
      </c>
      <c r="M103" s="28">
        <v>1</v>
      </c>
      <c r="N103" s="28">
        <v>1</v>
      </c>
      <c r="O103" s="28">
        <v>1</v>
      </c>
      <c r="P103" s="27">
        <v>1</v>
      </c>
      <c r="Q103" s="28">
        <v>1</v>
      </c>
      <c r="R103" s="28">
        <v>1</v>
      </c>
      <c r="S103" s="28">
        <v>1</v>
      </c>
      <c r="T103" s="28">
        <v>1</v>
      </c>
      <c r="U103" s="28">
        <v>0</v>
      </c>
      <c r="V103" s="28">
        <v>0</v>
      </c>
      <c r="X103" s="285"/>
      <c r="Y103" s="285"/>
      <c r="Z103" s="285"/>
      <c r="AA103" s="284"/>
      <c r="AB103" s="285">
        <f t="shared" si="146"/>
        <v>0</v>
      </c>
      <c r="AC103" s="285">
        <f t="shared" si="147"/>
        <v>0</v>
      </c>
      <c r="AD103" s="285">
        <f t="shared" si="148"/>
        <v>0</v>
      </c>
      <c r="AE103" s="285">
        <f t="shared" si="149"/>
        <v>0</v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>
        <f t="shared" si="154"/>
        <v>0</v>
      </c>
      <c r="AN103" s="285">
        <f t="shared" si="155"/>
        <v>0</v>
      </c>
      <c r="AO103" s="285">
        <f t="shared" si="156"/>
        <v>0</v>
      </c>
      <c r="AP103" s="285">
        <f t="shared" si="157"/>
        <v>0</v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1</v>
      </c>
      <c r="C104" s="28">
        <v>1</v>
      </c>
      <c r="D104" s="28">
        <v>1</v>
      </c>
      <c r="E104" s="28">
        <v>1</v>
      </c>
      <c r="F104" s="27">
        <v>1</v>
      </c>
      <c r="G104" s="28">
        <v>1</v>
      </c>
      <c r="H104" s="28">
        <v>1</v>
      </c>
      <c r="I104" s="28">
        <v>1</v>
      </c>
      <c r="J104" s="28">
        <v>0</v>
      </c>
      <c r="K104" s="28">
        <v>0</v>
      </c>
      <c r="L104" s="16">
        <v>5</v>
      </c>
      <c r="M104" s="28">
        <v>1</v>
      </c>
      <c r="N104" s="28">
        <v>1</v>
      </c>
      <c r="O104" s="28">
        <v>1</v>
      </c>
      <c r="P104" s="28">
        <v>1</v>
      </c>
      <c r="Q104" s="27">
        <v>1</v>
      </c>
      <c r="R104" s="28">
        <v>1</v>
      </c>
      <c r="S104" s="28">
        <v>1</v>
      </c>
      <c r="T104" s="28">
        <v>1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>
        <f t="shared" si="147"/>
        <v>0</v>
      </c>
      <c r="AD104" s="285">
        <f t="shared" si="148"/>
        <v>0</v>
      </c>
      <c r="AE104" s="285">
        <f t="shared" si="149"/>
        <v>0</v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>
        <f t="shared" si="155"/>
        <v>0</v>
      </c>
      <c r="AO104" s="285">
        <f t="shared" si="156"/>
        <v>0</v>
      </c>
      <c r="AP104" s="285">
        <f t="shared" si="157"/>
        <v>0</v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1</v>
      </c>
      <c r="C105" s="28">
        <v>1</v>
      </c>
      <c r="D105" s="28">
        <v>1</v>
      </c>
      <c r="E105" s="28">
        <v>1</v>
      </c>
      <c r="F105" s="28">
        <v>1</v>
      </c>
      <c r="G105" s="27">
        <v>1</v>
      </c>
      <c r="H105" s="28">
        <v>1</v>
      </c>
      <c r="I105" s="28">
        <v>1</v>
      </c>
      <c r="J105" s="28">
        <v>0</v>
      </c>
      <c r="K105" s="28">
        <v>0</v>
      </c>
      <c r="L105" s="16">
        <v>6</v>
      </c>
      <c r="M105" s="28">
        <v>1</v>
      </c>
      <c r="N105" s="28">
        <v>1</v>
      </c>
      <c r="O105" s="28">
        <v>1</v>
      </c>
      <c r="P105" s="28">
        <v>1</v>
      </c>
      <c r="Q105" s="28">
        <v>1</v>
      </c>
      <c r="R105" s="27">
        <v>1</v>
      </c>
      <c r="S105" s="28">
        <v>1</v>
      </c>
      <c r="T105" s="28">
        <v>1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>
        <f t="shared" si="148"/>
        <v>0</v>
      </c>
      <c r="AE105" s="285">
        <f t="shared" si="149"/>
        <v>0</v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>
        <f t="shared" si="156"/>
        <v>0</v>
      </c>
      <c r="AP105" s="285">
        <f t="shared" si="157"/>
        <v>0</v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1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7">
        <v>1</v>
      </c>
      <c r="I106" s="28">
        <v>1</v>
      </c>
      <c r="J106" s="28">
        <v>0</v>
      </c>
      <c r="K106" s="28">
        <v>0</v>
      </c>
      <c r="L106" s="16">
        <v>7</v>
      </c>
      <c r="M106" s="28">
        <v>1</v>
      </c>
      <c r="N106" s="28">
        <v>1</v>
      </c>
      <c r="O106" s="28">
        <v>1</v>
      </c>
      <c r="P106" s="28">
        <v>1</v>
      </c>
      <c r="Q106" s="28">
        <v>1</v>
      </c>
      <c r="R106" s="28">
        <v>1</v>
      </c>
      <c r="S106" s="27">
        <v>1</v>
      </c>
      <c r="T106" s="28">
        <v>1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>
        <f t="shared" si="149"/>
        <v>0</v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>
        <f t="shared" si="157"/>
        <v>0</v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1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7">
        <v>1</v>
      </c>
      <c r="J107" s="28">
        <v>0</v>
      </c>
      <c r="K107" s="28">
        <v>0</v>
      </c>
      <c r="L107" s="16">
        <v>8</v>
      </c>
      <c r="M107" s="28">
        <v>1</v>
      </c>
      <c r="N107" s="28">
        <v>1</v>
      </c>
      <c r="O107" s="28">
        <v>1</v>
      </c>
      <c r="P107" s="28">
        <v>1</v>
      </c>
      <c r="Q107" s="28">
        <v>1</v>
      </c>
      <c r="R107" s="28">
        <v>1</v>
      </c>
      <c r="S107" s="28">
        <v>1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7" t="str">
        <f ca="1">INDIRECT(ADDRESS(17,2,1,1,"in"&amp;TEXT(A111,"@")))</f>
        <v>Participant 16</v>
      </c>
      <c r="C111" s="507"/>
      <c r="D111" s="507"/>
      <c r="E111" s="507"/>
      <c r="F111" s="507"/>
      <c r="G111" s="507"/>
      <c r="H111" s="282">
        <f ca="1">INDIRECT(ADDRESS(17,6,1,1,"in"&amp;TEXT(A111,"@")))</f>
        <v>1</v>
      </c>
      <c r="I111" s="103"/>
      <c r="J111" s="508">
        <f ca="1">INDIRECT(ADDRESS(17,7,1,1,"in"&amp;TEXT(A111,"@")))</f>
        <v>0</v>
      </c>
      <c r="K111" s="507"/>
      <c r="L111" s="105">
        <v>17</v>
      </c>
      <c r="M111" s="507" t="str">
        <f ca="1">INDIRECT(ADDRESS(17,2,1,1,"in"&amp;TEXT(L111,"@")))</f>
        <v>Participant 17</v>
      </c>
      <c r="N111" s="507"/>
      <c r="O111" s="507"/>
      <c r="P111" s="507"/>
      <c r="Q111" s="507"/>
      <c r="R111" s="507"/>
      <c r="S111" s="282">
        <f ca="1">INDIRECT(ADDRESS(17,6,1,1,"in"&amp;TEXT(L111,"@")))</f>
        <v>1</v>
      </c>
      <c r="T111" s="103"/>
      <c r="U111" s="508">
        <f ca="1">INDIRECT(ADDRESS(17,7,1,1,"in"&amp;TEXT(L111,"@")))</f>
        <v>0</v>
      </c>
      <c r="V111" s="507"/>
      <c r="X111" s="507"/>
      <c r="Y111" s="507"/>
      <c r="Z111" s="507"/>
      <c r="AA111" s="507"/>
      <c r="AB111" s="507"/>
      <c r="AC111" s="507"/>
      <c r="AD111" s="283">
        <f>IF(A111&gt;$N$4,0,IF(H111=0,1,H111))</f>
        <v>0</v>
      </c>
      <c r="AE111" s="283"/>
      <c r="AF111" s="508"/>
      <c r="AG111" s="507"/>
      <c r="AI111" s="507"/>
      <c r="AJ111" s="507"/>
      <c r="AK111" s="507"/>
      <c r="AL111" s="507"/>
      <c r="AM111" s="507"/>
      <c r="AN111" s="507"/>
      <c r="AO111" s="283">
        <f>IF(L111&gt;$N$4,0,IF(S111=0,1,S111))</f>
        <v>0</v>
      </c>
      <c r="AP111" s="283"/>
      <c r="AQ111" s="508"/>
      <c r="AR111" s="507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1</v>
      </c>
      <c r="P113" s="28">
        <v>1</v>
      </c>
      <c r="Q113" s="28">
        <v>1</v>
      </c>
      <c r="R113" s="28">
        <v>1</v>
      </c>
      <c r="S113" s="28">
        <v>1</v>
      </c>
      <c r="T113" s="28">
        <v>1</v>
      </c>
      <c r="U113" s="28">
        <v>0</v>
      </c>
      <c r="V113" s="28">
        <v>0</v>
      </c>
      <c r="X113" s="284"/>
      <c r="Y113" s="285">
        <f>IF(C113=0,"",LN(C113))</f>
        <v>0</v>
      </c>
      <c r="Z113" s="285">
        <f t="shared" ref="Z113:Z114" si="160">IF(D113=0,"",LN(D113))</f>
        <v>0</v>
      </c>
      <c r="AA113" s="285">
        <f t="shared" ref="AA113:AA115" si="161">IF(E113=0,"",LN(E113))</f>
        <v>0</v>
      </c>
      <c r="AB113" s="285">
        <f t="shared" ref="AB113:AB116" si="162">IF(F113=0,"",LN(F113))</f>
        <v>0</v>
      </c>
      <c r="AC113" s="285">
        <f t="shared" ref="AC113:AC117" si="163">IF(G113=0,"",LN(G113))</f>
        <v>0</v>
      </c>
      <c r="AD113" s="285">
        <f t="shared" ref="AD113:AD118" si="164">IF(H113=0,"",LN(H113))</f>
        <v>0</v>
      </c>
      <c r="AE113" s="285">
        <f t="shared" ref="AE113:AE119" si="165">IF(I113=0,"",LN(I113))</f>
        <v>0</v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>
        <f t="shared" ref="AK113:AK114" si="168">IF(O113=0,"",LN(O113))</f>
        <v>0</v>
      </c>
      <c r="AL113" s="285">
        <f t="shared" ref="AL113:AL115" si="169">IF(P113=0,"",LN(P113))</f>
        <v>0</v>
      </c>
      <c r="AM113" s="285">
        <f t="shared" ref="AM113:AM116" si="170">IF(Q113=0,"",LN(Q113))</f>
        <v>0</v>
      </c>
      <c r="AN113" s="285">
        <f t="shared" ref="AN113:AN117" si="171">IF(R113=0,"",LN(R113))</f>
        <v>0</v>
      </c>
      <c r="AO113" s="285">
        <f t="shared" ref="AO113:AO118" si="172">IF(S113=0,"",LN(S113))</f>
        <v>0</v>
      </c>
      <c r="AP113" s="285">
        <f t="shared" ref="AP113:AP119" si="173">IF(T113=0,"",LN(T113))</f>
        <v>0</v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1</v>
      </c>
      <c r="P114" s="28">
        <v>1</v>
      </c>
      <c r="Q114" s="28">
        <v>1</v>
      </c>
      <c r="R114" s="28">
        <v>1</v>
      </c>
      <c r="S114" s="28">
        <v>1</v>
      </c>
      <c r="T114" s="28">
        <v>1</v>
      </c>
      <c r="U114" s="28">
        <v>0</v>
      </c>
      <c r="V114" s="28">
        <v>0</v>
      </c>
      <c r="X114" s="285"/>
      <c r="Y114" s="284"/>
      <c r="Z114" s="285">
        <f t="shared" si="160"/>
        <v>0</v>
      </c>
      <c r="AA114" s="285">
        <f t="shared" si="161"/>
        <v>0</v>
      </c>
      <c r="AB114" s="285">
        <f t="shared" si="162"/>
        <v>0</v>
      </c>
      <c r="AC114" s="285">
        <f t="shared" si="163"/>
        <v>0</v>
      </c>
      <c r="AD114" s="285">
        <f t="shared" si="164"/>
        <v>0</v>
      </c>
      <c r="AE114" s="285">
        <f t="shared" si="165"/>
        <v>0</v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>
        <f t="shared" si="168"/>
        <v>0</v>
      </c>
      <c r="AL114" s="285">
        <f t="shared" si="169"/>
        <v>0</v>
      </c>
      <c r="AM114" s="285">
        <f t="shared" si="170"/>
        <v>0</v>
      </c>
      <c r="AN114" s="285">
        <f t="shared" si="171"/>
        <v>0</v>
      </c>
      <c r="AO114" s="285">
        <f t="shared" si="172"/>
        <v>0</v>
      </c>
      <c r="AP114" s="285">
        <f t="shared" si="173"/>
        <v>0</v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1</v>
      </c>
      <c r="C115" s="28">
        <v>1</v>
      </c>
      <c r="D115" s="27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0</v>
      </c>
      <c r="K115" s="28">
        <v>0</v>
      </c>
      <c r="L115" s="16">
        <v>3</v>
      </c>
      <c r="M115" s="28">
        <v>1</v>
      </c>
      <c r="N115" s="28">
        <v>1</v>
      </c>
      <c r="O115" s="27">
        <v>1</v>
      </c>
      <c r="P115" s="28">
        <v>1</v>
      </c>
      <c r="Q115" s="28">
        <v>1</v>
      </c>
      <c r="R115" s="28">
        <v>1</v>
      </c>
      <c r="S115" s="28">
        <v>1</v>
      </c>
      <c r="T115" s="28">
        <v>1</v>
      </c>
      <c r="U115" s="28">
        <v>0</v>
      </c>
      <c r="V115" s="28">
        <v>0</v>
      </c>
      <c r="X115" s="285"/>
      <c r="Y115" s="285"/>
      <c r="Z115" s="284"/>
      <c r="AA115" s="285">
        <f t="shared" si="161"/>
        <v>0</v>
      </c>
      <c r="AB115" s="285">
        <f t="shared" si="162"/>
        <v>0</v>
      </c>
      <c r="AC115" s="285">
        <f t="shared" si="163"/>
        <v>0</v>
      </c>
      <c r="AD115" s="285">
        <f t="shared" si="164"/>
        <v>0</v>
      </c>
      <c r="AE115" s="285">
        <f t="shared" si="165"/>
        <v>0</v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>
        <f t="shared" si="169"/>
        <v>0</v>
      </c>
      <c r="AM115" s="285">
        <f t="shared" si="170"/>
        <v>0</v>
      </c>
      <c r="AN115" s="285">
        <f t="shared" si="171"/>
        <v>0</v>
      </c>
      <c r="AO115" s="285">
        <f t="shared" si="172"/>
        <v>0</v>
      </c>
      <c r="AP115" s="285">
        <f t="shared" si="173"/>
        <v>0</v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1</v>
      </c>
      <c r="C116" s="28">
        <v>1</v>
      </c>
      <c r="D116" s="28">
        <v>1</v>
      </c>
      <c r="E116" s="27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0</v>
      </c>
      <c r="K116" s="28">
        <v>0</v>
      </c>
      <c r="L116" s="16">
        <v>4</v>
      </c>
      <c r="M116" s="28">
        <v>1</v>
      </c>
      <c r="N116" s="28">
        <v>1</v>
      </c>
      <c r="O116" s="28">
        <v>1</v>
      </c>
      <c r="P116" s="27">
        <v>1</v>
      </c>
      <c r="Q116" s="28">
        <v>1</v>
      </c>
      <c r="R116" s="28">
        <v>1</v>
      </c>
      <c r="S116" s="28">
        <v>1</v>
      </c>
      <c r="T116" s="28">
        <v>1</v>
      </c>
      <c r="U116" s="28">
        <v>0</v>
      </c>
      <c r="V116" s="28">
        <v>0</v>
      </c>
      <c r="X116" s="285"/>
      <c r="Y116" s="285"/>
      <c r="Z116" s="285"/>
      <c r="AA116" s="284"/>
      <c r="AB116" s="285">
        <f t="shared" si="162"/>
        <v>0</v>
      </c>
      <c r="AC116" s="285">
        <f t="shared" si="163"/>
        <v>0</v>
      </c>
      <c r="AD116" s="285">
        <f t="shared" si="164"/>
        <v>0</v>
      </c>
      <c r="AE116" s="285">
        <f t="shared" si="165"/>
        <v>0</v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>
        <f t="shared" si="170"/>
        <v>0</v>
      </c>
      <c r="AN116" s="285">
        <f t="shared" si="171"/>
        <v>0</v>
      </c>
      <c r="AO116" s="285">
        <f t="shared" si="172"/>
        <v>0</v>
      </c>
      <c r="AP116" s="285">
        <f t="shared" si="173"/>
        <v>0</v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1</v>
      </c>
      <c r="C117" s="28">
        <v>1</v>
      </c>
      <c r="D117" s="28">
        <v>1</v>
      </c>
      <c r="E117" s="28">
        <v>1</v>
      </c>
      <c r="F117" s="27">
        <v>1</v>
      </c>
      <c r="G117" s="28">
        <v>1</v>
      </c>
      <c r="H117" s="28">
        <v>1</v>
      </c>
      <c r="I117" s="28">
        <v>1</v>
      </c>
      <c r="J117" s="28">
        <v>0</v>
      </c>
      <c r="K117" s="28">
        <v>0</v>
      </c>
      <c r="L117" s="16">
        <v>5</v>
      </c>
      <c r="M117" s="28">
        <v>1</v>
      </c>
      <c r="N117" s="28">
        <v>1</v>
      </c>
      <c r="O117" s="28">
        <v>1</v>
      </c>
      <c r="P117" s="28">
        <v>1</v>
      </c>
      <c r="Q117" s="27">
        <v>1</v>
      </c>
      <c r="R117" s="28">
        <v>1</v>
      </c>
      <c r="S117" s="28">
        <v>1</v>
      </c>
      <c r="T117" s="28">
        <v>1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>
        <f t="shared" si="163"/>
        <v>0</v>
      </c>
      <c r="AD117" s="285">
        <f t="shared" si="164"/>
        <v>0</v>
      </c>
      <c r="AE117" s="285">
        <f t="shared" si="165"/>
        <v>0</v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>
        <f t="shared" si="171"/>
        <v>0</v>
      </c>
      <c r="AO117" s="285">
        <f t="shared" si="172"/>
        <v>0</v>
      </c>
      <c r="AP117" s="285">
        <f t="shared" si="173"/>
        <v>0</v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1</v>
      </c>
      <c r="C118" s="28">
        <v>1</v>
      </c>
      <c r="D118" s="28">
        <v>1</v>
      </c>
      <c r="E118" s="28">
        <v>1</v>
      </c>
      <c r="F118" s="28">
        <v>1</v>
      </c>
      <c r="G118" s="27">
        <v>1</v>
      </c>
      <c r="H118" s="28">
        <v>1</v>
      </c>
      <c r="I118" s="28">
        <v>1</v>
      </c>
      <c r="J118" s="28">
        <v>0</v>
      </c>
      <c r="K118" s="28">
        <v>0</v>
      </c>
      <c r="L118" s="16">
        <v>6</v>
      </c>
      <c r="M118" s="28">
        <v>1</v>
      </c>
      <c r="N118" s="28">
        <v>1</v>
      </c>
      <c r="O118" s="28">
        <v>1</v>
      </c>
      <c r="P118" s="28">
        <v>1</v>
      </c>
      <c r="Q118" s="28">
        <v>1</v>
      </c>
      <c r="R118" s="27">
        <v>1</v>
      </c>
      <c r="S118" s="28">
        <v>1</v>
      </c>
      <c r="T118" s="28">
        <v>1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>
        <f t="shared" si="164"/>
        <v>0</v>
      </c>
      <c r="AE118" s="285">
        <f t="shared" si="165"/>
        <v>0</v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>
        <f t="shared" si="172"/>
        <v>0</v>
      </c>
      <c r="AP118" s="285">
        <f t="shared" si="173"/>
        <v>0</v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1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7">
        <v>1</v>
      </c>
      <c r="I119" s="28">
        <v>1</v>
      </c>
      <c r="J119" s="28">
        <v>0</v>
      </c>
      <c r="K119" s="28">
        <v>0</v>
      </c>
      <c r="L119" s="16">
        <v>7</v>
      </c>
      <c r="M119" s="28">
        <v>1</v>
      </c>
      <c r="N119" s="28">
        <v>1</v>
      </c>
      <c r="O119" s="28">
        <v>1</v>
      </c>
      <c r="P119" s="28">
        <v>1</v>
      </c>
      <c r="Q119" s="28">
        <v>1</v>
      </c>
      <c r="R119" s="28">
        <v>1</v>
      </c>
      <c r="S119" s="27">
        <v>1</v>
      </c>
      <c r="T119" s="28">
        <v>1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>
        <f t="shared" si="165"/>
        <v>0</v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>
        <f t="shared" si="173"/>
        <v>0</v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1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7">
        <v>1</v>
      </c>
      <c r="J120" s="28">
        <v>0</v>
      </c>
      <c r="K120" s="28">
        <v>0</v>
      </c>
      <c r="L120" s="16">
        <v>8</v>
      </c>
      <c r="M120" s="28">
        <v>1</v>
      </c>
      <c r="N120" s="28">
        <v>1</v>
      </c>
      <c r="O120" s="28">
        <v>1</v>
      </c>
      <c r="P120" s="28">
        <v>1</v>
      </c>
      <c r="Q120" s="28">
        <v>1</v>
      </c>
      <c r="R120" s="28">
        <v>1</v>
      </c>
      <c r="S120" s="28">
        <v>1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7" t="str">
        <f ca="1">INDIRECT(ADDRESS(17,2,1,1,"in"&amp;TEXT(A124,"@")))</f>
        <v>Participant 18</v>
      </c>
      <c r="C124" s="507"/>
      <c r="D124" s="507"/>
      <c r="E124" s="507"/>
      <c r="F124" s="507"/>
      <c r="G124" s="507"/>
      <c r="H124" s="282">
        <f ca="1">INDIRECT(ADDRESS(17,6,1,1,"in"&amp;TEXT(A124,"@")))</f>
        <v>1</v>
      </c>
      <c r="I124" s="103"/>
      <c r="J124" s="508">
        <f ca="1">INDIRECT(ADDRESS(17,7,1,1,"in"&amp;TEXT(A124,"@")))</f>
        <v>0</v>
      </c>
      <c r="K124" s="507"/>
      <c r="L124" s="105">
        <v>19</v>
      </c>
      <c r="M124" s="507" t="str">
        <f ca="1">INDIRECT(ADDRESS(17,2,1,1,"in"&amp;TEXT(L124,"@")))</f>
        <v>Participant 19</v>
      </c>
      <c r="N124" s="507"/>
      <c r="O124" s="507"/>
      <c r="P124" s="507"/>
      <c r="Q124" s="507"/>
      <c r="R124" s="507"/>
      <c r="S124" s="282">
        <f ca="1">INDIRECT(ADDRESS(17,6,1,1,"in"&amp;TEXT(L124,"@")))</f>
        <v>1</v>
      </c>
      <c r="T124" s="103"/>
      <c r="U124" s="508">
        <f ca="1">INDIRECT(ADDRESS(17,7,1,1,"in"&amp;TEXT(L124,"@")))</f>
        <v>0</v>
      </c>
      <c r="V124" s="507"/>
      <c r="X124" s="507"/>
      <c r="Y124" s="507"/>
      <c r="Z124" s="507"/>
      <c r="AA124" s="507"/>
      <c r="AB124" s="507"/>
      <c r="AC124" s="507"/>
      <c r="AD124" s="283">
        <f>IF(A124&gt;$N$4,0,IF(H124=0,1,H124))</f>
        <v>0</v>
      </c>
      <c r="AE124" s="283"/>
      <c r="AF124" s="508"/>
      <c r="AG124" s="507"/>
      <c r="AI124" s="507"/>
      <c r="AJ124" s="507"/>
      <c r="AK124" s="507"/>
      <c r="AL124" s="507"/>
      <c r="AM124" s="507"/>
      <c r="AN124" s="507"/>
      <c r="AO124" s="283">
        <f>IF(L124&gt;$N$4,0,IF(S124=0,1,S124))</f>
        <v>0</v>
      </c>
      <c r="AP124" s="283"/>
      <c r="AQ124" s="508"/>
      <c r="AR124" s="507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1</v>
      </c>
      <c r="E126" s="28">
        <v>1</v>
      </c>
      <c r="F126" s="28">
        <v>1</v>
      </c>
      <c r="G126" s="28">
        <v>1</v>
      </c>
      <c r="H126" s="28">
        <v>1</v>
      </c>
      <c r="I126" s="28">
        <v>1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1</v>
      </c>
      <c r="P126" s="28">
        <v>1</v>
      </c>
      <c r="Q126" s="28">
        <v>1</v>
      </c>
      <c r="R126" s="28">
        <v>1</v>
      </c>
      <c r="S126" s="28">
        <v>1</v>
      </c>
      <c r="T126" s="28">
        <v>1</v>
      </c>
      <c r="U126" s="28">
        <v>0</v>
      </c>
      <c r="V126" s="28">
        <v>0</v>
      </c>
      <c r="X126" s="284"/>
      <c r="Y126" s="285">
        <f>IF(C126=0,"",LN(C126))</f>
        <v>0</v>
      </c>
      <c r="Z126" s="285">
        <f t="shared" ref="Z126:Z127" si="176">IF(D126=0,"",LN(D126))</f>
        <v>0</v>
      </c>
      <c r="AA126" s="285">
        <f t="shared" ref="AA126:AA128" si="177">IF(E126=0,"",LN(E126))</f>
        <v>0</v>
      </c>
      <c r="AB126" s="285">
        <f t="shared" ref="AB126:AB129" si="178">IF(F126=0,"",LN(F126))</f>
        <v>0</v>
      </c>
      <c r="AC126" s="285">
        <f t="shared" ref="AC126:AC130" si="179">IF(G126=0,"",LN(G126))</f>
        <v>0</v>
      </c>
      <c r="AD126" s="285">
        <f t="shared" ref="AD126:AD131" si="180">IF(H126=0,"",LN(H126))</f>
        <v>0</v>
      </c>
      <c r="AE126" s="285">
        <f t="shared" ref="AE126:AE132" si="181">IF(I126=0,"",LN(I126))</f>
        <v>0</v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>
        <f t="shared" ref="AK126:AK127" si="184">IF(O126=0,"",LN(O126))</f>
        <v>0</v>
      </c>
      <c r="AL126" s="285">
        <f t="shared" ref="AL126:AL128" si="185">IF(P126=0,"",LN(P126))</f>
        <v>0</v>
      </c>
      <c r="AM126" s="285">
        <f t="shared" ref="AM126:AM129" si="186">IF(Q126=0,"",LN(Q126))</f>
        <v>0</v>
      </c>
      <c r="AN126" s="285">
        <f t="shared" ref="AN126:AN130" si="187">IF(R126=0,"",LN(R126))</f>
        <v>0</v>
      </c>
      <c r="AO126" s="285">
        <f t="shared" ref="AO126:AO131" si="188">IF(S126=0,"",LN(S126))</f>
        <v>0</v>
      </c>
      <c r="AP126" s="285">
        <f t="shared" ref="AP126:AP132" si="189">IF(T126=0,"",LN(T126))</f>
        <v>0</v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1</v>
      </c>
      <c r="E127" s="28">
        <v>1</v>
      </c>
      <c r="F127" s="28">
        <v>1</v>
      </c>
      <c r="G127" s="28">
        <v>1</v>
      </c>
      <c r="H127" s="28">
        <v>1</v>
      </c>
      <c r="I127" s="28">
        <v>1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1</v>
      </c>
      <c r="P127" s="28">
        <v>1</v>
      </c>
      <c r="Q127" s="28">
        <v>1</v>
      </c>
      <c r="R127" s="28">
        <v>1</v>
      </c>
      <c r="S127" s="28">
        <v>1</v>
      </c>
      <c r="T127" s="28">
        <v>1</v>
      </c>
      <c r="U127" s="28">
        <v>0</v>
      </c>
      <c r="V127" s="28">
        <v>0</v>
      </c>
      <c r="X127" s="285"/>
      <c r="Y127" s="284"/>
      <c r="Z127" s="285">
        <f t="shared" si="176"/>
        <v>0</v>
      </c>
      <c r="AA127" s="285">
        <f t="shared" si="177"/>
        <v>0</v>
      </c>
      <c r="AB127" s="285">
        <f t="shared" si="178"/>
        <v>0</v>
      </c>
      <c r="AC127" s="285">
        <f t="shared" si="179"/>
        <v>0</v>
      </c>
      <c r="AD127" s="285">
        <f t="shared" si="180"/>
        <v>0</v>
      </c>
      <c r="AE127" s="285">
        <f t="shared" si="181"/>
        <v>0</v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>
        <f t="shared" si="184"/>
        <v>0</v>
      </c>
      <c r="AL127" s="285">
        <f t="shared" si="185"/>
        <v>0</v>
      </c>
      <c r="AM127" s="285">
        <f t="shared" si="186"/>
        <v>0</v>
      </c>
      <c r="AN127" s="285">
        <f t="shared" si="187"/>
        <v>0</v>
      </c>
      <c r="AO127" s="285">
        <f t="shared" si="188"/>
        <v>0</v>
      </c>
      <c r="AP127" s="285">
        <f t="shared" si="189"/>
        <v>0</v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1</v>
      </c>
      <c r="C128" s="28">
        <v>1</v>
      </c>
      <c r="D128" s="27">
        <v>1</v>
      </c>
      <c r="E128" s="28">
        <v>1</v>
      </c>
      <c r="F128" s="28">
        <v>1</v>
      </c>
      <c r="G128" s="28">
        <v>1</v>
      </c>
      <c r="H128" s="28">
        <v>1</v>
      </c>
      <c r="I128" s="28">
        <v>1</v>
      </c>
      <c r="J128" s="28">
        <v>0</v>
      </c>
      <c r="K128" s="28">
        <v>0</v>
      </c>
      <c r="L128" s="16">
        <v>3</v>
      </c>
      <c r="M128" s="28">
        <v>1</v>
      </c>
      <c r="N128" s="28">
        <v>1</v>
      </c>
      <c r="O128" s="27">
        <v>1</v>
      </c>
      <c r="P128" s="28">
        <v>1</v>
      </c>
      <c r="Q128" s="28">
        <v>1</v>
      </c>
      <c r="R128" s="28">
        <v>1</v>
      </c>
      <c r="S128" s="28">
        <v>1</v>
      </c>
      <c r="T128" s="28">
        <v>1</v>
      </c>
      <c r="U128" s="28">
        <v>0</v>
      </c>
      <c r="V128" s="28">
        <v>0</v>
      </c>
      <c r="X128" s="285"/>
      <c r="Y128" s="285"/>
      <c r="Z128" s="284"/>
      <c r="AA128" s="285">
        <f t="shared" si="177"/>
        <v>0</v>
      </c>
      <c r="AB128" s="285">
        <f t="shared" si="178"/>
        <v>0</v>
      </c>
      <c r="AC128" s="285">
        <f t="shared" si="179"/>
        <v>0</v>
      </c>
      <c r="AD128" s="285">
        <f t="shared" si="180"/>
        <v>0</v>
      </c>
      <c r="AE128" s="285">
        <f t="shared" si="181"/>
        <v>0</v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>
        <f t="shared" si="185"/>
        <v>0</v>
      </c>
      <c r="AM128" s="285">
        <f t="shared" si="186"/>
        <v>0</v>
      </c>
      <c r="AN128" s="285">
        <f t="shared" si="187"/>
        <v>0</v>
      </c>
      <c r="AO128" s="285">
        <f t="shared" si="188"/>
        <v>0</v>
      </c>
      <c r="AP128" s="285">
        <f t="shared" si="189"/>
        <v>0</v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1</v>
      </c>
      <c r="C129" s="28">
        <v>1</v>
      </c>
      <c r="D129" s="28">
        <v>1</v>
      </c>
      <c r="E129" s="27">
        <v>1</v>
      </c>
      <c r="F129" s="28">
        <v>1</v>
      </c>
      <c r="G129" s="28">
        <v>1</v>
      </c>
      <c r="H129" s="28">
        <v>1</v>
      </c>
      <c r="I129" s="28">
        <v>1</v>
      </c>
      <c r="J129" s="28">
        <v>0</v>
      </c>
      <c r="K129" s="28">
        <v>0</v>
      </c>
      <c r="L129" s="16">
        <v>4</v>
      </c>
      <c r="M129" s="28">
        <v>1</v>
      </c>
      <c r="N129" s="28">
        <v>1</v>
      </c>
      <c r="O129" s="28">
        <v>1</v>
      </c>
      <c r="P129" s="27">
        <v>1</v>
      </c>
      <c r="Q129" s="28">
        <v>1</v>
      </c>
      <c r="R129" s="28">
        <v>1</v>
      </c>
      <c r="S129" s="28">
        <v>1</v>
      </c>
      <c r="T129" s="28">
        <v>1</v>
      </c>
      <c r="U129" s="28">
        <v>0</v>
      </c>
      <c r="V129" s="28">
        <v>0</v>
      </c>
      <c r="X129" s="285"/>
      <c r="Y129" s="285"/>
      <c r="Z129" s="285"/>
      <c r="AA129" s="284"/>
      <c r="AB129" s="285">
        <f t="shared" si="178"/>
        <v>0</v>
      </c>
      <c r="AC129" s="285">
        <f t="shared" si="179"/>
        <v>0</v>
      </c>
      <c r="AD129" s="285">
        <f t="shared" si="180"/>
        <v>0</v>
      </c>
      <c r="AE129" s="285">
        <f t="shared" si="181"/>
        <v>0</v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>
        <f t="shared" si="186"/>
        <v>0</v>
      </c>
      <c r="AN129" s="285">
        <f t="shared" si="187"/>
        <v>0</v>
      </c>
      <c r="AO129" s="285">
        <f t="shared" si="188"/>
        <v>0</v>
      </c>
      <c r="AP129" s="285">
        <f t="shared" si="189"/>
        <v>0</v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1</v>
      </c>
      <c r="C130" s="28">
        <v>1</v>
      </c>
      <c r="D130" s="28">
        <v>1</v>
      </c>
      <c r="E130" s="28">
        <v>1</v>
      </c>
      <c r="F130" s="27">
        <v>1</v>
      </c>
      <c r="G130" s="28">
        <v>1</v>
      </c>
      <c r="H130" s="28">
        <v>1</v>
      </c>
      <c r="I130" s="28">
        <v>1</v>
      </c>
      <c r="J130" s="28">
        <v>0</v>
      </c>
      <c r="K130" s="28">
        <v>0</v>
      </c>
      <c r="L130" s="16">
        <v>5</v>
      </c>
      <c r="M130" s="28">
        <v>1</v>
      </c>
      <c r="N130" s="28">
        <v>1</v>
      </c>
      <c r="O130" s="28">
        <v>1</v>
      </c>
      <c r="P130" s="28">
        <v>1</v>
      </c>
      <c r="Q130" s="27">
        <v>1</v>
      </c>
      <c r="R130" s="28">
        <v>1</v>
      </c>
      <c r="S130" s="28">
        <v>1</v>
      </c>
      <c r="T130" s="28">
        <v>1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>
        <f t="shared" si="179"/>
        <v>0</v>
      </c>
      <c r="AD130" s="285">
        <f t="shared" si="180"/>
        <v>0</v>
      </c>
      <c r="AE130" s="285">
        <f t="shared" si="181"/>
        <v>0</v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>
        <f t="shared" si="187"/>
        <v>0</v>
      </c>
      <c r="AO130" s="285">
        <f t="shared" si="188"/>
        <v>0</v>
      </c>
      <c r="AP130" s="285">
        <f t="shared" si="189"/>
        <v>0</v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1</v>
      </c>
      <c r="C131" s="28">
        <v>1</v>
      </c>
      <c r="D131" s="28">
        <v>1</v>
      </c>
      <c r="E131" s="28">
        <v>1</v>
      </c>
      <c r="F131" s="28">
        <v>1</v>
      </c>
      <c r="G131" s="27">
        <v>1</v>
      </c>
      <c r="H131" s="28">
        <v>1</v>
      </c>
      <c r="I131" s="28">
        <v>1</v>
      </c>
      <c r="J131" s="28">
        <v>0</v>
      </c>
      <c r="K131" s="28">
        <v>0</v>
      </c>
      <c r="L131" s="16">
        <v>6</v>
      </c>
      <c r="M131" s="28">
        <v>1</v>
      </c>
      <c r="N131" s="28">
        <v>1</v>
      </c>
      <c r="O131" s="28">
        <v>1</v>
      </c>
      <c r="P131" s="28">
        <v>1</v>
      </c>
      <c r="Q131" s="28">
        <v>1</v>
      </c>
      <c r="R131" s="27">
        <v>1</v>
      </c>
      <c r="S131" s="28">
        <v>1</v>
      </c>
      <c r="T131" s="28">
        <v>1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>
        <f t="shared" si="180"/>
        <v>0</v>
      </c>
      <c r="AE131" s="285">
        <f t="shared" si="181"/>
        <v>0</v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>
        <f t="shared" si="188"/>
        <v>0</v>
      </c>
      <c r="AP131" s="285">
        <f t="shared" si="189"/>
        <v>0</v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1</v>
      </c>
      <c r="C132" s="28">
        <v>1</v>
      </c>
      <c r="D132" s="28">
        <v>1</v>
      </c>
      <c r="E132" s="28">
        <v>1</v>
      </c>
      <c r="F132" s="28">
        <v>1</v>
      </c>
      <c r="G132" s="28">
        <v>1</v>
      </c>
      <c r="H132" s="27">
        <v>1</v>
      </c>
      <c r="I132" s="28">
        <v>1</v>
      </c>
      <c r="J132" s="28">
        <v>0</v>
      </c>
      <c r="K132" s="28">
        <v>0</v>
      </c>
      <c r="L132" s="16">
        <v>7</v>
      </c>
      <c r="M132" s="28">
        <v>1</v>
      </c>
      <c r="N132" s="28">
        <v>1</v>
      </c>
      <c r="O132" s="28">
        <v>1</v>
      </c>
      <c r="P132" s="28">
        <v>1</v>
      </c>
      <c r="Q132" s="28">
        <v>1</v>
      </c>
      <c r="R132" s="28">
        <v>1</v>
      </c>
      <c r="S132" s="27">
        <v>1</v>
      </c>
      <c r="T132" s="28">
        <v>1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>
        <f t="shared" si="181"/>
        <v>0</v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>
        <f t="shared" si="189"/>
        <v>0</v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1</v>
      </c>
      <c r="C133" s="28">
        <v>1</v>
      </c>
      <c r="D133" s="28">
        <v>1</v>
      </c>
      <c r="E133" s="28">
        <v>1</v>
      </c>
      <c r="F133" s="28">
        <v>1</v>
      </c>
      <c r="G133" s="28">
        <v>1</v>
      </c>
      <c r="H133" s="28">
        <v>1</v>
      </c>
      <c r="I133" s="27">
        <v>1</v>
      </c>
      <c r="J133" s="28">
        <v>0</v>
      </c>
      <c r="K133" s="28">
        <v>0</v>
      </c>
      <c r="L133" s="16">
        <v>8</v>
      </c>
      <c r="M133" s="28">
        <v>1</v>
      </c>
      <c r="N133" s="28">
        <v>1</v>
      </c>
      <c r="O133" s="28">
        <v>1</v>
      </c>
      <c r="P133" s="28">
        <v>1</v>
      </c>
      <c r="Q133" s="28">
        <v>1</v>
      </c>
      <c r="R133" s="28">
        <v>1</v>
      </c>
      <c r="S133" s="28">
        <v>1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7" t="str">
        <f ca="1">INDIRECT(ADDRESS(17,2,1,1,"in"&amp;TEXT(A137,"@")))</f>
        <v>Participant 20</v>
      </c>
      <c r="C137" s="507"/>
      <c r="D137" s="507"/>
      <c r="E137" s="507"/>
      <c r="F137" s="507"/>
      <c r="G137" s="507"/>
      <c r="H137" s="282">
        <f ca="1">INDIRECT(ADDRESS(17,6,1,1,"in"&amp;TEXT(A137,"@")))</f>
        <v>1</v>
      </c>
      <c r="I137" s="103"/>
      <c r="J137" s="508">
        <f ca="1">INDIRECT(ADDRESS(17,7,1,1,"in"&amp;TEXT(A137,"@")))</f>
        <v>0</v>
      </c>
      <c r="K137" s="507"/>
      <c r="X137" s="507"/>
      <c r="Y137" s="507"/>
      <c r="Z137" s="507"/>
      <c r="AA137" s="507"/>
      <c r="AB137" s="507"/>
      <c r="AC137" s="507"/>
      <c r="AD137" s="283">
        <f>IF(A137&gt;$N$4,0,IF(H137=0,1,H137))</f>
        <v>0</v>
      </c>
      <c r="AE137" s="283"/>
      <c r="AF137" s="508"/>
      <c r="AG137" s="507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0</v>
      </c>
      <c r="K139" s="28">
        <v>0</v>
      </c>
      <c r="X139" s="284"/>
      <c r="Y139" s="285">
        <f>IF(C139=0,"",LN(C139))</f>
        <v>0</v>
      </c>
      <c r="Z139" s="285">
        <f t="shared" ref="Z139:Z140" si="192">IF(D139=0,"",LN(D139))</f>
        <v>0</v>
      </c>
      <c r="AA139" s="285">
        <f t="shared" ref="AA139:AA141" si="193">IF(E139=0,"",LN(E139))</f>
        <v>0</v>
      </c>
      <c r="AB139" s="285">
        <f t="shared" ref="AB139:AB142" si="194">IF(F139=0,"",LN(F139))</f>
        <v>0</v>
      </c>
      <c r="AC139" s="285">
        <f t="shared" ref="AC139:AC143" si="195">IF(G139=0,"",LN(G139))</f>
        <v>0</v>
      </c>
      <c r="AD139" s="285">
        <f t="shared" ref="AD139:AD144" si="196">IF(H139=0,"",LN(H139))</f>
        <v>0</v>
      </c>
      <c r="AE139" s="285">
        <f t="shared" ref="AE139:AE145" si="197">IF(I139=0,"",LN(I139))</f>
        <v>0</v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0</v>
      </c>
      <c r="K140" s="28">
        <v>0</v>
      </c>
      <c r="X140" s="285"/>
      <c r="Y140" s="284"/>
      <c r="Z140" s="285">
        <f t="shared" si="192"/>
        <v>0</v>
      </c>
      <c r="AA140" s="285">
        <f t="shared" si="193"/>
        <v>0</v>
      </c>
      <c r="AB140" s="285">
        <f t="shared" si="194"/>
        <v>0</v>
      </c>
      <c r="AC140" s="285">
        <f t="shared" si="195"/>
        <v>0</v>
      </c>
      <c r="AD140" s="285">
        <f t="shared" si="196"/>
        <v>0</v>
      </c>
      <c r="AE140" s="285">
        <f t="shared" si="197"/>
        <v>0</v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1</v>
      </c>
      <c r="C141" s="28">
        <v>1</v>
      </c>
      <c r="D141" s="27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0</v>
      </c>
      <c r="K141" s="28">
        <v>0</v>
      </c>
      <c r="X141" s="285"/>
      <c r="Y141" s="285"/>
      <c r="Z141" s="284"/>
      <c r="AA141" s="285">
        <f t="shared" si="193"/>
        <v>0</v>
      </c>
      <c r="AB141" s="285">
        <f t="shared" si="194"/>
        <v>0</v>
      </c>
      <c r="AC141" s="285">
        <f t="shared" si="195"/>
        <v>0</v>
      </c>
      <c r="AD141" s="285">
        <f t="shared" si="196"/>
        <v>0</v>
      </c>
      <c r="AE141" s="285">
        <f t="shared" si="197"/>
        <v>0</v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1</v>
      </c>
      <c r="C142" s="28">
        <v>1</v>
      </c>
      <c r="D142" s="28">
        <v>1</v>
      </c>
      <c r="E142" s="27">
        <v>1</v>
      </c>
      <c r="F142" s="28">
        <v>1</v>
      </c>
      <c r="G142" s="28">
        <v>1</v>
      </c>
      <c r="H142" s="28">
        <v>1</v>
      </c>
      <c r="I142" s="28">
        <v>1</v>
      </c>
      <c r="J142" s="28">
        <v>0</v>
      </c>
      <c r="K142" s="28">
        <v>0</v>
      </c>
      <c r="X142" s="285"/>
      <c r="Y142" s="285"/>
      <c r="Z142" s="285"/>
      <c r="AA142" s="284"/>
      <c r="AB142" s="285">
        <f t="shared" si="194"/>
        <v>0</v>
      </c>
      <c r="AC142" s="285">
        <f t="shared" si="195"/>
        <v>0</v>
      </c>
      <c r="AD142" s="285">
        <f t="shared" si="196"/>
        <v>0</v>
      </c>
      <c r="AE142" s="285">
        <f t="shared" si="197"/>
        <v>0</v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1</v>
      </c>
      <c r="C143" s="28">
        <v>1</v>
      </c>
      <c r="D143" s="28">
        <v>1</v>
      </c>
      <c r="E143" s="28">
        <v>1</v>
      </c>
      <c r="F143" s="27">
        <v>1</v>
      </c>
      <c r="G143" s="28">
        <v>1</v>
      </c>
      <c r="H143" s="28">
        <v>1</v>
      </c>
      <c r="I143" s="28">
        <v>1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>
        <f t="shared" si="195"/>
        <v>0</v>
      </c>
      <c r="AD143" s="285">
        <f t="shared" si="196"/>
        <v>0</v>
      </c>
      <c r="AE143" s="285">
        <f t="shared" si="197"/>
        <v>0</v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1</v>
      </c>
      <c r="C144" s="28">
        <v>1</v>
      </c>
      <c r="D144" s="28">
        <v>1</v>
      </c>
      <c r="E144" s="28">
        <v>1</v>
      </c>
      <c r="F144" s="28">
        <v>1</v>
      </c>
      <c r="G144" s="27">
        <v>1</v>
      </c>
      <c r="H144" s="28">
        <v>1</v>
      </c>
      <c r="I144" s="28">
        <v>1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>
        <f t="shared" si="196"/>
        <v>0</v>
      </c>
      <c r="AE144" s="285">
        <f t="shared" si="197"/>
        <v>0</v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1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7">
        <v>1</v>
      </c>
      <c r="I145" s="28">
        <v>1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>
        <f t="shared" si="197"/>
        <v>0</v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1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AQ46:AR46"/>
    <mergeCell ref="X59:AC59"/>
    <mergeCell ref="AF59:AG59"/>
    <mergeCell ref="AI59:AN59"/>
    <mergeCell ref="AQ59:AR59"/>
    <mergeCell ref="X72:AC72"/>
    <mergeCell ref="AF72:AG72"/>
    <mergeCell ref="AI72:AN72"/>
    <mergeCell ref="AQ72:AR72"/>
    <mergeCell ref="U72:V72"/>
    <mergeCell ref="B85:G85"/>
    <mergeCell ref="J85:K85"/>
    <mergeCell ref="M85:R85"/>
    <mergeCell ref="U85:V85"/>
    <mergeCell ref="B72:G72"/>
    <mergeCell ref="J72:K72"/>
    <mergeCell ref="M72:R72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124:G124"/>
    <mergeCell ref="J124:K124"/>
    <mergeCell ref="M124:R124"/>
    <mergeCell ref="U124:V124"/>
    <mergeCell ref="B137:G137"/>
    <mergeCell ref="J137:K137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AQ111:AR111"/>
    <mergeCell ref="X124:AC124"/>
    <mergeCell ref="AF124:AG124"/>
    <mergeCell ref="AI124:AN124"/>
    <mergeCell ref="AQ124:AR124"/>
    <mergeCell ref="X137:AC137"/>
    <mergeCell ref="AF137:AG137"/>
    <mergeCell ref="X111:AC111"/>
    <mergeCell ref="AF111:AG111"/>
    <mergeCell ref="AI111:AN111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topLeftCell="A34"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8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0.25</v>
      </c>
      <c r="D5" s="46">
        <f ca="1">IF(ISNA(Summary!E38),0,Summary!E38)</f>
        <v>0.25</v>
      </c>
      <c r="E5" s="46">
        <f ca="1">IF(ISNA(Summary!F38),0,Summary!F38)</f>
        <v>0.25</v>
      </c>
      <c r="F5" s="46">
        <f ca="1">IF(ISNA(Summary!G38),0,Summary!G38)</f>
        <v>0.5</v>
      </c>
      <c r="G5" s="46">
        <f ca="1">IF(ISNA(Summary!H38),0,Summary!H38)</f>
        <v>0.33333333333333331</v>
      </c>
      <c r="H5" s="46">
        <f ca="1">IF(ISNA(Summary!I38),0,Summary!I38)</f>
        <v>0.25</v>
      </c>
      <c r="I5" s="46">
        <f ca="1">IF(ISNA(Summary!J38),0,Summary!J38)</f>
        <v>0.33333333333333331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0.31666666666666671</v>
      </c>
      <c r="N5" s="46">
        <f t="array" aca="1" ref="N5:N14" ca="1">MMULT($B5:$K14,M5:M14)</f>
        <v>2.8500000000000005</v>
      </c>
      <c r="O5" s="46">
        <f t="array" aca="1" ref="O5:O14" ca="1">MMULT($B5:$K14,N16:N25)</f>
        <v>1.5579573934837092</v>
      </c>
      <c r="P5" s="46">
        <f t="array" aca="1" ref="P5:P14" ca="1">MMULT($B5:$K14,O16:O25)</f>
        <v>1.5626631427825632</v>
      </c>
      <c r="Q5" s="46">
        <f t="array" aca="1" ref="Q5:Q14" ca="1">MMULT($B5:$K14,P16:P25)</f>
        <v>1.565999292295249</v>
      </c>
      <c r="R5" s="46">
        <f t="array" aca="1" ref="R5:R14" ca="1">MMULT($B5:$K14,Q16:Q25)</f>
        <v>1.5659340010752871</v>
      </c>
      <c r="S5" s="46">
        <f t="array" aca="1" ref="S5:S14" ca="1">MMULT($B5:$K14,R16:R25)</f>
        <v>1.565840615264225</v>
      </c>
      <c r="T5" s="46">
        <f t="array" aca="1" ref="T5:T14" ca="1">MMULT($B5:$K14,S16:S25)</f>
        <v>1.5658421278239767</v>
      </c>
      <c r="U5" s="46">
        <f t="array" aca="1" ref="U5:U14" ca="1">MMULT($B5:$K14,T16:T25)</f>
        <v>1.5658446815141975</v>
      </c>
      <c r="V5" s="46">
        <f t="array" aca="1" ref="V5:V14" ca="1">MMULT($B5:$K14,U16:U25)</f>
        <v>1.5658446413529907</v>
      </c>
      <c r="W5" s="46">
        <f t="array" aca="1" ref="W5:W14" ca="1">MMULT($B5:$K14,V16:V25)</f>
        <v>1.5658445718256007</v>
      </c>
      <c r="X5" s="46">
        <f t="array" aca="1" ref="X5:X14" ca="1">MMULT($B5:$K14,W16:W25)</f>
        <v>1.5658445729140251</v>
      </c>
      <c r="Y5" s="46">
        <f t="array" aca="1" ref="Y5:Y14" ca="1">MMULT($B5:$K14,X16:X25)</f>
        <v>1.5658445748053735</v>
      </c>
      <c r="Z5" s="46">
        <f t="array" aca="1" ref="Z5:Z14" ca="1">MMULT($B5:$K14,Y16:Y25)</f>
        <v>1.5658445747757999</v>
      </c>
      <c r="AA5" s="46">
        <f t="array" aca="1" ref="AA5:AA14" ca="1">MMULT($B5:$K14,Z16:Z25)</f>
        <v>1.5658445747243575</v>
      </c>
      <c r="AB5" s="46">
        <f t="array" aca="1" ref="AB5:AB14" ca="1">MMULT($B5:$K14,AA16:AA25)</f>
        <v>1.5658445747251613</v>
      </c>
      <c r="AC5" s="46">
        <f t="array" aca="1" ref="AC5:AC14" ca="1">MMULT($B5:$K14,AB16:AB25)</f>
        <v>1.5658445747265606</v>
      </c>
      <c r="AD5" s="46">
        <f t="array" aca="1" ref="AD5:AD14" ca="1">MMULT($B5:$K14,AC16:AC25)</f>
        <v>1.5658445747265386</v>
      </c>
      <c r="AE5" s="46">
        <f t="array" aca="1" ref="AE5:AE14" ca="1">MMULT($B5:$K14,AD16:AD25)</f>
        <v>1.5658445747265004</v>
      </c>
      <c r="AF5" s="46">
        <f t="array" aca="1" ref="AF5:AF14" ca="1">MMULT($B5:$K14,AE16:AE25)</f>
        <v>1.5658445747265011</v>
      </c>
      <c r="AG5" s="46">
        <f t="array" aca="1" ref="AG5:AG14" ca="1">MMULT($B5:$K14,AF16:AF25)</f>
        <v>1.5658445747265022</v>
      </c>
    </row>
    <row r="6" spans="1:33" x14ac:dyDescent="0.3">
      <c r="A6" s="44">
        <v>2</v>
      </c>
      <c r="B6" s="46">
        <f ca="1">IF(ISNA(Summary!C39),0,Summary!C39)</f>
        <v>4</v>
      </c>
      <c r="C6" s="45">
        <v>1</v>
      </c>
      <c r="D6" s="46">
        <f ca="1">IF(ISNA(Summary!E39),0,Summary!E39)</f>
        <v>0.5</v>
      </c>
      <c r="E6" s="46">
        <f ca="1">IF(ISNA(Summary!F39),0,Summary!F39)</f>
        <v>0.5</v>
      </c>
      <c r="F6" s="46">
        <f ca="1">IF(ISNA(Summary!G39),0,Summary!G39)</f>
        <v>3.0000000000000004</v>
      </c>
      <c r="G6" s="46">
        <f ca="1">IF(ISNA(Summary!H39),0,Summary!H39)</f>
        <v>3.0000000000000004</v>
      </c>
      <c r="H6" s="46">
        <f ca="1">IF(ISNA(Summary!I39),0,Summary!I39)</f>
        <v>0.5</v>
      </c>
      <c r="I6" s="46">
        <f ca="1">IF(ISNA(Summary!J39),0,Summary!J39)</f>
        <v>0.5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1.3</v>
      </c>
      <c r="N6" s="46">
        <f ca="1"/>
        <v>9.4916666666666671</v>
      </c>
      <c r="O6" s="46">
        <f ca="1"/>
        <v>4.9602577873254576</v>
      </c>
      <c r="P6" s="46">
        <f ca="1"/>
        <v>5.0039915600800473</v>
      </c>
      <c r="Q6" s="46">
        <f ca="1"/>
        <v>5.0207455295917294</v>
      </c>
      <c r="R6" s="46">
        <f ca="1"/>
        <v>5.019748052045089</v>
      </c>
      <c r="S6" s="46">
        <f ca="1"/>
        <v>5.0192837466516078</v>
      </c>
      <c r="T6" s="46">
        <f ca="1"/>
        <v>5.0193100376258286</v>
      </c>
      <c r="U6" s="46">
        <f ca="1"/>
        <v>5.0193227086364391</v>
      </c>
      <c r="V6" s="46">
        <f ca="1"/>
        <v>5.0193219967216214</v>
      </c>
      <c r="W6" s="46">
        <f ca="1"/>
        <v>5.0193216518649368</v>
      </c>
      <c r="X6" s="46">
        <f ca="1"/>
        <v>5.0193216712138042</v>
      </c>
      <c r="Y6" s="46">
        <f ca="1"/>
        <v>5.019321680594425</v>
      </c>
      <c r="Z6" s="46">
        <f ca="1"/>
        <v>5.019321680068308</v>
      </c>
      <c r="AA6" s="46">
        <f ca="1"/>
        <v>5.0193216798131655</v>
      </c>
      <c r="AB6" s="46">
        <f ca="1"/>
        <v>5.0193216798274713</v>
      </c>
      <c r="AC6" s="46">
        <f ca="1"/>
        <v>5.0193216798344107</v>
      </c>
      <c r="AD6" s="46">
        <f ca="1"/>
        <v>5.0193216798340217</v>
      </c>
      <c r="AE6" s="46">
        <f ca="1"/>
        <v>5.0193216798338351</v>
      </c>
      <c r="AF6" s="46">
        <f ca="1"/>
        <v>5.019321679833844</v>
      </c>
      <c r="AG6" s="46">
        <f ca="1"/>
        <v>5.0193216798338485</v>
      </c>
    </row>
    <row r="7" spans="1:33" x14ac:dyDescent="0.3">
      <c r="A7" s="44">
        <v>3</v>
      </c>
      <c r="B7" s="46">
        <f ca="1">IF(ISNA(Summary!C40),0,Summary!C40)</f>
        <v>4</v>
      </c>
      <c r="C7" s="46">
        <f ca="1">IF(ISNA(Summary!D40),0,Summary!D40)</f>
        <v>2</v>
      </c>
      <c r="D7" s="45">
        <v>1</v>
      </c>
      <c r="E7" s="46">
        <f ca="1">IF(ISNA(Summary!F40),0,Summary!F40)</f>
        <v>0.5</v>
      </c>
      <c r="F7" s="46">
        <f ca="1">IF(ISNA(Summary!G40),0,Summary!G40)</f>
        <v>3.0000000000000004</v>
      </c>
      <c r="G7" s="46">
        <f ca="1">IF(ISNA(Summary!H40),0,Summary!H40)</f>
        <v>3.0000000000000004</v>
      </c>
      <c r="H7" s="46">
        <f ca="1">IF(ISNA(Summary!I40),0,Summary!I40)</f>
        <v>1</v>
      </c>
      <c r="I7" s="46">
        <f ca="1">IF(ISNA(Summary!J40),0,Summary!J40)</f>
        <v>1</v>
      </c>
      <c r="J7" s="46">
        <f>IF(ISNA(Summary!K40),0,Summary!K40)</f>
        <v>0</v>
      </c>
      <c r="K7" s="46">
        <f>IF(ISNA(Summary!L40),0,Summary!L40)</f>
        <v>0</v>
      </c>
      <c r="M7" s="47">
        <f t="shared" ca="1" si="0"/>
        <v>1.55</v>
      </c>
      <c r="N7" s="46">
        <f ca="1"/>
        <v>13.116666666666669</v>
      </c>
      <c r="O7" s="46">
        <f ca="1"/>
        <v>6.8845327604726103</v>
      </c>
      <c r="P7" s="46">
        <f ca="1"/>
        <v>6.9110980596885057</v>
      </c>
      <c r="Q7" s="46">
        <f ca="1"/>
        <v>6.9335359742588878</v>
      </c>
      <c r="R7" s="46">
        <f ca="1"/>
        <v>6.9331063135043998</v>
      </c>
      <c r="S7" s="46">
        <f ca="1"/>
        <v>6.9324830981339955</v>
      </c>
      <c r="T7" s="46">
        <f ca="1"/>
        <v>6.9324935576468416</v>
      </c>
      <c r="U7" s="46">
        <f ca="1"/>
        <v>6.9325105722207621</v>
      </c>
      <c r="V7" s="46">
        <f ca="1"/>
        <v>6.9325102923175326</v>
      </c>
      <c r="W7" s="46">
        <f ca="1"/>
        <v>6.9325098292175342</v>
      </c>
      <c r="X7" s="46">
        <f ca="1"/>
        <v>6.9325098368109437</v>
      </c>
      <c r="Y7" s="46">
        <f ca="1"/>
        <v>6.9325098494079294</v>
      </c>
      <c r="Z7" s="46">
        <f ca="1"/>
        <v>6.9325098492015806</v>
      </c>
      <c r="AA7" s="46">
        <f ca="1"/>
        <v>6.9325098488589614</v>
      </c>
      <c r="AB7" s="46">
        <f ca="1"/>
        <v>6.9325098488645684</v>
      </c>
      <c r="AC7" s="46">
        <f ca="1"/>
        <v>6.9325098488738872</v>
      </c>
      <c r="AD7" s="46">
        <f ca="1"/>
        <v>6.9325098488737362</v>
      </c>
      <c r="AE7" s="46">
        <f ca="1"/>
        <v>6.9325098488734822</v>
      </c>
      <c r="AF7" s="46">
        <f ca="1"/>
        <v>6.9325098488734866</v>
      </c>
      <c r="AG7" s="46">
        <f ca="1"/>
        <v>6.9325098488734929</v>
      </c>
    </row>
    <row r="8" spans="1:33" x14ac:dyDescent="0.3">
      <c r="A8" s="48">
        <v>4</v>
      </c>
      <c r="B8" s="46">
        <f ca="1">IF(ISNA(Summary!C41),0,Summary!C41)</f>
        <v>4</v>
      </c>
      <c r="C8" s="46">
        <f ca="1">IF(ISNA(Summary!D41),0,Summary!D41)</f>
        <v>2</v>
      </c>
      <c r="D8" s="46">
        <f ca="1">IF(ISNA(Summary!E41),0,Summary!E41)</f>
        <v>2</v>
      </c>
      <c r="E8" s="45">
        <v>1</v>
      </c>
      <c r="F8" s="46">
        <f ca="1">IF(ISNA(Summary!G41),0,Summary!G41)</f>
        <v>3.0000000000000004</v>
      </c>
      <c r="G8" s="46">
        <f ca="1">IF(ISNA(Summary!H41),0,Summary!H41)</f>
        <v>3.0000000000000004</v>
      </c>
      <c r="H8" s="46">
        <f ca="1">IF(ISNA(Summary!I41),0,Summary!I41)</f>
        <v>1</v>
      </c>
      <c r="I8" s="46">
        <f ca="1">IF(ISNA(Summary!J41),0,Summary!J41)</f>
        <v>1</v>
      </c>
      <c r="J8" s="46">
        <f>IF(ISNA(Summary!K41),0,Summary!K41)</f>
        <v>0</v>
      </c>
      <c r="K8" s="46">
        <f>IF(ISNA(Summary!L41),0,Summary!L41)</f>
        <v>0</v>
      </c>
      <c r="M8" s="47">
        <f t="shared" ca="1" si="0"/>
        <v>1.7</v>
      </c>
      <c r="N8" s="46">
        <f ca="1"/>
        <v>15.516666666666667</v>
      </c>
      <c r="O8" s="46">
        <f ca="1"/>
        <v>8.2298603651987126</v>
      </c>
      <c r="P8" s="46">
        <f ca="1"/>
        <v>8.2476289915600791</v>
      </c>
      <c r="Q8" s="46">
        <f ca="1"/>
        <v>8.271485652494988</v>
      </c>
      <c r="R8" s="46">
        <f ca="1"/>
        <v>8.2713518555452641</v>
      </c>
      <c r="S8" s="46">
        <f ca="1"/>
        <v>8.2706902539396481</v>
      </c>
      <c r="T8" s="46">
        <f ca="1"/>
        <v>8.2706924123109715</v>
      </c>
      <c r="U8" s="46">
        <f ca="1"/>
        <v>8.2707104727910927</v>
      </c>
      <c r="V8" s="46">
        <f ca="1"/>
        <v>8.2707104197463988</v>
      </c>
      <c r="W8" s="46">
        <f ca="1"/>
        <v>8.2707099281795422</v>
      </c>
      <c r="X8" s="46">
        <f ca="1"/>
        <v>8.2707099295983166</v>
      </c>
      <c r="Y8" s="46">
        <f ca="1"/>
        <v>8.2707099429696243</v>
      </c>
      <c r="Z8" s="46">
        <f ca="1"/>
        <v>8.2707099429312354</v>
      </c>
      <c r="AA8" s="46">
        <f ca="1"/>
        <v>8.2707099425675583</v>
      </c>
      <c r="AB8" s="46">
        <f ca="1"/>
        <v>8.2707099425685957</v>
      </c>
      <c r="AC8" s="46">
        <f ca="1"/>
        <v>8.2707099425784882</v>
      </c>
      <c r="AD8" s="46">
        <f ca="1"/>
        <v>8.2707099425784598</v>
      </c>
      <c r="AE8" s="46">
        <f ca="1"/>
        <v>8.2707099425781916</v>
      </c>
      <c r="AF8" s="46">
        <f ca="1"/>
        <v>8.2707099425781934</v>
      </c>
      <c r="AG8" s="46">
        <f ca="1"/>
        <v>8.2707099425782005</v>
      </c>
    </row>
    <row r="9" spans="1:33" x14ac:dyDescent="0.3">
      <c r="A9" s="48">
        <v>5</v>
      </c>
      <c r="B9" s="46">
        <f ca="1">IF(ISNA(Summary!C42),0,Summary!C42)</f>
        <v>2</v>
      </c>
      <c r="C9" s="46">
        <f ca="1">IF(ISNA(Summary!D42),0,Summary!D42)</f>
        <v>0.33333333333333326</v>
      </c>
      <c r="D9" s="46">
        <f ca="1">IF(ISNA(Summary!E42),0,Summary!E42)</f>
        <v>0.33333333333333326</v>
      </c>
      <c r="E9" s="46">
        <f ca="1">IF(ISNA(Summary!F42),0,Summary!F42)</f>
        <v>0.33333333333333326</v>
      </c>
      <c r="F9" s="45">
        <v>1</v>
      </c>
      <c r="G9" s="46">
        <f ca="1">IF(ISNA(Summary!H42),0,Summary!H42)</f>
        <v>1</v>
      </c>
      <c r="H9" s="46">
        <f ca="1">IF(ISNA(Summary!I42),0,Summary!I42)</f>
        <v>0.25</v>
      </c>
      <c r="I9" s="46">
        <f ca="1">IF(ISNA(Summary!J42),0,Summary!J42)</f>
        <v>0.5</v>
      </c>
      <c r="J9" s="46">
        <f>IF(ISNA(Summary!K42),0,Summary!K42)</f>
        <v>0</v>
      </c>
      <c r="K9" s="46">
        <f>IF(ISNA(Summary!L42),0,Summary!L42)</f>
        <v>0</v>
      </c>
      <c r="M9" s="47">
        <f t="shared" ca="1" si="0"/>
        <v>0.57499999999999996</v>
      </c>
      <c r="N9" s="46">
        <f ca="1"/>
        <v>4.5</v>
      </c>
      <c r="O9" s="46">
        <f ca="1"/>
        <v>2.4315252416756175</v>
      </c>
      <c r="P9" s="46">
        <f ca="1"/>
        <v>2.4484795092665097</v>
      </c>
      <c r="Q9" s="46">
        <f ca="1"/>
        <v>2.4543856815064879</v>
      </c>
      <c r="R9" s="46">
        <f ca="1"/>
        <v>2.4540216491750488</v>
      </c>
      <c r="S9" s="46">
        <f ca="1"/>
        <v>2.4538570206216277</v>
      </c>
      <c r="T9" s="46">
        <f ca="1"/>
        <v>2.4538665020988519</v>
      </c>
      <c r="U9" s="46">
        <f ca="1"/>
        <v>2.4538710007284332</v>
      </c>
      <c r="V9" s="46">
        <f ca="1"/>
        <v>2.4538707444156853</v>
      </c>
      <c r="W9" s="46">
        <f ca="1"/>
        <v>2.4538706219490787</v>
      </c>
      <c r="X9" s="46">
        <f ca="1"/>
        <v>2.4538706289138674</v>
      </c>
      <c r="Y9" s="46">
        <f ca="1"/>
        <v>2.4538706322452959</v>
      </c>
      <c r="Z9" s="46">
        <f ca="1"/>
        <v>2.4538706320559198</v>
      </c>
      <c r="AA9" s="46">
        <f ca="1"/>
        <v>2.4538706319653074</v>
      </c>
      <c r="AB9" s="46">
        <f ca="1"/>
        <v>2.4538706319704566</v>
      </c>
      <c r="AC9" s="46">
        <f ca="1"/>
        <v>2.4538706319729218</v>
      </c>
      <c r="AD9" s="46">
        <f ca="1"/>
        <v>2.4538706319727819</v>
      </c>
      <c r="AE9" s="46">
        <f ca="1"/>
        <v>2.4538706319727148</v>
      </c>
      <c r="AF9" s="46">
        <f ca="1"/>
        <v>2.4538706319727188</v>
      </c>
      <c r="AG9" s="46">
        <f ca="1"/>
        <v>2.4538706319727202</v>
      </c>
    </row>
    <row r="10" spans="1:33" x14ac:dyDescent="0.3">
      <c r="A10" s="48">
        <v>6</v>
      </c>
      <c r="B10" s="46">
        <f ca="1">IF(ISNA(Summary!C43),0,Summary!C43)</f>
        <v>3</v>
      </c>
      <c r="C10" s="46">
        <f ca="1">IF(ISNA(Summary!D43),0,Summary!D43)</f>
        <v>0.33333333333333326</v>
      </c>
      <c r="D10" s="46">
        <f ca="1">IF(ISNA(Summary!E43),0,Summary!E43)</f>
        <v>0.33333333333333326</v>
      </c>
      <c r="E10" s="46">
        <f ca="1">IF(ISNA(Summary!F43),0,Summary!F43)</f>
        <v>0.33333333333333326</v>
      </c>
      <c r="F10" s="46">
        <f ca="1">IF(ISNA(Summary!G43),0,Summary!G43)</f>
        <v>1</v>
      </c>
      <c r="G10" s="45">
        <v>1</v>
      </c>
      <c r="H10" s="46">
        <f ca="1">IF(ISNA(Summary!I43),0,Summary!I43)</f>
        <v>0.25</v>
      </c>
      <c r="I10" s="46">
        <f ca="1">IF(ISNA(Summary!J43),0,Summary!J43)</f>
        <v>0.5</v>
      </c>
      <c r="J10" s="46">
        <f>IF(ISNA(Summary!K43),0,Summary!K43)</f>
        <v>0</v>
      </c>
      <c r="K10" s="46">
        <f>IF(ISNA(Summary!L43),0,Summary!L43)</f>
        <v>0</v>
      </c>
      <c r="M10" s="47">
        <f t="shared" ca="1" si="0"/>
        <v>0.67499999999999993</v>
      </c>
      <c r="N10" s="46">
        <f ca="1"/>
        <v>4.8166666666666664</v>
      </c>
      <c r="O10" s="46">
        <f ca="1"/>
        <v>2.6151987110633721</v>
      </c>
      <c r="P10" s="46">
        <f ca="1"/>
        <v>2.63778495606021</v>
      </c>
      <c r="Q10" s="46">
        <f ca="1"/>
        <v>2.6438538479797447</v>
      </c>
      <c r="R10" s="46">
        <f ca="1"/>
        <v>2.6433466819547271</v>
      </c>
      <c r="S10" s="46">
        <f ca="1"/>
        <v>2.6431772222553489</v>
      </c>
      <c r="T10" s="46">
        <f ca="1"/>
        <v>2.6431905569464331</v>
      </c>
      <c r="U10" s="46">
        <f ca="1"/>
        <v>2.6431951890507088</v>
      </c>
      <c r="V10" s="46">
        <f ca="1"/>
        <v>2.6431948280800213</v>
      </c>
      <c r="W10" s="46">
        <f ca="1"/>
        <v>2.6431947019718205</v>
      </c>
      <c r="X10" s="46">
        <f ca="1"/>
        <v>2.6431947117825625</v>
      </c>
      <c r="Y10" s="46">
        <f ca="1"/>
        <v>2.6431947152131134</v>
      </c>
      <c r="Z10" s="46">
        <f ca="1"/>
        <v>2.6431947149463362</v>
      </c>
      <c r="AA10" s="46">
        <f ca="1"/>
        <v>2.6431947148530273</v>
      </c>
      <c r="AB10" s="46">
        <f ca="1"/>
        <v>2.6431947148602815</v>
      </c>
      <c r="AC10" s="46">
        <f ca="1"/>
        <v>2.6431947148628199</v>
      </c>
      <c r="AD10" s="46">
        <f ca="1"/>
        <v>2.6431947148626227</v>
      </c>
      <c r="AE10" s="46">
        <f ca="1"/>
        <v>2.6431947148625539</v>
      </c>
      <c r="AF10" s="46">
        <f ca="1"/>
        <v>2.6431947148625587</v>
      </c>
      <c r="AG10" s="46">
        <f ca="1"/>
        <v>2.6431947148625605</v>
      </c>
    </row>
    <row r="11" spans="1:33" x14ac:dyDescent="0.3">
      <c r="A11" s="48">
        <v>7</v>
      </c>
      <c r="B11" s="46">
        <f ca="1">IF(ISNA(Summary!C44),0,Summary!C44)</f>
        <v>4</v>
      </c>
      <c r="C11" s="46">
        <f ca="1">IF(ISNA(Summary!D44),0,Summary!D44)</f>
        <v>2</v>
      </c>
      <c r="D11" s="46">
        <f ca="1">IF(ISNA(Summary!E44),0,Summary!E44)</f>
        <v>1</v>
      </c>
      <c r="E11" s="46">
        <f ca="1">IF(ISNA(Summary!F44),0,Summary!F44)</f>
        <v>1</v>
      </c>
      <c r="F11" s="46">
        <f ca="1">IF(ISNA(Summary!G44),0,Summary!G44)</f>
        <v>4</v>
      </c>
      <c r="G11" s="46">
        <f ca="1">IF(ISNA(Summary!H44),0,Summary!H44)</f>
        <v>4</v>
      </c>
      <c r="H11" s="45">
        <v>1</v>
      </c>
      <c r="I11" s="46">
        <f ca="1">IF(ISNA(Summary!J44),0,Summary!J44)</f>
        <v>1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ca="1" si="1">SUM(B11:K11)/10</f>
        <v>1.8</v>
      </c>
      <c r="N11" s="46">
        <f ca="1"/>
        <v>15.216666666666669</v>
      </c>
      <c r="O11" s="46">
        <f ca="1"/>
        <v>7.984962406015037</v>
      </c>
      <c r="P11" s="46">
        <f ca="1"/>
        <v>8.0243191507874343</v>
      </c>
      <c r="Q11" s="46">
        <f ca="1"/>
        <v>8.0502301139360686</v>
      </c>
      <c r="R11" s="46">
        <f ca="1"/>
        <v>8.0494695333267536</v>
      </c>
      <c r="S11" s="46">
        <f ca="1"/>
        <v>8.0487509610121073</v>
      </c>
      <c r="T11" s="46">
        <f ca="1"/>
        <v>8.0487703237183386</v>
      </c>
      <c r="U11" s="46">
        <f ca="1"/>
        <v>8.0487899361417661</v>
      </c>
      <c r="V11" s="46">
        <f ca="1"/>
        <v>8.0487894144736547</v>
      </c>
      <c r="W11" s="46">
        <f ca="1"/>
        <v>8.0487888806913244</v>
      </c>
      <c r="X11" s="46">
        <f ca="1"/>
        <v>8.0487888948582373</v>
      </c>
      <c r="Y11" s="46">
        <f ca="1"/>
        <v>8.048788909377814</v>
      </c>
      <c r="Z11" s="46">
        <f ca="1"/>
        <v>8.0487889089927034</v>
      </c>
      <c r="AA11" s="46">
        <f ca="1"/>
        <v>8.0487889085977908</v>
      </c>
      <c r="AB11" s="46">
        <f ca="1"/>
        <v>8.0487889086082607</v>
      </c>
      <c r="AC11" s="46">
        <f ca="1"/>
        <v>8.0487889086190005</v>
      </c>
      <c r="AD11" s="46">
        <f ca="1"/>
        <v>8.0487889086187181</v>
      </c>
      <c r="AE11" s="46">
        <f ca="1"/>
        <v>8.048788908618425</v>
      </c>
      <c r="AF11" s="46">
        <f ca="1"/>
        <v>8.0487889086184339</v>
      </c>
      <c r="AG11" s="46">
        <f ca="1"/>
        <v>8.048788908618441</v>
      </c>
    </row>
    <row r="12" spans="1:33" x14ac:dyDescent="0.3">
      <c r="A12" s="48">
        <v>8</v>
      </c>
      <c r="B12" s="46">
        <f ca="1">IF(ISNA(Summary!C45),0,Summary!C45)</f>
        <v>3</v>
      </c>
      <c r="C12" s="46">
        <f ca="1">IF(ISNA(Summary!D45),0,Summary!D45)</f>
        <v>2</v>
      </c>
      <c r="D12" s="46">
        <f ca="1">IF(ISNA(Summary!E45),0,Summary!E45)</f>
        <v>1</v>
      </c>
      <c r="E12" s="46">
        <f ca="1">IF(ISNA(Summary!F45),0,Summary!F45)</f>
        <v>1</v>
      </c>
      <c r="F12" s="46">
        <f ca="1">IF(ISNA(Summary!G45),0,Summary!G45)</f>
        <v>2</v>
      </c>
      <c r="G12" s="46">
        <f ca="1">IF(ISNA(Summary!H45),0,Summary!H45)</f>
        <v>2</v>
      </c>
      <c r="H12" s="46">
        <f ca="1">IF(ISNA(Summary!I45),0,Summary!I45)</f>
        <v>1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ca="1" si="1"/>
        <v>1.3</v>
      </c>
      <c r="N12" s="46">
        <f ca="1"/>
        <v>12.400000000000002</v>
      </c>
      <c r="O12" s="46">
        <f ca="1"/>
        <v>6.6004296455424276</v>
      </c>
      <c r="P12" s="46">
        <f ca="1"/>
        <v>6.6085715217958754</v>
      </c>
      <c r="Q12" s="46">
        <f ca="1"/>
        <v>6.627373668108449</v>
      </c>
      <c r="R12" s="46">
        <f ca="1"/>
        <v>6.6274180609023654</v>
      </c>
      <c r="S12" s="46">
        <f ca="1"/>
        <v>6.6268950336221621</v>
      </c>
      <c r="T12" s="46">
        <f ca="1"/>
        <v>6.6268927367277639</v>
      </c>
      <c r="U12" s="46">
        <f ca="1"/>
        <v>6.6269070199774829</v>
      </c>
      <c r="V12" s="46">
        <f ca="1"/>
        <v>6.6269070864970745</v>
      </c>
      <c r="W12" s="46">
        <f ca="1"/>
        <v>6.6269066977210009</v>
      </c>
      <c r="X12" s="46">
        <f ca="1"/>
        <v>6.6269066958949541</v>
      </c>
      <c r="Y12" s="46">
        <f ca="1"/>
        <v>6.6269067064702289</v>
      </c>
      <c r="Z12" s="46">
        <f ca="1"/>
        <v>6.6269067065200415</v>
      </c>
      <c r="AA12" s="46">
        <f ca="1"/>
        <v>6.6269067062324112</v>
      </c>
      <c r="AB12" s="46">
        <f ca="1"/>
        <v>6.6269067062310523</v>
      </c>
      <c r="AC12" s="46">
        <f ca="1"/>
        <v>6.6269067062388762</v>
      </c>
      <c r="AD12" s="46">
        <f ca="1"/>
        <v>6.6269067062389126</v>
      </c>
      <c r="AE12" s="46">
        <f ca="1"/>
        <v>6.6269067062387013</v>
      </c>
      <c r="AF12" s="46">
        <f ca="1"/>
        <v>6.6269067062386995</v>
      </c>
      <c r="AG12" s="46">
        <f ca="1"/>
        <v>6.6269067062387048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6.44468313641246E-3</v>
      </c>
      <c r="P13" s="46">
        <f ca="1"/>
        <v>7.8308535630383701E-4</v>
      </c>
      <c r="Q13" s="46">
        <f ca="1"/>
        <v>9.494672433801033E-5</v>
      </c>
      <c r="R13" s="46">
        <f ca="1"/>
        <v>1.1478799374979375E-5</v>
      </c>
      <c r="S13" s="46">
        <f ca="1"/>
        <v>1.3877779080675646E-6</v>
      </c>
      <c r="T13" s="46">
        <f ca="1"/>
        <v>1.6779469009935568E-7</v>
      </c>
      <c r="U13" s="46">
        <f ca="1"/>
        <v>2.028786487689862E-8</v>
      </c>
      <c r="V13" s="46">
        <f ca="1"/>
        <v>2.4529772797199773E-9</v>
      </c>
      <c r="W13" s="46">
        <f ca="1"/>
        <v>2.9658604342662887E-10</v>
      </c>
      <c r="X13" s="46">
        <f ca="1"/>
        <v>3.5859804781221497E-11</v>
      </c>
      <c r="Y13" s="46">
        <f ca="1"/>
        <v>4.335758971897966E-12</v>
      </c>
      <c r="Z13" s="46">
        <f ca="1"/>
        <v>5.2423056808847513E-13</v>
      </c>
      <c r="AA13" s="46">
        <f ca="1"/>
        <v>6.338398658709118E-14</v>
      </c>
      <c r="AB13" s="46">
        <f ca="1"/>
        <v>7.6636693859698164E-15</v>
      </c>
      <c r="AC13" s="46">
        <f ca="1"/>
        <v>9.2660357323445756E-16</v>
      </c>
      <c r="AD13" s="46">
        <f ca="1"/>
        <v>1.1203434525786046E-16</v>
      </c>
      <c r="AE13" s="46">
        <f ca="1"/>
        <v>1.3545916376669941E-17</v>
      </c>
      <c r="AF13" s="46">
        <f ca="1"/>
        <v>1.6378178500656418E-18</v>
      </c>
      <c r="AG13" s="46">
        <f ca="1"/>
        <v>1.9802627119517768E-19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6.44468313641246E-3</v>
      </c>
      <c r="P14" s="46">
        <f ca="1"/>
        <v>7.8308535630383701E-4</v>
      </c>
      <c r="Q14" s="46">
        <f ca="1"/>
        <v>9.494672433801033E-5</v>
      </c>
      <c r="R14" s="46">
        <f ca="1"/>
        <v>1.1478799374979375E-5</v>
      </c>
      <c r="S14" s="46">
        <f ca="1"/>
        <v>1.3877779080675646E-6</v>
      </c>
      <c r="T14" s="46">
        <f ca="1"/>
        <v>1.6779469009935568E-7</v>
      </c>
      <c r="U14" s="46">
        <f ca="1"/>
        <v>2.028786487689862E-8</v>
      </c>
      <c r="V14" s="46">
        <f ca="1"/>
        <v>2.4529772797199773E-9</v>
      </c>
      <c r="W14" s="46">
        <f ca="1"/>
        <v>2.9658604342662887E-10</v>
      </c>
      <c r="X14" s="46">
        <f ca="1"/>
        <v>3.5859804781221497E-11</v>
      </c>
      <c r="Y14" s="46">
        <f ca="1"/>
        <v>4.335758971897966E-12</v>
      </c>
      <c r="Z14" s="46">
        <f ca="1"/>
        <v>5.2423056808847513E-13</v>
      </c>
      <c r="AA14" s="46">
        <f ca="1"/>
        <v>6.338398658709118E-14</v>
      </c>
      <c r="AB14" s="46">
        <f ca="1"/>
        <v>7.6636693859698164E-15</v>
      </c>
      <c r="AC14" s="46">
        <f ca="1"/>
        <v>9.2660357323445756E-16</v>
      </c>
      <c r="AD14" s="46">
        <f ca="1"/>
        <v>1.1203434525786046E-16</v>
      </c>
      <c r="AE14" s="46">
        <f ca="1"/>
        <v>1.3545916376669941E-17</v>
      </c>
      <c r="AF14" s="46">
        <f ca="1"/>
        <v>1.6378178500656418E-18</v>
      </c>
      <c r="AG14" s="46">
        <f ca="1"/>
        <v>1.9802627119517768E-19</v>
      </c>
    </row>
    <row r="15" spans="1:33" x14ac:dyDescent="0.3">
      <c r="A15" s="41" t="s">
        <v>46</v>
      </c>
      <c r="B15" s="44">
        <f t="shared" ref="B15:G15" ca="1" si="3">IF($M$1&gt;=B4,SUM(B5:B14),0)</f>
        <v>25</v>
      </c>
      <c r="C15" s="44">
        <f t="shared" ca="1" si="3"/>
        <v>9.9166666666666661</v>
      </c>
      <c r="D15" s="44">
        <f t="shared" ca="1" si="3"/>
        <v>6.4166666666666661</v>
      </c>
      <c r="E15" s="44">
        <f t="shared" ca="1" si="3"/>
        <v>4.9166666666666661</v>
      </c>
      <c r="F15" s="44">
        <f t="shared" ca="1" si="3"/>
        <v>17.5</v>
      </c>
      <c r="G15" s="44">
        <f t="shared" ca="1" si="3"/>
        <v>17.333333333333336</v>
      </c>
      <c r="H15" s="44">
        <f t="shared" ref="H15:I15" ca="1" si="4">IF($M$1&gt;=H4,SUM(H5:H14),0)</f>
        <v>5.25</v>
      </c>
      <c r="I15" s="44">
        <f t="shared" ca="1" si="4"/>
        <v>5.833333333333333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0.17592592592592596</v>
      </c>
      <c r="N16" s="46">
        <f t="shared" ca="1" si="6"/>
        <v>0.18367346938775514</v>
      </c>
      <c r="O16" s="46">
        <f t="shared" ca="1" si="6"/>
        <v>0.18930544679370048</v>
      </c>
      <c r="P16" s="46">
        <f t="shared" ca="1" si="6"/>
        <v>0.18946816647325668</v>
      </c>
      <c r="Q16" s="46">
        <f t="shared" ca="1" si="6"/>
        <v>0.18932503277967791</v>
      </c>
      <c r="R16" s="46">
        <f t="shared" ca="1" si="6"/>
        <v>0.18932020163372165</v>
      </c>
      <c r="S16" s="46">
        <f t="shared" ca="1" si="6"/>
        <v>0.18932405484758116</v>
      </c>
      <c r="T16" s="46">
        <f t="shared" ca="1" si="6"/>
        <v>0.18932418832227541</v>
      </c>
      <c r="U16" s="46">
        <f t="shared" ca="1" si="6"/>
        <v>0.18932408366433562</v>
      </c>
      <c r="V16" s="46">
        <f t="shared" ca="1" si="6"/>
        <v>0.1893240800227417</v>
      </c>
      <c r="W16" s="46">
        <f t="shared" ca="1" si="6"/>
        <v>0.18932408286869482</v>
      </c>
      <c r="X16" s="46">
        <f t="shared" ca="1" si="6"/>
        <v>0.18932408296781766</v>
      </c>
      <c r="Y16" s="46">
        <f t="shared" ca="1" si="6"/>
        <v>0.18932408289041655</v>
      </c>
      <c r="Z16" s="46">
        <f t="shared" ref="Z16:AG16" ca="1" si="7">Z5/MAX(Z$5:Z$14)</f>
        <v>0.1893240828877196</v>
      </c>
      <c r="AA16" s="46">
        <f t="shared" ca="1" si="7"/>
        <v>0.18932408288982466</v>
      </c>
      <c r="AB16" s="46">
        <f t="shared" ca="1" si="7"/>
        <v>0.1893240828898981</v>
      </c>
      <c r="AC16" s="46">
        <f t="shared" ca="1" si="7"/>
        <v>0.18932408288984084</v>
      </c>
      <c r="AD16" s="46">
        <f t="shared" ca="1" si="7"/>
        <v>0.18932408288983885</v>
      </c>
      <c r="AE16" s="46">
        <f t="shared" ca="1" si="7"/>
        <v>0.18932408288984037</v>
      </c>
      <c r="AF16" s="46">
        <f t="shared" ca="1" si="7"/>
        <v>0.1893240828898404</v>
      </c>
      <c r="AG16" s="46">
        <f t="shared" ca="1" si="7"/>
        <v>0.18932408288984037</v>
      </c>
    </row>
    <row r="17" spans="2:33" x14ac:dyDescent="0.3">
      <c r="L17" s="51"/>
      <c r="M17" s="46">
        <f t="shared" ref="M17:Y17" ca="1" si="8">M6/MAX(M$5:M$14)</f>
        <v>0.72222222222222221</v>
      </c>
      <c r="N17" s="46">
        <f t="shared" ca="1" si="8"/>
        <v>0.61170784103114928</v>
      </c>
      <c r="O17" s="46">
        <f t="shared" ca="1" si="8"/>
        <v>0.60271469590185334</v>
      </c>
      <c r="P17" s="46">
        <f t="shared" ca="1" si="8"/>
        <v>0.60671879945141882</v>
      </c>
      <c r="Q17" s="46">
        <f t="shared" ca="1" si="8"/>
        <v>0.60699440711443242</v>
      </c>
      <c r="R17" s="46">
        <f t="shared" ca="1" si="8"/>
        <v>0.60688363156498526</v>
      </c>
      <c r="S17" s="46">
        <f t="shared" ca="1" si="8"/>
        <v>0.60687603967041681</v>
      </c>
      <c r="T17" s="46">
        <f t="shared" ca="1" si="8"/>
        <v>0.60687906010802162</v>
      </c>
      <c r="U17" s="46">
        <f t="shared" ca="1" si="8"/>
        <v>0.60687926692017102</v>
      </c>
      <c r="V17" s="46">
        <f t="shared" ca="1" si="8"/>
        <v>0.60687918473580493</v>
      </c>
      <c r="W17" s="46">
        <f t="shared" ca="1" si="8"/>
        <v>0.60687917910932399</v>
      </c>
      <c r="X17" s="46">
        <f t="shared" ca="1" si="8"/>
        <v>0.60687918134466334</v>
      </c>
      <c r="Y17" s="46">
        <f t="shared" ca="1" si="8"/>
        <v>0.6068791814977158</v>
      </c>
      <c r="Z17" s="46">
        <f t="shared" ref="Z17:AG17" ca="1" si="9">Z6/MAX(Z$5:Z$14)</f>
        <v>0.60687918143692055</v>
      </c>
      <c r="AA17" s="46">
        <f t="shared" ca="1" si="9"/>
        <v>0.6068791814327571</v>
      </c>
      <c r="AB17" s="46">
        <f t="shared" ca="1" si="9"/>
        <v>0.60687918143441066</v>
      </c>
      <c r="AC17" s="46">
        <f t="shared" ca="1" si="9"/>
        <v>0.6068791814345238</v>
      </c>
      <c r="AD17" s="46">
        <f t="shared" ca="1" si="9"/>
        <v>0.60687918143447894</v>
      </c>
      <c r="AE17" s="46">
        <f t="shared" ca="1" si="9"/>
        <v>0.60687918143447606</v>
      </c>
      <c r="AF17" s="46">
        <f t="shared" ca="1" si="9"/>
        <v>0.60687918143447694</v>
      </c>
      <c r="AG17" s="46">
        <f t="shared" ca="1" si="9"/>
        <v>0.60687918143447694</v>
      </c>
    </row>
    <row r="18" spans="2:33" x14ac:dyDescent="0.3">
      <c r="L18" s="51"/>
      <c r="M18" s="46">
        <f t="shared" ref="M18:Y18" ca="1" si="10">M7/MAX(M$5:M$14)</f>
        <v>0.86111111111111116</v>
      </c>
      <c r="N18" s="46">
        <f t="shared" ca="1" si="10"/>
        <v>0.84532760472610102</v>
      </c>
      <c r="O18" s="46">
        <f t="shared" ca="1" si="10"/>
        <v>0.8365309318715739</v>
      </c>
      <c r="P18" s="46">
        <f t="shared" ca="1" si="10"/>
        <v>0.83794967823610089</v>
      </c>
      <c r="Q18" s="46">
        <f t="shared" ca="1" si="10"/>
        <v>0.83824554204086366</v>
      </c>
      <c r="R18" s="46">
        <f t="shared" ca="1" si="10"/>
        <v>0.83820715580565219</v>
      </c>
      <c r="S18" s="46">
        <f t="shared" ca="1" si="10"/>
        <v>0.83819885466413002</v>
      </c>
      <c r="T18" s="46">
        <f t="shared" ca="1" si="10"/>
        <v>0.83819990057033034</v>
      </c>
      <c r="U18" s="46">
        <f t="shared" ca="1" si="10"/>
        <v>0.8382001274288674</v>
      </c>
      <c r="V18" s="46">
        <f t="shared" ca="1" si="10"/>
        <v>0.83820009896200687</v>
      </c>
      <c r="W18" s="46">
        <f t="shared" ca="1" si="10"/>
        <v>0.8382000927873724</v>
      </c>
      <c r="X18" s="46">
        <f t="shared" ca="1" si="10"/>
        <v>0.83820009356169434</v>
      </c>
      <c r="Y18" s="46">
        <f t="shared" ca="1" si="10"/>
        <v>0.83820009372965509</v>
      </c>
      <c r="Z18" s="46">
        <f t="shared" ref="Z18:AG18" ca="1" si="11">Z7/MAX(Z$5:Z$14)</f>
        <v>0.83820009370859627</v>
      </c>
      <c r="AA18" s="46">
        <f t="shared" ca="1" si="11"/>
        <v>0.8382000937040277</v>
      </c>
      <c r="AB18" s="46">
        <f t="shared" ca="1" si="11"/>
        <v>0.83820009370460058</v>
      </c>
      <c r="AC18" s="46">
        <f t="shared" ca="1" si="11"/>
        <v>0.8382000937047247</v>
      </c>
      <c r="AD18" s="46">
        <f t="shared" ca="1" si="11"/>
        <v>0.83820009370470938</v>
      </c>
      <c r="AE18" s="46">
        <f t="shared" ca="1" si="11"/>
        <v>0.83820009370470583</v>
      </c>
      <c r="AF18" s="46">
        <f t="shared" ca="1" si="11"/>
        <v>0.83820009370470616</v>
      </c>
      <c r="AG18" s="46">
        <f t="shared" ca="1" si="11"/>
        <v>0.83820009370470616</v>
      </c>
    </row>
    <row r="19" spans="2:33" x14ac:dyDescent="0.3">
      <c r="L19" s="51"/>
      <c r="M19" s="46">
        <f t="shared" ref="M19:Y19" ca="1" si="12">M8/MAX(M$5:M$14)</f>
        <v>0.94444444444444442</v>
      </c>
      <c r="N19" s="46">
        <f t="shared" ca="1" si="12"/>
        <v>1</v>
      </c>
      <c r="O19" s="46">
        <f t="shared" ca="1" si="12"/>
        <v>1</v>
      </c>
      <c r="P19" s="46">
        <f t="shared" ca="1" si="12"/>
        <v>1</v>
      </c>
      <c r="Q19" s="46">
        <f t="shared" ca="1" si="12"/>
        <v>1</v>
      </c>
      <c r="R19" s="46">
        <f t="shared" ca="1" si="12"/>
        <v>1</v>
      </c>
      <c r="S19" s="46">
        <f t="shared" ca="1" si="12"/>
        <v>1</v>
      </c>
      <c r="T19" s="46">
        <f t="shared" ca="1" si="12"/>
        <v>1</v>
      </c>
      <c r="U19" s="46">
        <f t="shared" ca="1" si="12"/>
        <v>1</v>
      </c>
      <c r="V19" s="46">
        <f t="shared" ca="1" si="12"/>
        <v>1</v>
      </c>
      <c r="W19" s="46">
        <f t="shared" ca="1" si="12"/>
        <v>1</v>
      </c>
      <c r="X19" s="46">
        <f t="shared" ca="1" si="12"/>
        <v>1</v>
      </c>
      <c r="Y19" s="46">
        <f t="shared" ca="1" si="12"/>
        <v>1</v>
      </c>
      <c r="Z19" s="46">
        <f t="shared" ref="Z19:AG19" ca="1" si="13">Z8/MAX(Z$5:Z$14)</f>
        <v>1</v>
      </c>
      <c r="AA19" s="46">
        <f t="shared" ca="1" si="13"/>
        <v>1</v>
      </c>
      <c r="AB19" s="46">
        <f t="shared" ca="1" si="13"/>
        <v>1</v>
      </c>
      <c r="AC19" s="46">
        <f t="shared" ca="1" si="13"/>
        <v>1</v>
      </c>
      <c r="AD19" s="46">
        <f t="shared" ca="1" si="13"/>
        <v>1</v>
      </c>
      <c r="AE19" s="46">
        <f t="shared" ca="1" si="13"/>
        <v>1</v>
      </c>
      <c r="AF19" s="46">
        <f t="shared" ca="1" si="13"/>
        <v>1</v>
      </c>
      <c r="AG19" s="46">
        <f t="shared" ca="1" si="13"/>
        <v>1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0.31944444444444442</v>
      </c>
      <c r="N20" s="46">
        <f t="shared" ca="1" si="14"/>
        <v>0.29001074113856068</v>
      </c>
      <c r="O20" s="46">
        <f t="shared" ca="1" si="14"/>
        <v>0.29545157922213516</v>
      </c>
      <c r="P20" s="46">
        <f t="shared" ca="1" si="14"/>
        <v>0.29687071421035971</v>
      </c>
      <c r="Q20" s="46">
        <f t="shared" ca="1" si="14"/>
        <v>0.29672851826396551</v>
      </c>
      <c r="R20" s="46">
        <f t="shared" ca="1" si="14"/>
        <v>0.29668930690330003</v>
      </c>
      <c r="S20" s="46">
        <f t="shared" ca="1" si="14"/>
        <v>0.296693135068474</v>
      </c>
      <c r="T20" s="46">
        <f t="shared" ca="1" si="14"/>
        <v>0.29669420403620111</v>
      </c>
      <c r="U20" s="46">
        <f t="shared" ca="1" si="14"/>
        <v>0.29669410007775698</v>
      </c>
      <c r="V20" s="46">
        <f t="shared" ca="1" si="14"/>
        <v>0.29669407099020728</v>
      </c>
      <c r="W20" s="46">
        <f t="shared" ca="1" si="14"/>
        <v>0.29669407381685281</v>
      </c>
      <c r="X20" s="46">
        <f t="shared" ca="1" si="14"/>
        <v>0.29669407460806024</v>
      </c>
      <c r="Y20" s="46">
        <f t="shared" ca="1" si="14"/>
        <v>0.29669407453119145</v>
      </c>
      <c r="Z20" s="46">
        <f t="shared" ref="Z20:AG20" ca="1" si="15">Z9/MAX(Z$5:Z$14)</f>
        <v>0.29669407450967139</v>
      </c>
      <c r="AA20" s="46">
        <f t="shared" ca="1" si="15"/>
        <v>0.29669407451176172</v>
      </c>
      <c r="AB20" s="46">
        <f t="shared" ca="1" si="15"/>
        <v>0.29669407451234708</v>
      </c>
      <c r="AC20" s="46">
        <f t="shared" ca="1" si="15"/>
        <v>0.29669407451229024</v>
      </c>
      <c r="AD20" s="46">
        <f t="shared" ca="1" si="15"/>
        <v>0.29669407451227436</v>
      </c>
      <c r="AE20" s="46">
        <f t="shared" ca="1" si="15"/>
        <v>0.29669407451227586</v>
      </c>
      <c r="AF20" s="46">
        <f t="shared" ca="1" si="15"/>
        <v>0.29669407451227631</v>
      </c>
      <c r="AG20" s="46">
        <f t="shared" ca="1" si="15"/>
        <v>0.2966940745122762</v>
      </c>
    </row>
    <row r="21" spans="2:33" x14ac:dyDescent="0.3">
      <c r="M21" s="46">
        <f t="shared" ref="M21:Y21" ca="1" si="16">M10/MAX(M$5:M$14)</f>
        <v>0.37499999999999994</v>
      </c>
      <c r="N21" s="46">
        <f t="shared" ca="1" si="16"/>
        <v>0.31041890440386677</v>
      </c>
      <c r="O21" s="46">
        <f t="shared" ca="1" si="16"/>
        <v>0.31776951187679442</v>
      </c>
      <c r="P21" s="46">
        <f t="shared" ca="1" si="16"/>
        <v>0.31982342546682135</v>
      </c>
      <c r="Q21" s="46">
        <f t="shared" ca="1" si="16"/>
        <v>0.31963470155839052</v>
      </c>
      <c r="R21" s="46">
        <f t="shared" ca="1" si="16"/>
        <v>0.31957855597481077</v>
      </c>
      <c r="S21" s="46">
        <f t="shared" ca="1" si="16"/>
        <v>0.31958363100302323</v>
      </c>
      <c r="T21" s="46">
        <f t="shared" ca="1" si="16"/>
        <v>0.31958515988480352</v>
      </c>
      <c r="U21" s="46">
        <f t="shared" ca="1" si="16"/>
        <v>0.31958502207836537</v>
      </c>
      <c r="V21" s="46">
        <f t="shared" ca="1" si="16"/>
        <v>0.31958498048358325</v>
      </c>
      <c r="W21" s="46">
        <f t="shared" ca="1" si="16"/>
        <v>0.31958498423044218</v>
      </c>
      <c r="X21" s="46">
        <f t="shared" ca="1" si="16"/>
        <v>0.31958498536182306</v>
      </c>
      <c r="Y21" s="46">
        <f t="shared" ca="1" si="16"/>
        <v>0.31958498525993118</v>
      </c>
      <c r="Z21" s="46">
        <f t="shared" ref="Z21:AG21" ca="1" si="17">Z10/MAX(Z$5:Z$14)</f>
        <v>0.31958498522915885</v>
      </c>
      <c r="AA21" s="46">
        <f t="shared" ca="1" si="17"/>
        <v>0.31958498523192969</v>
      </c>
      <c r="AB21" s="46">
        <f t="shared" ca="1" si="17"/>
        <v>0.31958498523276668</v>
      </c>
      <c r="AC21" s="46">
        <f t="shared" ca="1" si="17"/>
        <v>0.31958498523269135</v>
      </c>
      <c r="AD21" s="46">
        <f t="shared" ca="1" si="17"/>
        <v>0.31958498523266865</v>
      </c>
      <c r="AE21" s="46">
        <f t="shared" ca="1" si="17"/>
        <v>0.31958498523267065</v>
      </c>
      <c r="AF21" s="46">
        <f t="shared" ca="1" si="17"/>
        <v>0.3195849852326712</v>
      </c>
      <c r="AG21" s="46">
        <f t="shared" ca="1" si="17"/>
        <v>0.31958498523267115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1</v>
      </c>
      <c r="N22" s="46">
        <f t="shared" ca="1" si="18"/>
        <v>0.98066595059076267</v>
      </c>
      <c r="O22" s="46">
        <f t="shared" ca="1" si="18"/>
        <v>0.97024275646045399</v>
      </c>
      <c r="P22" s="46">
        <f t="shared" ca="1" si="18"/>
        <v>0.97292435910961061</v>
      </c>
      <c r="Q22" s="46">
        <f t="shared" ca="1" si="18"/>
        <v>0.97325081033149341</v>
      </c>
      <c r="R22" s="46">
        <f t="shared" ca="1" si="18"/>
        <v>0.97317459998153066</v>
      </c>
      <c r="S22" s="46">
        <f t="shared" ca="1" si="18"/>
        <v>0.97316556585808267</v>
      </c>
      <c r="T22" s="46">
        <f t="shared" ca="1" si="18"/>
        <v>0.97316765301750308</v>
      </c>
      <c r="U22" s="46">
        <f t="shared" ca="1" si="18"/>
        <v>0.97316789925370994</v>
      </c>
      <c r="V22" s="46">
        <f t="shared" ca="1" si="18"/>
        <v>0.97316784242102039</v>
      </c>
      <c r="W22" s="46">
        <f t="shared" ca="1" si="18"/>
        <v>0.97316783572204613</v>
      </c>
      <c r="X22" s="46">
        <f t="shared" ca="1" si="18"/>
        <v>0.9731678372680086</v>
      </c>
      <c r="Y22" s="46">
        <f t="shared" ca="1" si="18"/>
        <v>0.97316783745022395</v>
      </c>
      <c r="Z22" s="46">
        <f t="shared" ref="Z22:AG22" ca="1" si="19">Z11/MAX(Z$5:Z$14)</f>
        <v>0.97316783740817769</v>
      </c>
      <c r="AA22" s="46">
        <f t="shared" ca="1" si="19"/>
        <v>0.97316783740322121</v>
      </c>
      <c r="AB22" s="46">
        <f t="shared" ca="1" si="19"/>
        <v>0.97316783740436508</v>
      </c>
      <c r="AC22" s="46">
        <f t="shared" ca="1" si="19"/>
        <v>0.97316783740449964</v>
      </c>
      <c r="AD22" s="46">
        <f t="shared" ca="1" si="19"/>
        <v>0.97316783740446877</v>
      </c>
      <c r="AE22" s="46">
        <f t="shared" ca="1" si="19"/>
        <v>0.97316783740446489</v>
      </c>
      <c r="AF22" s="46">
        <f t="shared" ca="1" si="19"/>
        <v>0.97316783740446577</v>
      </c>
      <c r="AG22" s="46">
        <f t="shared" ca="1" si="19"/>
        <v>0.97316783740446577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0.72222222222222221</v>
      </c>
      <c r="N23" s="46">
        <f t="shared" ca="1" si="20"/>
        <v>0.7991407089151451</v>
      </c>
      <c r="O23" s="46">
        <f t="shared" ca="1" si="20"/>
        <v>0.80200991908117969</v>
      </c>
      <c r="P23" s="46">
        <f t="shared" ca="1" si="20"/>
        <v>0.80126925308576857</v>
      </c>
      <c r="Q23" s="46">
        <f t="shared" ca="1" si="20"/>
        <v>0.80123135631739706</v>
      </c>
      <c r="R23" s="46">
        <f t="shared" ca="1" si="20"/>
        <v>0.80124968404762331</v>
      </c>
      <c r="S23" s="46">
        <f t="shared" ca="1" si="20"/>
        <v>0.80125054017897923</v>
      </c>
      <c r="T23" s="46">
        <f t="shared" ca="1" si="20"/>
        <v>0.80125005336476995</v>
      </c>
      <c r="U23" s="46">
        <f t="shared" ca="1" si="20"/>
        <v>0.80125003066890332</v>
      </c>
      <c r="V23" s="46">
        <f t="shared" ca="1" si="20"/>
        <v>0.80125004385055865</v>
      </c>
      <c r="W23" s="46">
        <f t="shared" ca="1" si="20"/>
        <v>0.80125004446621217</v>
      </c>
      <c r="X23" s="46">
        <f t="shared" ca="1" si="20"/>
        <v>0.8012500441079794</v>
      </c>
      <c r="Y23" s="46">
        <f t="shared" ca="1" si="20"/>
        <v>0.80125004409123524</v>
      </c>
      <c r="Z23" s="46">
        <f t="shared" ref="Z23:AG23" ca="1" si="21">Z12/MAX(Z$5:Z$14)</f>
        <v>0.801250044100977</v>
      </c>
      <c r="AA23" s="46">
        <f t="shared" ca="1" si="21"/>
        <v>0.80125004410143241</v>
      </c>
      <c r="AB23" s="46">
        <f t="shared" ca="1" si="21"/>
        <v>0.80125004410116751</v>
      </c>
      <c r="AC23" s="46">
        <f t="shared" ca="1" si="21"/>
        <v>0.80125004410115519</v>
      </c>
      <c r="AD23" s="46">
        <f t="shared" ca="1" si="21"/>
        <v>0.8012500441011623</v>
      </c>
      <c r="AE23" s="46">
        <f t="shared" ca="1" si="21"/>
        <v>0.80125004410116274</v>
      </c>
      <c r="AF23" s="46">
        <f t="shared" ca="1" si="21"/>
        <v>0.80125004410116241</v>
      </c>
      <c r="AG23" s="46">
        <f t="shared" ca="1" si="21"/>
        <v>0.8012500441011623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5.5555555555555559E-2</v>
      </c>
      <c r="N24" s="46">
        <f t="shared" ca="1" si="22"/>
        <v>6.44468313641246E-3</v>
      </c>
      <c r="O24" s="46">
        <f t="shared" ca="1" si="22"/>
        <v>7.8308535630383701E-4</v>
      </c>
      <c r="P24" s="46">
        <f t="shared" ca="1" si="22"/>
        <v>9.494672433801033E-5</v>
      </c>
      <c r="Q24" s="46">
        <f t="shared" ca="1" si="22"/>
        <v>1.1478799374979375E-5</v>
      </c>
      <c r="R24" s="46">
        <f t="shared" ca="1" si="22"/>
        <v>1.3877779080675646E-6</v>
      </c>
      <c r="S24" s="46">
        <f t="shared" ca="1" si="22"/>
        <v>1.6779469009935568E-7</v>
      </c>
      <c r="T24" s="46">
        <f t="shared" ca="1" si="22"/>
        <v>2.028786487689862E-8</v>
      </c>
      <c r="U24" s="46">
        <f t="shared" ca="1" si="22"/>
        <v>2.4529772797199773E-9</v>
      </c>
      <c r="V24" s="46">
        <f t="shared" ca="1" si="22"/>
        <v>2.9658604342662887E-10</v>
      </c>
      <c r="W24" s="46">
        <f t="shared" ca="1" si="22"/>
        <v>3.5859804781221497E-11</v>
      </c>
      <c r="X24" s="46">
        <f t="shared" ca="1" si="22"/>
        <v>4.335758971897966E-12</v>
      </c>
      <c r="Y24" s="46">
        <f t="shared" ca="1" si="22"/>
        <v>5.2423056808847513E-13</v>
      </c>
      <c r="Z24" s="46">
        <f t="shared" ref="Z24:AG24" ca="1" si="23">Z13/MAX(Z$5:Z$14)</f>
        <v>6.338398658709118E-14</v>
      </c>
      <c r="AA24" s="46">
        <f t="shared" ca="1" si="23"/>
        <v>7.6636693859698164E-15</v>
      </c>
      <c r="AB24" s="46">
        <f t="shared" ca="1" si="23"/>
        <v>9.2660357323445756E-16</v>
      </c>
      <c r="AC24" s="46">
        <f t="shared" ca="1" si="23"/>
        <v>1.1203434525786046E-16</v>
      </c>
      <c r="AD24" s="46">
        <f t="shared" ca="1" si="23"/>
        <v>1.3545916376669941E-17</v>
      </c>
      <c r="AE24" s="46">
        <f t="shared" ca="1" si="23"/>
        <v>1.6378178500656418E-18</v>
      </c>
      <c r="AF24" s="46">
        <f t="shared" ca="1" si="23"/>
        <v>1.9802627119517768E-19</v>
      </c>
      <c r="AG24" s="46">
        <f t="shared" ca="1" si="23"/>
        <v>2.3943080167244702E-20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5.5555555555555559E-2</v>
      </c>
      <c r="N25" s="46">
        <f t="shared" ca="1" si="24"/>
        <v>6.44468313641246E-3</v>
      </c>
      <c r="O25" s="46">
        <f t="shared" ca="1" si="24"/>
        <v>7.8308535630383701E-4</v>
      </c>
      <c r="P25" s="46">
        <f t="shared" ca="1" si="24"/>
        <v>9.494672433801033E-5</v>
      </c>
      <c r="Q25" s="46">
        <f t="shared" ca="1" si="24"/>
        <v>1.1478799374979375E-5</v>
      </c>
      <c r="R25" s="46">
        <f t="shared" ca="1" si="24"/>
        <v>1.3877779080675646E-6</v>
      </c>
      <c r="S25" s="46">
        <f t="shared" ca="1" si="24"/>
        <v>1.6779469009935568E-7</v>
      </c>
      <c r="T25" s="46">
        <f t="shared" ca="1" si="24"/>
        <v>2.028786487689862E-8</v>
      </c>
      <c r="U25" s="46">
        <f t="shared" ca="1" si="24"/>
        <v>2.4529772797199773E-9</v>
      </c>
      <c r="V25" s="46">
        <f t="shared" ca="1" si="24"/>
        <v>2.9658604342662887E-10</v>
      </c>
      <c r="W25" s="46">
        <f t="shared" ca="1" si="24"/>
        <v>3.5859804781221497E-11</v>
      </c>
      <c r="X25" s="46">
        <f t="shared" ca="1" si="24"/>
        <v>4.335758971897966E-12</v>
      </c>
      <c r="Y25" s="46">
        <f t="shared" ca="1" si="24"/>
        <v>5.2423056808847513E-13</v>
      </c>
      <c r="Z25" s="46">
        <f t="shared" ref="Z25:AG25" ca="1" si="25">Z14/MAX(Z$5:Z$14)</f>
        <v>6.338398658709118E-14</v>
      </c>
      <c r="AA25" s="46">
        <f t="shared" ca="1" si="25"/>
        <v>7.6636693859698164E-15</v>
      </c>
      <c r="AB25" s="46">
        <f t="shared" ca="1" si="25"/>
        <v>9.2660357323445756E-16</v>
      </c>
      <c r="AC25" s="46">
        <f t="shared" ca="1" si="25"/>
        <v>1.1203434525786046E-16</v>
      </c>
      <c r="AD25" s="46">
        <f t="shared" ca="1" si="25"/>
        <v>1.3545916376669941E-17</v>
      </c>
      <c r="AE25" s="46">
        <f t="shared" ca="1" si="25"/>
        <v>1.6378178500656418E-18</v>
      </c>
      <c r="AF25" s="46">
        <f t="shared" ca="1" si="25"/>
        <v>1.9802627119517768E-19</v>
      </c>
      <c r="AG25" s="46">
        <f t="shared" ca="1" si="25"/>
        <v>2.3943080167244702E-20</v>
      </c>
    </row>
    <row r="26" spans="2:33" x14ac:dyDescent="0.3">
      <c r="M26" s="66">
        <f t="shared" ref="M26:Y26" ca="1" si="26">SUM(M16:M25)</f>
        <v>5.231481481481481</v>
      </c>
      <c r="N26" s="66">
        <f t="shared" ca="1" si="26"/>
        <v>5.0338345864661651</v>
      </c>
      <c r="O26" s="66">
        <f t="shared" ca="1" si="26"/>
        <v>5.0155910119202982</v>
      </c>
      <c r="P26" s="66">
        <f t="shared" ca="1" si="26"/>
        <v>5.0252142894820127</v>
      </c>
      <c r="Q26" s="66">
        <f t="shared" ca="1" si="26"/>
        <v>5.0254333260049711</v>
      </c>
      <c r="R26" s="66">
        <f t="shared" ca="1" si="26"/>
        <v>5.0251059114674392</v>
      </c>
      <c r="S26" s="66">
        <f t="shared" ca="1" si="26"/>
        <v>5.0250921568800679</v>
      </c>
      <c r="T26" s="66">
        <f t="shared" ca="1" si="26"/>
        <v>5.0251002598796344</v>
      </c>
      <c r="U26" s="66">
        <f t="shared" ca="1" si="26"/>
        <v>5.0251005349980646</v>
      </c>
      <c r="V26" s="66">
        <f t="shared" ca="1" si="26"/>
        <v>5.0251003020590943</v>
      </c>
      <c r="W26" s="66">
        <f t="shared" ca="1" si="26"/>
        <v>5.0251002930726649</v>
      </c>
      <c r="X26" s="66">
        <f t="shared" ca="1" si="26"/>
        <v>5.0251002992287184</v>
      </c>
      <c r="Y26" s="66">
        <f t="shared" ca="1" si="26"/>
        <v>5.0251002994514176</v>
      </c>
      <c r="Z26" s="66">
        <f t="shared" ref="Z26:AG26" ca="1" si="27">SUM(Z16:Z25)</f>
        <v>5.0251002992813474</v>
      </c>
      <c r="AA26" s="66">
        <f t="shared" ca="1" si="27"/>
        <v>5.0251002992749703</v>
      </c>
      <c r="AB26" s="66">
        <f t="shared" ca="1" si="27"/>
        <v>5.0251002992795577</v>
      </c>
      <c r="AC26" s="66">
        <f t="shared" ca="1" si="27"/>
        <v>5.0251002992797256</v>
      </c>
      <c r="AD26" s="66">
        <f t="shared" ca="1" si="27"/>
        <v>5.0251002992796012</v>
      </c>
      <c r="AE26" s="66">
        <f t="shared" ca="1" si="27"/>
        <v>5.0251002992795968</v>
      </c>
      <c r="AF26" s="66">
        <f t="shared" ca="1" si="27"/>
        <v>5.0251002992795994</v>
      </c>
      <c r="AG26" s="66">
        <f t="shared" ca="1" si="27"/>
        <v>5.0251002992795994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0.04</v>
      </c>
      <c r="C28" s="46">
        <f ca="1"/>
        <v>2.5210084033613446E-2</v>
      </c>
      <c r="D28" s="46">
        <f ca="1"/>
        <v>3.8961038961038967E-2</v>
      </c>
      <c r="E28" s="46">
        <f ca="1"/>
        <v>5.0847457627118647E-2</v>
      </c>
      <c r="F28" s="46">
        <f ca="1"/>
        <v>2.8571428571428571E-2</v>
      </c>
      <c r="G28" s="46">
        <f ca="1"/>
        <v>1.9230769230769228E-2</v>
      </c>
      <c r="H28" s="46">
        <f ca="1"/>
        <v>4.7619047619047616E-2</v>
      </c>
      <c r="I28" s="46">
        <f ca="1"/>
        <v>5.7142857142857141E-2</v>
      </c>
      <c r="J28" s="46">
        <v>0</v>
      </c>
      <c r="K28" s="46">
        <v>0</v>
      </c>
      <c r="M28" s="54">
        <f ca="1">M16/M$26</f>
        <v>3.3628318584070803E-2</v>
      </c>
      <c r="N28" s="54">
        <f ca="1">N16/N$26</f>
        <v>3.6487784060599604E-2</v>
      </c>
      <c r="O28" s="54">
        <f t="shared" ref="O28:X28" ca="1" si="28">O16/O$26</f>
        <v>3.7743397805719787E-2</v>
      </c>
      <c r="P28" s="54">
        <f t="shared" ca="1" si="28"/>
        <v>3.7703499902446272E-2</v>
      </c>
      <c r="Q28" s="54">
        <f t="shared" ca="1" si="28"/>
        <v>3.7673374711785126E-2</v>
      </c>
      <c r="R28" s="54">
        <f t="shared" ca="1" si="28"/>
        <v>3.7674867946899865E-2</v>
      </c>
      <c r="S28" s="54">
        <f t="shared" ca="1" si="28"/>
        <v>3.7675737864502547E-2</v>
      </c>
      <c r="T28" s="54">
        <f t="shared" ca="1" si="28"/>
        <v>3.7675703673783069E-2</v>
      </c>
      <c r="U28" s="54">
        <f t="shared" ca="1" si="28"/>
        <v>3.7675680784047941E-2</v>
      </c>
      <c r="V28" s="54">
        <f t="shared" ca="1" si="28"/>
        <v>3.7675681805826623E-2</v>
      </c>
      <c r="W28" s="54">
        <f t="shared" ca="1" si="28"/>
        <v>3.7675682439549892E-2</v>
      </c>
      <c r="X28" s="54">
        <f t="shared" ca="1" si="28"/>
        <v>3.7675682413120436E-2</v>
      </c>
      <c r="Y28" s="332">
        <f t="shared" ref="Y28:AG28" ca="1" si="29">Y16/Y$26</f>
        <v>3.7675682396047849E-2</v>
      </c>
      <c r="Z28" s="332">
        <f t="shared" ca="1" si="29"/>
        <v>3.7675682396786252E-2</v>
      </c>
      <c r="AA28" s="332">
        <f t="shared" ca="1" si="29"/>
        <v>3.7675682397252976E-2</v>
      </c>
      <c r="AB28" s="332">
        <f t="shared" ca="1" si="29"/>
        <v>3.76756823972332E-2</v>
      </c>
      <c r="AC28" s="332">
        <f t="shared" ca="1" si="29"/>
        <v>3.7675682397220543E-2</v>
      </c>
      <c r="AD28" s="332">
        <f t="shared" ca="1" si="29"/>
        <v>3.7675682397221077E-2</v>
      </c>
      <c r="AE28" s="332">
        <f t="shared" ca="1" si="29"/>
        <v>3.7675682397221417E-2</v>
      </c>
      <c r="AF28" s="332">
        <f t="shared" ca="1" si="29"/>
        <v>3.7675682397221404E-2</v>
      </c>
      <c r="AG28" s="101">
        <f t="shared" ca="1" si="29"/>
        <v>3.7675682397221397E-2</v>
      </c>
    </row>
    <row r="29" spans="2:33" x14ac:dyDescent="0.3">
      <c r="B29" s="46">
        <f ca="1"/>
        <v>0.16</v>
      </c>
      <c r="C29" s="45">
        <f ca="1"/>
        <v>0.10084033613445378</v>
      </c>
      <c r="D29" s="46">
        <f ca="1"/>
        <v>7.7922077922077934E-2</v>
      </c>
      <c r="E29" s="46">
        <f ca="1"/>
        <v>0.10169491525423729</v>
      </c>
      <c r="F29" s="46">
        <f ca="1"/>
        <v>0.17142857142857146</v>
      </c>
      <c r="G29" s="46">
        <f ca="1"/>
        <v>0.17307692307692307</v>
      </c>
      <c r="H29" s="46">
        <f ca="1"/>
        <v>9.5238095238095233E-2</v>
      </c>
      <c r="I29" s="46">
        <f ca="1"/>
        <v>8.5714285714285715E-2</v>
      </c>
      <c r="J29" s="46">
        <v>0</v>
      </c>
      <c r="K29" s="46">
        <v>0</v>
      </c>
      <c r="M29" s="54">
        <f t="shared" ref="M29" ca="1" si="30">M17/M$26</f>
        <v>0.13805309734513274</v>
      </c>
      <c r="N29" s="54">
        <f t="shared" ref="N29:X37" ca="1" si="31">N17/N$26</f>
        <v>0.12151925744158754</v>
      </c>
      <c r="O29" s="54">
        <f t="shared" ca="1" si="31"/>
        <v>0.12016823031810453</v>
      </c>
      <c r="P29" s="54">
        <f t="shared" ca="1" si="31"/>
        <v>0.120734910891523</v>
      </c>
      <c r="Q29" s="54">
        <f t="shared" ca="1" si="31"/>
        <v>0.12078449115490901</v>
      </c>
      <c r="R29" s="54">
        <f t="shared" ca="1" si="31"/>
        <v>0.12077031653801744</v>
      </c>
      <c r="S29" s="54">
        <f t="shared" ca="1" si="31"/>
        <v>0.12076913631116534</v>
      </c>
      <c r="T29" s="54">
        <f t="shared" ca="1" si="31"/>
        <v>0.12076954264044039</v>
      </c>
      <c r="U29" s="54">
        <f t="shared" ca="1" si="31"/>
        <v>0.12076957718427116</v>
      </c>
      <c r="V29" s="54">
        <f t="shared" ca="1" si="31"/>
        <v>0.12076956642778434</v>
      </c>
      <c r="W29" s="54">
        <f t="shared" ca="1" si="31"/>
        <v>0.12076956552408222</v>
      </c>
      <c r="X29" s="54">
        <f t="shared" ca="1" si="31"/>
        <v>0.12076956582096693</v>
      </c>
      <c r="Y29" s="332">
        <f t="shared" ref="Y29:AG29" ca="1" si="32">Y17/Y$26</f>
        <v>0.12076956584607233</v>
      </c>
      <c r="Z29" s="332">
        <f t="shared" ca="1" si="32"/>
        <v>0.12076956583806137</v>
      </c>
      <c r="AA29" s="332">
        <f t="shared" ca="1" si="32"/>
        <v>0.1207695658373861</v>
      </c>
      <c r="AB29" s="332">
        <f t="shared" ca="1" si="32"/>
        <v>0.12076956583760491</v>
      </c>
      <c r="AC29" s="332">
        <f t="shared" ca="1" si="32"/>
        <v>0.12076956583762338</v>
      </c>
      <c r="AD29" s="332">
        <f t="shared" ca="1" si="32"/>
        <v>0.12076956583761744</v>
      </c>
      <c r="AE29" s="332">
        <f t="shared" ca="1" si="32"/>
        <v>0.12076956583761699</v>
      </c>
      <c r="AF29" s="332">
        <f t="shared" ca="1" si="32"/>
        <v>0.1207695658376171</v>
      </c>
      <c r="AG29" s="102">
        <f t="shared" ca="1" si="32"/>
        <v>0.1207695658376171</v>
      </c>
    </row>
    <row r="30" spans="2:33" x14ac:dyDescent="0.3">
      <c r="B30" s="46">
        <f ca="1"/>
        <v>0.16</v>
      </c>
      <c r="C30" s="46">
        <f ca="1"/>
        <v>0.20168067226890757</v>
      </c>
      <c r="D30" s="45">
        <f ca="1"/>
        <v>0.15584415584415587</v>
      </c>
      <c r="E30" s="46">
        <f ca="1"/>
        <v>0.10169491525423729</v>
      </c>
      <c r="F30" s="46">
        <f ca="1"/>
        <v>0.17142857142857146</v>
      </c>
      <c r="G30" s="46">
        <f ca="1"/>
        <v>0.17307692307692307</v>
      </c>
      <c r="H30" s="46">
        <f ca="1"/>
        <v>0.19047619047619047</v>
      </c>
      <c r="I30" s="46">
        <f ca="1"/>
        <v>0.17142857142857143</v>
      </c>
      <c r="J30" s="46">
        <v>0</v>
      </c>
      <c r="K30" s="46">
        <v>0</v>
      </c>
      <c r="M30" s="54">
        <f t="shared" ref="M30" ca="1" si="33">M18/M$26</f>
        <v>0.16460176991150446</v>
      </c>
      <c r="N30" s="54">
        <f t="shared" ca="1" si="31"/>
        <v>0.16792915822042037</v>
      </c>
      <c r="O30" s="54">
        <f t="shared" ca="1" si="31"/>
        <v>0.16678611351751643</v>
      </c>
      <c r="P30" s="54">
        <f t="shared" ca="1" si="31"/>
        <v>0.16674904391439888</v>
      </c>
      <c r="Q30" s="54">
        <f t="shared" ca="1" si="31"/>
        <v>0.16680064934962277</v>
      </c>
      <c r="R30" s="54">
        <f t="shared" ca="1" si="31"/>
        <v>0.16680387848002146</v>
      </c>
      <c r="S30" s="54">
        <f t="shared" ca="1" si="31"/>
        <v>0.16680268311428204</v>
      </c>
      <c r="T30" s="54">
        <f t="shared" ca="1" si="31"/>
        <v>0.16680262228049708</v>
      </c>
      <c r="U30" s="54">
        <f t="shared" ca="1" si="31"/>
        <v>0.16680265829332114</v>
      </c>
      <c r="V30" s="54">
        <f t="shared" ca="1" si="31"/>
        <v>0.16680266036053937</v>
      </c>
      <c r="W30" s="54">
        <f t="shared" ca="1" si="31"/>
        <v>0.16680265943007552</v>
      </c>
      <c r="X30" s="54">
        <f t="shared" ca="1" si="31"/>
        <v>0.16680265937982297</v>
      </c>
      <c r="Y30" s="332">
        <f t="shared" ref="Y30:AG30" ca="1" si="34">Y18/Y$26</f>
        <v>0.16680265940585506</v>
      </c>
      <c r="Z30" s="332">
        <f t="shared" ca="1" si="34"/>
        <v>0.16680265940730962</v>
      </c>
      <c r="AA30" s="332">
        <f t="shared" ca="1" si="34"/>
        <v>0.16680265940661215</v>
      </c>
      <c r="AB30" s="332">
        <f t="shared" ca="1" si="34"/>
        <v>0.16680265940657388</v>
      </c>
      <c r="AC30" s="332">
        <f t="shared" ca="1" si="34"/>
        <v>0.16680265940659303</v>
      </c>
      <c r="AD30" s="332">
        <f t="shared" ca="1" si="34"/>
        <v>0.16680265940659408</v>
      </c>
      <c r="AE30" s="332">
        <f t="shared" ca="1" si="34"/>
        <v>0.16680265940659353</v>
      </c>
      <c r="AF30" s="332">
        <f t="shared" ca="1" si="34"/>
        <v>0.1668026594065935</v>
      </c>
      <c r="AG30" s="102">
        <f t="shared" ca="1" si="34"/>
        <v>0.1668026594065935</v>
      </c>
    </row>
    <row r="31" spans="2:33" x14ac:dyDescent="0.3">
      <c r="B31" s="46">
        <f ca="1"/>
        <v>0.16</v>
      </c>
      <c r="C31" s="46">
        <f ca="1"/>
        <v>0.20168067226890757</v>
      </c>
      <c r="D31" s="46">
        <f ca="1"/>
        <v>0.31168831168831174</v>
      </c>
      <c r="E31" s="45">
        <f ca="1"/>
        <v>0.20338983050847459</v>
      </c>
      <c r="F31" s="46">
        <f ca="1"/>
        <v>0.17142857142857146</v>
      </c>
      <c r="G31" s="46">
        <f ca="1"/>
        <v>0.17307692307692307</v>
      </c>
      <c r="H31" s="46">
        <f ca="1"/>
        <v>0.19047619047619047</v>
      </c>
      <c r="I31" s="46">
        <f ca="1"/>
        <v>0.17142857142857143</v>
      </c>
      <c r="J31" s="46">
        <v>0</v>
      </c>
      <c r="K31" s="46">
        <v>0</v>
      </c>
      <c r="M31" s="54">
        <f t="shared" ref="M31" ca="1" si="35">M19/M$26</f>
        <v>0.18053097345132746</v>
      </c>
      <c r="N31" s="54">
        <f t="shared" ca="1" si="31"/>
        <v>0.19865571321882003</v>
      </c>
      <c r="O31" s="54">
        <f t="shared" ca="1" si="31"/>
        <v>0.19937829811548655</v>
      </c>
      <c r="P31" s="54">
        <f t="shared" ca="1" si="31"/>
        <v>0.1989964889841698</v>
      </c>
      <c r="Q31" s="54">
        <f t="shared" ca="1" si="31"/>
        <v>0.19898781560295062</v>
      </c>
      <c r="R31" s="54">
        <f t="shared" ca="1" si="31"/>
        <v>0.19900078080304151</v>
      </c>
      <c r="S31" s="54">
        <f t="shared" ca="1" si="31"/>
        <v>0.19900132550422131</v>
      </c>
      <c r="T31" s="54">
        <f t="shared" ca="1" si="31"/>
        <v>0.19900100461357817</v>
      </c>
      <c r="U31" s="54">
        <f t="shared" ca="1" si="31"/>
        <v>0.1990009937185038</v>
      </c>
      <c r="V31" s="54">
        <f t="shared" ca="1" si="31"/>
        <v>0.19900100294321252</v>
      </c>
      <c r="W31" s="54">
        <f t="shared" ca="1" si="31"/>
        <v>0.19900100329908771</v>
      </c>
      <c r="X31" s="54">
        <f t="shared" ca="1" si="31"/>
        <v>0.19900100305529939</v>
      </c>
      <c r="Y31" s="332">
        <f t="shared" ref="Y31:AG31" ca="1" si="36">Y19/Y$26</f>
        <v>0.19900100304648019</v>
      </c>
      <c r="Z31" s="332">
        <f t="shared" ca="1" si="36"/>
        <v>0.19900100305321519</v>
      </c>
      <c r="AA31" s="332">
        <f t="shared" ca="1" si="36"/>
        <v>0.19900100305346774</v>
      </c>
      <c r="AB31" s="332">
        <f t="shared" ca="1" si="36"/>
        <v>0.19900100305328608</v>
      </c>
      <c r="AC31" s="332">
        <f t="shared" ca="1" si="36"/>
        <v>0.19900100305327942</v>
      </c>
      <c r="AD31" s="332">
        <f t="shared" ca="1" si="36"/>
        <v>0.19900100305328436</v>
      </c>
      <c r="AE31" s="332">
        <f t="shared" ca="1" si="36"/>
        <v>0.19900100305328453</v>
      </c>
      <c r="AF31" s="332">
        <f t="shared" ca="1" si="36"/>
        <v>0.19900100305328441</v>
      </c>
      <c r="AG31" s="102">
        <f t="shared" ca="1" si="36"/>
        <v>0.19900100305328441</v>
      </c>
    </row>
    <row r="32" spans="2:33" x14ac:dyDescent="0.3">
      <c r="B32" s="46">
        <f ca="1"/>
        <v>0.08</v>
      </c>
      <c r="C32" s="46">
        <f ca="1"/>
        <v>3.3613445378151252E-2</v>
      </c>
      <c r="D32" s="46">
        <f ca="1"/>
        <v>5.1948051948051945E-2</v>
      </c>
      <c r="E32" s="46">
        <f ca="1"/>
        <v>6.7796610169491525E-2</v>
      </c>
      <c r="F32" s="45">
        <f ca="1"/>
        <v>5.7142857142857141E-2</v>
      </c>
      <c r="G32" s="46">
        <f ca="1"/>
        <v>5.7692307692307682E-2</v>
      </c>
      <c r="H32" s="46">
        <f ca="1"/>
        <v>4.7619047619047616E-2</v>
      </c>
      <c r="I32" s="46">
        <f ca="1"/>
        <v>8.5714285714285715E-2</v>
      </c>
      <c r="J32" s="46">
        <v>0</v>
      </c>
      <c r="K32" s="46">
        <v>0</v>
      </c>
      <c r="M32" s="54">
        <f t="shared" ref="M32" ca="1" si="37">M20/M$26</f>
        <v>6.1061946902654866E-2</v>
      </c>
      <c r="N32" s="54">
        <f t="shared" ca="1" si="31"/>
        <v>5.7612290621999358E-2</v>
      </c>
      <c r="O32" s="54">
        <f t="shared" ca="1" si="31"/>
        <v>5.8906633040842149E-2</v>
      </c>
      <c r="P32" s="54">
        <f t="shared" ca="1" si="31"/>
        <v>5.9076229810084466E-2</v>
      </c>
      <c r="Q32" s="54">
        <f t="shared" ca="1" si="31"/>
        <v>5.9045359676446738E-2</v>
      </c>
      <c r="R32" s="54">
        <f t="shared" ca="1" si="31"/>
        <v>5.9041403729669921E-2</v>
      </c>
      <c r="S32" s="54">
        <f t="shared" ca="1" si="31"/>
        <v>5.9042327146629298E-2</v>
      </c>
      <c r="T32" s="54">
        <f t="shared" ca="1" si="31"/>
        <v>5.904244466622996E-2</v>
      </c>
      <c r="U32" s="54">
        <f t="shared" ca="1" si="31"/>
        <v>5.9042420745890861E-2</v>
      </c>
      <c r="V32" s="54">
        <f t="shared" ca="1" si="31"/>
        <v>5.9042417694355948E-2</v>
      </c>
      <c r="W32" s="54">
        <f t="shared" ca="1" si="31"/>
        <v>5.9042418362447301E-2</v>
      </c>
      <c r="X32" s="54">
        <f t="shared" ca="1" si="31"/>
        <v>5.9042418447567815E-2</v>
      </c>
      <c r="Y32" s="332">
        <f t="shared" ref="Y32:AG32" ca="1" si="38">Y20/Y$26</f>
        <v>5.9042418429654249E-2</v>
      </c>
      <c r="Z32" s="332">
        <f t="shared" ca="1" si="38"/>
        <v>5.9042418427369972E-2</v>
      </c>
      <c r="AA32" s="332">
        <f t="shared" ca="1" si="38"/>
        <v>5.9042418427860878E-2</v>
      </c>
      <c r="AB32" s="332">
        <f t="shared" ca="1" si="38"/>
        <v>5.9042418427923467E-2</v>
      </c>
      <c r="AC32" s="332">
        <f t="shared" ca="1" si="38"/>
        <v>5.9042418427910179E-2</v>
      </c>
      <c r="AD32" s="332">
        <f t="shared" ca="1" si="38"/>
        <v>5.9042418427908486E-2</v>
      </c>
      <c r="AE32" s="332">
        <f t="shared" ca="1" si="38"/>
        <v>5.9042418427908833E-2</v>
      </c>
      <c r="AF32" s="332">
        <f t="shared" ca="1" si="38"/>
        <v>5.9042418427908888E-2</v>
      </c>
      <c r="AG32" s="102">
        <f t="shared" ca="1" si="38"/>
        <v>5.9042418427908867E-2</v>
      </c>
    </row>
    <row r="33" spans="1:33" x14ac:dyDescent="0.3">
      <c r="B33" s="46">
        <f ca="1"/>
        <v>0.12</v>
      </c>
      <c r="C33" s="46">
        <f ca="1"/>
        <v>3.3613445378151252E-2</v>
      </c>
      <c r="D33" s="46">
        <f ca="1"/>
        <v>5.1948051948051945E-2</v>
      </c>
      <c r="E33" s="46">
        <f ca="1"/>
        <v>6.7796610169491525E-2</v>
      </c>
      <c r="F33" s="46">
        <f ca="1"/>
        <v>5.7142857142857141E-2</v>
      </c>
      <c r="G33" s="45">
        <f ca="1"/>
        <v>5.7692307692307682E-2</v>
      </c>
      <c r="H33" s="46">
        <f ca="1"/>
        <v>4.7619047619047616E-2</v>
      </c>
      <c r="I33" s="46">
        <f ca="1"/>
        <v>8.5714285714285715E-2</v>
      </c>
      <c r="J33" s="46">
        <v>0</v>
      </c>
      <c r="K33" s="46">
        <v>0</v>
      </c>
      <c r="M33" s="54">
        <f t="shared" ref="M33" ca="1" si="39">M21/M$26</f>
        <v>7.1681415929203532E-2</v>
      </c>
      <c r="N33" s="54">
        <f t="shared" ca="1" si="31"/>
        <v>6.1666488850954868E-2</v>
      </c>
      <c r="O33" s="54">
        <f t="shared" ca="1" si="31"/>
        <v>6.3356344470984163E-2</v>
      </c>
      <c r="P33" s="54">
        <f t="shared" ca="1" si="31"/>
        <v>6.3643738762787769E-2</v>
      </c>
      <c r="Q33" s="54">
        <f t="shared" ca="1" si="31"/>
        <v>6.360341105400516E-2</v>
      </c>
      <c r="R33" s="54">
        <f t="shared" ca="1" si="31"/>
        <v>6.3596382166895851E-2</v>
      </c>
      <c r="S33" s="54">
        <f t="shared" ca="1" si="31"/>
        <v>6.3597566179053586E-2</v>
      </c>
      <c r="T33" s="54">
        <f t="shared" ca="1" si="31"/>
        <v>6.3597767876666905E-2</v>
      </c>
      <c r="U33" s="54">
        <f t="shared" ca="1" si="31"/>
        <v>6.3597736971144694E-2</v>
      </c>
      <c r="V33" s="54">
        <f t="shared" ca="1" si="31"/>
        <v>6.3597731641820074E-2</v>
      </c>
      <c r="W33" s="54">
        <f t="shared" ca="1" si="31"/>
        <v>6.3597732501181115E-2</v>
      </c>
      <c r="X33" s="54">
        <f t="shared" ca="1" si="31"/>
        <v>6.3597732648415964E-2</v>
      </c>
      <c r="Y33" s="332">
        <f t="shared" ref="Y33:AG33" ca="1" si="40">Y21/Y$26</f>
        <v>6.3597732625320882E-2</v>
      </c>
      <c r="Z33" s="332">
        <f t="shared" ca="1" si="40"/>
        <v>6.3597732621349573E-2</v>
      </c>
      <c r="AA33" s="332">
        <f t="shared" ca="1" si="40"/>
        <v>6.3597732621981679E-2</v>
      </c>
      <c r="AB33" s="332">
        <f t="shared" ca="1" si="40"/>
        <v>6.3597732622090189E-2</v>
      </c>
      <c r="AC33" s="332">
        <f t="shared" ca="1" si="40"/>
        <v>6.3597732622073078E-2</v>
      </c>
      <c r="AD33" s="332">
        <f t="shared" ca="1" si="40"/>
        <v>6.3597732622070122E-2</v>
      </c>
      <c r="AE33" s="332">
        <f t="shared" ca="1" si="40"/>
        <v>6.359773262207058E-2</v>
      </c>
      <c r="AF33" s="332">
        <f t="shared" ca="1" si="40"/>
        <v>6.3597732622070663E-2</v>
      </c>
      <c r="AG33" s="102">
        <f t="shared" ca="1" si="40"/>
        <v>6.3597732622070649E-2</v>
      </c>
    </row>
    <row r="34" spans="1:33" x14ac:dyDescent="0.3">
      <c r="B34" s="46">
        <f ca="1"/>
        <v>0.16</v>
      </c>
      <c r="C34" s="46">
        <f ca="1"/>
        <v>0.20168067226890757</v>
      </c>
      <c r="D34" s="46">
        <f ca="1"/>
        <v>0.15584415584415587</v>
      </c>
      <c r="E34" s="46">
        <f ca="1"/>
        <v>0.20338983050847459</v>
      </c>
      <c r="F34" s="46">
        <f ca="1"/>
        <v>0.22857142857142856</v>
      </c>
      <c r="G34" s="46">
        <f ca="1"/>
        <v>0.23076923076923073</v>
      </c>
      <c r="H34" s="45">
        <f ca="1"/>
        <v>0.19047619047619047</v>
      </c>
      <c r="I34" s="46">
        <f ca="1"/>
        <v>0.17142857142857143</v>
      </c>
      <c r="J34" s="46">
        <v>0</v>
      </c>
      <c r="K34" s="46">
        <v>0</v>
      </c>
      <c r="M34" s="54">
        <f t="shared" ref="M34" ca="1" si="41">M22/M$26</f>
        <v>0.19115044247787613</v>
      </c>
      <c r="N34" s="54">
        <f t="shared" ca="1" si="31"/>
        <v>0.19481489384402009</v>
      </c>
      <c r="O34" s="54">
        <f t="shared" ca="1" si="31"/>
        <v>0.1934453495419638</v>
      </c>
      <c r="P34" s="54">
        <f t="shared" ca="1" si="31"/>
        <v>0.19360853150998608</v>
      </c>
      <c r="Q34" s="54">
        <f t="shared" ca="1" si="31"/>
        <v>0.19366505278166549</v>
      </c>
      <c r="R34" s="54">
        <f t="shared" ca="1" si="31"/>
        <v>0.19366250525401218</v>
      </c>
      <c r="S34" s="54">
        <f t="shared" ca="1" si="31"/>
        <v>0.19366123754082404</v>
      </c>
      <c r="T34" s="54">
        <f t="shared" ca="1" si="31"/>
        <v>0.19366134060792117</v>
      </c>
      <c r="U34" s="54">
        <f t="shared" ca="1" si="31"/>
        <v>0.1936613790064371</v>
      </c>
      <c r="V34" s="54">
        <f t="shared" ca="1" si="31"/>
        <v>0.19366137667386527</v>
      </c>
      <c r="W34" s="54">
        <f t="shared" ca="1" si="31"/>
        <v>0.19366137568708894</v>
      </c>
      <c r="X34" s="54">
        <f t="shared" ca="1" si="31"/>
        <v>0.19366137575749007</v>
      </c>
      <c r="Y34" s="332">
        <f t="shared" ref="Y34:AG34" ca="1" si="42">Y22/Y$26</f>
        <v>0.19366137578516854</v>
      </c>
      <c r="Z34" s="332">
        <f t="shared" ca="1" si="42"/>
        <v>0.1936613757833556</v>
      </c>
      <c r="AA34" s="332">
        <f t="shared" ca="1" si="42"/>
        <v>0.19366137578261503</v>
      </c>
      <c r="AB34" s="332">
        <f t="shared" ca="1" si="42"/>
        <v>0.19366137578266585</v>
      </c>
      <c r="AC34" s="332">
        <f t="shared" ca="1" si="42"/>
        <v>0.19366137578268616</v>
      </c>
      <c r="AD34" s="332">
        <f t="shared" ca="1" si="42"/>
        <v>0.1936613757826848</v>
      </c>
      <c r="AE34" s="332">
        <f t="shared" ca="1" si="42"/>
        <v>0.19366137578268422</v>
      </c>
      <c r="AF34" s="332">
        <f t="shared" ca="1" si="42"/>
        <v>0.19366137578268428</v>
      </c>
      <c r="AG34" s="102">
        <f t="shared" ca="1" si="42"/>
        <v>0.19366137578268428</v>
      </c>
    </row>
    <row r="35" spans="1:33" x14ac:dyDescent="0.3">
      <c r="B35" s="46">
        <f ca="1"/>
        <v>0.12</v>
      </c>
      <c r="C35" s="46">
        <f ca="1"/>
        <v>0.20168067226890757</v>
      </c>
      <c r="D35" s="46">
        <f ca="1"/>
        <v>0.15584415584415587</v>
      </c>
      <c r="E35" s="46">
        <f ca="1"/>
        <v>0.20338983050847459</v>
      </c>
      <c r="F35" s="46">
        <f ca="1"/>
        <v>0.11428571428571428</v>
      </c>
      <c r="G35" s="46">
        <f ca="1"/>
        <v>0.11538461538461536</v>
      </c>
      <c r="H35" s="46">
        <f ca="1"/>
        <v>0.19047619047619047</v>
      </c>
      <c r="I35" s="45">
        <f ca="1"/>
        <v>0.17142857142857143</v>
      </c>
      <c r="J35" s="46">
        <v>0</v>
      </c>
      <c r="K35" s="46">
        <v>0</v>
      </c>
      <c r="M35" s="54">
        <f t="shared" ref="M35" ca="1" si="43">M23/M$26</f>
        <v>0.13805309734513274</v>
      </c>
      <c r="N35" s="54">
        <f t="shared" ca="1" si="31"/>
        <v>0.15875386749173159</v>
      </c>
      <c r="O35" s="54">
        <f t="shared" ca="1" si="31"/>
        <v>0.15990337273814467</v>
      </c>
      <c r="P35" s="54">
        <f t="shared" ca="1" si="31"/>
        <v>0.15944976809503611</v>
      </c>
      <c r="Q35" s="54">
        <f t="shared" ca="1" si="31"/>
        <v>0.15943527738618823</v>
      </c>
      <c r="R35" s="54">
        <f t="shared" ca="1" si="31"/>
        <v>0.15944931274366736</v>
      </c>
      <c r="S35" s="54">
        <f t="shared" ca="1" si="31"/>
        <v>0.15944991955659021</v>
      </c>
      <c r="T35" s="54">
        <f t="shared" ca="1" si="31"/>
        <v>0.15944956556627235</v>
      </c>
      <c r="U35" s="54">
        <f t="shared" ca="1" si="31"/>
        <v>0.15944955232009342</v>
      </c>
      <c r="V35" s="54">
        <f t="shared" ca="1" si="31"/>
        <v>0.15944956233455418</v>
      </c>
      <c r="W35" s="54">
        <f t="shared" ca="1" si="31"/>
        <v>0.15944956274221486</v>
      </c>
      <c r="X35" s="54">
        <f t="shared" ca="1" si="31"/>
        <v>0.15944956247559078</v>
      </c>
      <c r="Y35" s="332">
        <f t="shared" ref="Y35:AG35" ca="1" si="44">Y23/Y$26</f>
        <v>0.15944956246519229</v>
      </c>
      <c r="Z35" s="332">
        <f t="shared" ca="1" si="44"/>
        <v>0.15944956247252734</v>
      </c>
      <c r="AA35" s="332">
        <f t="shared" ca="1" si="44"/>
        <v>0.1594495624728203</v>
      </c>
      <c r="AB35" s="332">
        <f t="shared" ca="1" si="44"/>
        <v>0.15944956247262204</v>
      </c>
      <c r="AC35" s="332">
        <f t="shared" ca="1" si="44"/>
        <v>0.15944956247261424</v>
      </c>
      <c r="AD35" s="332">
        <f t="shared" ca="1" si="44"/>
        <v>0.15944956247261963</v>
      </c>
      <c r="AE35" s="332">
        <f t="shared" ca="1" si="44"/>
        <v>0.15944956247261985</v>
      </c>
      <c r="AF35" s="332">
        <f t="shared" ca="1" si="44"/>
        <v>0.15944956247261968</v>
      </c>
      <c r="AG35" s="102">
        <f t="shared" ca="1" si="44"/>
        <v>0.15944956247261968</v>
      </c>
    </row>
    <row r="36" spans="1:33" x14ac:dyDescent="0.3">
      <c r="B36" s="46">
        <f ca="1"/>
        <v>0</v>
      </c>
      <c r="C36" s="46">
        <f ca="1"/>
        <v>0</v>
      </c>
      <c r="D36" s="46">
        <f ca="1"/>
        <v>0</v>
      </c>
      <c r="E36" s="46">
        <f ca="1"/>
        <v>0</v>
      </c>
      <c r="F36" s="46">
        <f ca="1"/>
        <v>0</v>
      </c>
      <c r="G36" s="46">
        <f ca="1"/>
        <v>0</v>
      </c>
      <c r="H36" s="46">
        <f ca="1"/>
        <v>0</v>
      </c>
      <c r="I36" s="46">
        <f ca="1"/>
        <v>0</v>
      </c>
      <c r="J36" s="45">
        <v>0</v>
      </c>
      <c r="K36" s="46">
        <v>0</v>
      </c>
      <c r="M36" s="54">
        <f t="shared" ref="M36" ca="1" si="45">M24/M$26</f>
        <v>1.0619469026548674E-2</v>
      </c>
      <c r="N36" s="54">
        <f t="shared" ca="1" si="31"/>
        <v>1.2802731249333193E-3</v>
      </c>
      <c r="O36" s="54">
        <f t="shared" ca="1" si="31"/>
        <v>1.5613022561901841E-4</v>
      </c>
      <c r="P36" s="54">
        <f t="shared" ca="1" si="31"/>
        <v>1.8894064783811879E-5</v>
      </c>
      <c r="Q36" s="54">
        <f t="shared" ca="1" si="31"/>
        <v>2.2841412133716605E-6</v>
      </c>
      <c r="R36" s="54">
        <f t="shared" ca="1" si="31"/>
        <v>2.7616888728665692E-7</v>
      </c>
      <c r="S36" s="54">
        <f t="shared" ca="1" si="31"/>
        <v>3.3391365742341824E-8</v>
      </c>
      <c r="T36" s="54">
        <f t="shared" ca="1" si="31"/>
        <v>4.0373054919673531E-9</v>
      </c>
      <c r="U36" s="54">
        <f t="shared" ca="1" si="31"/>
        <v>4.8814491623318775E-10</v>
      </c>
      <c r="V36" s="54">
        <f t="shared" ca="1" si="31"/>
        <v>5.9020920100858334E-11</v>
      </c>
      <c r="W36" s="54">
        <f t="shared" ca="1" si="31"/>
        <v>7.1361371295725004E-12</v>
      </c>
      <c r="X36" s="54">
        <f t="shared" ca="1" si="31"/>
        <v>8.6282038441370883E-13</v>
      </c>
      <c r="Y36" s="332">
        <f t="shared" ref="Y36:AG36" ca="1" si="46">Y24/Y$26</f>
        <v>1.0432240887723268E-13</v>
      </c>
      <c r="Z36" s="332">
        <f t="shared" ca="1" si="46"/>
        <v>1.2613476908342683E-14</v>
      </c>
      <c r="AA36" s="332">
        <f t="shared" ca="1" si="46"/>
        <v>1.5250778948781467E-15</v>
      </c>
      <c r="AB36" s="332">
        <f t="shared" ca="1" si="46"/>
        <v>1.8439504050641607E-16</v>
      </c>
      <c r="AC36" s="332">
        <f t="shared" ca="1" si="46"/>
        <v>2.2294947082731652E-17</v>
      </c>
      <c r="AD36" s="332">
        <f t="shared" ca="1" si="46"/>
        <v>2.6956509462332293E-18</v>
      </c>
      <c r="AE36" s="332">
        <f t="shared" ca="1" si="46"/>
        <v>3.2592739498163667E-19</v>
      </c>
      <c r="AF36" s="332">
        <f t="shared" ca="1" si="46"/>
        <v>3.9407426598742081E-20</v>
      </c>
      <c r="AG36" s="102">
        <f t="shared" ca="1" si="46"/>
        <v>4.7646969694668962E-21</v>
      </c>
    </row>
    <row r="37" spans="1:33" x14ac:dyDescent="0.3">
      <c r="B37" s="46">
        <f ca="1"/>
        <v>0</v>
      </c>
      <c r="C37" s="46">
        <f ca="1"/>
        <v>0</v>
      </c>
      <c r="D37" s="46">
        <f ca="1"/>
        <v>0</v>
      </c>
      <c r="E37" s="46">
        <f ca="1"/>
        <v>0</v>
      </c>
      <c r="F37" s="46">
        <f ca="1"/>
        <v>0</v>
      </c>
      <c r="G37" s="46">
        <f ca="1"/>
        <v>0</v>
      </c>
      <c r="H37" s="46">
        <f ca="1"/>
        <v>0</v>
      </c>
      <c r="I37" s="46">
        <f ca="1"/>
        <v>0</v>
      </c>
      <c r="J37" s="46">
        <v>0</v>
      </c>
      <c r="K37" s="45">
        <v>0</v>
      </c>
      <c r="M37" s="54">
        <f t="shared" ref="M37" ca="1" si="47">M25/M$26</f>
        <v>1.0619469026548674E-2</v>
      </c>
      <c r="N37" s="54">
        <f t="shared" ca="1" si="31"/>
        <v>1.2802731249333193E-3</v>
      </c>
      <c r="O37" s="54">
        <f t="shared" ca="1" si="31"/>
        <v>1.5613022561901841E-4</v>
      </c>
      <c r="P37" s="54">
        <f t="shared" ca="1" si="31"/>
        <v>1.8894064783811879E-5</v>
      </c>
      <c r="Q37" s="54">
        <f t="shared" ca="1" si="31"/>
        <v>2.2841412133716605E-6</v>
      </c>
      <c r="R37" s="54">
        <f t="shared" ca="1" si="31"/>
        <v>2.7616888728665692E-7</v>
      </c>
      <c r="S37" s="54">
        <f t="shared" ca="1" si="31"/>
        <v>3.3391365742341824E-8</v>
      </c>
      <c r="T37" s="54">
        <f t="shared" ca="1" si="31"/>
        <v>4.0373054919673531E-9</v>
      </c>
      <c r="U37" s="54">
        <f t="shared" ca="1" si="31"/>
        <v>4.8814491623318775E-10</v>
      </c>
      <c r="V37" s="54">
        <f t="shared" ca="1" si="31"/>
        <v>5.9020920100858334E-11</v>
      </c>
      <c r="W37" s="54">
        <f t="shared" ca="1" si="31"/>
        <v>7.1361371295725004E-12</v>
      </c>
      <c r="X37" s="54">
        <f t="shared" ca="1" si="31"/>
        <v>8.6282038441370883E-13</v>
      </c>
      <c r="Y37" s="332">
        <f t="shared" ref="Y37:AG37" ca="1" si="48">Y25/Y$26</f>
        <v>1.0432240887723268E-13</v>
      </c>
      <c r="Z37" s="332">
        <f t="shared" ca="1" si="48"/>
        <v>1.2613476908342683E-14</v>
      </c>
      <c r="AA37" s="332">
        <f t="shared" ca="1" si="48"/>
        <v>1.5250778948781467E-15</v>
      </c>
      <c r="AB37" s="332">
        <f t="shared" ca="1" si="48"/>
        <v>1.8439504050641607E-16</v>
      </c>
      <c r="AC37" s="332">
        <f t="shared" ca="1" si="48"/>
        <v>2.2294947082731652E-17</v>
      </c>
      <c r="AD37" s="332">
        <f t="shared" ca="1" si="48"/>
        <v>2.6956509462332293E-18</v>
      </c>
      <c r="AE37" s="332">
        <f t="shared" ca="1" si="48"/>
        <v>3.2592739498163667E-19</v>
      </c>
      <c r="AF37" s="332">
        <f t="shared" ca="1" si="48"/>
        <v>3.9407426598742081E-20</v>
      </c>
      <c r="AG37" s="102">
        <f t="shared" ca="1" si="48"/>
        <v>4.7646969694668962E-21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8.197473238735375</v>
      </c>
      <c r="O38" s="41">
        <f t="shared" ca="1" si="49"/>
        <v>8.2631412317156876</v>
      </c>
      <c r="P38" s="41">
        <f t="shared" ca="1" si="49"/>
        <v>8.2718083977382584</v>
      </c>
      <c r="Q38" s="41">
        <f t="shared" ca="1" si="49"/>
        <v>8.2708083962524785</v>
      </c>
      <c r="R38" s="41">
        <f t="shared" ca="1" si="49"/>
        <v>8.2706670632866377</v>
      </c>
      <c r="S38" s="41">
        <f t="shared" ca="1" si="49"/>
        <v>8.2707056820830616</v>
      </c>
      <c r="T38" s="41">
        <f t="shared" ca="1" si="49"/>
        <v>8.2707109175283176</v>
      </c>
      <c r="U38" s="41">
        <f t="shared" ca="1" si="49"/>
        <v>8.2707100353806116</v>
      </c>
      <c r="V38" s="41">
        <f t="shared" ca="1" si="49"/>
        <v>8.2707099132709185</v>
      </c>
      <c r="W38" s="41">
        <f t="shared" ca="1" si="49"/>
        <v>8.2707099397161645</v>
      </c>
      <c r="X38" s="41">
        <f t="shared" ca="1" si="49"/>
        <v>8.2707099433344347</v>
      </c>
      <c r="Y38" s="52">
        <f ca="1">SUM($B15*Y28,$C15*Y29,$D15*Y30,$E15*Y31,$F15*Y32,$G15*Y33,$H15*Y34,$I15*Y35,$J15*Y36,$K15*Y37)</f>
        <v>8.270709942651111</v>
      </c>
      <c r="Z38" s="52">
        <f t="shared" ref="Z38:AG38" ca="1" si="50">SUM($B15*Z28,$C15*Z29,$D15*Z30,$E15*Z31,$F15*Z32,$G15*Z33,$H15*Z34,$I15*Z35,$J15*Z36,$K15*Z37)</f>
        <v>8.270709942557037</v>
      </c>
      <c r="AA38" s="52">
        <f t="shared" ca="1" si="50"/>
        <v>8.2707099425761417</v>
      </c>
      <c r="AB38" s="52">
        <f t="shared" ca="1" si="50"/>
        <v>8.2707099425787654</v>
      </c>
      <c r="AC38" s="52">
        <f t="shared" ca="1" si="50"/>
        <v>8.2707099425782555</v>
      </c>
      <c r="AD38" s="52">
        <f t="shared" ca="1" si="50"/>
        <v>8.2707099425781827</v>
      </c>
      <c r="AE38" s="52">
        <f t="shared" ca="1" si="50"/>
        <v>8.2707099425781969</v>
      </c>
      <c r="AF38" s="52">
        <f t="shared" ca="1" si="50"/>
        <v>8.2707099425781987</v>
      </c>
      <c r="AG38" s="55">
        <f t="shared" ca="1" si="50"/>
        <v>8.2707099425781987</v>
      </c>
    </row>
    <row r="39" spans="1:33" ht="14.4" thickBot="1" x14ac:dyDescent="0.35">
      <c r="A39" s="62" t="s">
        <v>34</v>
      </c>
      <c r="B39" s="63">
        <f ca="1">M41</f>
        <v>6.5827304299151682E-10</v>
      </c>
      <c r="L39" s="40" t="s">
        <v>161</v>
      </c>
      <c r="M39" s="323">
        <f>Summary!H15</f>
        <v>1E-8</v>
      </c>
      <c r="N39" s="318">
        <f ca="1">SUM(N40:N49)</f>
        <v>1.3497122508571156E-3</v>
      </c>
      <c r="O39" s="318">
        <f ca="1">SUM(O40:O49)</f>
        <v>1.5485863027792807E-5</v>
      </c>
      <c r="P39" s="318">
        <f t="shared" ref="P39:Y39" ca="1" si="51">SUM(P40:P49)</f>
        <v>8.5128268092521861E-7</v>
      </c>
      <c r="Q39" s="318">
        <f t="shared" ca="1" si="51"/>
        <v>1.2639781279886659E-8</v>
      </c>
      <c r="R39" s="318">
        <f t="shared" ca="1" si="51"/>
        <v>6.5827304299151682E-10</v>
      </c>
      <c r="S39" s="318">
        <f t="shared" ca="1" si="51"/>
        <v>8.2230748553254869E-12</v>
      </c>
      <c r="T39" s="318">
        <f t="shared" ca="1" si="51"/>
        <v>4.6509211642312478E-13</v>
      </c>
      <c r="U39" s="318">
        <f t="shared" ca="1" si="51"/>
        <v>6.3352766490340584E-15</v>
      </c>
      <c r="V39" s="318">
        <f t="shared" ca="1" si="51"/>
        <v>3.4992685910064909E-16</v>
      </c>
      <c r="W39" s="318">
        <f t="shared" ca="1" si="51"/>
        <v>4.5408391012015927E-18</v>
      </c>
      <c r="X39" s="318">
        <f t="shared" ca="1" si="51"/>
        <v>2.5584414631692833E-19</v>
      </c>
      <c r="Y39" s="318">
        <f t="shared" ca="1" si="51"/>
        <v>3.4068581583606859E-21</v>
      </c>
      <c r="Z39" s="318">
        <f t="shared" ref="Z39:AG39" ca="1" si="52">SUM(Z40:Z49)</f>
        <v>1.9029254849724523E-22</v>
      </c>
      <c r="AA39" s="318">
        <f t="shared" ca="1" si="52"/>
        <v>2.4991269685672622E-24</v>
      </c>
      <c r="AB39" s="318">
        <f t="shared" ca="1" si="52"/>
        <v>1.4031923914135279E-25</v>
      </c>
      <c r="AC39" s="318">
        <f t="shared" ca="1" si="52"/>
        <v>1.8555589910695965E-27</v>
      </c>
      <c r="AD39" s="318">
        <f t="shared" ca="1" si="52"/>
        <v>1.0353476577044128E-28</v>
      </c>
      <c r="AE39" s="318">
        <f t="shared" ca="1" si="52"/>
        <v>1.3803733705703602E-30</v>
      </c>
      <c r="AF39" s="318">
        <f t="shared" ca="1" si="52"/>
        <v>6.6444747268744195E-32</v>
      </c>
      <c r="AG39" s="318">
        <f t="shared" ca="1" si="52"/>
        <v>6.7407788077296482E-34</v>
      </c>
    </row>
    <row r="40" spans="1:33" outlineLevel="1" x14ac:dyDescent="0.3">
      <c r="B40" s="57">
        <f ca="1">AG38</f>
        <v>8.2707099425781987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5</v>
      </c>
      <c r="N40" s="41">
        <f ca="1">(N28-M28)^2</f>
        <v>8.1765428114600828E-6</v>
      </c>
      <c r="O40" s="41">
        <f ca="1">(O28-N28)^2</f>
        <v>1.576565876934733E-6</v>
      </c>
      <c r="P40" s="41">
        <f t="shared" ref="P40:Y40" ca="1" si="53">(P28-O28)^2</f>
        <v>1.5918426856228033E-9</v>
      </c>
      <c r="Q40" s="41">
        <f t="shared" ca="1" si="53"/>
        <v>9.0752711237036775E-10</v>
      </c>
      <c r="R40" s="41">
        <f t="shared" ca="1" si="53"/>
        <v>2.22975110788787E-12</v>
      </c>
      <c r="S40" s="41">
        <f t="shared" ca="1" si="53"/>
        <v>7.5675663545582787E-13</v>
      </c>
      <c r="T40" s="41">
        <f t="shared" ca="1" si="53"/>
        <v>1.1690052984134198E-15</v>
      </c>
      <c r="U40" s="41">
        <f t="shared" ca="1" si="53"/>
        <v>5.2393997423690792E-16</v>
      </c>
      <c r="V40" s="41">
        <f t="shared" ca="1" si="53"/>
        <v>1.0440316760059378E-18</v>
      </c>
      <c r="W40" s="41">
        <f t="shared" ca="1" si="53"/>
        <v>4.0160518079274397E-19</v>
      </c>
      <c r="X40" s="41">
        <f t="shared" ca="1" si="53"/>
        <v>6.9851613631976476E-22</v>
      </c>
      <c r="Y40" s="41">
        <f t="shared" ca="1" si="53"/>
        <v>2.9147320639084347E-22</v>
      </c>
      <c r="Z40" s="41">
        <f t="shared" ref="Z40:Z49" ca="1" si="54">(Z28-Y28)^2</f>
        <v>5.4523809662317108E-25</v>
      </c>
      <c r="AA40" s="41">
        <f t="shared" ref="AA40:AA49" ca="1" si="55">(AA28-Z28)^2</f>
        <v>2.1783118180942378E-25</v>
      </c>
      <c r="AB40" s="41">
        <f t="shared" ref="AB40:AB49" ca="1" si="56">(AB28-AA28)^2</f>
        <v>3.9108414933213308E-28</v>
      </c>
      <c r="AC40" s="41">
        <f t="shared" ref="AC40:AC49" ca="1" si="57">(AC28-AB28)^2</f>
        <v>1.6018806756644171E-28</v>
      </c>
      <c r="AD40" s="41">
        <f t="shared" ref="AD40:AD49" ca="1" si="58">(AD28-AC28)^2</f>
        <v>2.8547096600679803E-31</v>
      </c>
      <c r="AE40" s="41">
        <f t="shared" ref="AE40:AE49" ca="1" si="59">(AE28-AD28)^2</f>
        <v>1.1560394491184383E-31</v>
      </c>
      <c r="AF40" s="41">
        <f t="shared" ref="AF40:AF49" ca="1" si="60">(AF28-AE28)^2</f>
        <v>1.9259299443872359E-34</v>
      </c>
      <c r="AG40" s="41">
        <f t="shared" ref="AG40:AG49" ca="1" si="61">(AG28-AF28)^2</f>
        <v>4.8148248609680896E-35</v>
      </c>
    </row>
    <row r="41" spans="1:33" outlineLevel="1" x14ac:dyDescent="0.3">
      <c r="B41" s="57"/>
      <c r="C41" s="57">
        <f ca="1">B40</f>
        <v>8.2707099425781987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6.5827304299151682E-10</v>
      </c>
      <c r="N41" s="41">
        <f t="shared" ref="N41" ca="1" si="62">(N29-M29)^2</f>
        <v>2.7336786195606371E-4</v>
      </c>
      <c r="O41" s="41">
        <f t="shared" ref="O41:Y49" ca="1" si="63">(O29-N29)^2</f>
        <v>1.8252742883867663E-6</v>
      </c>
      <c r="P41" s="41">
        <f t="shared" ca="1" si="63"/>
        <v>3.2112687228988083E-7</v>
      </c>
      <c r="Q41" s="41">
        <f t="shared" ca="1" si="63"/>
        <v>2.458202517426604E-9</v>
      </c>
      <c r="R41" s="41">
        <f t="shared" ca="1" si="63"/>
        <v>2.0091976402281815E-10</v>
      </c>
      <c r="S41" s="41">
        <f t="shared" ca="1" si="63"/>
        <v>1.3929354224085911E-12</v>
      </c>
      <c r="T41" s="41">
        <f t="shared" ca="1" si="63"/>
        <v>1.6510347975951809E-13</v>
      </c>
      <c r="U41" s="41">
        <f t="shared" ca="1" si="63"/>
        <v>1.1932762441326066E-15</v>
      </c>
      <c r="V41" s="41">
        <f t="shared" ca="1" si="63"/>
        <v>1.1570200854466495E-16</v>
      </c>
      <c r="W41" s="41">
        <f t="shared" ca="1" si="63"/>
        <v>8.1667753437999197E-19</v>
      </c>
      <c r="X41" s="41">
        <f t="shared" ca="1" si="63"/>
        <v>8.8140531779599572E-20</v>
      </c>
      <c r="Y41" s="41">
        <f t="shared" ca="1" si="63"/>
        <v>6.3028130332064079E-22</v>
      </c>
      <c r="Z41" s="41">
        <f t="shared" ca="1" si="54"/>
        <v>6.4175590510252201E-23</v>
      </c>
      <c r="AA41" s="41">
        <f t="shared" ca="1" si="55"/>
        <v>4.559833592927686E-25</v>
      </c>
      <c r="AB41" s="41">
        <f t="shared" ca="1" si="56"/>
        <v>4.7878288890853199E-26</v>
      </c>
      <c r="AC41" s="41">
        <f t="shared" ca="1" si="57"/>
        <v>3.4119023782085959E-28</v>
      </c>
      <c r="AD41" s="41">
        <f t="shared" ca="1" si="58"/>
        <v>3.5279955093263141E-29</v>
      </c>
      <c r="AE41" s="41">
        <f t="shared" ca="1" si="59"/>
        <v>2.0973377094376998E-31</v>
      </c>
      <c r="AF41" s="41">
        <f t="shared" ca="1" si="60"/>
        <v>1.2325951644078309E-32</v>
      </c>
      <c r="AG41" s="41">
        <f t="shared" ca="1" si="61"/>
        <v>0</v>
      </c>
    </row>
    <row r="42" spans="1:33" outlineLevel="1" x14ac:dyDescent="0.3">
      <c r="B42" s="57"/>
      <c r="C42" s="57"/>
      <c r="D42" s="57">
        <f ca="1">C41</f>
        <v>8.2707099425781987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1.1071512958310261E-5</v>
      </c>
      <c r="O42" s="41">
        <f t="shared" ca="1" si="63"/>
        <v>1.3065511928367547E-6</v>
      </c>
      <c r="P42" s="41">
        <f t="shared" ca="1" si="63"/>
        <v>1.3741554752931606E-9</v>
      </c>
      <c r="Q42" s="41">
        <f t="shared" ca="1" si="63"/>
        <v>2.6631209446476047E-9</v>
      </c>
      <c r="R42" s="41">
        <f t="shared" ca="1" si="63"/>
        <v>1.0427283131713688E-11</v>
      </c>
      <c r="S42" s="41">
        <f t="shared" ca="1" si="63"/>
        <v>1.428899250979989E-12</v>
      </c>
      <c r="T42" s="41">
        <f t="shared" ca="1" si="63"/>
        <v>3.7007493918194865E-15</v>
      </c>
      <c r="U42" s="41">
        <f t="shared" ca="1" si="63"/>
        <v>1.2969234965018329E-15</v>
      </c>
      <c r="V42" s="41">
        <f t="shared" ca="1" si="63"/>
        <v>4.2733912101491899E-18</v>
      </c>
      <c r="W42" s="41">
        <f t="shared" ca="1" si="63"/>
        <v>8.6576296659445777E-19</v>
      </c>
      <c r="X42" s="41">
        <f t="shared" ca="1" si="63"/>
        <v>2.5253189945276025E-21</v>
      </c>
      <c r="Y42" s="41">
        <f t="shared" ca="1" si="63"/>
        <v>6.7766987365450888E-22</v>
      </c>
      <c r="Z42" s="41">
        <f t="shared" ca="1" si="54"/>
        <v>2.1157409992732822E-24</v>
      </c>
      <c r="AA42" s="41">
        <f t="shared" ca="1" si="55"/>
        <v>4.8646420511340985E-25</v>
      </c>
      <c r="AB42" s="41">
        <f t="shared" ca="1" si="56"/>
        <v>1.464970938149795E-27</v>
      </c>
      <c r="AC42" s="41">
        <f t="shared" ca="1" si="57"/>
        <v>3.667740986091052E-28</v>
      </c>
      <c r="AD42" s="41">
        <f t="shared" ca="1" si="58"/>
        <v>1.1124171358780674E-30</v>
      </c>
      <c r="AE42" s="41">
        <f t="shared" ca="1" si="59"/>
        <v>3.0814879110195774E-31</v>
      </c>
      <c r="AF42" s="41">
        <f t="shared" ca="1" si="60"/>
        <v>7.7037197775489434E-34</v>
      </c>
      <c r="AG42" s="41">
        <f t="shared" ca="1" si="61"/>
        <v>0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8.2707099425781987</v>
      </c>
      <c r="F43" s="57"/>
      <c r="G43" s="57"/>
      <c r="H43" s="57"/>
      <c r="I43" s="57"/>
      <c r="J43" s="57"/>
      <c r="K43" s="57"/>
      <c r="N43" s="41">
        <f t="shared" ref="N43" ca="1" si="65">(N31-M31)^2</f>
        <v>3.2850619163932664E-4</v>
      </c>
      <c r="O43" s="41">
        <f t="shared" ca="1" si="63"/>
        <v>5.221289328905613E-7</v>
      </c>
      <c r="P43" s="41">
        <f t="shared" ca="1" si="63"/>
        <v>1.4577821275684818E-7</v>
      </c>
      <c r="Q43" s="41">
        <f t="shared" ca="1" si="63"/>
        <v>7.5227541773257824E-11</v>
      </c>
      <c r="R43" s="41">
        <f t="shared" ca="1" si="63"/>
        <v>1.6809641339686516E-10</v>
      </c>
      <c r="S43" s="41">
        <f t="shared" ca="1" si="63"/>
        <v>2.9669937527537898E-13</v>
      </c>
      <c r="T43" s="41">
        <f t="shared" ca="1" si="63"/>
        <v>1.0297080485523279E-13</v>
      </c>
      <c r="U43" s="41">
        <f t="shared" ca="1" si="63"/>
        <v>1.1870264553796325E-16</v>
      </c>
      <c r="V43" s="41">
        <f t="shared" ca="1" si="63"/>
        <v>8.5095250952484841E-17</v>
      </c>
      <c r="W43" s="41">
        <f t="shared" ca="1" si="63"/>
        <v>1.2664715116185786E-19</v>
      </c>
      <c r="X43" s="41">
        <f t="shared" ca="1" si="63"/>
        <v>5.9432746364020338E-20</v>
      </c>
      <c r="Y43" s="41">
        <f t="shared" ca="1" si="63"/>
        <v>7.77782070445715E-23</v>
      </c>
      <c r="Z43" s="41">
        <f t="shared" ca="1" si="54"/>
        <v>4.5360244470009093E-23</v>
      </c>
      <c r="AA43" s="41">
        <f t="shared" ca="1" si="55"/>
        <v>6.3780483478259639E-26</v>
      </c>
      <c r="AB43" s="41">
        <f t="shared" ca="1" si="56"/>
        <v>3.3000443670385853E-26</v>
      </c>
      <c r="AC43" s="41">
        <f t="shared" ca="1" si="57"/>
        <v>4.4373425918681914E-29</v>
      </c>
      <c r="AD43" s="41">
        <f t="shared" ca="1" si="58"/>
        <v>2.4408465743186072E-29</v>
      </c>
      <c r="AE43" s="41">
        <f t="shared" ca="1" si="59"/>
        <v>2.7733391199176196E-32</v>
      </c>
      <c r="AF43" s="41">
        <f t="shared" ca="1" si="60"/>
        <v>1.2325951644078309E-32</v>
      </c>
      <c r="AG43" s="41">
        <f t="shared" ca="1" si="61"/>
        <v>0</v>
      </c>
    </row>
    <row r="44" spans="1:33" outlineLevel="1" x14ac:dyDescent="0.3">
      <c r="B44" s="57"/>
      <c r="C44" s="57"/>
      <c r="D44" s="57"/>
      <c r="E44" s="57"/>
      <c r="F44" s="57">
        <f ca="1">E43</f>
        <v>8.2707099425781987</v>
      </c>
      <c r="G44" s="57"/>
      <c r="H44" s="57"/>
      <c r="I44" s="57"/>
      <c r="J44" s="57"/>
      <c r="K44" s="57"/>
      <c r="N44" s="41">
        <f t="shared" ref="N44" ca="1" si="66">(N32-M32)^2</f>
        <v>1.1900128454665993E-5</v>
      </c>
      <c r="O44" s="41">
        <f t="shared" ca="1" si="63"/>
        <v>1.6753222972158064E-6</v>
      </c>
      <c r="P44" s="41">
        <f t="shared" ca="1" si="63"/>
        <v>2.876306413743162E-8</v>
      </c>
      <c r="Q44" s="41">
        <f t="shared" ca="1" si="63"/>
        <v>9.5296515081119635E-10</v>
      </c>
      <c r="R44" s="41">
        <f t="shared" ca="1" si="63"/>
        <v>1.5649514901005638E-11</v>
      </c>
      <c r="S44" s="41">
        <f t="shared" ca="1" si="63"/>
        <v>8.5269888086440646E-13</v>
      </c>
      <c r="T44" s="41">
        <f t="shared" ca="1" si="63"/>
        <v>1.3810856539750069E-14</v>
      </c>
      <c r="U44" s="41">
        <f t="shared" ca="1" si="63"/>
        <v>5.7218262258106126E-16</v>
      </c>
      <c r="V44" s="41">
        <f t="shared" ca="1" si="63"/>
        <v>9.3118653291948303E-18</v>
      </c>
      <c r="W44" s="41">
        <f t="shared" ca="1" si="63"/>
        <v>4.4634605605120465E-19</v>
      </c>
      <c r="X44" s="41">
        <f t="shared" ca="1" si="63"/>
        <v>7.2455020403891467E-21</v>
      </c>
      <c r="Y44" s="41">
        <f t="shared" ca="1" si="63"/>
        <v>3.2089586344306549E-22</v>
      </c>
      <c r="Z44" s="41">
        <f t="shared" ca="1" si="54"/>
        <v>5.2179211124487119E-24</v>
      </c>
      <c r="AA44" s="41">
        <f t="shared" ca="1" si="55"/>
        <v>2.4098862918309526E-25</v>
      </c>
      <c r="AB44" s="41">
        <f t="shared" ca="1" si="56"/>
        <v>3.9173607661830816E-27</v>
      </c>
      <c r="AC44" s="41">
        <f t="shared" ca="1" si="57"/>
        <v>1.7657046100763703E-28</v>
      </c>
      <c r="AD44" s="41">
        <f t="shared" ca="1" si="58"/>
        <v>2.8665541292259618E-30</v>
      </c>
      <c r="AE44" s="41">
        <f t="shared" ca="1" si="59"/>
        <v>1.2037062152420224E-31</v>
      </c>
      <c r="AF44" s="41">
        <f t="shared" ca="1" si="60"/>
        <v>3.0814879110195774E-33</v>
      </c>
      <c r="AG44" s="41">
        <f t="shared" ca="1" si="61"/>
        <v>4.3333423748712807E-34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8.2707099425781987</v>
      </c>
      <c r="H45" s="57"/>
      <c r="I45" s="57"/>
      <c r="J45" s="57"/>
      <c r="K45" s="57"/>
      <c r="N45" s="41">
        <f t="shared" ref="N45" ca="1" si="67">(N33-M33)^2</f>
        <v>1.0029876438263833E-4</v>
      </c>
      <c r="O45" s="41">
        <f t="shared" ca="1" si="63"/>
        <v>2.8556120165445958E-6</v>
      </c>
      <c r="P45" s="41">
        <f t="shared" ca="1" si="63"/>
        <v>8.2595478961295911E-8</v>
      </c>
      <c r="Q45" s="41">
        <f t="shared" ca="1" si="63"/>
        <v>1.6263240956548962E-9</v>
      </c>
      <c r="R45" s="41">
        <f t="shared" ca="1" si="63"/>
        <v>4.9405253995407746E-11</v>
      </c>
      <c r="S45" s="41">
        <f t="shared" ca="1" si="63"/>
        <v>1.401884789662985E-12</v>
      </c>
      <c r="T45" s="41">
        <f t="shared" ca="1" si="63"/>
        <v>4.0681927218807747E-14</v>
      </c>
      <c r="U45" s="41">
        <f t="shared" ca="1" si="63"/>
        <v>9.5515130312569066E-16</v>
      </c>
      <c r="V45" s="41">
        <f t="shared" ca="1" si="63"/>
        <v>2.8401700910619637E-17</v>
      </c>
      <c r="W45" s="41">
        <f t="shared" ca="1" si="63"/>
        <v>7.3850139820687233E-19</v>
      </c>
      <c r="X45" s="41">
        <f t="shared" ca="1" si="63"/>
        <v>2.1678100852092489E-20</v>
      </c>
      <c r="Y45" s="41">
        <f t="shared" ca="1" si="63"/>
        <v>5.3338278500461118E-22</v>
      </c>
      <c r="Z45" s="41">
        <f t="shared" ca="1" si="54"/>
        <v>1.5771298290542592E-23</v>
      </c>
      <c r="AA45" s="41">
        <f t="shared" ca="1" si="55"/>
        <v>3.9955733667073503E-25</v>
      </c>
      <c r="AB45" s="41">
        <f t="shared" ca="1" si="56"/>
        <v>1.1774511871274573E-26</v>
      </c>
      <c r="AC45" s="41">
        <f t="shared" ca="1" si="57"/>
        <v>2.9279701092225264E-28</v>
      </c>
      <c r="AD45" s="41">
        <f t="shared" ca="1" si="58"/>
        <v>8.7377515646904503E-30</v>
      </c>
      <c r="AE45" s="41">
        <f t="shared" ca="1" si="59"/>
        <v>2.0973377094376998E-31</v>
      </c>
      <c r="AF45" s="41">
        <f t="shared" ca="1" si="60"/>
        <v>6.9333477997940491E-33</v>
      </c>
      <c r="AG45" s="41">
        <f t="shared" ca="1" si="61"/>
        <v>1.9259299443872359E-34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8.2707099425781987</v>
      </c>
      <c r="I46" s="57"/>
      <c r="J46" s="57"/>
      <c r="K46" s="57"/>
      <c r="N46" s="41">
        <f t="shared" ref="N46" ca="1" si="68">(N34-M34)^2</f>
        <v>1.3428203814834346E-5</v>
      </c>
      <c r="O46" s="41">
        <f t="shared" ca="1" si="63"/>
        <v>1.8756515952948695E-6</v>
      </c>
      <c r="P46" s="41">
        <f t="shared" ca="1" si="63"/>
        <v>2.6628354687626269E-8</v>
      </c>
      <c r="Q46" s="41">
        <f t="shared" ca="1" si="63"/>
        <v>3.1946541522571116E-9</v>
      </c>
      <c r="R46" s="41">
        <f t="shared" ca="1" si="63"/>
        <v>6.4898971443362213E-12</v>
      </c>
      <c r="S46" s="41">
        <f t="shared" ca="1" si="63"/>
        <v>1.6070967274009907E-12</v>
      </c>
      <c r="T46" s="41">
        <f t="shared" ca="1" si="63"/>
        <v>1.0622826511773977E-14</v>
      </c>
      <c r="U46" s="41">
        <f t="shared" ca="1" si="63"/>
        <v>1.4744460250479101E-15</v>
      </c>
      <c r="V46" s="41">
        <f t="shared" ca="1" si="63"/>
        <v>5.4408913427280504E-18</v>
      </c>
      <c r="W46" s="41">
        <f t="shared" ca="1" si="63"/>
        <v>9.7372752015197041E-19</v>
      </c>
      <c r="X46" s="41">
        <f t="shared" ca="1" si="63"/>
        <v>4.9563190166592019E-21</v>
      </c>
      <c r="Y46" s="41">
        <f t="shared" ca="1" si="63"/>
        <v>7.6609773622582612E-22</v>
      </c>
      <c r="Z46" s="41">
        <f t="shared" ca="1" si="54"/>
        <v>3.2867466866706944E-24</v>
      </c>
      <c r="AA46" s="41">
        <f t="shared" ca="1" si="55"/>
        <v>5.4845024727718942E-25</v>
      </c>
      <c r="AB46" s="41">
        <f t="shared" ca="1" si="56"/>
        <v>2.5827190481139263E-27</v>
      </c>
      <c r="AC46" s="41">
        <f t="shared" ca="1" si="57"/>
        <v>4.1278379460853851E-28</v>
      </c>
      <c r="AD46" s="41">
        <f t="shared" ca="1" si="58"/>
        <v>1.8496631185895013E-30</v>
      </c>
      <c r="AE46" s="41">
        <f t="shared" ca="1" si="59"/>
        <v>3.397340421899084E-31</v>
      </c>
      <c r="AF46" s="41">
        <f t="shared" ca="1" si="60"/>
        <v>3.0814879110195774E-33</v>
      </c>
      <c r="AG46" s="41">
        <f t="shared" ca="1" si="61"/>
        <v>0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8.2707099425781987</v>
      </c>
      <c r="J47" s="57"/>
      <c r="K47" s="57"/>
      <c r="N47" s="41">
        <f t="shared" ref="N47" ca="1" si="69">(N35-M35)^2</f>
        <v>4.2852188466231824E-4</v>
      </c>
      <c r="O47" s="41">
        <f t="shared" ca="1" si="63"/>
        <v>1.3213623115311946E-6</v>
      </c>
      <c r="P47" s="41">
        <f t="shared" ca="1" si="63"/>
        <v>2.0575717224964657E-7</v>
      </c>
      <c r="Q47" s="41">
        <f t="shared" ca="1" si="63"/>
        <v>2.0998064291388796E-10</v>
      </c>
      <c r="R47" s="41">
        <f t="shared" ca="1" si="63"/>
        <v>1.9699125956683598E-10</v>
      </c>
      <c r="S47" s="41">
        <f t="shared" ca="1" si="63"/>
        <v>3.6822192334291749E-13</v>
      </c>
      <c r="T47" s="41">
        <f t="shared" ca="1" si="63"/>
        <v>1.2530914514144414E-13</v>
      </c>
      <c r="U47" s="41">
        <f t="shared" ca="1" si="63"/>
        <v>1.7546125628539497E-16</v>
      </c>
      <c r="V47" s="41">
        <f t="shared" ca="1" si="63"/>
        <v>1.0028942432668844E-16</v>
      </c>
      <c r="W47" s="41">
        <f t="shared" ca="1" si="63"/>
        <v>1.6618723245453977E-19</v>
      </c>
      <c r="X47" s="41">
        <f t="shared" ca="1" si="63"/>
        <v>7.1088402127350007E-20</v>
      </c>
      <c r="Y47" s="41">
        <f t="shared" ca="1" si="63"/>
        <v>1.0812854491883327E-22</v>
      </c>
      <c r="Z47" s="41">
        <f t="shared" ca="1" si="54"/>
        <v>5.3802947275019748E-23</v>
      </c>
      <c r="AA47" s="41">
        <f t="shared" ca="1" si="55"/>
        <v>8.5825620557016713E-26</v>
      </c>
      <c r="AB47" s="41">
        <f t="shared" ca="1" si="56"/>
        <v>3.9306264946028231E-26</v>
      </c>
      <c r="AC47" s="41">
        <f t="shared" ca="1" si="57"/>
        <v>6.0829341735504212E-29</v>
      </c>
      <c r="AD47" s="41">
        <f t="shared" ca="1" si="58"/>
        <v>2.8993719754783203E-29</v>
      </c>
      <c r="AE47" s="41">
        <f t="shared" ca="1" si="59"/>
        <v>4.9303806576313238E-32</v>
      </c>
      <c r="AF47" s="41">
        <f t="shared" ca="1" si="60"/>
        <v>2.7733391199176196E-32</v>
      </c>
      <c r="AG47" s="41">
        <f t="shared" ca="1" si="61"/>
        <v>0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8.2707099425781987</v>
      </c>
      <c r="K48" s="57"/>
      <c r="N48" s="41">
        <f t="shared" ref="N48" ca="1" si="70">(N36-M36)^2</f>
        <v>8.7220580088749044E-5</v>
      </c>
      <c r="O48" s="41">
        <f t="shared" ca="1" si="63"/>
        <v>1.2636972580787623E-6</v>
      </c>
      <c r="P48" s="41">
        <f t="shared" ca="1" si="63"/>
        <v>1.8833763840786677E-8</v>
      </c>
      <c r="Q48" s="41">
        <f t="shared" ca="1" si="63"/>
        <v>2.7588956101586549E-10</v>
      </c>
      <c r="R48" s="41">
        <f t="shared" ca="1" si="63"/>
        <v>4.0319528623232197E-12</v>
      </c>
      <c r="S48" s="41">
        <f t="shared" ca="1" si="63"/>
        <v>5.8940924967200378E-14</v>
      </c>
      <c r="T48" s="41">
        <f t="shared" ca="1" si="63"/>
        <v>8.6166085318261458E-16</v>
      </c>
      <c r="U48" s="41">
        <f t="shared" ca="1" si="63"/>
        <v>1.2596540792345672E-17</v>
      </c>
      <c r="V48" s="41">
        <f t="shared" ca="1" si="63"/>
        <v>1.8414740405657949E-19</v>
      </c>
      <c r="W48" s="41">
        <f t="shared" ca="1" si="63"/>
        <v>2.6920307039774327E-21</v>
      </c>
      <c r="X48" s="41">
        <f t="shared" ca="1" si="63"/>
        <v>3.935450298508969E-23</v>
      </c>
      <c r="Y48" s="41">
        <f t="shared" ca="1" si="63"/>
        <v>5.7531917889293282E-25</v>
      </c>
      <c r="Z48" s="41">
        <f t="shared" ca="1" si="54"/>
        <v>8.4105282028744917E-27</v>
      </c>
      <c r="AA48" s="41">
        <f t="shared" ca="1" si="55"/>
        <v>1.2295259268180129E-28</v>
      </c>
      <c r="AB48" s="41">
        <f t="shared" ca="1" si="56"/>
        <v>1.7974305160063311E-30</v>
      </c>
      <c r="AC48" s="41">
        <f t="shared" ca="1" si="57"/>
        <v>2.6276440287967218E-32</v>
      </c>
      <c r="AD48" s="41">
        <f t="shared" ca="1" si="58"/>
        <v>3.8413240904616198E-34</v>
      </c>
      <c r="AE48" s="41">
        <f t="shared" ca="1" si="59"/>
        <v>5.6155897093564597E-36</v>
      </c>
      <c r="AF48" s="41">
        <f t="shared" ca="1" si="60"/>
        <v>8.2093692282134915E-38</v>
      </c>
      <c r="AG48" s="41">
        <f t="shared" ca="1" si="61"/>
        <v>1.2001187161670608E-39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8.2707099425781987</v>
      </c>
      <c r="N49" s="41">
        <f t="shared" ref="N49" ca="1" si="71">(N37-M37)^2</f>
        <v>8.7220580088749044E-5</v>
      </c>
      <c r="O49" s="41">
        <f t="shared" ca="1" si="63"/>
        <v>1.2636972580787623E-6</v>
      </c>
      <c r="P49" s="41">
        <f t="shared" ca="1" si="63"/>
        <v>1.8833763840786677E-8</v>
      </c>
      <c r="Q49" s="41">
        <f t="shared" ca="1" si="63"/>
        <v>2.7588956101586549E-10</v>
      </c>
      <c r="R49" s="41">
        <f t="shared" ca="1" si="63"/>
        <v>4.0319528623232197E-12</v>
      </c>
      <c r="S49" s="41">
        <f t="shared" ca="1" si="63"/>
        <v>5.8940924967200378E-14</v>
      </c>
      <c r="T49" s="41">
        <f t="shared" ca="1" si="63"/>
        <v>8.6166085318261458E-16</v>
      </c>
      <c r="U49" s="41">
        <f t="shared" ca="1" si="63"/>
        <v>1.2596540792345672E-17</v>
      </c>
      <c r="V49" s="41">
        <f t="shared" ca="1" si="63"/>
        <v>1.8414740405657949E-19</v>
      </c>
      <c r="W49" s="41">
        <f t="shared" ca="1" si="63"/>
        <v>2.6920307039774327E-21</v>
      </c>
      <c r="X49" s="41">
        <f t="shared" ca="1" si="63"/>
        <v>3.935450298508969E-23</v>
      </c>
      <c r="Y49" s="41">
        <f t="shared" ca="1" si="63"/>
        <v>5.7531917889293282E-25</v>
      </c>
      <c r="Z49" s="41">
        <f t="shared" ca="1" si="54"/>
        <v>8.4105282028744917E-27</v>
      </c>
      <c r="AA49" s="41">
        <f t="shared" ca="1" si="55"/>
        <v>1.2295259268180129E-28</v>
      </c>
      <c r="AB49" s="41">
        <f t="shared" ca="1" si="56"/>
        <v>1.7974305160063311E-30</v>
      </c>
      <c r="AC49" s="41">
        <f t="shared" ca="1" si="57"/>
        <v>2.6276440287967218E-32</v>
      </c>
      <c r="AD49" s="41">
        <f t="shared" ca="1" si="58"/>
        <v>3.8413240904616198E-34</v>
      </c>
      <c r="AE49" s="41">
        <f t="shared" ca="1" si="59"/>
        <v>5.6155897093564597E-36</v>
      </c>
      <c r="AF49" s="41">
        <f t="shared" ca="1" si="60"/>
        <v>8.2093692282134915E-38</v>
      </c>
      <c r="AG49" s="41">
        <f t="shared" ca="1" si="61"/>
        <v>1.2001187161670608E-39</v>
      </c>
    </row>
    <row r="50" spans="1:33" outlineLevel="1" x14ac:dyDescent="0.3"/>
    <row r="51" spans="1:33" outlineLevel="1" x14ac:dyDescent="0.3">
      <c r="B51" s="57">
        <f t="array" ref="B51:K60" ca="1">B5:K14-B40:K49</f>
        <v>-7.2707099425781987</v>
      </c>
      <c r="C51" s="46">
        <f ca="1"/>
        <v>0.25</v>
      </c>
      <c r="D51" s="46">
        <f ca="1"/>
        <v>0.25</v>
      </c>
      <c r="E51" s="46">
        <f ca="1"/>
        <v>0.25</v>
      </c>
      <c r="F51" s="46">
        <f ca="1"/>
        <v>0.5</v>
      </c>
      <c r="G51" s="46">
        <f ca="1"/>
        <v>0.33333333333333331</v>
      </c>
      <c r="H51" s="46">
        <f ca="1"/>
        <v>0.25</v>
      </c>
      <c r="I51" s="46">
        <f ca="1"/>
        <v>0.33333333333333331</v>
      </c>
      <c r="J51" s="46">
        <v>0</v>
      </c>
      <c r="K51" s="46">
        <v>0</v>
      </c>
    </row>
    <row r="52" spans="1:33" outlineLevel="1" x14ac:dyDescent="0.3">
      <c r="B52" s="46">
        <f ca="1"/>
        <v>4</v>
      </c>
      <c r="C52" s="57">
        <f ca="1"/>
        <v>-7.2707099425781987</v>
      </c>
      <c r="D52" s="46">
        <f ca="1"/>
        <v>0.5</v>
      </c>
      <c r="E52" s="46">
        <f ca="1"/>
        <v>0.5</v>
      </c>
      <c r="F52" s="46">
        <f ca="1"/>
        <v>3.0000000000000004</v>
      </c>
      <c r="G52" s="46">
        <f ca="1"/>
        <v>3.0000000000000004</v>
      </c>
      <c r="H52" s="46">
        <f ca="1"/>
        <v>0.5</v>
      </c>
      <c r="I52" s="46">
        <f ca="1"/>
        <v>0.5</v>
      </c>
      <c r="J52" s="46">
        <v>0</v>
      </c>
      <c r="K52" s="46">
        <v>0</v>
      </c>
    </row>
    <row r="53" spans="1:33" outlineLevel="1" x14ac:dyDescent="0.3">
      <c r="B53" s="46">
        <f ca="1"/>
        <v>4</v>
      </c>
      <c r="C53" s="46">
        <f ca="1"/>
        <v>2</v>
      </c>
      <c r="D53" s="57">
        <f ca="1"/>
        <v>-7.2707099425781987</v>
      </c>
      <c r="E53" s="46">
        <f ca="1"/>
        <v>0.5</v>
      </c>
      <c r="F53" s="46">
        <f ca="1"/>
        <v>3.0000000000000004</v>
      </c>
      <c r="G53" s="46">
        <f ca="1"/>
        <v>3.0000000000000004</v>
      </c>
      <c r="H53" s="46">
        <f ca="1"/>
        <v>1</v>
      </c>
      <c r="I53" s="46">
        <f ca="1"/>
        <v>1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f ca="1"/>
        <v>4</v>
      </c>
      <c r="C54" s="46">
        <f ca="1"/>
        <v>2</v>
      </c>
      <c r="D54" s="46">
        <f ca="1"/>
        <v>2</v>
      </c>
      <c r="E54" s="58">
        <f ca="1"/>
        <v>-7.2707099425781987</v>
      </c>
      <c r="F54" s="46">
        <f ca="1"/>
        <v>3.0000000000000004</v>
      </c>
      <c r="G54" s="46">
        <f ca="1"/>
        <v>3.0000000000000004</v>
      </c>
      <c r="H54" s="46">
        <f ca="1"/>
        <v>1</v>
      </c>
      <c r="I54" s="46">
        <f ca="1"/>
        <v>1</v>
      </c>
      <c r="J54" s="46">
        <v>0</v>
      </c>
      <c r="K54" s="46">
        <v>0</v>
      </c>
    </row>
    <row r="55" spans="1:33" outlineLevel="1" x14ac:dyDescent="0.3">
      <c r="B55" s="46">
        <f ca="1"/>
        <v>2</v>
      </c>
      <c r="C55" s="46">
        <f ca="1"/>
        <v>0.33333333333333326</v>
      </c>
      <c r="D55" s="46">
        <f ca="1"/>
        <v>0.33333333333333326</v>
      </c>
      <c r="E55" s="46">
        <f ca="1"/>
        <v>0.33333333333333326</v>
      </c>
      <c r="F55" s="58">
        <f ca="1"/>
        <v>-7.2707099425781987</v>
      </c>
      <c r="G55" s="46">
        <f ca="1"/>
        <v>1</v>
      </c>
      <c r="H55" s="46">
        <f ca="1"/>
        <v>0.25</v>
      </c>
      <c r="I55" s="46">
        <f ca="1"/>
        <v>0.5</v>
      </c>
      <c r="J55" s="46">
        <v>0</v>
      </c>
      <c r="K55" s="46">
        <v>0</v>
      </c>
    </row>
    <row r="56" spans="1:33" outlineLevel="1" x14ac:dyDescent="0.3">
      <c r="B56" s="46">
        <f ca="1"/>
        <v>3</v>
      </c>
      <c r="C56" s="46">
        <f ca="1"/>
        <v>0.33333333333333326</v>
      </c>
      <c r="D56" s="46">
        <f ca="1"/>
        <v>0.33333333333333326</v>
      </c>
      <c r="E56" s="46">
        <f ca="1"/>
        <v>0.33333333333333326</v>
      </c>
      <c r="F56" s="46">
        <f ca="1"/>
        <v>1</v>
      </c>
      <c r="G56" s="58">
        <f ca="1"/>
        <v>-7.2707099425781987</v>
      </c>
      <c r="H56" s="46">
        <f ca="1"/>
        <v>0.25</v>
      </c>
      <c r="I56" s="46">
        <f ca="1"/>
        <v>0.5</v>
      </c>
      <c r="J56" s="46">
        <v>0</v>
      </c>
      <c r="K56" s="46">
        <v>0</v>
      </c>
    </row>
    <row r="57" spans="1:33" outlineLevel="1" x14ac:dyDescent="0.3">
      <c r="B57" s="46">
        <f ca="1"/>
        <v>4</v>
      </c>
      <c r="C57" s="46">
        <f ca="1"/>
        <v>2</v>
      </c>
      <c r="D57" s="46">
        <f ca="1"/>
        <v>1</v>
      </c>
      <c r="E57" s="46">
        <f ca="1"/>
        <v>1</v>
      </c>
      <c r="F57" s="46">
        <f ca="1"/>
        <v>4</v>
      </c>
      <c r="G57" s="46">
        <f ca="1"/>
        <v>4</v>
      </c>
      <c r="H57" s="58">
        <f ca="1"/>
        <v>-7.2707099425781987</v>
      </c>
      <c r="I57" s="46">
        <f ca="1"/>
        <v>1</v>
      </c>
      <c r="J57" s="46">
        <v>0</v>
      </c>
      <c r="K57" s="46">
        <v>0</v>
      </c>
    </row>
    <row r="58" spans="1:33" outlineLevel="1" x14ac:dyDescent="0.3">
      <c r="B58" s="46">
        <f ca="1"/>
        <v>3</v>
      </c>
      <c r="C58" s="46">
        <f ca="1"/>
        <v>2</v>
      </c>
      <c r="D58" s="46">
        <f ca="1"/>
        <v>1</v>
      </c>
      <c r="E58" s="46">
        <f ca="1"/>
        <v>1</v>
      </c>
      <c r="F58" s="46">
        <f ca="1"/>
        <v>2</v>
      </c>
      <c r="G58" s="46">
        <f ca="1"/>
        <v>2</v>
      </c>
      <c r="H58" s="46">
        <f ca="1"/>
        <v>1</v>
      </c>
      <c r="I58" s="57">
        <f ca="1"/>
        <v>-7.2707099425781987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-7.2707099425781987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-7.2707099425781987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8.8817841970012523E-16</v>
      </c>
      <c r="C62" s="59">
        <f ca="1"/>
        <v>8.8817841970012523E-16</v>
      </c>
      <c r="D62" s="59">
        <f ca="1"/>
        <v>8.8817841970012523E-16</v>
      </c>
      <c r="E62" s="59">
        <f ca="1"/>
        <v>8.8817841970012523E-16</v>
      </c>
      <c r="F62" s="57">
        <f ca="1"/>
        <v>8.8817841970012523E-16</v>
      </c>
      <c r="G62" s="57">
        <f ca="1"/>
        <v>8.8817841970012523E-16</v>
      </c>
      <c r="H62" s="57">
        <f ca="1"/>
        <v>8.8817841970012523E-16</v>
      </c>
      <c r="I62" s="57">
        <f ca="1"/>
        <v>8.8817841970012523E-16</v>
      </c>
      <c r="J62" s="57">
        <f ca="1"/>
        <v>8.8817841970012523E-16</v>
      </c>
      <c r="K62" s="57">
        <f ca="1"/>
        <v>8.8817841970012523E-16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2021-07-01T06:02:39Z</dcterms:modified>
</cp:coreProperties>
</file>