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Criteria Level 2\"/>
    </mc:Choice>
  </mc:AlternateContent>
  <xr:revisionPtr revIDLastSave="0" documentId="13_ncr:1_{F3BDB33B-5A1D-4FF8-890C-D241CC6C4348}" xr6:coauthVersionLast="36" xr6:coauthVersionMax="36" xr10:uidLastSave="{00000000-0000-0000-0000-000000000000}"/>
  <bookViews>
    <workbookView xWindow="0" yWindow="0" windowWidth="23040" windowHeight="9648" tabRatio="812" firstSheet="1" activeTab="2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P27" i="8" l="1"/>
  <c r="P26" i="8"/>
  <c r="P25" i="8"/>
  <c r="P24" i="8"/>
  <c r="P23" i="8"/>
  <c r="Y51" i="8"/>
  <c r="Z51" i="8"/>
  <c r="AA51" i="8"/>
  <c r="AB51" i="8"/>
  <c r="AC51" i="8"/>
  <c r="Y52" i="8"/>
  <c r="Z52" i="8"/>
  <c r="AA52" i="8"/>
  <c r="AB52" i="8"/>
  <c r="AC52" i="8"/>
  <c r="Y53" i="8"/>
  <c r="Z53" i="8"/>
  <c r="AA53" i="8"/>
  <c r="AB53" i="8"/>
  <c r="AC53" i="8"/>
  <c r="Y54" i="8"/>
  <c r="Z54" i="8"/>
  <c r="AA54" i="8"/>
  <c r="AB54" i="8"/>
  <c r="AC54" i="8"/>
  <c r="T55" i="8"/>
  <c r="U55" i="8"/>
  <c r="V55" i="8"/>
  <c r="W55" i="8"/>
  <c r="X55" i="8"/>
  <c r="Y55" i="8"/>
  <c r="Z55" i="8"/>
  <c r="AA55" i="8"/>
  <c r="AB55" i="8"/>
  <c r="AC55" i="8"/>
  <c r="T56" i="8"/>
  <c r="U56" i="8"/>
  <c r="V56" i="8"/>
  <c r="W56" i="8"/>
  <c r="X56" i="8"/>
  <c r="Y56" i="8"/>
  <c r="Z56" i="8"/>
  <c r="AA56" i="8"/>
  <c r="AB56" i="8"/>
  <c r="AC56" i="8"/>
  <c r="T57" i="8"/>
  <c r="U57" i="8"/>
  <c r="V57" i="8"/>
  <c r="W57" i="8"/>
  <c r="X57" i="8"/>
  <c r="Y57" i="8"/>
  <c r="Z57" i="8"/>
  <c r="AA57" i="8"/>
  <c r="AB57" i="8"/>
  <c r="AC57" i="8"/>
  <c r="T58" i="8"/>
  <c r="U58" i="8"/>
  <c r="V58" i="8"/>
  <c r="W58" i="8"/>
  <c r="X58" i="8"/>
  <c r="Y58" i="8"/>
  <c r="Z58" i="8"/>
  <c r="AA58" i="8"/>
  <c r="AB58" i="8"/>
  <c r="AC58" i="8"/>
  <c r="T59" i="8"/>
  <c r="U59" i="8"/>
  <c r="V59" i="8"/>
  <c r="W59" i="8"/>
  <c r="X59" i="8"/>
  <c r="Y59" i="8"/>
  <c r="Z59" i="8"/>
  <c r="AA59" i="8"/>
  <c r="AB59" i="8"/>
  <c r="AC59" i="8"/>
  <c r="Y50" i="8"/>
  <c r="Z50" i="8"/>
  <c r="AA50" i="8"/>
  <c r="AB50" i="8"/>
  <c r="AC50" i="8"/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AC71" i="8" l="1"/>
  <c r="AC70" i="8"/>
  <c r="AB70" i="8"/>
  <c r="AA69" i="8"/>
  <c r="AB69" i="8"/>
  <c r="AC69" i="8"/>
  <c r="Y67" i="8"/>
  <c r="Z67" i="8"/>
  <c r="AA67" i="8"/>
  <c r="AB67" i="8"/>
  <c r="AC67" i="8"/>
  <c r="Y66" i="8"/>
  <c r="Z66" i="8"/>
  <c r="AA66" i="8"/>
  <c r="AB66" i="8"/>
  <c r="AC66" i="8"/>
  <c r="Y65" i="8"/>
  <c r="Z65" i="8"/>
  <c r="AA65" i="8"/>
  <c r="AB65" i="8"/>
  <c r="AC65" i="8"/>
  <c r="Y64" i="8"/>
  <c r="Z64" i="8"/>
  <c r="AA64" i="8"/>
  <c r="AB64" i="8"/>
  <c r="AC64" i="8"/>
  <c r="Y63" i="8"/>
  <c r="Z63" i="8"/>
  <c r="AA63" i="8"/>
  <c r="AB63" i="8"/>
  <c r="AC63" i="8"/>
  <c r="Z68" i="8"/>
  <c r="AA68" i="8"/>
  <c r="AB68" i="8"/>
  <c r="AC68" i="8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S72" i="11"/>
  <c r="J98" i="11"/>
  <c r="S124" i="11"/>
  <c r="S85" i="11"/>
  <c r="U85" i="11"/>
  <c r="M98" i="11"/>
  <c r="B111" i="11"/>
  <c r="H111" i="11"/>
  <c r="U124" i="11"/>
  <c r="H124" i="11"/>
  <c r="J85" i="11"/>
  <c r="J124" i="11"/>
  <c r="M72" i="11"/>
  <c r="B98" i="11"/>
  <c r="S98" i="11"/>
  <c r="M124" i="11"/>
  <c r="B85" i="11"/>
  <c r="M85" i="11"/>
  <c r="M111" i="11"/>
  <c r="S111" i="11"/>
  <c r="B124" i="11"/>
  <c r="H137" i="11"/>
  <c r="H85" i="11"/>
  <c r="U98" i="11"/>
  <c r="J111" i="11"/>
  <c r="B137" i="11"/>
  <c r="U111" i="11"/>
  <c r="U72" i="11"/>
  <c r="J137" i="11"/>
  <c r="H98" i="11"/>
  <c r="Y89" i="35" l="1"/>
  <c r="U89" i="35"/>
  <c r="Q89" i="35"/>
  <c r="W88" i="35"/>
  <c r="S88" i="35"/>
  <c r="Y87" i="35"/>
  <c r="U87" i="35"/>
  <c r="Q87" i="35"/>
  <c r="W86" i="35"/>
  <c r="S86" i="35"/>
  <c r="Y85" i="35"/>
  <c r="U85" i="35"/>
  <c r="Q85" i="35"/>
  <c r="W84" i="35"/>
  <c r="S84" i="35"/>
  <c r="Y83" i="35"/>
  <c r="W82" i="35"/>
  <c r="Y81" i="35"/>
  <c r="W80" i="35"/>
  <c r="Y79" i="35"/>
  <c r="X89" i="35"/>
  <c r="T89" i="35"/>
  <c r="Z88" i="35"/>
  <c r="V88" i="35"/>
  <c r="R88" i="35"/>
  <c r="X87" i="35"/>
  <c r="T87" i="35"/>
  <c r="Z86" i="35"/>
  <c r="V86" i="35"/>
  <c r="R86" i="35"/>
  <c r="X85" i="35"/>
  <c r="T85" i="35"/>
  <c r="Z84" i="35"/>
  <c r="V84" i="35"/>
  <c r="R84" i="35"/>
  <c r="X83" i="35"/>
  <c r="Z82" i="35"/>
  <c r="V82" i="35"/>
  <c r="X81" i="35"/>
  <c r="Z80" i="35"/>
  <c r="V80" i="35"/>
  <c r="X79" i="35"/>
  <c r="W89" i="35"/>
  <c r="S89" i="35"/>
  <c r="Y88" i="35"/>
  <c r="U88" i="35"/>
  <c r="Q88" i="35"/>
  <c r="W87" i="35"/>
  <c r="S87" i="35"/>
  <c r="Y86" i="35"/>
  <c r="U86" i="35"/>
  <c r="Q86" i="35"/>
  <c r="W85" i="35"/>
  <c r="S85" i="35"/>
  <c r="Y84" i="35"/>
  <c r="U84" i="35"/>
  <c r="Q84" i="35"/>
  <c r="W83" i="35"/>
  <c r="Y82" i="35"/>
  <c r="W81" i="35"/>
  <c r="Y80" i="35"/>
  <c r="W79" i="35"/>
  <c r="Z89" i="35"/>
  <c r="V89" i="35"/>
  <c r="R89" i="35"/>
  <c r="X88" i="35"/>
  <c r="T88" i="35"/>
  <c r="Z87" i="35"/>
  <c r="V87" i="35"/>
  <c r="R87" i="35"/>
  <c r="X86" i="35"/>
  <c r="T86" i="35"/>
  <c r="Z85" i="35"/>
  <c r="V85" i="35"/>
  <c r="R85" i="35"/>
  <c r="X84" i="35"/>
  <c r="T84" i="35"/>
  <c r="Z83" i="35"/>
  <c r="V83" i="35"/>
  <c r="X82" i="35"/>
  <c r="Z81" i="35"/>
  <c r="V81" i="35"/>
  <c r="X80" i="35"/>
  <c r="Z79" i="35"/>
  <c r="V79" i="35"/>
  <c r="W89" i="40"/>
  <c r="S89" i="40"/>
  <c r="Y88" i="40"/>
  <c r="U88" i="40"/>
  <c r="Q88" i="40"/>
  <c r="W87" i="40"/>
  <c r="S87" i="40"/>
  <c r="Y86" i="40"/>
  <c r="U86" i="40"/>
  <c r="Q86" i="40"/>
  <c r="W85" i="40"/>
  <c r="S85" i="40"/>
  <c r="Y84" i="40"/>
  <c r="U84" i="40"/>
  <c r="Q84" i="40"/>
  <c r="W83" i="40"/>
  <c r="Y82" i="40"/>
  <c r="W81" i="40"/>
  <c r="Y80" i="40"/>
  <c r="W79" i="40"/>
  <c r="Z89" i="40"/>
  <c r="V89" i="40"/>
  <c r="R89" i="40"/>
  <c r="X88" i="40"/>
  <c r="T88" i="40"/>
  <c r="Z87" i="40"/>
  <c r="V87" i="40"/>
  <c r="R87" i="40"/>
  <c r="X86" i="40"/>
  <c r="T86" i="40"/>
  <c r="Z85" i="40"/>
  <c r="V85" i="40"/>
  <c r="R85" i="40"/>
  <c r="X84" i="40"/>
  <c r="T84" i="40"/>
  <c r="Z83" i="40"/>
  <c r="V83" i="40"/>
  <c r="X82" i="40"/>
  <c r="Z81" i="40"/>
  <c r="V81" i="40"/>
  <c r="X80" i="40"/>
  <c r="Z79" i="40"/>
  <c r="V79" i="40"/>
  <c r="Y89" i="40"/>
  <c r="U89" i="40"/>
  <c r="Q89" i="40"/>
  <c r="W88" i="40"/>
  <c r="S88" i="40"/>
  <c r="Y87" i="40"/>
  <c r="U87" i="40"/>
  <c r="Q87" i="40"/>
  <c r="W86" i="40"/>
  <c r="S86" i="40"/>
  <c r="Y85" i="40"/>
  <c r="U85" i="40"/>
  <c r="Q85" i="40"/>
  <c r="W84" i="40"/>
  <c r="S84" i="40"/>
  <c r="Y83" i="40"/>
  <c r="W82" i="40"/>
  <c r="Y81" i="40"/>
  <c r="W80" i="40"/>
  <c r="Y79" i="40"/>
  <c r="X89" i="40"/>
  <c r="R88" i="40"/>
  <c r="V86" i="40"/>
  <c r="Z84" i="40"/>
  <c r="Z80" i="40"/>
  <c r="T89" i="40"/>
  <c r="X87" i="40"/>
  <c r="R86" i="40"/>
  <c r="V84" i="40"/>
  <c r="Z82" i="40"/>
  <c r="V80" i="40"/>
  <c r="Z88" i="40"/>
  <c r="T87" i="40"/>
  <c r="X85" i="40"/>
  <c r="R84" i="40"/>
  <c r="V82" i="40"/>
  <c r="X79" i="40"/>
  <c r="T85" i="40"/>
  <c r="X83" i="40"/>
  <c r="V88" i="40"/>
  <c r="X81" i="40"/>
  <c r="Z86" i="40"/>
  <c r="W89" i="42"/>
  <c r="S89" i="42"/>
  <c r="Y88" i="42"/>
  <c r="U88" i="42"/>
  <c r="Q88" i="42"/>
  <c r="W87" i="42"/>
  <c r="S87" i="42"/>
  <c r="Y86" i="42"/>
  <c r="U86" i="42"/>
  <c r="Q86" i="42"/>
  <c r="W85" i="42"/>
  <c r="S85" i="42"/>
  <c r="Y84" i="42"/>
  <c r="U84" i="42"/>
  <c r="Q84" i="42"/>
  <c r="W83" i="42"/>
  <c r="Y82" i="42"/>
  <c r="W81" i="42"/>
  <c r="Y80" i="42"/>
  <c r="W79" i="42"/>
  <c r="Y89" i="42"/>
  <c r="T89" i="42"/>
  <c r="X88" i="42"/>
  <c r="S88" i="42"/>
  <c r="X87" i="42"/>
  <c r="R87" i="42"/>
  <c r="W86" i="42"/>
  <c r="R86" i="42"/>
  <c r="V85" i="42"/>
  <c r="Q85" i="42"/>
  <c r="V84" i="42"/>
  <c r="Z83" i="42"/>
  <c r="Z82" i="42"/>
  <c r="Z81" i="42"/>
  <c r="V80" i="42"/>
  <c r="V79" i="42"/>
  <c r="X89" i="42"/>
  <c r="R89" i="42"/>
  <c r="W88" i="42"/>
  <c r="R88" i="42"/>
  <c r="V87" i="42"/>
  <c r="Q87" i="42"/>
  <c r="V86" i="42"/>
  <c r="Z85" i="42"/>
  <c r="U85" i="42"/>
  <c r="Z84" i="42"/>
  <c r="T84" i="42"/>
  <c r="Y83" i="42"/>
  <c r="X82" i="42"/>
  <c r="Y81" i="42"/>
  <c r="Z80" i="42"/>
  <c r="Z79" i="42"/>
  <c r="V89" i="42"/>
  <c r="Q89" i="42"/>
  <c r="V88" i="42"/>
  <c r="Z87" i="42"/>
  <c r="U87" i="42"/>
  <c r="Z86" i="42"/>
  <c r="T86" i="42"/>
  <c r="Y85" i="42"/>
  <c r="T85" i="42"/>
  <c r="X84" i="42"/>
  <c r="S84" i="42"/>
  <c r="X83" i="42"/>
  <c r="W82" i="42"/>
  <c r="X81" i="42"/>
  <c r="X80" i="42"/>
  <c r="Y79" i="42"/>
  <c r="Z88" i="42"/>
  <c r="X86" i="42"/>
  <c r="W84" i="42"/>
  <c r="V82" i="42"/>
  <c r="T88" i="42"/>
  <c r="S86" i="42"/>
  <c r="R84" i="42"/>
  <c r="V81" i="42"/>
  <c r="Z89" i="42"/>
  <c r="Y87" i="42"/>
  <c r="X85" i="42"/>
  <c r="V83" i="42"/>
  <c r="W80" i="42"/>
  <c r="U89" i="42"/>
  <c r="X79" i="42"/>
  <c r="T87" i="42"/>
  <c r="R85" i="42"/>
  <c r="Z89" i="39"/>
  <c r="V89" i="39"/>
  <c r="R89" i="39"/>
  <c r="X88" i="39"/>
  <c r="T88" i="39"/>
  <c r="Z87" i="39"/>
  <c r="V87" i="39"/>
  <c r="R87" i="39"/>
  <c r="X86" i="39"/>
  <c r="T86" i="39"/>
  <c r="Z85" i="39"/>
  <c r="V85" i="39"/>
  <c r="R85" i="39"/>
  <c r="X84" i="39"/>
  <c r="T84" i="39"/>
  <c r="Z83" i="39"/>
  <c r="V83" i="39"/>
  <c r="X82" i="39"/>
  <c r="Z81" i="39"/>
  <c r="V81" i="39"/>
  <c r="X80" i="39"/>
  <c r="Z79" i="39"/>
  <c r="V79" i="39"/>
  <c r="Y89" i="39"/>
  <c r="U89" i="39"/>
  <c r="Q89" i="39"/>
  <c r="W88" i="39"/>
  <c r="S88" i="39"/>
  <c r="Y87" i="39"/>
  <c r="U87" i="39"/>
  <c r="Q87" i="39"/>
  <c r="W86" i="39"/>
  <c r="S86" i="39"/>
  <c r="Y85" i="39"/>
  <c r="U85" i="39"/>
  <c r="Q85" i="39"/>
  <c r="W84" i="39"/>
  <c r="S84" i="39"/>
  <c r="Y83" i="39"/>
  <c r="W82" i="39"/>
  <c r="Y81" i="39"/>
  <c r="W80" i="39"/>
  <c r="Y79" i="39"/>
  <c r="X89" i="39"/>
  <c r="T89" i="39"/>
  <c r="Z88" i="39"/>
  <c r="V88" i="39"/>
  <c r="R88" i="39"/>
  <c r="X87" i="39"/>
  <c r="T87" i="39"/>
  <c r="Z86" i="39"/>
  <c r="V86" i="39"/>
  <c r="R86" i="39"/>
  <c r="X85" i="39"/>
  <c r="T85" i="39"/>
  <c r="Z84" i="39"/>
  <c r="V84" i="39"/>
  <c r="R84" i="39"/>
  <c r="X83" i="39"/>
  <c r="Z82" i="39"/>
  <c r="V82" i="39"/>
  <c r="X81" i="39"/>
  <c r="Z80" i="39"/>
  <c r="V80" i="39"/>
  <c r="X79" i="39"/>
  <c r="W89" i="39"/>
  <c r="Q88" i="39"/>
  <c r="U86" i="39"/>
  <c r="Y84" i="39"/>
  <c r="Y80" i="39"/>
  <c r="S89" i="39"/>
  <c r="W87" i="39"/>
  <c r="Q86" i="39"/>
  <c r="U84" i="39"/>
  <c r="Y82" i="39"/>
  <c r="Y88" i="39"/>
  <c r="S87" i="39"/>
  <c r="W85" i="39"/>
  <c r="Q84" i="39"/>
  <c r="W79" i="39"/>
  <c r="U88" i="39"/>
  <c r="Y86" i="39"/>
  <c r="S85" i="39"/>
  <c r="W83" i="39"/>
  <c r="W81" i="39"/>
  <c r="W89" i="36"/>
  <c r="S89" i="36"/>
  <c r="Y88" i="36"/>
  <c r="U88" i="36"/>
  <c r="Q88" i="36"/>
  <c r="W87" i="36"/>
  <c r="S87" i="36"/>
  <c r="Y86" i="36"/>
  <c r="U86" i="36"/>
  <c r="Q86" i="36"/>
  <c r="W85" i="36"/>
  <c r="S85" i="36"/>
  <c r="Y84" i="36"/>
  <c r="U84" i="36"/>
  <c r="Q84" i="36"/>
  <c r="W83" i="36"/>
  <c r="Y82" i="36"/>
  <c r="W81" i="36"/>
  <c r="Y80" i="36"/>
  <c r="W79" i="36"/>
  <c r="Z89" i="36"/>
  <c r="V89" i="36"/>
  <c r="R89" i="36"/>
  <c r="X88" i="36"/>
  <c r="T88" i="36"/>
  <c r="Z87" i="36"/>
  <c r="V87" i="36"/>
  <c r="R87" i="36"/>
  <c r="X86" i="36"/>
  <c r="T86" i="36"/>
  <c r="Z85" i="36"/>
  <c r="V85" i="36"/>
  <c r="R85" i="36"/>
  <c r="X84" i="36"/>
  <c r="T84" i="36"/>
  <c r="Z83" i="36"/>
  <c r="V83" i="36"/>
  <c r="X82" i="36"/>
  <c r="Z81" i="36"/>
  <c r="V81" i="36"/>
  <c r="X80" i="36"/>
  <c r="Z79" i="36"/>
  <c r="V79" i="36"/>
  <c r="Y89" i="36"/>
  <c r="U89" i="36"/>
  <c r="Q89" i="36"/>
  <c r="W88" i="36"/>
  <c r="S88" i="36"/>
  <c r="Y87" i="36"/>
  <c r="U87" i="36"/>
  <c r="Q87" i="36"/>
  <c r="W86" i="36"/>
  <c r="S86" i="36"/>
  <c r="Y85" i="36"/>
  <c r="U85" i="36"/>
  <c r="Q85" i="36"/>
  <c r="W84" i="36"/>
  <c r="S84" i="36"/>
  <c r="Y83" i="36"/>
  <c r="W82" i="36"/>
  <c r="Y81" i="36"/>
  <c r="W80" i="36"/>
  <c r="Y79" i="36"/>
  <c r="X89" i="36"/>
  <c r="T89" i="36"/>
  <c r="Z88" i="36"/>
  <c r="V88" i="36"/>
  <c r="R88" i="36"/>
  <c r="X87" i="36"/>
  <c r="T87" i="36"/>
  <c r="Z86" i="36"/>
  <c r="V86" i="36"/>
  <c r="R86" i="36"/>
  <c r="X85" i="36"/>
  <c r="T85" i="36"/>
  <c r="Z84" i="36"/>
  <c r="V84" i="36"/>
  <c r="R84" i="36"/>
  <c r="X83" i="36"/>
  <c r="Z82" i="36"/>
  <c r="V82" i="36"/>
  <c r="X81" i="36"/>
  <c r="Z80" i="36"/>
  <c r="V80" i="36"/>
  <c r="X79" i="36"/>
  <c r="Y89" i="41"/>
  <c r="U89" i="41"/>
  <c r="Q89" i="41"/>
  <c r="W88" i="41"/>
  <c r="S88" i="41"/>
  <c r="Y87" i="41"/>
  <c r="U87" i="41"/>
  <c r="Q87" i="41"/>
  <c r="W86" i="41"/>
  <c r="S86" i="41"/>
  <c r="Y85" i="41"/>
  <c r="U85" i="41"/>
  <c r="Q85" i="41"/>
  <c r="W84" i="41"/>
  <c r="S84" i="41"/>
  <c r="W89" i="41"/>
  <c r="R89" i="41"/>
  <c r="V88" i="41"/>
  <c r="Q88" i="41"/>
  <c r="V87" i="41"/>
  <c r="Z86" i="41"/>
  <c r="U86" i="41"/>
  <c r="Z85" i="41"/>
  <c r="T85" i="41"/>
  <c r="Y84" i="41"/>
  <c r="T84" i="41"/>
  <c r="Y83" i="41"/>
  <c r="W82" i="41"/>
  <c r="Y81" i="41"/>
  <c r="W80" i="41"/>
  <c r="Y79" i="41"/>
  <c r="V89" i="41"/>
  <c r="Z88" i="41"/>
  <c r="U88" i="41"/>
  <c r="Z87" i="41"/>
  <c r="T87" i="41"/>
  <c r="Y86" i="41"/>
  <c r="T86" i="41"/>
  <c r="X85" i="41"/>
  <c r="S85" i="41"/>
  <c r="X84" i="41"/>
  <c r="R84" i="41"/>
  <c r="X83" i="41"/>
  <c r="Z82" i="41"/>
  <c r="V82" i="41"/>
  <c r="X81" i="41"/>
  <c r="Z80" i="41"/>
  <c r="V80" i="41"/>
  <c r="X79" i="41"/>
  <c r="Z89" i="41"/>
  <c r="T89" i="41"/>
  <c r="Y88" i="41"/>
  <c r="T88" i="41"/>
  <c r="X87" i="41"/>
  <c r="S87" i="41"/>
  <c r="X86" i="41"/>
  <c r="R86" i="41"/>
  <c r="W85" i="41"/>
  <c r="R85" i="41"/>
  <c r="V84" i="41"/>
  <c r="Q84" i="41"/>
  <c r="W83" i="41"/>
  <c r="Y82" i="41"/>
  <c r="W81" i="41"/>
  <c r="Y80" i="41"/>
  <c r="W79" i="41"/>
  <c r="X89" i="41"/>
  <c r="W87" i="41"/>
  <c r="V85" i="41"/>
  <c r="V83" i="41"/>
  <c r="V81" i="41"/>
  <c r="S89" i="41"/>
  <c r="R87" i="41"/>
  <c r="Z84" i="41"/>
  <c r="X80" i="41"/>
  <c r="X88" i="41"/>
  <c r="V86" i="41"/>
  <c r="U84" i="41"/>
  <c r="X82" i="41"/>
  <c r="Z79" i="41"/>
  <c r="Z81" i="41"/>
  <c r="R88" i="41"/>
  <c r="V79" i="41"/>
  <c r="Q86" i="41"/>
  <c r="Z83" i="41"/>
  <c r="Z89" i="43"/>
  <c r="V89" i="43"/>
  <c r="R89" i="43"/>
  <c r="X88" i="43"/>
  <c r="T88" i="43"/>
  <c r="Z87" i="43"/>
  <c r="V87" i="43"/>
  <c r="R87" i="43"/>
  <c r="X86" i="43"/>
  <c r="T86" i="43"/>
  <c r="Z85" i="43"/>
  <c r="V85" i="43"/>
  <c r="R85" i="43"/>
  <c r="X84" i="43"/>
  <c r="T84" i="43"/>
  <c r="Z83" i="43"/>
  <c r="V83" i="43"/>
  <c r="X82" i="43"/>
  <c r="Z81" i="43"/>
  <c r="V81" i="43"/>
  <c r="Y89" i="43"/>
  <c r="U89" i="43"/>
  <c r="Q89" i="43"/>
  <c r="W88" i="43"/>
  <c r="S88" i="43"/>
  <c r="Y87" i="43"/>
  <c r="U87" i="43"/>
  <c r="Q87" i="43"/>
  <c r="W86" i="43"/>
  <c r="S86" i="43"/>
  <c r="Y85" i="43"/>
  <c r="U85" i="43"/>
  <c r="Q85" i="43"/>
  <c r="W84" i="43"/>
  <c r="S84" i="43"/>
  <c r="Y83" i="43"/>
  <c r="W82" i="43"/>
  <c r="Y81" i="43"/>
  <c r="W80" i="43"/>
  <c r="Y79" i="43"/>
  <c r="T89" i="43"/>
  <c r="V88" i="43"/>
  <c r="X87" i="43"/>
  <c r="Z86" i="43"/>
  <c r="R86" i="43"/>
  <c r="T85" i="43"/>
  <c r="V84" i="43"/>
  <c r="X83" i="43"/>
  <c r="Z82" i="43"/>
  <c r="X81" i="43"/>
  <c r="X80" i="43"/>
  <c r="X79" i="43"/>
  <c r="S89" i="43"/>
  <c r="U88" i="43"/>
  <c r="W87" i="43"/>
  <c r="Y86" i="43"/>
  <c r="Q86" i="43"/>
  <c r="S85" i="43"/>
  <c r="U84" i="43"/>
  <c r="W83" i="43"/>
  <c r="Y82" i="43"/>
  <c r="W81" i="43"/>
  <c r="V80" i="43"/>
  <c r="W79" i="43"/>
  <c r="X89" i="43"/>
  <c r="Z88" i="43"/>
  <c r="R88" i="43"/>
  <c r="T87" i="43"/>
  <c r="V86" i="43"/>
  <c r="X85" i="43"/>
  <c r="Z84" i="43"/>
  <c r="R84" i="43"/>
  <c r="V82" i="43"/>
  <c r="Z80" i="43"/>
  <c r="V79" i="43"/>
  <c r="Q88" i="43"/>
  <c r="Y84" i="43"/>
  <c r="Y80" i="43"/>
  <c r="S87" i="43"/>
  <c r="Q84" i="43"/>
  <c r="Z79" i="43"/>
  <c r="W89" i="43"/>
  <c r="U86" i="43"/>
  <c r="Y88" i="43"/>
  <c r="W85" i="43"/>
  <c r="X89" i="44"/>
  <c r="T89" i="44"/>
  <c r="Z88" i="44"/>
  <c r="V88" i="44"/>
  <c r="R88" i="44"/>
  <c r="X87" i="44"/>
  <c r="T87" i="44"/>
  <c r="Z86" i="44"/>
  <c r="V86" i="44"/>
  <c r="R86" i="44"/>
  <c r="X85" i="44"/>
  <c r="T85" i="44"/>
  <c r="Z84" i="44"/>
  <c r="V84" i="44"/>
  <c r="R84" i="44"/>
  <c r="X83" i="44"/>
  <c r="Z82" i="44"/>
  <c r="V82" i="44"/>
  <c r="X81" i="44"/>
  <c r="Z80" i="44"/>
  <c r="V80" i="44"/>
  <c r="X79" i="44"/>
  <c r="W89" i="44"/>
  <c r="S89" i="44"/>
  <c r="Y88" i="44"/>
  <c r="U88" i="44"/>
  <c r="Q88" i="44"/>
  <c r="W87" i="44"/>
  <c r="S87" i="44"/>
  <c r="Y86" i="44"/>
  <c r="U86" i="44"/>
  <c r="Q86" i="44"/>
  <c r="W85" i="44"/>
  <c r="S85" i="44"/>
  <c r="Y84" i="44"/>
  <c r="U84" i="44"/>
  <c r="Q84" i="44"/>
  <c r="W83" i="44"/>
  <c r="Y82" i="44"/>
  <c r="W81" i="44"/>
  <c r="Y80" i="44"/>
  <c r="W79" i="44"/>
  <c r="V89" i="44"/>
  <c r="X88" i="44"/>
  <c r="Z87" i="44"/>
  <c r="R87" i="44"/>
  <c r="T86" i="44"/>
  <c r="V85" i="44"/>
  <c r="X84" i="44"/>
  <c r="Z83" i="44"/>
  <c r="Z81" i="44"/>
  <c r="X80" i="44"/>
  <c r="V79" i="44"/>
  <c r="U89" i="44"/>
  <c r="W88" i="44"/>
  <c r="Y87" i="44"/>
  <c r="Q87" i="44"/>
  <c r="S86" i="44"/>
  <c r="U85" i="44"/>
  <c r="W84" i="44"/>
  <c r="Y83" i="44"/>
  <c r="Y81" i="44"/>
  <c r="W80" i="44"/>
  <c r="Z89" i="44"/>
  <c r="R89" i="44"/>
  <c r="T88" i="44"/>
  <c r="V87" i="44"/>
  <c r="X86" i="44"/>
  <c r="Z85" i="44"/>
  <c r="R85" i="44"/>
  <c r="T84" i="44"/>
  <c r="V83" i="44"/>
  <c r="X82" i="44"/>
  <c r="V81" i="44"/>
  <c r="Z79" i="44"/>
  <c r="S88" i="44"/>
  <c r="Q85" i="44"/>
  <c r="U87" i="44"/>
  <c r="S84" i="44"/>
  <c r="Y79" i="44"/>
  <c r="Y89" i="44"/>
  <c r="W86" i="44"/>
  <c r="W82" i="44"/>
  <c r="Q89" i="44"/>
  <c r="Y85" i="44"/>
  <c r="Z89" i="37"/>
  <c r="V89" i="37"/>
  <c r="R89" i="37"/>
  <c r="X88" i="37"/>
  <c r="T88" i="37"/>
  <c r="Z87" i="37"/>
  <c r="V87" i="37"/>
  <c r="R87" i="37"/>
  <c r="X86" i="37"/>
  <c r="T86" i="37"/>
  <c r="Z85" i="37"/>
  <c r="V85" i="37"/>
  <c r="R85" i="37"/>
  <c r="X84" i="37"/>
  <c r="T84" i="37"/>
  <c r="Z83" i="37"/>
  <c r="V83" i="37"/>
  <c r="X82" i="37"/>
  <c r="Z81" i="37"/>
  <c r="V81" i="37"/>
  <c r="X80" i="37"/>
  <c r="Z79" i="37"/>
  <c r="V79" i="37"/>
  <c r="Y89" i="37"/>
  <c r="U89" i="37"/>
  <c r="Q89" i="37"/>
  <c r="W88" i="37"/>
  <c r="S88" i="37"/>
  <c r="Y87" i="37"/>
  <c r="U87" i="37"/>
  <c r="Q87" i="37"/>
  <c r="W86" i="37"/>
  <c r="S86" i="37"/>
  <c r="Y85" i="37"/>
  <c r="U85" i="37"/>
  <c r="Q85" i="37"/>
  <c r="W84" i="37"/>
  <c r="S84" i="37"/>
  <c r="Y83" i="37"/>
  <c r="X89" i="37"/>
  <c r="T89" i="37"/>
  <c r="Z88" i="37"/>
  <c r="V88" i="37"/>
  <c r="R88" i="37"/>
  <c r="X87" i="37"/>
  <c r="T87" i="37"/>
  <c r="Z86" i="37"/>
  <c r="V86" i="37"/>
  <c r="R86" i="37"/>
  <c r="X85" i="37"/>
  <c r="T85" i="37"/>
  <c r="Z84" i="37"/>
  <c r="V84" i="37"/>
  <c r="R84" i="37"/>
  <c r="X83" i="37"/>
  <c r="S89" i="37"/>
  <c r="W87" i="37"/>
  <c r="Q86" i="37"/>
  <c r="U84" i="37"/>
  <c r="Y82" i="37"/>
  <c r="Y81" i="37"/>
  <c r="Z80" i="37"/>
  <c r="Y88" i="37"/>
  <c r="S87" i="37"/>
  <c r="W85" i="37"/>
  <c r="Q84" i="37"/>
  <c r="W82" i="37"/>
  <c r="X81" i="37"/>
  <c r="Y80" i="37"/>
  <c r="Y79" i="37"/>
  <c r="U88" i="37"/>
  <c r="Y86" i="37"/>
  <c r="S85" i="37"/>
  <c r="W83" i="37"/>
  <c r="V82" i="37"/>
  <c r="W81" i="37"/>
  <c r="W80" i="37"/>
  <c r="X79" i="37"/>
  <c r="W89" i="37"/>
  <c r="Q88" i="37"/>
  <c r="U86" i="37"/>
  <c r="Y84" i="37"/>
  <c r="Z82" i="37"/>
  <c r="V80" i="37"/>
  <c r="W79" i="37"/>
  <c r="X89" i="38"/>
  <c r="T89" i="38"/>
  <c r="Z88" i="38"/>
  <c r="V88" i="38"/>
  <c r="R88" i="38"/>
  <c r="X87" i="38"/>
  <c r="T87" i="38"/>
  <c r="Z86" i="38"/>
  <c r="V86" i="38"/>
  <c r="R86" i="38"/>
  <c r="X85" i="38"/>
  <c r="T85" i="38"/>
  <c r="Z84" i="38"/>
  <c r="V84" i="38"/>
  <c r="R84" i="38"/>
  <c r="X83" i="38"/>
  <c r="Z82" i="38"/>
  <c r="V82" i="38"/>
  <c r="X81" i="38"/>
  <c r="Z80" i="38"/>
  <c r="V80" i="38"/>
  <c r="X79" i="38"/>
  <c r="W89" i="38"/>
  <c r="S89" i="38"/>
  <c r="Y88" i="38"/>
  <c r="U88" i="38"/>
  <c r="Q88" i="38"/>
  <c r="W87" i="38"/>
  <c r="S87" i="38"/>
  <c r="Y86" i="38"/>
  <c r="U86" i="38"/>
  <c r="Q86" i="38"/>
  <c r="W85" i="38"/>
  <c r="S85" i="38"/>
  <c r="Y84" i="38"/>
  <c r="U84" i="38"/>
  <c r="Q84" i="38"/>
  <c r="W83" i="38"/>
  <c r="Y82" i="38"/>
  <c r="W81" i="38"/>
  <c r="Y80" i="38"/>
  <c r="W79" i="38"/>
  <c r="Z89" i="38"/>
  <c r="V89" i="38"/>
  <c r="R89" i="38"/>
  <c r="X88" i="38"/>
  <c r="T88" i="38"/>
  <c r="Z87" i="38"/>
  <c r="V87" i="38"/>
  <c r="R87" i="38"/>
  <c r="X86" i="38"/>
  <c r="T86" i="38"/>
  <c r="Z85" i="38"/>
  <c r="V85" i="38"/>
  <c r="R85" i="38"/>
  <c r="X84" i="38"/>
  <c r="T84" i="38"/>
  <c r="Z83" i="38"/>
  <c r="V83" i="38"/>
  <c r="X82" i="38"/>
  <c r="Z81" i="38"/>
  <c r="V81" i="38"/>
  <c r="X80" i="38"/>
  <c r="Z79" i="38"/>
  <c r="V79" i="38"/>
  <c r="U89" i="38"/>
  <c r="Y87" i="38"/>
  <c r="S86" i="38"/>
  <c r="W84" i="38"/>
  <c r="W80" i="38"/>
  <c r="Q89" i="38"/>
  <c r="U87" i="38"/>
  <c r="Y85" i="38"/>
  <c r="S84" i="38"/>
  <c r="W82" i="38"/>
  <c r="Y79" i="38"/>
  <c r="W88" i="38"/>
  <c r="Q87" i="38"/>
  <c r="U85" i="38"/>
  <c r="Y83" i="38"/>
  <c r="Y81" i="38"/>
  <c r="Y89" i="38"/>
  <c r="S88" i="38"/>
  <c r="W86" i="38"/>
  <c r="Q85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5" i="36" l="1"/>
  <c r="P89" i="40"/>
  <c r="P86" i="40"/>
  <c r="P88" i="35"/>
  <c r="P89" i="43"/>
  <c r="P84" i="38"/>
  <c r="P87" i="35"/>
  <c r="P89" i="38"/>
  <c r="P86" i="38"/>
  <c r="P89" i="37"/>
  <c r="P89" i="44"/>
  <c r="P86" i="44"/>
  <c r="P84" i="43"/>
  <c r="P88" i="43"/>
  <c r="P86" i="41"/>
  <c r="P85" i="41"/>
  <c r="P87" i="36"/>
  <c r="P84" i="36"/>
  <c r="P88" i="39"/>
  <c r="P85" i="39"/>
  <c r="P87" i="42"/>
  <c r="P84" i="42"/>
  <c r="P88" i="40"/>
  <c r="P89" i="35"/>
  <c r="P87" i="38"/>
  <c r="P84" i="44"/>
  <c r="P85" i="38"/>
  <c r="P88" i="38"/>
  <c r="P88" i="37"/>
  <c r="P84" i="37"/>
  <c r="P86" i="37"/>
  <c r="P85" i="44"/>
  <c r="P88" i="44"/>
  <c r="P86" i="43"/>
  <c r="P85" i="43"/>
  <c r="P87" i="41"/>
  <c r="P89" i="36"/>
  <c r="P86" i="36"/>
  <c r="P86" i="39"/>
  <c r="P87" i="39"/>
  <c r="P86" i="42"/>
  <c r="P85" i="40"/>
  <c r="P84" i="35"/>
  <c r="P87" i="37"/>
  <c r="P87" i="44"/>
  <c r="P84" i="41"/>
  <c r="P85" i="37"/>
  <c r="P87" i="43"/>
  <c r="P88" i="41"/>
  <c r="P89" i="41"/>
  <c r="P88" i="36"/>
  <c r="P84" i="39"/>
  <c r="P89" i="39"/>
  <c r="P89" i="42"/>
  <c r="P85" i="42"/>
  <c r="P88" i="42"/>
  <c r="P87" i="40"/>
  <c r="P84" i="40"/>
  <c r="P86" i="35"/>
  <c r="P85" i="35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59" i="11"/>
  <c r="H33" i="11"/>
  <c r="S7" i="11"/>
  <c r="B20" i="11"/>
  <c r="H72" i="11"/>
  <c r="H46" i="11"/>
  <c r="H20" i="11"/>
  <c r="S46" i="11"/>
  <c r="H59" i="11"/>
  <c r="S20" i="11"/>
  <c r="S33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B113" i="11" a="1"/>
  <c r="S103" i="11"/>
  <c r="O105" i="11"/>
  <c r="U106" i="11"/>
  <c r="V100" i="11"/>
  <c r="N102" i="11"/>
  <c r="P103" i="11"/>
  <c r="P105" i="11"/>
  <c r="R106" i="11"/>
  <c r="P107" i="11"/>
  <c r="T109" i="11"/>
  <c r="S100" i="11"/>
  <c r="U101" i="11"/>
  <c r="U103" i="11"/>
  <c r="M105" i="11"/>
  <c r="O106" i="11"/>
  <c r="O108" i="11"/>
  <c r="Q109" i="11"/>
  <c r="P100" i="11"/>
  <c r="T102" i="11"/>
  <c r="V103" i="11"/>
  <c r="N105" i="11"/>
  <c r="N107" i="11"/>
  <c r="T108" i="11"/>
  <c r="V109" i="11"/>
  <c r="Q102" i="11"/>
  <c r="U104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33" i="11"/>
  <c r="U46" i="11"/>
  <c r="M59" i="11"/>
  <c r="M33" i="11"/>
  <c r="J33" i="11"/>
  <c r="J59" i="11"/>
  <c r="U20" i="11"/>
  <c r="J20" i="11"/>
  <c r="U7" i="11"/>
  <c r="J72" i="11"/>
  <c r="M20" i="11"/>
  <c r="B59" i="11"/>
  <c r="J46" i="11"/>
  <c r="M7" i="11"/>
  <c r="U59" i="11"/>
  <c r="M46" i="11"/>
  <c r="B72" i="11"/>
  <c r="B46" i="11"/>
  <c r="B33" i="11"/>
  <c r="O121" i="11" l="1"/>
  <c r="U114" i="11"/>
  <c r="R118" i="11"/>
  <c r="V121" i="11"/>
  <c r="R115" i="11"/>
  <c r="M119" i="11"/>
  <c r="U122" i="11"/>
  <c r="Q116" i="11"/>
  <c r="N120" i="11"/>
  <c r="T113" i="11"/>
  <c r="N117" i="11"/>
  <c r="S120" i="11"/>
  <c r="O114" i="11"/>
  <c r="O109" i="11"/>
  <c r="Q100" i="11"/>
  <c r="P106" i="11"/>
  <c r="R101" i="11"/>
  <c r="M107" i="11"/>
  <c r="M103" i="11"/>
  <c r="R108" i="11"/>
  <c r="N104" i="11"/>
  <c r="N100" i="11"/>
  <c r="U100" i="11"/>
  <c r="S119" i="11"/>
  <c r="O113" i="11"/>
  <c r="V116" i="11"/>
  <c r="P120" i="11"/>
  <c r="V113" i="11"/>
  <c r="Q117" i="11"/>
  <c r="M118" i="11"/>
  <c r="T121" i="11"/>
  <c r="P115" i="11"/>
  <c r="T118" i="11"/>
  <c r="O122" i="11"/>
  <c r="U115" i="11"/>
  <c r="W89" i="34"/>
  <c r="S89" i="34"/>
  <c r="Y88" i="34"/>
  <c r="U88" i="34"/>
  <c r="Q88" i="34"/>
  <c r="W87" i="34"/>
  <c r="S87" i="34"/>
  <c r="Y86" i="34"/>
  <c r="U86" i="34"/>
  <c r="Q86" i="34"/>
  <c r="W85" i="34"/>
  <c r="S85" i="34"/>
  <c r="Y84" i="34"/>
  <c r="U84" i="34"/>
  <c r="Q84" i="34"/>
  <c r="W83" i="34"/>
  <c r="Y82" i="34"/>
  <c r="W81" i="34"/>
  <c r="Y80" i="34"/>
  <c r="W79" i="34"/>
  <c r="Z89" i="34"/>
  <c r="V89" i="34"/>
  <c r="R89" i="34"/>
  <c r="X88" i="34"/>
  <c r="T88" i="34"/>
  <c r="Z87" i="34"/>
  <c r="V87" i="34"/>
  <c r="R87" i="34"/>
  <c r="X86" i="34"/>
  <c r="T86" i="34"/>
  <c r="Z85" i="34"/>
  <c r="V85" i="34"/>
  <c r="R85" i="34"/>
  <c r="X84" i="34"/>
  <c r="T84" i="34"/>
  <c r="Z83" i="34"/>
  <c r="V83" i="34"/>
  <c r="X82" i="34"/>
  <c r="Z81" i="34"/>
  <c r="V81" i="34"/>
  <c r="X80" i="34"/>
  <c r="Z79" i="34"/>
  <c r="V79" i="34"/>
  <c r="Y89" i="34"/>
  <c r="U89" i="34"/>
  <c r="Q89" i="34"/>
  <c r="W88" i="34"/>
  <c r="S88" i="34"/>
  <c r="Y87" i="34"/>
  <c r="U87" i="34"/>
  <c r="Q87" i="34"/>
  <c r="W86" i="34"/>
  <c r="S86" i="34"/>
  <c r="Y85" i="34"/>
  <c r="U85" i="34"/>
  <c r="Q85" i="34"/>
  <c r="W84" i="34"/>
  <c r="S84" i="34"/>
  <c r="Y83" i="34"/>
  <c r="W82" i="34"/>
  <c r="Y81" i="34"/>
  <c r="W80" i="34"/>
  <c r="Y79" i="34"/>
  <c r="X89" i="34"/>
  <c r="T89" i="34"/>
  <c r="Z88" i="34"/>
  <c r="V88" i="34"/>
  <c r="R88" i="34"/>
  <c r="X87" i="34"/>
  <c r="T87" i="34"/>
  <c r="Z86" i="34"/>
  <c r="V86" i="34"/>
  <c r="R86" i="34"/>
  <c r="X85" i="34"/>
  <c r="V84" i="34"/>
  <c r="Z82" i="34"/>
  <c r="V80" i="34"/>
  <c r="R84" i="34"/>
  <c r="V82" i="34"/>
  <c r="X79" i="34"/>
  <c r="T85" i="34"/>
  <c r="X83" i="34"/>
  <c r="X81" i="34"/>
  <c r="Z84" i="34"/>
  <c r="Z80" i="34"/>
  <c r="J113" i="27"/>
  <c r="J102" i="27" s="1"/>
  <c r="H114" i="27"/>
  <c r="H103" i="27" s="1"/>
  <c r="L114" i="27"/>
  <c r="L103" i="27" s="1"/>
  <c r="J115" i="27"/>
  <c r="J104" i="27" s="1"/>
  <c r="H116" i="27"/>
  <c r="H105" i="27" s="1"/>
  <c r="L116" i="27"/>
  <c r="L105" i="27" s="1"/>
  <c r="K117" i="27"/>
  <c r="K106" i="27" s="1"/>
  <c r="K118" i="27"/>
  <c r="K107" i="27" s="1"/>
  <c r="L119" i="27"/>
  <c r="L108" i="27" s="1"/>
  <c r="K113" i="27"/>
  <c r="K102" i="27" s="1"/>
  <c r="I114" i="27"/>
  <c r="I103" i="27" s="1"/>
  <c r="K115" i="27"/>
  <c r="K104" i="27" s="1"/>
  <c r="I116" i="27"/>
  <c r="I105" i="27" s="1"/>
  <c r="H117" i="27"/>
  <c r="H106" i="27" s="1"/>
  <c r="L117" i="27"/>
  <c r="L106" i="27" s="1"/>
  <c r="L118" i="27"/>
  <c r="L107" i="27" s="1"/>
  <c r="K120" i="27"/>
  <c r="K109" i="27" s="1"/>
  <c r="H113" i="27"/>
  <c r="H102" i="27" s="1"/>
  <c r="L113" i="27"/>
  <c r="L102" i="27" s="1"/>
  <c r="J114" i="27"/>
  <c r="J103" i="27" s="1"/>
  <c r="H115" i="27"/>
  <c r="H104" i="27" s="1"/>
  <c r="L115" i="27"/>
  <c r="L104" i="27" s="1"/>
  <c r="J116" i="27"/>
  <c r="J105" i="27" s="1"/>
  <c r="I117" i="27"/>
  <c r="I106" i="27" s="1"/>
  <c r="I118" i="27"/>
  <c r="I107" i="27" s="1"/>
  <c r="J119" i="27"/>
  <c r="J108" i="27" s="1"/>
  <c r="L120" i="27"/>
  <c r="L109" i="27" s="1"/>
  <c r="I113" i="27"/>
  <c r="I102" i="27" s="1"/>
  <c r="K114" i="27"/>
  <c r="K103" i="27" s="1"/>
  <c r="I115" i="27"/>
  <c r="I104" i="27" s="1"/>
  <c r="K116" i="27"/>
  <c r="K105" i="27" s="1"/>
  <c r="J117" i="27"/>
  <c r="J106" i="27" s="1"/>
  <c r="J118" i="27"/>
  <c r="J107" i="27" s="1"/>
  <c r="K119" i="27"/>
  <c r="K108" i="27" s="1"/>
  <c r="L121" i="27"/>
  <c r="L110" i="27" s="1"/>
  <c r="Y89" i="29"/>
  <c r="U89" i="29"/>
  <c r="Q89" i="29"/>
  <c r="W88" i="29"/>
  <c r="S88" i="29"/>
  <c r="Y87" i="29"/>
  <c r="U87" i="29"/>
  <c r="Q87" i="29"/>
  <c r="W86" i="29"/>
  <c r="S86" i="29"/>
  <c r="Y85" i="29"/>
  <c r="U85" i="29"/>
  <c r="Q85" i="29"/>
  <c r="W84" i="29"/>
  <c r="S84" i="29"/>
  <c r="Y83" i="29"/>
  <c r="W82" i="29"/>
  <c r="Y81" i="29"/>
  <c r="W80" i="29"/>
  <c r="Y79" i="29"/>
  <c r="X89" i="29"/>
  <c r="T89" i="29"/>
  <c r="Z88" i="29"/>
  <c r="V88" i="29"/>
  <c r="R88" i="29"/>
  <c r="X87" i="29"/>
  <c r="T87" i="29"/>
  <c r="Z86" i="29"/>
  <c r="V86" i="29"/>
  <c r="R86" i="29"/>
  <c r="X85" i="29"/>
  <c r="T85" i="29"/>
  <c r="Z84" i="29"/>
  <c r="V84" i="29"/>
  <c r="R84" i="29"/>
  <c r="X83" i="29"/>
  <c r="Z82" i="29"/>
  <c r="V82" i="29"/>
  <c r="X81" i="29"/>
  <c r="Z80" i="29"/>
  <c r="V80" i="29"/>
  <c r="X79" i="29"/>
  <c r="W89" i="29"/>
  <c r="S89" i="29"/>
  <c r="Y88" i="29"/>
  <c r="U88" i="29"/>
  <c r="Q88" i="29"/>
  <c r="W87" i="29"/>
  <c r="S87" i="29"/>
  <c r="Y86" i="29"/>
  <c r="U86" i="29"/>
  <c r="Q86" i="29"/>
  <c r="W85" i="29"/>
  <c r="S85" i="29"/>
  <c r="Y84" i="29"/>
  <c r="U84" i="29"/>
  <c r="Q84" i="29"/>
  <c r="W83" i="29"/>
  <c r="Y82" i="29"/>
  <c r="W81" i="29"/>
  <c r="Y80" i="29"/>
  <c r="W79" i="29"/>
  <c r="Z89" i="29"/>
  <c r="V89" i="29"/>
  <c r="R89" i="29"/>
  <c r="X88" i="29"/>
  <c r="T88" i="29"/>
  <c r="Z87" i="29"/>
  <c r="V87" i="29"/>
  <c r="R87" i="29"/>
  <c r="X86" i="29"/>
  <c r="T86" i="29"/>
  <c r="Z85" i="29"/>
  <c r="V85" i="29"/>
  <c r="R85" i="29"/>
  <c r="X84" i="29"/>
  <c r="T84" i="29"/>
  <c r="Z83" i="29"/>
  <c r="V83" i="29"/>
  <c r="X82" i="29"/>
  <c r="Z81" i="29"/>
  <c r="V81" i="29"/>
  <c r="X80" i="29"/>
  <c r="Z79" i="29"/>
  <c r="V79" i="29"/>
  <c r="Y89" i="33"/>
  <c r="U89" i="33"/>
  <c r="Q89" i="33"/>
  <c r="W88" i="33"/>
  <c r="S88" i="33"/>
  <c r="Y87" i="33"/>
  <c r="U87" i="33"/>
  <c r="Q87" i="33"/>
  <c r="W86" i="33"/>
  <c r="S86" i="33"/>
  <c r="Y85" i="33"/>
  <c r="U85" i="33"/>
  <c r="Q85" i="33"/>
  <c r="W84" i="33"/>
  <c r="S84" i="33"/>
  <c r="Y83" i="33"/>
  <c r="W82" i="33"/>
  <c r="Y81" i="33"/>
  <c r="W80" i="33"/>
  <c r="Y79" i="33"/>
  <c r="X89" i="33"/>
  <c r="T89" i="33"/>
  <c r="Z88" i="33"/>
  <c r="V88" i="33"/>
  <c r="R88" i="33"/>
  <c r="X87" i="33"/>
  <c r="T87" i="33"/>
  <c r="Z86" i="33"/>
  <c r="V86" i="33"/>
  <c r="R86" i="33"/>
  <c r="X85" i="33"/>
  <c r="T85" i="33"/>
  <c r="Z84" i="33"/>
  <c r="V84" i="33"/>
  <c r="R84" i="33"/>
  <c r="X83" i="33"/>
  <c r="Z82" i="33"/>
  <c r="V82" i="33"/>
  <c r="X81" i="33"/>
  <c r="Z80" i="33"/>
  <c r="V80" i="33"/>
  <c r="X79" i="33"/>
  <c r="W89" i="33"/>
  <c r="S89" i="33"/>
  <c r="Y88" i="33"/>
  <c r="U88" i="33"/>
  <c r="Q88" i="33"/>
  <c r="W87" i="33"/>
  <c r="S87" i="33"/>
  <c r="Y86" i="33"/>
  <c r="U86" i="33"/>
  <c r="Q86" i="33"/>
  <c r="W85" i="33"/>
  <c r="S85" i="33"/>
  <c r="Y84" i="33"/>
  <c r="U84" i="33"/>
  <c r="Q84" i="33"/>
  <c r="W83" i="33"/>
  <c r="Y82" i="33"/>
  <c r="W81" i="33"/>
  <c r="Y80" i="33"/>
  <c r="W79" i="33"/>
  <c r="R89" i="33"/>
  <c r="V87" i="33"/>
  <c r="Z85" i="33"/>
  <c r="T84" i="33"/>
  <c r="X82" i="33"/>
  <c r="Z79" i="33"/>
  <c r="X88" i="33"/>
  <c r="R87" i="33"/>
  <c r="V85" i="33"/>
  <c r="Z83" i="33"/>
  <c r="Z81" i="33"/>
  <c r="V79" i="33"/>
  <c r="Z89" i="33"/>
  <c r="T88" i="33"/>
  <c r="X86" i="33"/>
  <c r="R85" i="33"/>
  <c r="V83" i="33"/>
  <c r="V81" i="33"/>
  <c r="V89" i="33"/>
  <c r="Z87" i="33"/>
  <c r="T86" i="33"/>
  <c r="X84" i="33"/>
  <c r="X80" i="33"/>
  <c r="W89" i="30"/>
  <c r="S89" i="30"/>
  <c r="Y88" i="30"/>
  <c r="U88" i="30"/>
  <c r="Q88" i="30"/>
  <c r="W87" i="30"/>
  <c r="S87" i="30"/>
  <c r="Y86" i="30"/>
  <c r="U86" i="30"/>
  <c r="Q86" i="30"/>
  <c r="W85" i="30"/>
  <c r="S85" i="30"/>
  <c r="Y84" i="30"/>
  <c r="U84" i="30"/>
  <c r="Q84" i="30"/>
  <c r="W83" i="30"/>
  <c r="Y82" i="30"/>
  <c r="W81" i="30"/>
  <c r="Y80" i="30"/>
  <c r="W79" i="30"/>
  <c r="Z89" i="30"/>
  <c r="V89" i="30"/>
  <c r="R89" i="30"/>
  <c r="X88" i="30"/>
  <c r="T88" i="30"/>
  <c r="Z87" i="30"/>
  <c r="V87" i="30"/>
  <c r="R87" i="30"/>
  <c r="X86" i="30"/>
  <c r="T86" i="30"/>
  <c r="Z85" i="30"/>
  <c r="V85" i="30"/>
  <c r="R85" i="30"/>
  <c r="X84" i="30"/>
  <c r="T84" i="30"/>
  <c r="Z83" i="30"/>
  <c r="V83" i="30"/>
  <c r="X82" i="30"/>
  <c r="Z81" i="30"/>
  <c r="V81" i="30"/>
  <c r="X80" i="30"/>
  <c r="Z79" i="30"/>
  <c r="V79" i="30"/>
  <c r="Y89" i="30"/>
  <c r="U89" i="30"/>
  <c r="Q89" i="30"/>
  <c r="W88" i="30"/>
  <c r="S88" i="30"/>
  <c r="Y87" i="30"/>
  <c r="U87" i="30"/>
  <c r="Q87" i="30"/>
  <c r="W86" i="30"/>
  <c r="S86" i="30"/>
  <c r="Y85" i="30"/>
  <c r="U85" i="30"/>
  <c r="Q85" i="30"/>
  <c r="W84" i="30"/>
  <c r="S84" i="30"/>
  <c r="Y83" i="30"/>
  <c r="W82" i="30"/>
  <c r="Y81" i="30"/>
  <c r="W80" i="30"/>
  <c r="Y79" i="30"/>
  <c r="X89" i="30"/>
  <c r="T89" i="30"/>
  <c r="Z88" i="30"/>
  <c r="V88" i="30"/>
  <c r="R88" i="30"/>
  <c r="X87" i="30"/>
  <c r="T87" i="30"/>
  <c r="Z86" i="30"/>
  <c r="V86" i="30"/>
  <c r="R86" i="30"/>
  <c r="X85" i="30"/>
  <c r="T85" i="30"/>
  <c r="Z84" i="30"/>
  <c r="V84" i="30"/>
  <c r="R84" i="30"/>
  <c r="X83" i="30"/>
  <c r="Z82" i="30"/>
  <c r="V82" i="30"/>
  <c r="X81" i="30"/>
  <c r="Z80" i="30"/>
  <c r="V80" i="30"/>
  <c r="X79" i="30"/>
  <c r="Y89" i="31"/>
  <c r="U89" i="31"/>
  <c r="Q89" i="31"/>
  <c r="W88" i="31"/>
  <c r="S88" i="31"/>
  <c r="Y87" i="31"/>
  <c r="U87" i="31"/>
  <c r="Q87" i="31"/>
  <c r="W86" i="31"/>
  <c r="S86" i="31"/>
  <c r="Y85" i="31"/>
  <c r="U85" i="31"/>
  <c r="Q85" i="31"/>
  <c r="W84" i="31"/>
  <c r="S84" i="31"/>
  <c r="Y83" i="31"/>
  <c r="W82" i="31"/>
  <c r="Y81" i="31"/>
  <c r="W80" i="31"/>
  <c r="Y79" i="31"/>
  <c r="X89" i="31"/>
  <c r="T89" i="31"/>
  <c r="Z88" i="31"/>
  <c r="V88" i="31"/>
  <c r="R88" i="31"/>
  <c r="X87" i="31"/>
  <c r="T87" i="31"/>
  <c r="Z86" i="31"/>
  <c r="V86" i="31"/>
  <c r="R86" i="31"/>
  <c r="X85" i="31"/>
  <c r="T85" i="31"/>
  <c r="Z84" i="31"/>
  <c r="V84" i="31"/>
  <c r="R84" i="31"/>
  <c r="X83" i="31"/>
  <c r="Z82" i="31"/>
  <c r="V82" i="31"/>
  <c r="X81" i="31"/>
  <c r="Z80" i="31"/>
  <c r="V80" i="31"/>
  <c r="X79" i="31"/>
  <c r="W89" i="31"/>
  <c r="S89" i="31"/>
  <c r="Y88" i="31"/>
  <c r="U88" i="31"/>
  <c r="Q88" i="31"/>
  <c r="W87" i="31"/>
  <c r="S87" i="31"/>
  <c r="Y86" i="31"/>
  <c r="U86" i="31"/>
  <c r="Q86" i="31"/>
  <c r="W85" i="31"/>
  <c r="S85" i="31"/>
  <c r="Y84" i="31"/>
  <c r="U84" i="31"/>
  <c r="Q84" i="31"/>
  <c r="W83" i="31"/>
  <c r="Y82" i="31"/>
  <c r="W81" i="31"/>
  <c r="Y80" i="31"/>
  <c r="W79" i="31"/>
  <c r="Z89" i="31"/>
  <c r="V89" i="31"/>
  <c r="R89" i="31"/>
  <c r="X88" i="31"/>
  <c r="T88" i="31"/>
  <c r="Z87" i="31"/>
  <c r="V87" i="31"/>
  <c r="R87" i="31"/>
  <c r="X86" i="31"/>
  <c r="T86" i="31"/>
  <c r="Z85" i="31"/>
  <c r="V85" i="31"/>
  <c r="R85" i="31"/>
  <c r="X84" i="31"/>
  <c r="T84" i="31"/>
  <c r="Z83" i="31"/>
  <c r="V83" i="31"/>
  <c r="X82" i="31"/>
  <c r="Z81" i="31"/>
  <c r="V81" i="31"/>
  <c r="X80" i="31"/>
  <c r="Z79" i="31"/>
  <c r="V79" i="31"/>
  <c r="W89" i="32"/>
  <c r="S89" i="32"/>
  <c r="Y88" i="32"/>
  <c r="U88" i="32"/>
  <c r="Q88" i="32"/>
  <c r="W87" i="32"/>
  <c r="S87" i="32"/>
  <c r="Z89" i="32"/>
  <c r="V89" i="32"/>
  <c r="R89" i="32"/>
  <c r="X88" i="32"/>
  <c r="T88" i="32"/>
  <c r="Z87" i="32"/>
  <c r="V87" i="32"/>
  <c r="Y89" i="32"/>
  <c r="U89" i="32"/>
  <c r="Q89" i="32"/>
  <c r="W88" i="32"/>
  <c r="S88" i="32"/>
  <c r="Y87" i="32"/>
  <c r="U87" i="32"/>
  <c r="Z88" i="32"/>
  <c r="T87" i="32"/>
  <c r="Y86" i="32"/>
  <c r="U86" i="32"/>
  <c r="Q86" i="32"/>
  <c r="W85" i="32"/>
  <c r="S85" i="32"/>
  <c r="Y84" i="32"/>
  <c r="U84" i="32"/>
  <c r="Q84" i="32"/>
  <c r="W83" i="32"/>
  <c r="Y82" i="32"/>
  <c r="W81" i="32"/>
  <c r="Y80" i="32"/>
  <c r="W79" i="32"/>
  <c r="V88" i="32"/>
  <c r="R87" i="32"/>
  <c r="X86" i="32"/>
  <c r="T86" i="32"/>
  <c r="Z85" i="32"/>
  <c r="V85" i="32"/>
  <c r="R85" i="32"/>
  <c r="X84" i="32"/>
  <c r="T84" i="32"/>
  <c r="Z83" i="32"/>
  <c r="V83" i="32"/>
  <c r="X82" i="32"/>
  <c r="Z81" i="32"/>
  <c r="V81" i="32"/>
  <c r="X80" i="32"/>
  <c r="Z79" i="32"/>
  <c r="V79" i="32"/>
  <c r="X89" i="32"/>
  <c r="R88" i="32"/>
  <c r="Q87" i="32"/>
  <c r="W86" i="32"/>
  <c r="S86" i="32"/>
  <c r="Y85" i="32"/>
  <c r="U85" i="32"/>
  <c r="Q85" i="32"/>
  <c r="W84" i="32"/>
  <c r="S84" i="32"/>
  <c r="Y83" i="32"/>
  <c r="W82" i="32"/>
  <c r="Y81" i="32"/>
  <c r="W80" i="32"/>
  <c r="Y79" i="32"/>
  <c r="T89" i="32"/>
  <c r="X87" i="32"/>
  <c r="Z86" i="32"/>
  <c r="V86" i="32"/>
  <c r="R86" i="32"/>
  <c r="X85" i="32"/>
  <c r="T85" i="32"/>
  <c r="Z84" i="32"/>
  <c r="V84" i="32"/>
  <c r="R84" i="32"/>
  <c r="X83" i="32"/>
  <c r="Z82" i="32"/>
  <c r="V82" i="32"/>
  <c r="X81" i="32"/>
  <c r="Z80" i="32"/>
  <c r="V80" i="32"/>
  <c r="X79" i="32"/>
  <c r="Z89" i="28"/>
  <c r="V89" i="28"/>
  <c r="R89" i="28"/>
  <c r="X88" i="28"/>
  <c r="T88" i="28"/>
  <c r="Z87" i="28"/>
  <c r="V87" i="28"/>
  <c r="R87" i="28"/>
  <c r="X86" i="28"/>
  <c r="T86" i="28"/>
  <c r="Z85" i="28"/>
  <c r="V85" i="28"/>
  <c r="R85" i="28"/>
  <c r="X84" i="28"/>
  <c r="T84" i="28"/>
  <c r="Z83" i="28"/>
  <c r="V83" i="28"/>
  <c r="W82" i="28"/>
  <c r="X81" i="28"/>
  <c r="Y80" i="28"/>
  <c r="Z79" i="28"/>
  <c r="V79" i="28"/>
  <c r="Z82" i="28"/>
  <c r="W81" i="28"/>
  <c r="Y79" i="28"/>
  <c r="T89" i="28"/>
  <c r="V88" i="28"/>
  <c r="X87" i="28"/>
  <c r="Z86" i="28"/>
  <c r="R86" i="28"/>
  <c r="T85" i="28"/>
  <c r="V84" i="28"/>
  <c r="X83" i="28"/>
  <c r="Z81" i="28"/>
  <c r="W80" i="28"/>
  <c r="W89" i="28"/>
  <c r="Y88" i="28"/>
  <c r="Q88" i="28"/>
  <c r="S87" i="28"/>
  <c r="U86" i="28"/>
  <c r="W85" i="28"/>
  <c r="Y84" i="28"/>
  <c r="Q84" i="28"/>
  <c r="X82" i="28"/>
  <c r="Z80" i="28"/>
  <c r="W79" i="28"/>
  <c r="Y89" i="28"/>
  <c r="U89" i="28"/>
  <c r="Q89" i="28"/>
  <c r="W88" i="28"/>
  <c r="S88" i="28"/>
  <c r="Y87" i="28"/>
  <c r="U87" i="28"/>
  <c r="Q87" i="28"/>
  <c r="W86" i="28"/>
  <c r="S86" i="28"/>
  <c r="Y85" i="28"/>
  <c r="U85" i="28"/>
  <c r="Q85" i="28"/>
  <c r="W84" i="28"/>
  <c r="S84" i="28"/>
  <c r="Y83" i="28"/>
  <c r="V82" i="28"/>
  <c r="X80" i="28"/>
  <c r="X89" i="28"/>
  <c r="Z88" i="28"/>
  <c r="R88" i="28"/>
  <c r="T87" i="28"/>
  <c r="V86" i="28"/>
  <c r="X85" i="28"/>
  <c r="Z84" i="28"/>
  <c r="R84" i="28"/>
  <c r="Y82" i="28"/>
  <c r="V81" i="28"/>
  <c r="X79" i="28"/>
  <c r="S89" i="28"/>
  <c r="U88" i="28"/>
  <c r="W87" i="28"/>
  <c r="Y86" i="28"/>
  <c r="Q86" i="28"/>
  <c r="S85" i="28"/>
  <c r="U84" i="28"/>
  <c r="W83" i="28"/>
  <c r="Y81" i="28"/>
  <c r="V80" i="28"/>
  <c r="Z89" i="27"/>
  <c r="V89" i="27"/>
  <c r="R89" i="27"/>
  <c r="X88" i="27"/>
  <c r="T88" i="27"/>
  <c r="Z87" i="27"/>
  <c r="V87" i="27"/>
  <c r="R87" i="27"/>
  <c r="X86" i="27"/>
  <c r="T86" i="27"/>
  <c r="Z85" i="27"/>
  <c r="V85" i="27"/>
  <c r="R85" i="27"/>
  <c r="X84" i="27"/>
  <c r="T84" i="27"/>
  <c r="Z83" i="27"/>
  <c r="V83" i="27"/>
  <c r="X82" i="27"/>
  <c r="Z81" i="27"/>
  <c r="V81" i="27"/>
  <c r="X80" i="27"/>
  <c r="Z79" i="27"/>
  <c r="V79" i="27"/>
  <c r="Z88" i="27"/>
  <c r="R88" i="27"/>
  <c r="T87" i="27"/>
  <c r="V86" i="27"/>
  <c r="X85" i="27"/>
  <c r="Z84" i="27"/>
  <c r="R84" i="27"/>
  <c r="X81" i="27"/>
  <c r="V80" i="27"/>
  <c r="Y89" i="27"/>
  <c r="U89" i="27"/>
  <c r="Q89" i="27"/>
  <c r="W88" i="27"/>
  <c r="S88" i="27"/>
  <c r="Y87" i="27"/>
  <c r="U87" i="27"/>
  <c r="Q87" i="27"/>
  <c r="W86" i="27"/>
  <c r="S86" i="27"/>
  <c r="Y85" i="27"/>
  <c r="U85" i="27"/>
  <c r="Q85" i="27"/>
  <c r="W84" i="27"/>
  <c r="S84" i="27"/>
  <c r="Y83" i="27"/>
  <c r="W82" i="27"/>
  <c r="Y81" i="27"/>
  <c r="W80" i="27"/>
  <c r="Y79" i="27"/>
  <c r="X89" i="27"/>
  <c r="V88" i="27"/>
  <c r="X87" i="27"/>
  <c r="Z86" i="27"/>
  <c r="R86" i="27"/>
  <c r="T85" i="27"/>
  <c r="V84" i="27"/>
  <c r="X83" i="27"/>
  <c r="V82" i="27"/>
  <c r="Z80" i="27"/>
  <c r="X79" i="27"/>
  <c r="T89" i="27"/>
  <c r="Z82" i="27"/>
  <c r="W89" i="27"/>
  <c r="Q88" i="27"/>
  <c r="U86" i="27"/>
  <c r="Y84" i="27"/>
  <c r="Y80" i="27"/>
  <c r="S89" i="27"/>
  <c r="W87" i="27"/>
  <c r="Q86" i="27"/>
  <c r="U84" i="27"/>
  <c r="Y82" i="27"/>
  <c r="Y88" i="27"/>
  <c r="S87" i="27"/>
  <c r="W85" i="27"/>
  <c r="Q84" i="27"/>
  <c r="W79" i="27"/>
  <c r="U88" i="27"/>
  <c r="Y86" i="27"/>
  <c r="S85" i="27"/>
  <c r="W83" i="27"/>
  <c r="W81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6" i="31" l="1"/>
  <c r="P87" i="30"/>
  <c r="P84" i="30"/>
  <c r="P85" i="31"/>
  <c r="P85" i="33"/>
  <c r="P89" i="29"/>
  <c r="P85" i="34"/>
  <c r="P86" i="32"/>
  <c r="P88" i="31"/>
  <c r="P87" i="31"/>
  <c r="P89" i="30"/>
  <c r="P86" i="30"/>
  <c r="P88" i="33"/>
  <c r="P87" i="33"/>
  <c r="P84" i="29"/>
  <c r="P87" i="34"/>
  <c r="P84" i="34"/>
  <c r="P84" i="32"/>
  <c r="P85" i="32"/>
  <c r="P89" i="32"/>
  <c r="P88" i="32"/>
  <c r="P89" i="31"/>
  <c r="P88" i="30"/>
  <c r="P89" i="33"/>
  <c r="P86" i="29"/>
  <c r="P85" i="29"/>
  <c r="P89" i="34"/>
  <c r="P86" i="34"/>
  <c r="P86" i="33"/>
  <c r="P87" i="32"/>
  <c r="P84" i="31"/>
  <c r="P85" i="30"/>
  <c r="P84" i="33"/>
  <c r="P88" i="29"/>
  <c r="P87" i="29"/>
  <c r="P88" i="34"/>
  <c r="P84" i="27"/>
  <c r="P86" i="28"/>
  <c r="P87" i="28"/>
  <c r="P85" i="28"/>
  <c r="P84" i="28"/>
  <c r="P89" i="28"/>
  <c r="P88" i="28"/>
  <c r="P86" i="27"/>
  <c r="P85" i="27"/>
  <c r="P87" i="27"/>
  <c r="P88" i="27"/>
  <c r="P89" i="27"/>
  <c r="M101" i="37"/>
  <c r="M101" i="35"/>
  <c r="N98" i="35" s="1"/>
  <c r="M101" i="36"/>
  <c r="N100" i="36" s="1"/>
  <c r="O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O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U83" i="41" l="1"/>
  <c r="O98" i="43"/>
  <c r="O97" i="42"/>
  <c r="O98" i="40"/>
  <c r="O96" i="39"/>
  <c r="O98" i="35"/>
  <c r="N95" i="44"/>
  <c r="N97" i="41"/>
  <c r="N94" i="35"/>
  <c r="N95" i="38"/>
  <c r="N94" i="38"/>
  <c r="N92" i="37"/>
  <c r="N96" i="37"/>
  <c r="N98" i="37"/>
  <c r="N94" i="37"/>
  <c r="N97" i="37"/>
  <c r="N93" i="41"/>
  <c r="S83" i="41" s="1"/>
  <c r="N94" i="41"/>
  <c r="T83" i="41" s="1"/>
  <c r="N98" i="41"/>
  <c r="N96" i="41"/>
  <c r="N93" i="36"/>
  <c r="N94" i="36"/>
  <c r="N96" i="36"/>
  <c r="N97" i="36"/>
  <c r="N95" i="36"/>
  <c r="N99" i="36"/>
  <c r="N92" i="40"/>
  <c r="R83" i="40" s="1"/>
  <c r="N99" i="40"/>
  <c r="N95" i="40"/>
  <c r="N97" i="40"/>
  <c r="N94" i="40"/>
  <c r="T83" i="40" s="1"/>
  <c r="N96" i="40"/>
  <c r="N100" i="40"/>
  <c r="O100" i="40" s="1"/>
  <c r="N93" i="44"/>
  <c r="N97" i="44"/>
  <c r="N98" i="44"/>
  <c r="N99" i="44"/>
  <c r="N94" i="44"/>
  <c r="N96" i="44"/>
  <c r="N95" i="42"/>
  <c r="N98" i="38"/>
  <c r="N100" i="38"/>
  <c r="O100" i="38" s="1"/>
  <c r="N95" i="37"/>
  <c r="N99" i="37"/>
  <c r="N100" i="37"/>
  <c r="O100" i="37" s="1"/>
  <c r="N97" i="38"/>
  <c r="N91" i="42"/>
  <c r="N98" i="42"/>
  <c r="N96" i="42"/>
  <c r="N94" i="42"/>
  <c r="N100" i="42"/>
  <c r="O100" i="42" s="1"/>
  <c r="N92" i="35"/>
  <c r="N95" i="35"/>
  <c r="N100" i="35"/>
  <c r="O100" i="35" s="1"/>
  <c r="N99" i="35"/>
  <c r="N96" i="35"/>
  <c r="N97" i="35"/>
  <c r="N93" i="39"/>
  <c r="N100" i="39"/>
  <c r="O100" i="39" s="1"/>
  <c r="N97" i="39"/>
  <c r="N98" i="39"/>
  <c r="N99" i="39"/>
  <c r="N94" i="39"/>
  <c r="N93" i="43"/>
  <c r="N95" i="43"/>
  <c r="N96" i="43"/>
  <c r="N97" i="43"/>
  <c r="N94" i="43"/>
  <c r="T83" i="43" s="1"/>
  <c r="N100" i="43"/>
  <c r="O100" i="43" s="1"/>
  <c r="N96" i="38"/>
  <c r="N99" i="38"/>
  <c r="N99" i="42"/>
  <c r="N98" i="36"/>
  <c r="N100" i="41"/>
  <c r="O100" i="41" s="1"/>
  <c r="N99" i="41"/>
  <c r="N95" i="39"/>
  <c r="N99" i="43"/>
  <c r="N92" i="44"/>
  <c r="N91" i="44"/>
  <c r="Q83" i="44" s="1"/>
  <c r="N91" i="43"/>
  <c r="Q83" i="43" s="1"/>
  <c r="N92" i="43"/>
  <c r="R83" i="43" s="1"/>
  <c r="N93" i="42"/>
  <c r="N92" i="42"/>
  <c r="N91" i="39"/>
  <c r="Q83" i="39" s="1"/>
  <c r="N91" i="41"/>
  <c r="Q83" i="41" s="1"/>
  <c r="N92" i="41"/>
  <c r="R83" i="41" s="1"/>
  <c r="N91" i="40"/>
  <c r="Q83" i="40" s="1"/>
  <c r="N93" i="40"/>
  <c r="S83" i="40" s="1"/>
  <c r="N92" i="39"/>
  <c r="N93" i="38"/>
  <c r="S83" i="38" s="1"/>
  <c r="N92" i="38"/>
  <c r="R83" i="38" s="1"/>
  <c r="N91" i="38"/>
  <c r="N93" i="37"/>
  <c r="N91" i="37"/>
  <c r="N92" i="36"/>
  <c r="R83" i="36" s="1"/>
  <c r="N91" i="36"/>
  <c r="Q83" i="36" s="1"/>
  <c r="N91" i="35"/>
  <c r="Q83" i="35" s="1"/>
  <c r="N93" i="35"/>
  <c r="S83" i="35" s="1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42" l="1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P83" i="41"/>
  <c r="O95" i="41" s="1"/>
  <c r="U83" i="43"/>
  <c r="U80" i="43"/>
  <c r="U81" i="43"/>
  <c r="U79" i="43"/>
  <c r="U82" i="43"/>
  <c r="U83" i="35"/>
  <c r="U80" i="35"/>
  <c r="U81" i="35"/>
  <c r="U82" i="35"/>
  <c r="U79" i="35"/>
  <c r="U83" i="40"/>
  <c r="P83" i="40" s="1"/>
  <c r="O95" i="40" s="1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O96" i="44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O97" i="44"/>
  <c r="O99" i="44"/>
  <c r="L117" i="44"/>
  <c r="L106" i="44" s="1"/>
  <c r="O98" i="44"/>
  <c r="J119" i="43"/>
  <c r="J108" i="43" s="1"/>
  <c r="O97" i="43"/>
  <c r="O96" i="43"/>
  <c r="J114" i="43"/>
  <c r="J103" i="43" s="1"/>
  <c r="R80" i="43"/>
  <c r="R79" i="43"/>
  <c r="R81" i="43"/>
  <c r="R82" i="43"/>
  <c r="O99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O99" i="42"/>
  <c r="O98" i="42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O96" i="42"/>
  <c r="G115" i="41"/>
  <c r="G104" i="41" s="1"/>
  <c r="S81" i="41"/>
  <c r="S79" i="41"/>
  <c r="S80" i="41"/>
  <c r="S82" i="41"/>
  <c r="O96" i="41"/>
  <c r="O97" i="41"/>
  <c r="Q79" i="41"/>
  <c r="Q81" i="41"/>
  <c r="Q82" i="41"/>
  <c r="Q80" i="41"/>
  <c r="O99" i="41"/>
  <c r="O98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O97" i="40"/>
  <c r="S81" i="40"/>
  <c r="S80" i="40"/>
  <c r="S79" i="40"/>
  <c r="S82" i="40"/>
  <c r="O96" i="40"/>
  <c r="O99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O99" i="39"/>
  <c r="H115" i="39"/>
  <c r="H104" i="39" s="1"/>
  <c r="S81" i="39"/>
  <c r="S80" i="39"/>
  <c r="S82" i="39"/>
  <c r="S79" i="39"/>
  <c r="R80" i="39"/>
  <c r="R79" i="39"/>
  <c r="R81" i="39"/>
  <c r="R82" i="39"/>
  <c r="O98" i="39"/>
  <c r="H113" i="39"/>
  <c r="H102" i="39" s="1"/>
  <c r="Q79" i="39"/>
  <c r="Q81" i="39"/>
  <c r="Q82" i="39"/>
  <c r="Q80" i="39"/>
  <c r="O97" i="39"/>
  <c r="O98" i="38"/>
  <c r="Q79" i="38"/>
  <c r="Q80" i="38"/>
  <c r="Q82" i="38"/>
  <c r="Q81" i="38"/>
  <c r="R80" i="38"/>
  <c r="R81" i="38"/>
  <c r="R79" i="38"/>
  <c r="R82" i="38"/>
  <c r="O99" i="38"/>
  <c r="T82" i="38"/>
  <c r="T81" i="38"/>
  <c r="T79" i="38"/>
  <c r="T80" i="38"/>
  <c r="S81" i="38"/>
  <c r="S79" i="38"/>
  <c r="S82" i="38"/>
  <c r="S80" i="38"/>
  <c r="O96" i="38"/>
  <c r="O97" i="38"/>
  <c r="S81" i="37"/>
  <c r="S80" i="37"/>
  <c r="S82" i="37"/>
  <c r="S79" i="37"/>
  <c r="O96" i="37"/>
  <c r="O99" i="37"/>
  <c r="O97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O98" i="37"/>
  <c r="L114" i="36"/>
  <c r="L103" i="36" s="1"/>
  <c r="R80" i="36"/>
  <c r="R79" i="36"/>
  <c r="R81" i="36"/>
  <c r="R82" i="36"/>
  <c r="L118" i="36"/>
  <c r="L107" i="36" s="1"/>
  <c r="O96" i="36"/>
  <c r="Q79" i="36"/>
  <c r="Q81" i="36"/>
  <c r="Q82" i="36"/>
  <c r="Q80" i="36"/>
  <c r="O99" i="36"/>
  <c r="T82" i="36"/>
  <c r="T81" i="36"/>
  <c r="T79" i="36"/>
  <c r="T80" i="36"/>
  <c r="O97" i="36"/>
  <c r="L120" i="36"/>
  <c r="L109" i="36" s="1"/>
  <c r="O98" i="36"/>
  <c r="S81" i="36"/>
  <c r="S80" i="36"/>
  <c r="S82" i="36"/>
  <c r="S79" i="36"/>
  <c r="O96" i="35"/>
  <c r="R80" i="35"/>
  <c r="R79" i="35"/>
  <c r="R82" i="35"/>
  <c r="R81" i="35"/>
  <c r="O99" i="35"/>
  <c r="S81" i="35"/>
  <c r="S79" i="35"/>
  <c r="S82" i="35"/>
  <c r="S80" i="35"/>
  <c r="Q79" i="35"/>
  <c r="Q80" i="35"/>
  <c r="Q82" i="35"/>
  <c r="Q81" i="35"/>
  <c r="J119" i="35"/>
  <c r="J108" i="35" s="1"/>
  <c r="O97" i="35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L128" i="44"/>
  <c r="L130" i="44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L129" i="44"/>
  <c r="L124" i="44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J125" i="43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J128" i="43"/>
  <c r="J130" i="43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I128" i="42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I126" i="42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27" i="42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J130" i="40"/>
  <c r="J128" i="40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25" i="40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H124" i="39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H126" i="39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L129" i="36"/>
  <c r="L125" i="36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31" i="36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J130" i="35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P83" i="38" l="1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O100" i="28" s="1"/>
  <c r="N97" i="28"/>
  <c r="N98" i="29"/>
  <c r="N97" i="29"/>
  <c r="N99" i="29"/>
  <c r="N100" i="29"/>
  <c r="O100" i="29" s="1"/>
  <c r="N100" i="30"/>
  <c r="O100" i="30" s="1"/>
  <c r="N99" i="30"/>
  <c r="N98" i="30"/>
  <c r="N97" i="30"/>
  <c r="N97" i="34"/>
  <c r="N100" i="34"/>
  <c r="O100" i="34" s="1"/>
  <c r="N99" i="34"/>
  <c r="N98" i="34"/>
  <c r="N100" i="27"/>
  <c r="O100" i="27" s="1"/>
  <c r="N98" i="27"/>
  <c r="N99" i="27"/>
  <c r="N97" i="27"/>
  <c r="N97" i="31"/>
  <c r="N98" i="31"/>
  <c r="N100" i="31"/>
  <c r="O100" i="31" s="1"/>
  <c r="N99" i="31"/>
  <c r="N98" i="33"/>
  <c r="N97" i="33"/>
  <c r="N100" i="33"/>
  <c r="O100" i="33" s="1"/>
  <c r="N99" i="33"/>
  <c r="N98" i="32"/>
  <c r="N100" i="32"/>
  <c r="O100" i="32" s="1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N93" i="34"/>
  <c r="N92" i="34"/>
  <c r="R83" i="34" s="1"/>
  <c r="N94" i="34"/>
  <c r="N93" i="33"/>
  <c r="S83" i="33" s="1"/>
  <c r="N92" i="33"/>
  <c r="N91" i="33"/>
  <c r="N93" i="32"/>
  <c r="N94" i="32"/>
  <c r="N93" i="30"/>
  <c r="S83" i="30" s="1"/>
  <c r="N91" i="30"/>
  <c r="Q83" i="30" s="1"/>
  <c r="N94" i="31"/>
  <c r="N92" i="31"/>
  <c r="N94" i="30"/>
  <c r="T83" i="30" s="1"/>
  <c r="N93" i="31"/>
  <c r="S83" i="31" s="1"/>
  <c r="N92" i="29"/>
  <c r="N91" i="29"/>
  <c r="N94" i="29"/>
  <c r="T83" i="29" s="1"/>
  <c r="N92" i="28"/>
  <c r="N91" i="28"/>
  <c r="N93" i="28"/>
  <c r="N93" i="27"/>
  <c r="N91" i="27"/>
  <c r="Q83" i="27" s="1"/>
  <c r="N92" i="27"/>
  <c r="T83" i="34" l="1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P83" i="31" s="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O96" i="34"/>
  <c r="Q79" i="34"/>
  <c r="Q81" i="34"/>
  <c r="Q82" i="34"/>
  <c r="Q80" i="34"/>
  <c r="O98" i="34"/>
  <c r="T82" i="34"/>
  <c r="T79" i="34"/>
  <c r="T80" i="34"/>
  <c r="T81" i="34"/>
  <c r="O99" i="34"/>
  <c r="R80" i="34"/>
  <c r="R79" i="34"/>
  <c r="R81" i="34"/>
  <c r="R82" i="34"/>
  <c r="S81" i="34"/>
  <c r="S79" i="34"/>
  <c r="S80" i="34"/>
  <c r="S82" i="34"/>
  <c r="O97" i="34"/>
  <c r="S81" i="33"/>
  <c r="S80" i="33"/>
  <c r="S82" i="33"/>
  <c r="S79" i="33"/>
  <c r="O99" i="33"/>
  <c r="O96" i="33"/>
  <c r="Q79" i="33"/>
  <c r="Q81" i="33"/>
  <c r="Q80" i="33"/>
  <c r="Q82" i="33"/>
  <c r="T82" i="33"/>
  <c r="T81" i="33"/>
  <c r="T80" i="33"/>
  <c r="T79" i="33"/>
  <c r="O97" i="33"/>
  <c r="R80" i="33"/>
  <c r="R79" i="33"/>
  <c r="R81" i="33"/>
  <c r="R82" i="33"/>
  <c r="O98" i="33"/>
  <c r="O96" i="32"/>
  <c r="O99" i="32"/>
  <c r="S81" i="32"/>
  <c r="S82" i="32"/>
  <c r="S80" i="32"/>
  <c r="S79" i="32"/>
  <c r="Q81" i="32"/>
  <c r="Q82" i="32"/>
  <c r="O97" i="32"/>
  <c r="R80" i="32"/>
  <c r="R79" i="32"/>
  <c r="R81" i="32"/>
  <c r="R82" i="32"/>
  <c r="T82" i="32"/>
  <c r="T81" i="32"/>
  <c r="T80" i="32"/>
  <c r="T79" i="32"/>
  <c r="O98" i="32"/>
  <c r="Q79" i="31"/>
  <c r="Q82" i="31"/>
  <c r="Q81" i="31"/>
  <c r="Q80" i="31"/>
  <c r="O95" i="31"/>
  <c r="O98" i="31"/>
  <c r="T82" i="31"/>
  <c r="T79" i="31"/>
  <c r="T80" i="31"/>
  <c r="T81" i="31"/>
  <c r="O99" i="31"/>
  <c r="S81" i="31"/>
  <c r="S79" i="31"/>
  <c r="S82" i="31"/>
  <c r="S80" i="31"/>
  <c r="R80" i="31"/>
  <c r="R82" i="31"/>
  <c r="R81" i="31"/>
  <c r="R79" i="31"/>
  <c r="O96" i="31"/>
  <c r="O97" i="31"/>
  <c r="R80" i="30"/>
  <c r="R81" i="30"/>
  <c r="R79" i="30"/>
  <c r="R82" i="30"/>
  <c r="S81" i="30"/>
  <c r="S80" i="30"/>
  <c r="S79" i="30"/>
  <c r="S82" i="30"/>
  <c r="O97" i="30"/>
  <c r="Q79" i="30"/>
  <c r="Q82" i="30"/>
  <c r="Q81" i="30"/>
  <c r="Q80" i="30"/>
  <c r="O96" i="30"/>
  <c r="O98" i="30"/>
  <c r="T82" i="30"/>
  <c r="T79" i="30"/>
  <c r="T81" i="30"/>
  <c r="T80" i="30"/>
  <c r="O99" i="30"/>
  <c r="R80" i="29"/>
  <c r="R79" i="29"/>
  <c r="R81" i="29"/>
  <c r="R82" i="29"/>
  <c r="S81" i="29"/>
  <c r="S80" i="29"/>
  <c r="S82" i="29"/>
  <c r="S79" i="29"/>
  <c r="O99" i="29"/>
  <c r="O96" i="29"/>
  <c r="T82" i="29"/>
  <c r="T81" i="29"/>
  <c r="T80" i="29"/>
  <c r="T79" i="29"/>
  <c r="O97" i="29"/>
  <c r="Q79" i="29"/>
  <c r="Q81" i="29"/>
  <c r="Q82" i="29"/>
  <c r="Q80" i="29"/>
  <c r="O98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O97" i="28"/>
  <c r="R80" i="28"/>
  <c r="R83" i="28"/>
  <c r="R82" i="28"/>
  <c r="R81" i="28"/>
  <c r="R79" i="28"/>
  <c r="O98" i="28"/>
  <c r="S81" i="28"/>
  <c r="S83" i="28"/>
  <c r="S80" i="28"/>
  <c r="S79" i="28"/>
  <c r="S82" i="28"/>
  <c r="O96" i="28"/>
  <c r="O99" i="28"/>
  <c r="U83" i="27"/>
  <c r="U80" i="27"/>
  <c r="U79" i="27"/>
  <c r="U81" i="27"/>
  <c r="U82" i="27"/>
  <c r="O97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O99" i="27"/>
  <c r="S81" i="27"/>
  <c r="S80" i="27"/>
  <c r="S82" i="27"/>
  <c r="S79" i="27"/>
  <c r="O96" i="27"/>
  <c r="O98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3" i="29" l="1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8" i="26"/>
  <c r="V88" i="26"/>
  <c r="R88" i="26"/>
  <c r="X87" i="26"/>
  <c r="T87" i="26"/>
  <c r="Z86" i="26"/>
  <c r="V86" i="26"/>
  <c r="R86" i="26"/>
  <c r="X85" i="26"/>
  <c r="T85" i="26"/>
  <c r="Z84" i="26"/>
  <c r="V84" i="26"/>
  <c r="R84" i="26"/>
  <c r="X83" i="26"/>
  <c r="Z82" i="26"/>
  <c r="V82" i="26"/>
  <c r="X81" i="26"/>
  <c r="Z80" i="26"/>
  <c r="V80" i="26"/>
  <c r="X79" i="26"/>
  <c r="Z89" i="26"/>
  <c r="X88" i="26"/>
  <c r="Z87" i="26"/>
  <c r="R87" i="26"/>
  <c r="W89" i="26"/>
  <c r="S89" i="26"/>
  <c r="Y88" i="26"/>
  <c r="U88" i="26"/>
  <c r="Q88" i="26"/>
  <c r="W87" i="26"/>
  <c r="S87" i="26"/>
  <c r="Y86" i="26"/>
  <c r="U86" i="26"/>
  <c r="Q86" i="26"/>
  <c r="W85" i="26"/>
  <c r="S85" i="26"/>
  <c r="Y84" i="26"/>
  <c r="U84" i="26"/>
  <c r="Q84" i="26"/>
  <c r="W83" i="26"/>
  <c r="Y82" i="26"/>
  <c r="W81" i="26"/>
  <c r="Y80" i="26"/>
  <c r="W79" i="26"/>
  <c r="V89" i="26"/>
  <c r="T88" i="26"/>
  <c r="V87" i="26"/>
  <c r="R89" i="26"/>
  <c r="U89" i="26"/>
  <c r="Y87" i="26"/>
  <c r="W86" i="26"/>
  <c r="Y85" i="26"/>
  <c r="Q85" i="26"/>
  <c r="S84" i="26"/>
  <c r="W82" i="26"/>
  <c r="Y79" i="26"/>
  <c r="Q89" i="26"/>
  <c r="U87" i="26"/>
  <c r="T86" i="26"/>
  <c r="V85" i="26"/>
  <c r="X84" i="26"/>
  <c r="Z83" i="26"/>
  <c r="Z81" i="26"/>
  <c r="X80" i="26"/>
  <c r="V79" i="26"/>
  <c r="Q87" i="26"/>
  <c r="U85" i="26"/>
  <c r="Y83" i="26"/>
  <c r="Y81" i="26"/>
  <c r="W88" i="26"/>
  <c r="S86" i="26"/>
  <c r="W84" i="26"/>
  <c r="W80" i="26"/>
  <c r="Y89" i="26"/>
  <c r="S88" i="26"/>
  <c r="X86" i="26"/>
  <c r="Z85" i="26"/>
  <c r="R85" i="26"/>
  <c r="T84" i="26"/>
  <c r="V83" i="26"/>
  <c r="X82" i="26"/>
  <c r="V81" i="26"/>
  <c r="Z7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/>
  <c r="P87" i="26" l="1"/>
  <c r="P85" i="26"/>
  <c r="P84" i="26"/>
  <c r="P89" i="26"/>
  <c r="P86" i="26"/>
  <c r="P88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X88" i="23"/>
  <c r="T88" i="23"/>
  <c r="Z87" i="23"/>
  <c r="V87" i="23"/>
  <c r="R87" i="23"/>
  <c r="X86" i="23"/>
  <c r="T86" i="23"/>
  <c r="Z85" i="23"/>
  <c r="V85" i="23"/>
  <c r="R85" i="23"/>
  <c r="X84" i="23"/>
  <c r="T84" i="23"/>
  <c r="Z83" i="23"/>
  <c r="V83" i="23"/>
  <c r="X82" i="23"/>
  <c r="Z81" i="23"/>
  <c r="V81" i="23"/>
  <c r="X80" i="23"/>
  <c r="Z79" i="23"/>
  <c r="V79" i="23"/>
  <c r="Y89" i="23"/>
  <c r="U89" i="23"/>
  <c r="Q89" i="23"/>
  <c r="W88" i="23"/>
  <c r="S88" i="23"/>
  <c r="Y87" i="23"/>
  <c r="U87" i="23"/>
  <c r="Q87" i="23"/>
  <c r="W86" i="23"/>
  <c r="S86" i="23"/>
  <c r="Y85" i="23"/>
  <c r="U85" i="23"/>
  <c r="Q85" i="23"/>
  <c r="W84" i="23"/>
  <c r="S84" i="23"/>
  <c r="Y83" i="23"/>
  <c r="W82" i="23"/>
  <c r="Y81" i="23"/>
  <c r="W80" i="23"/>
  <c r="Y79" i="23"/>
  <c r="W89" i="23"/>
  <c r="Y88" i="23"/>
  <c r="Q88" i="23"/>
  <c r="S87" i="23"/>
  <c r="U86" i="23"/>
  <c r="Q84" i="23"/>
  <c r="Y80" i="23"/>
  <c r="T89" i="23"/>
  <c r="V88" i="23"/>
  <c r="X87" i="23"/>
  <c r="Z86" i="23"/>
  <c r="R86" i="23"/>
  <c r="T85" i="23"/>
  <c r="V84" i="23"/>
  <c r="X83" i="23"/>
  <c r="Z82" i="23"/>
  <c r="X81" i="23"/>
  <c r="V80" i="23"/>
  <c r="S89" i="23"/>
  <c r="W87" i="23"/>
  <c r="Y86" i="23"/>
  <c r="Q86" i="23"/>
  <c r="U84" i="23"/>
  <c r="Y82" i="23"/>
  <c r="W81" i="23"/>
  <c r="Y84" i="23"/>
  <c r="U88" i="23"/>
  <c r="S85" i="23"/>
  <c r="W83" i="23"/>
  <c r="W79" i="23"/>
  <c r="X89" i="23"/>
  <c r="Z88" i="23"/>
  <c r="R88" i="23"/>
  <c r="T87" i="23"/>
  <c r="V86" i="23"/>
  <c r="X85" i="23"/>
  <c r="Z84" i="23"/>
  <c r="R84" i="23"/>
  <c r="V82" i="23"/>
  <c r="Z80" i="23"/>
  <c r="X79" i="23"/>
  <c r="W85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7" i="23" l="1"/>
  <c r="P88" i="23"/>
  <c r="P89" i="23"/>
  <c r="P85" i="23"/>
  <c r="P86" i="23"/>
  <c r="P84" i="23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O100" i="26" s="1"/>
  <c r="N94" i="26"/>
  <c r="N95" i="26"/>
  <c r="N96" i="26"/>
  <c r="N93" i="26"/>
  <c r="N92" i="26"/>
  <c r="N91" i="26"/>
  <c r="Q83" i="26" s="1"/>
  <c r="S83" i="26" l="1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O96" i="26"/>
  <c r="O97" i="26"/>
  <c r="O98" i="26"/>
  <c r="R80" i="26"/>
  <c r="R81" i="26"/>
  <c r="R82" i="26"/>
  <c r="R79" i="26"/>
  <c r="T82" i="26"/>
  <c r="T80" i="26"/>
  <c r="T79" i="26"/>
  <c r="T81" i="26"/>
  <c r="O99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3" i="26" l="1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N99" i="23"/>
  <c r="N100" i="23"/>
  <c r="O100" i="23" s="1"/>
  <c r="N95" i="23"/>
  <c r="N94" i="23"/>
  <c r="N91" i="23"/>
  <c r="N96" i="23"/>
  <c r="N93" i="23"/>
  <c r="S83" i="23" s="1"/>
  <c r="N97" i="23"/>
  <c r="T83" i="23" l="1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O98" i="23"/>
  <c r="O97" i="23"/>
  <c r="O96" i="23"/>
  <c r="O99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2" i="23" l="1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P48" i="23"/>
  <c r="L132" i="23"/>
  <c r="L110" i="23"/>
  <c r="K131" i="23"/>
  <c r="K109" i="23"/>
  <c r="L131" i="23"/>
  <c r="L109" i="23"/>
  <c r="J130" i="23"/>
  <c r="J108" i="23"/>
  <c r="K130" i="23"/>
  <c r="K108" i="23"/>
  <c r="L130" i="23"/>
  <c r="L108" i="23"/>
  <c r="J129" i="23"/>
  <c r="J107" i="23"/>
  <c r="K129" i="23"/>
  <c r="K107" i="23"/>
  <c r="L129" i="23"/>
  <c r="L107" i="23"/>
  <c r="I129" i="23"/>
  <c r="I107" i="23"/>
  <c r="H128" i="23"/>
  <c r="H106" i="23"/>
  <c r="K128" i="23"/>
  <c r="K106" i="23"/>
  <c r="L128" i="23"/>
  <c r="L106" i="23"/>
  <c r="J128" i="23"/>
  <c r="J106" i="23"/>
  <c r="I128" i="23"/>
  <c r="I106" i="23"/>
  <c r="G127" i="23"/>
  <c r="G105" i="23"/>
  <c r="P39" i="23" s="1"/>
  <c r="I127" i="23"/>
  <c r="I105" i="23"/>
  <c r="L127" i="23"/>
  <c r="L105" i="23"/>
  <c r="H127" i="23"/>
  <c r="H105" i="23"/>
  <c r="J127" i="23"/>
  <c r="J105" i="23"/>
  <c r="K127" i="23"/>
  <c r="K105" i="23"/>
  <c r="G126" i="23"/>
  <c r="G104" i="23"/>
  <c r="P35" i="23" s="1"/>
  <c r="J126" i="23"/>
  <c r="J104" i="23"/>
  <c r="H126" i="23"/>
  <c r="H104" i="23"/>
  <c r="I126" i="23"/>
  <c r="I104" i="23"/>
  <c r="K126" i="23"/>
  <c r="K104" i="23"/>
  <c r="L126" i="23"/>
  <c r="L104" i="23"/>
  <c r="J125" i="23"/>
  <c r="J103" i="23"/>
  <c r="K125" i="23"/>
  <c r="K103" i="23"/>
  <c r="I125" i="23"/>
  <c r="I103" i="23"/>
  <c r="G125" i="23"/>
  <c r="G103" i="23"/>
  <c r="P30" i="23" s="1"/>
  <c r="H125" i="23"/>
  <c r="H103" i="23"/>
  <c r="L125" i="23"/>
  <c r="L103" i="23"/>
  <c r="K124" i="23"/>
  <c r="K102" i="23"/>
  <c r="L124" i="23"/>
  <c r="L102" i="23"/>
  <c r="G124" i="23"/>
  <c r="G102" i="23"/>
  <c r="P24" i="23" s="1"/>
  <c r="J124" i="23"/>
  <c r="J102" i="23"/>
  <c r="I124" i="23"/>
  <c r="I102" i="23"/>
  <c r="H124" i="23"/>
  <c r="H102" i="23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7" i="23"/>
  <c r="P56" i="23"/>
  <c r="P58" i="23"/>
  <c r="P53" i="23"/>
  <c r="P59" i="23"/>
  <c r="P54" i="23"/>
  <c r="P60" i="23"/>
  <c r="P49" i="23"/>
  <c r="P51" i="23"/>
  <c r="P65" i="23"/>
  <c r="P55" i="23"/>
  <c r="P63" i="23"/>
  <c r="P52" i="23"/>
  <c r="P62" i="23"/>
  <c r="P64" i="23"/>
  <c r="P45" i="23"/>
  <c r="P27" i="23"/>
  <c r="P33" i="23"/>
  <c r="P42" i="23"/>
  <c r="P47" i="23"/>
  <c r="P40" i="23"/>
  <c r="P41" i="23"/>
  <c r="P36" i="23"/>
  <c r="P43" i="23"/>
  <c r="P37" i="23"/>
  <c r="P31" i="23"/>
  <c r="P44" i="23"/>
  <c r="P26" i="23"/>
  <c r="P25" i="23"/>
  <c r="P46" i="23"/>
  <c r="P32" i="23"/>
  <c r="P22" i="23"/>
  <c r="P34" i="23"/>
  <c r="P38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O101" i="23" l="1"/>
  <c r="O13" i="23" s="1"/>
  <c r="X63" i="8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O8" i="23" l="1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X66" i="8"/>
  <c r="X65" i="8"/>
  <c r="X64" i="8"/>
  <c r="W65" i="8"/>
  <c r="W64" i="8"/>
  <c r="V63" i="8"/>
  <c r="W63" i="8"/>
  <c r="U63" i="8"/>
  <c r="V64" i="8"/>
  <c r="B8" i="22"/>
  <c r="B7" i="22"/>
  <c r="B9" i="22"/>
  <c r="M9" i="22" s="1"/>
  <c r="D6" i="22"/>
  <c r="G8" i="22"/>
  <c r="I10" i="22"/>
  <c r="I5" i="22"/>
  <c r="J10" i="22"/>
  <c r="D5" i="22"/>
  <c r="E7" i="22"/>
  <c r="F7" i="22"/>
  <c r="F46" i="8"/>
  <c r="G45" i="8"/>
  <c r="F45" i="8"/>
  <c r="E44" i="8"/>
  <c r="D11" i="22" s="1"/>
  <c r="M11" i="22" s="1"/>
  <c r="H6" i="22"/>
  <c r="I6" i="22"/>
  <c r="M14" i="22"/>
  <c r="C15" i="22"/>
  <c r="M105" i="8"/>
  <c r="M85" i="8"/>
  <c r="M84" i="8" s="1"/>
  <c r="I15" i="22"/>
  <c r="J15" i="22"/>
  <c r="H15" i="22"/>
  <c r="K15" i="22"/>
  <c r="G15" i="22"/>
  <c r="K32" i="8" l="1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E15" i="22" l="1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B46" i="8"/>
  <c r="AC46" i="8" s="1"/>
  <c r="Z41" i="8"/>
  <c r="AA41" i="8"/>
  <c r="AB41" i="8"/>
  <c r="Y41" i="8"/>
  <c r="Z39" i="8"/>
  <c r="AA39" i="8"/>
  <c r="AB39" i="8"/>
  <c r="Y39" i="8"/>
  <c r="Z42" i="8"/>
  <c r="AB42" i="8"/>
  <c r="Y42" i="8"/>
  <c r="AA42" i="8"/>
  <c r="AB45" i="8"/>
  <c r="AA45" i="8"/>
  <c r="X38" i="8"/>
  <c r="AA38" i="8"/>
  <c r="Z38" i="8"/>
  <c r="AB38" i="8"/>
  <c r="Y38" i="8"/>
  <c r="AB44" i="8"/>
  <c r="AA44" i="8"/>
  <c r="Z44" i="8"/>
  <c r="AB43" i="8"/>
  <c r="Z43" i="8"/>
  <c r="AA43" i="8"/>
  <c r="Y43" i="8"/>
  <c r="AB40" i="8"/>
  <c r="X40" i="8"/>
  <c r="X39" i="8"/>
  <c r="X41" i="8"/>
  <c r="X42" i="8"/>
  <c r="AA5" i="22" l="1" a="1"/>
  <c r="AA12" i="22" s="1"/>
  <c r="Z26" i="22"/>
  <c r="Z36" i="22" s="1"/>
  <c r="Z48" i="22" s="1"/>
  <c r="AC42" i="8"/>
  <c r="AC45" i="8"/>
  <c r="AC43" i="8"/>
  <c r="AC44" i="8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5" i="8" l="1"/>
  <c r="O25" i="8" s="1"/>
  <c r="O41" i="8"/>
  <c r="O21" i="8" s="1"/>
  <c r="O40" i="8"/>
  <c r="O20" i="8" s="1"/>
  <c r="O39" i="8"/>
  <c r="O19" i="8" s="1"/>
  <c r="O38" i="8"/>
  <c r="O18" i="8" s="1"/>
  <c r="O47" i="8"/>
  <c r="O27" i="8" s="1"/>
  <c r="Q27" i="8" s="1"/>
  <c r="O44" i="8"/>
  <c r="O24" i="8" s="1"/>
  <c r="O46" i="8"/>
  <c r="O26" i="8" s="1"/>
  <c r="O43" i="8"/>
  <c r="O23" i="8" s="1"/>
  <c r="B40" i="22"/>
  <c r="L30" i="8"/>
  <c r="M41" i="22"/>
  <c r="B39" i="22" s="1"/>
  <c r="O15" i="8" s="1"/>
  <c r="K15" i="8"/>
  <c r="W40" i="8"/>
  <c r="W41" i="8"/>
  <c r="AC41" i="8" s="1"/>
  <c r="W39" i="8"/>
  <c r="W38" i="8"/>
  <c r="O22" i="8"/>
  <c r="V39" i="8"/>
  <c r="V40" i="8"/>
  <c r="V38" i="8"/>
  <c r="AA40" i="8"/>
  <c r="Z40" i="8"/>
  <c r="Y40" i="8"/>
  <c r="U39" i="8" l="1"/>
  <c r="AC39" i="8" s="1"/>
  <c r="T38" i="8"/>
  <c r="U38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AC40" i="8"/>
  <c r="AC38" i="8" l="1"/>
  <c r="AC37" i="8" s="1"/>
  <c r="I32" i="8" s="1"/>
  <c r="P18" i="8"/>
  <c r="P19" i="8"/>
  <c r="P20" i="8"/>
  <c r="P21" i="8"/>
  <c r="P22" i="8"/>
  <c r="D42" i="22"/>
  <c r="E43" i="22" l="1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4" i="22" l="1"/>
  <c r="F54" i="22"/>
  <c r="H54" i="22"/>
  <c r="G59" i="22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B54" i="22"/>
  <c r="B53" i="22"/>
  <c r="I54" i="22"/>
  <c r="K53" i="22"/>
  <c r="J55" i="22"/>
  <c r="C59" i="22"/>
  <c r="E55" i="22"/>
  <c r="B52" i="22"/>
  <c r="G60" i="22"/>
  <c r="C57" i="22"/>
  <c r="B58" i="22"/>
  <c r="H58" i="22"/>
  <c r="I51" i="22"/>
  <c r="K57" i="22"/>
  <c r="E60" i="22"/>
  <c r="D55" i="22"/>
  <c r="E59" i="22"/>
  <c r="C56" i="22"/>
  <c r="K59" i="22"/>
  <c r="K51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H60" i="22"/>
  <c r="J56" i="22"/>
  <c r="G55" i="22"/>
  <c r="J58" i="22"/>
  <c r="H55" i="22"/>
  <c r="D58" i="22"/>
  <c r="J54" i="22"/>
  <c r="B57" i="22"/>
  <c r="F57" i="22"/>
  <c r="E52" i="22"/>
  <c r="G52" i="22"/>
  <c r="K56" i="22"/>
  <c r="D59" i="22"/>
  <c r="J52" i="22"/>
  <c r="H53" i="22"/>
  <c r="B59" i="22"/>
  <c r="D60" i="22"/>
  <c r="F52" i="22"/>
  <c r="J51" i="22"/>
  <c r="E53" i="22"/>
  <c r="D57" i="22"/>
  <c r="C55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F62" i="22"/>
  <c r="K62" i="22"/>
  <c r="B62" i="22"/>
  <c r="E62" i="22"/>
  <c r="I62" i="22"/>
  <c r="J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<sst xmlns="http://schemas.openxmlformats.org/spreadsheetml/2006/main" count="1180" uniqueCount="194">
  <si>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</si>
  <si>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</si>
  <si>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</si>
  <si>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</si>
  <si>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</si>
  <si>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</si>
  <si>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</si>
  <si>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</si>
  <si>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</si>
  <si>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</si>
  <si>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</si>
  <si>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</si>
  <si>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</si>
  <si>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</si>
  <si>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</si>
  <si>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</si>
  <si>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</si>
  <si>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</si>
  <si>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</si>
  <si>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</si>
  <si>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</si>
  <si>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</si>
  <si>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</si>
  <si>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</si>
  <si>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</si>
  <si>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</si>
  <si>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</si>
  <si>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</si>
  <si>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</si>
  <si>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</si>
  <si>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</si>
  <si>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</si>
  <si>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</si>
  <si>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</si>
  <si>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</si>
  <si>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</si>
  <si>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</si>
  <si>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</si>
  <si>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</si>
  <si>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</si>
  <si>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</si>
  <si>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</si>
  <si>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</si>
  <si>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</si>
  <si>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</si>
  <si>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</si>
  <si>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</si>
  <si>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</si>
  <si>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</si>
  <si>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</si>
  <si>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</si>
  <si>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</si>
  <si>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</si>
  <si>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</si>
  <si>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</si>
  <si>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</si>
  <si>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</si>
  <si>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</si>
  <si>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</si>
  <si>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</si>
  <si>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</si>
  <si>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</si>
  <si>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</si>
  <si>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</si>
  <si>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</si>
  <si>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</si>
  <si>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</si>
  <si>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</si>
  <si>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</si>
  <si>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</si>
  <si>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</si>
  <si>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</si>
  <si>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</si>
  <si>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</si>
  <si>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</si>
  <si>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</si>
  <si>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</si>
  <si>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</si>
  <si>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</si>
  <si>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</si>
  <si>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</si>
  <si>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</si>
  <si>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</si>
  <si>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</si>
  <si>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</si>
  <si>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</si>
  <si>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</si>
  <si>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</si>
  <si>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</si>
  <si>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</si>
  <si>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</si>
  <si>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</si>
  <si>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</si>
  <si>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</si>
  <si>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</si>
  <si>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</si>
  <si>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</si>
  <si>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</si>
  <si>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</si>
  <si>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</si>
  <si>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</si>
  <si>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</si>
  <si>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</si>
  <si>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</si>
  <si>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</si>
  <si>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</si>
  <si>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</si>
  <si>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</si>
  <si>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</si>
  <si>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</si>
  <si>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</si>
  <si>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</si>
  <si>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</si>
  <si>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</si>
  <si>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</si>
  <si>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</si>
  <si>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</si>
  <si>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</si>
  <si>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</si>
  <si>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</si>
  <si>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</si>
  <si>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</si>
  <si>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</si>
  <si>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</si>
  <si>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</si>
  <si>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</si>
  <si>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</si>
  <si>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</si>
  <si>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</si>
  <si>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</si>
  <si>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</si>
  <si>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</si>
  <si>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</si>
  <si>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</si>
  <si>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</si>
  <si>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</si>
  <si>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</si>
  <si>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</si>
  <si>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</si>
  <si>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</si>
  <si>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</si>
  <si>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</si>
  <si>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</si>
  <si>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</si>
  <si>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</si>
  <si>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</si>
  <si>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</si>
  <si>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</si>
  <si>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</si>
  <si>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</si>
  <si>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</si>
  <si>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</si>
  <si>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</si>
  <si>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</si>
  <si>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</si>
  <si>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</si>
  <si>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</si>
  <si>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</si>
  <si>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</si>
  <si>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</si>
  <si>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</si>
  <si>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</si>
  <si>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</si>
  <si>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</si>
  <si>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</si>
  <si>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</si>
  <si>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</si>
  <si>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</si>
  <si>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</si>
  <si>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</si>
  <si>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</si>
  <si>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</si>
  <si>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</si>
  <si>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</si>
  <si>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</si>
  <si>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</si>
  <si>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</si>
  <si>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</si>
  <si>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</si>
  <si>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</si>
  <si>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</si>
  <si>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</si>
  <si>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</si>
  <si>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</si>
  <si>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</si>
  <si>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</si>
  <si>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</si>
  <si>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</si>
  <si>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</si>
  <si>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</si>
  <si>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Service Standard Based</t>
  </si>
  <si>
    <t>Installation Complexity</t>
  </si>
  <si>
    <t>Maintainence Complexity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</si>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</sst>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1.6480670707845004E-2</c:v>
                  </c:pt>
                  <c:pt idx="1">
                    <c:v>2.6161434018774698E-2</c:v>
                  </c:pt>
                  <c:pt idx="2">
                    <c:v>0.18687909547079812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1.6480670707845004E-2</c:v>
                  </c:pt>
                  <c:pt idx="1">
                    <c:v>2.6161434018774698E-2</c:v>
                  </c:pt>
                  <c:pt idx="2">
                    <c:v>0.18687909547079812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3"/>
                <c:pt idx="0">
                  <c:v>Installation Complexity</c:v>
                </c:pt>
                <c:pt idx="1">
                  <c:v>Maintainence Complexity</c:v>
                </c:pt>
                <c:pt idx="2">
                  <c:v>Security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7.180456834800604E-2</c:v>
                </c:pt>
                <c:pt idx="1">
                  <c:v>0.11398264733174725</c:v>
                </c:pt>
                <c:pt idx="2">
                  <c:v>0.81421278426241162</c:v>
                </c:pt>
                <c:pt idx="3">
                  <c:v>8.2621459268570814E-12</c:v>
                </c:pt>
                <c:pt idx="4">
                  <c:v>8.2621459268570814E-12</c:v>
                </c:pt>
                <c:pt idx="5">
                  <c:v>8.2621459268570814E-12</c:v>
                </c:pt>
                <c:pt idx="6">
                  <c:v>8.2621459268570814E-12</c:v>
                </c:pt>
                <c:pt idx="7">
                  <c:v>8.2621459268570814E-12</c:v>
                </c:pt>
                <c:pt idx="8">
                  <c:v>8.2621459268570814E-12</c:v>
                </c:pt>
                <c:pt idx="9">
                  <c:v>8.2621459268570814E-12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1.1623087786159961E-20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opLeftCell="A13" zoomScaleNormal="100" workbookViewId="0">
      <selection activeCell="AN11" sqref="AN11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3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190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>
        <v>44264</v>
      </c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8</v>
      </c>
      <c r="L15" s="126"/>
      <c r="M15" s="186"/>
      <c r="N15" s="232" t="s">
        <v>114</v>
      </c>
      <c r="O15" s="321">
        <f ca="1">check</f>
        <v>5.0228433176817088E-9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191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7.180456834800604E-2</v>
      </c>
      <c r="P18" s="339">
        <f ca="1">IF(B18&gt;$B$5,0,_xlfn.STDEV.S(T50:AC50))</f>
        <v>1.6480670707845004E-2</v>
      </c>
      <c r="Q18" s="350">
        <f ca="1">IF(O18&lt;&gt;0,P18/O18,0)</f>
        <v>0.22952120021069189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192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0.11398264733174725</v>
      </c>
      <c r="P19" s="339">
        <f t="shared" ref="P19:P27" ca="1" si="1">IF(B19&gt;$B$5,0,_xlfn.STDEV.S(T51:AC51))</f>
        <v>2.6161434018774698E-2</v>
      </c>
      <c r="Q19" s="350">
        <f t="shared" ref="Q19:Q27" ca="1" si="2">IF(O19&lt;&gt;0,P19/O19,0)</f>
        <v>0.22952120021069236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193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0.81421278426241162</v>
      </c>
      <c r="P20" s="339">
        <f t="shared" ca="1" si="1"/>
        <v>0.18687909547079812</v>
      </c>
      <c r="Q20" s="350">
        <f t="shared" ca="1" si="2"/>
        <v>0.22952120021069219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/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8.2621459268570814E-12</v>
      </c>
      <c r="P21" s="339">
        <f t="shared" si="1"/>
        <v>0</v>
      </c>
      <c r="Q21" s="350">
        <f t="shared" ca="1" si="2"/>
        <v>0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/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8.2621459268570814E-12</v>
      </c>
      <c r="P22" s="339">
        <f t="shared" si="1"/>
        <v>0</v>
      </c>
      <c r="Q22" s="350">
        <f t="shared" ca="1" si="2"/>
        <v>0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/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8.2621459268570814E-12</v>
      </c>
      <c r="P23" s="339">
        <f t="shared" si="1"/>
        <v>0</v>
      </c>
      <c r="Q23" s="350">
        <f t="shared" ca="1" si="2"/>
        <v>0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/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8.2621459268570814E-12</v>
      </c>
      <c r="P24" s="339">
        <f t="shared" si="1"/>
        <v>0</v>
      </c>
      <c r="Q24" s="350">
        <f t="shared" ca="1" si="2"/>
        <v>0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/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8.2621459268570814E-12</v>
      </c>
      <c r="P25" s="339">
        <f t="shared" si="1"/>
        <v>0</v>
      </c>
      <c r="Q25" s="350">
        <f t="shared" ca="1" si="2"/>
        <v>0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8.2621459268570814E-12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8.2621459268570814E-12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3.0536215757023664</v>
      </c>
      <c r="M30" s="447"/>
      <c r="N30" s="145"/>
      <c r="O30" s="384" t="s">
        <v>178</v>
      </c>
      <c r="P30" s="339">
        <f ca="1">SQRT(SUMSQ(Q18:Q27)/B5)</f>
        <v>0.22952120021069214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0.16015100463940063</v>
      </c>
      <c r="J32" s="377" t="s">
        <v>180</v>
      </c>
      <c r="K32" s="412">
        <f ca="1">IF(B5&gt;2,2/($B$5-1)/$B$5*SUM(T63:AC72),"n/a")</f>
        <v>0</v>
      </c>
      <c r="L32" s="246" t="s">
        <v>65</v>
      </c>
      <c r="M32" s="378">
        <f ca="1">(L30-B5)/((2.7699*B5-4.3513)-B5)</f>
        <v>5.5949056450716197E-2</v>
      </c>
      <c r="N32" s="126"/>
      <c r="O32" s="413" t="s">
        <v>184</v>
      </c>
      <c r="P32" s="414">
        <f ca="1">SQRT(2*ROUND((L30-B5),5)/(B5-1))</f>
        <v>0.23155992744859807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Installation Complexity</v>
      </c>
      <c r="D36" s="268" t="str">
        <v>Maintainence Complexity</v>
      </c>
      <c r="E36" s="268" t="str">
        <v>Security</v>
      </c>
      <c r="F36" s="268">
        <v>0</v>
      </c>
      <c r="G36" s="268">
        <v>0</v>
      </c>
      <c r="H36" s="268">
        <v>0</v>
      </c>
      <c r="I36" s="268">
        <v>0</v>
      </c>
      <c r="J36" s="268">
        <v>0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0.16015100463940063</v>
      </c>
      <c r="AM37" s="389"/>
      <c r="AN37" s="389"/>
    </row>
    <row r="38" spans="1:40" ht="20.100000000000001" customHeight="1" x14ac:dyDescent="0.25">
      <c r="A38" s="248" t="str">
        <f t="array" ref="A38:A47">C18:C27</f>
        <v>Installation Complexity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0.5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0.11111111111111109</v>
      </c>
      <c r="F38" s="32">
        <f t="shared" si="3"/>
        <v>0</v>
      </c>
      <c r="G38" s="32">
        <f t="shared" si="3"/>
        <v>0</v>
      </c>
      <c r="H38" s="32">
        <f t="shared" si="3"/>
        <v>0</v>
      </c>
      <c r="I38" s="32">
        <f t="shared" si="3"/>
        <v>0</v>
      </c>
      <c r="J38" s="32">
        <f t="shared" si="3"/>
        <v>0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7.180456834800604E-2</v>
      </c>
      <c r="P38" s="301"/>
      <c r="Q38" s="187"/>
      <c r="R38" s="187"/>
      <c r="T38" s="408">
        <f ca="1">IF(OR($B38&gt;$B$5,T$37&gt;$B$5),0,(LN(OFFSET($B$37,$B38,T$37))-LN(OFFSET($O$37,$B38,0)/OFFSET($O$37,T$37,0)))^2)</f>
        <v>5.3383668213133575E-2</v>
      </c>
      <c r="U38" s="408">
        <f t="shared" ref="U38:AB46" ca="1" si="4">IF(OR($B38&gt;$B$5,U$37&gt;$B$5),0,(LN(OFFSET($B$37,$B38,U$37))-LN(OFFSET($O$37,$B38,0)/OFFSET($O$37,U$37,0)))^2)</f>
        <v>5.3383668213133575E-2</v>
      </c>
      <c r="V38" s="408">
        <f t="shared" ca="1" si="4"/>
        <v>0</v>
      </c>
      <c r="W38" s="408">
        <f t="shared" ca="1" si="4"/>
        <v>0</v>
      </c>
      <c r="X38" s="408">
        <f t="shared" ca="1" si="4"/>
        <v>0</v>
      </c>
      <c r="Y38" s="408">
        <f t="shared" ca="1" si="4"/>
        <v>0</v>
      </c>
      <c r="Z38" s="408">
        <f t="shared" ca="1" si="4"/>
        <v>0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0.10676733642626715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Maintainence Complexity</v>
      </c>
      <c r="B39" s="269">
        <v>2</v>
      </c>
      <c r="C39" s="31">
        <f ca="1">IF(INDEX($C$38:$L$47,C$37,$B39)&lt;&gt;0,1/INDEX($C$38:$L$47,C$37,$B39),0)</f>
        <v>2</v>
      </c>
      <c r="D39" s="30">
        <v>1</v>
      </c>
      <c r="E39" s="32">
        <f t="shared" ca="1" si="3"/>
        <v>0.11111111111111109</v>
      </c>
      <c r="F39" s="32">
        <f t="shared" si="3"/>
        <v>0</v>
      </c>
      <c r="G39" s="32">
        <f t="shared" si="3"/>
        <v>0</v>
      </c>
      <c r="H39" s="32">
        <f t="shared" si="3"/>
        <v>0</v>
      </c>
      <c r="I39" s="32">
        <f t="shared" si="3"/>
        <v>0</v>
      </c>
      <c r="J39" s="32">
        <f t="shared" si="3"/>
        <v>0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0.11398264733174725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5.3383668213133471E-2</v>
      </c>
      <c r="V39" s="408">
        <f t="shared" ca="1" si="4"/>
        <v>0</v>
      </c>
      <c r="W39" s="408">
        <f t="shared" ca="1" si="4"/>
        <v>0</v>
      </c>
      <c r="X39" s="408">
        <f t="shared" ca="1" si="4"/>
        <v>0</v>
      </c>
      <c r="Y39" s="408">
        <f t="shared" ca="1" si="4"/>
        <v>0</v>
      </c>
      <c r="Z39" s="408">
        <f t="shared" ca="1" si="4"/>
        <v>0</v>
      </c>
      <c r="AA39" s="408">
        <f t="shared" ca="1" si="4"/>
        <v>0</v>
      </c>
      <c r="AB39" s="411">
        <f t="shared" ca="1" si="4"/>
        <v>0</v>
      </c>
      <c r="AC39" s="408">
        <f t="shared" ca="1" si="5"/>
        <v>5.3383668213133471E-2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Security</v>
      </c>
      <c r="B40" s="269">
        <v>3</v>
      </c>
      <c r="C40" s="31">
        <f t="shared" ref="C40:K47" ca="1" si="6">IF(INDEX($C$38:$L$47,C$37,$B40)&lt;&gt;0,1/INDEX($C$38:$L$47,C$37,$B40),0)</f>
        <v>9.0000000000000018</v>
      </c>
      <c r="D40" s="31">
        <f t="shared" ca="1" si="6"/>
        <v>9.0000000000000018</v>
      </c>
      <c r="E40" s="30">
        <v>1</v>
      </c>
      <c r="F40" s="32">
        <f t="shared" si="3"/>
        <v>0</v>
      </c>
      <c r="G40" s="32">
        <f t="shared" si="3"/>
        <v>0</v>
      </c>
      <c r="H40" s="32">
        <f t="shared" si="3"/>
        <v>0</v>
      </c>
      <c r="I40" s="32">
        <f t="shared" si="3"/>
        <v>0</v>
      </c>
      <c r="J40" s="32">
        <f t="shared" si="3"/>
        <v>0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0.81421278426241162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0</v>
      </c>
      <c r="Y40" s="408">
        <f t="shared" ca="1" si="4"/>
        <v>0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0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>
        <v>0</v>
      </c>
      <c r="B41" s="269">
        <v>4</v>
      </c>
      <c r="C41" s="31">
        <f t="shared" si="6"/>
        <v>0</v>
      </c>
      <c r="D41" s="31">
        <f t="shared" si="6"/>
        <v>0</v>
      </c>
      <c r="E41" s="31">
        <f t="shared" si="6"/>
        <v>0</v>
      </c>
      <c r="F41" s="30">
        <v>1</v>
      </c>
      <c r="G41" s="32">
        <f t="shared" si="3"/>
        <v>0</v>
      </c>
      <c r="H41" s="32">
        <f t="shared" si="3"/>
        <v>0</v>
      </c>
      <c r="I41" s="32">
        <f t="shared" si="3"/>
        <v>0</v>
      </c>
      <c r="J41" s="32">
        <f t="shared" si="3"/>
        <v>0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8.2621459268570814E-12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0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>
        <v>0</v>
      </c>
      <c r="B42" s="269">
        <v>5</v>
      </c>
      <c r="C42" s="31">
        <f t="shared" si="6"/>
        <v>0</v>
      </c>
      <c r="D42" s="31">
        <f t="shared" si="6"/>
        <v>0</v>
      </c>
      <c r="E42" s="31">
        <f t="shared" si="6"/>
        <v>0</v>
      </c>
      <c r="F42" s="31">
        <f t="shared" si="6"/>
        <v>0</v>
      </c>
      <c r="G42" s="30">
        <v>1</v>
      </c>
      <c r="H42" s="32">
        <f t="shared" si="3"/>
        <v>0</v>
      </c>
      <c r="I42" s="32">
        <f t="shared" si="3"/>
        <v>0</v>
      </c>
      <c r="J42" s="32">
        <f t="shared" si="3"/>
        <v>0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8.2621459268570814E-12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0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>
        <v>0</v>
      </c>
      <c r="B43" s="269">
        <v>6</v>
      </c>
      <c r="C43" s="31">
        <f t="shared" si="6"/>
        <v>0</v>
      </c>
      <c r="D43" s="31">
        <f t="shared" si="6"/>
        <v>0</v>
      </c>
      <c r="E43" s="31">
        <f t="shared" si="6"/>
        <v>0</v>
      </c>
      <c r="F43" s="31">
        <f t="shared" si="6"/>
        <v>0</v>
      </c>
      <c r="G43" s="31">
        <f t="shared" si="6"/>
        <v>0</v>
      </c>
      <c r="H43" s="30">
        <v>1</v>
      </c>
      <c r="I43" s="32">
        <f t="shared" si="3"/>
        <v>0</v>
      </c>
      <c r="J43" s="32">
        <f t="shared" si="3"/>
        <v>0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8.2621459268570814E-12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0</v>
      </c>
    </row>
    <row r="44" spans="1:40" ht="20.100000000000001" customHeight="1" x14ac:dyDescent="0.25">
      <c r="A44" s="248">
        <v>0</v>
      </c>
      <c r="B44" s="270">
        <v>7</v>
      </c>
      <c r="C44" s="31">
        <f t="shared" si="6"/>
        <v>0</v>
      </c>
      <c r="D44" s="31">
        <f t="shared" si="6"/>
        <v>0</v>
      </c>
      <c r="E44" s="31">
        <f t="shared" si="6"/>
        <v>0</v>
      </c>
      <c r="F44" s="31">
        <f t="shared" si="6"/>
        <v>0</v>
      </c>
      <c r="G44" s="31">
        <f t="shared" si="6"/>
        <v>0</v>
      </c>
      <c r="H44" s="31">
        <f t="shared" si="6"/>
        <v>0</v>
      </c>
      <c r="I44" s="30">
        <v>1</v>
      </c>
      <c r="J44" s="32">
        <f t="shared" si="3"/>
        <v>0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8.2621459268570814E-12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</v>
      </c>
      <c r="AA44" s="408">
        <f t="shared" ca="1" si="4"/>
        <v>0</v>
      </c>
      <c r="AB44" s="411">
        <f t="shared" ca="1" si="4"/>
        <v>0</v>
      </c>
      <c r="AC44" s="408">
        <f t="shared" ca="1" si="5"/>
        <v>0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>
        <v>0</v>
      </c>
      <c r="B45" s="270">
        <v>8</v>
      </c>
      <c r="C45" s="31">
        <f t="shared" si="6"/>
        <v>0</v>
      </c>
      <c r="D45" s="31">
        <f t="shared" si="6"/>
        <v>0</v>
      </c>
      <c r="E45" s="31">
        <f t="shared" si="6"/>
        <v>0</v>
      </c>
      <c r="F45" s="31">
        <f t="shared" si="6"/>
        <v>0</v>
      </c>
      <c r="G45" s="31">
        <f t="shared" si="6"/>
        <v>0</v>
      </c>
      <c r="H45" s="31">
        <f t="shared" si="6"/>
        <v>0</v>
      </c>
      <c r="I45" s="31">
        <f t="shared" si="6"/>
        <v>0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8.2621459268570814E-12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8.2621459268570814E-12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8.2621459268570814E-12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0.5</v>
      </c>
      <c r="E50" s="32">
        <f ca="1"/>
        <v>0.11111111111111109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7.0543680578517856E-2</v>
      </c>
      <c r="U50" s="406">
        <f t="shared" ref="U50:AC59" ca="1" si="7">IF(OR($S50&gt;$B$5,U$49&gt;$B$5),"-",$B$5/$L$30*INDEX($C$38:$L$47,$S50,U$49)*INDEX($O$38:$O$47,U$49,0))</f>
        <v>5.599055638002394E-2</v>
      </c>
      <c r="V50" s="406">
        <f t="shared" ca="1" si="7"/>
        <v>8.8879468097934788E-2</v>
      </c>
      <c r="W50" s="406" t="str">
        <f t="shared" si="7"/>
        <v>-</v>
      </c>
      <c r="X50" s="406" t="str">
        <f t="shared" si="7"/>
        <v>-</v>
      </c>
      <c r="Y50" s="406" t="str">
        <f t="shared" si="7"/>
        <v>-</v>
      </c>
      <c r="Z50" s="406" t="str">
        <f t="shared" si="7"/>
        <v>-</v>
      </c>
      <c r="AA50" s="406" t="str">
        <f t="shared" si="7"/>
        <v>-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2</v>
      </c>
      <c r="D51" s="30">
        <v>0</v>
      </c>
      <c r="E51" s="32">
        <f ca="1"/>
        <v>0.11111111111111109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0.14108736115703571</v>
      </c>
      <c r="U51" s="405">
        <f t="shared" ca="1" si="7"/>
        <v>0.11198111276004788</v>
      </c>
      <c r="V51" s="406">
        <f t="shared" ca="1" si="7"/>
        <v>8.8879468097934788E-2</v>
      </c>
      <c r="W51" s="406" t="str">
        <f t="shared" si="7"/>
        <v>-</v>
      </c>
      <c r="X51" s="406" t="str">
        <f t="shared" si="7"/>
        <v>-</v>
      </c>
      <c r="Y51" s="406" t="str">
        <f t="shared" si="7"/>
        <v>-</v>
      </c>
      <c r="Z51" s="406" t="str">
        <f t="shared" si="7"/>
        <v>-</v>
      </c>
      <c r="AA51" s="406" t="str">
        <f t="shared" si="7"/>
        <v>-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9.0000000000000018</v>
      </c>
      <c r="D52" s="31">
        <f ca="1"/>
        <v>9.0000000000000018</v>
      </c>
      <c r="E52" s="30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0.63489312520666097</v>
      </c>
      <c r="U52" s="407">
        <f t="shared" ca="1" si="7"/>
        <v>1.0078300148404311</v>
      </c>
      <c r="V52" s="405">
        <f t="shared" ca="1" si="7"/>
        <v>0.79991521288141321</v>
      </c>
      <c r="W52" s="406" t="str">
        <f t="shared" si="7"/>
        <v>-</v>
      </c>
      <c r="X52" s="406" t="str">
        <f t="shared" si="7"/>
        <v>-</v>
      </c>
      <c r="Y52" s="406" t="str">
        <f t="shared" si="7"/>
        <v>-</v>
      </c>
      <c r="Z52" s="406" t="str">
        <f t="shared" si="7"/>
        <v>-</v>
      </c>
      <c r="AA52" s="406" t="str">
        <f t="shared" si="7"/>
        <v>-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v>0</v>
      </c>
      <c r="D53" s="31">
        <v>0</v>
      </c>
      <c r="E53" s="31">
        <v>0</v>
      </c>
      <c r="F53" s="30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 t="str">
        <f t="shared" si="8"/>
        <v>-</v>
      </c>
      <c r="U53" s="407" t="str">
        <f t="shared" si="7"/>
        <v>-</v>
      </c>
      <c r="V53" s="407" t="str">
        <f t="shared" si="7"/>
        <v>-</v>
      </c>
      <c r="W53" s="405" t="str">
        <f t="shared" si="7"/>
        <v>-</v>
      </c>
      <c r="X53" s="406" t="str">
        <f t="shared" si="7"/>
        <v>-</v>
      </c>
      <c r="Y53" s="406" t="str">
        <f t="shared" si="7"/>
        <v>-</v>
      </c>
      <c r="Z53" s="406" t="str">
        <f t="shared" si="7"/>
        <v>-</v>
      </c>
      <c r="AA53" s="406" t="str">
        <f t="shared" si="7"/>
        <v>-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v>0</v>
      </c>
      <c r="D54" s="31">
        <v>0</v>
      </c>
      <c r="E54" s="31">
        <v>0</v>
      </c>
      <c r="F54" s="31">
        <v>0</v>
      </c>
      <c r="G54" s="30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 t="str">
        <f t="shared" si="8"/>
        <v>-</v>
      </c>
      <c r="U54" s="407" t="str">
        <f t="shared" si="7"/>
        <v>-</v>
      </c>
      <c r="V54" s="407" t="str">
        <f t="shared" si="7"/>
        <v>-</v>
      </c>
      <c r="W54" s="407" t="str">
        <f t="shared" si="7"/>
        <v>-</v>
      </c>
      <c r="X54" s="405" t="str">
        <f t="shared" si="7"/>
        <v>-</v>
      </c>
      <c r="Y54" s="406" t="str">
        <f t="shared" si="7"/>
        <v>-</v>
      </c>
      <c r="Z54" s="406" t="str">
        <f t="shared" si="7"/>
        <v>-</v>
      </c>
      <c r="AA54" s="406" t="str">
        <f t="shared" si="7"/>
        <v>-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0">
        <v>0</v>
      </c>
      <c r="I55" s="32">
        <v>0</v>
      </c>
      <c r="J55" s="32">
        <v>0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 t="str">
        <f t="shared" si="8"/>
        <v>-</v>
      </c>
      <c r="U55" s="407" t="str">
        <f t="shared" si="7"/>
        <v>-</v>
      </c>
      <c r="V55" s="407" t="str">
        <f t="shared" si="7"/>
        <v>-</v>
      </c>
      <c r="W55" s="407" t="str">
        <f t="shared" si="7"/>
        <v>-</v>
      </c>
      <c r="X55" s="407" t="str">
        <f t="shared" si="7"/>
        <v>-</v>
      </c>
      <c r="Y55" s="405" t="str">
        <f t="shared" si="7"/>
        <v>-</v>
      </c>
      <c r="Z55" s="406" t="str">
        <f t="shared" si="7"/>
        <v>-</v>
      </c>
      <c r="AA55" s="406" t="str">
        <f t="shared" si="7"/>
        <v>-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0">
        <v>0</v>
      </c>
      <c r="J56" s="32">
        <v>0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 t="str">
        <f t="shared" si="8"/>
        <v>-</v>
      </c>
      <c r="U56" s="407" t="str">
        <f t="shared" si="7"/>
        <v>-</v>
      </c>
      <c r="V56" s="407" t="str">
        <f t="shared" si="7"/>
        <v>-</v>
      </c>
      <c r="W56" s="407" t="str">
        <f t="shared" si="7"/>
        <v>-</v>
      </c>
      <c r="X56" s="407" t="str">
        <f t="shared" si="7"/>
        <v>-</v>
      </c>
      <c r="Y56" s="407" t="str">
        <f t="shared" si="7"/>
        <v>-</v>
      </c>
      <c r="Z56" s="405" t="str">
        <f t="shared" si="7"/>
        <v>-</v>
      </c>
      <c r="AA56" s="406" t="str">
        <f t="shared" si="7"/>
        <v>-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 t="str">
        <f t="shared" si="8"/>
        <v>-</v>
      </c>
      <c r="U57" s="407" t="str">
        <f t="shared" si="7"/>
        <v>-</v>
      </c>
      <c r="V57" s="407" t="str">
        <f t="shared" si="7"/>
        <v>-</v>
      </c>
      <c r="W57" s="407" t="str">
        <f t="shared" si="7"/>
        <v>-</v>
      </c>
      <c r="X57" s="407" t="str">
        <f t="shared" si="7"/>
        <v>-</v>
      </c>
      <c r="Y57" s="407" t="str">
        <f t="shared" si="7"/>
        <v>-</v>
      </c>
      <c r="Z57" s="407" t="str">
        <f t="shared" si="7"/>
        <v>-</v>
      </c>
      <c r="AA57" s="405" t="str">
        <f t="shared" si="7"/>
        <v>-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si="9"/>
        <v>0</v>
      </c>
      <c r="X63" s="32">
        <f t="shared" si="9"/>
        <v>0</v>
      </c>
      <c r="Y63" s="32">
        <f t="shared" si="9"/>
        <v>0</v>
      </c>
      <c r="Z63" s="32">
        <f t="shared" si="9"/>
        <v>0</v>
      </c>
      <c r="AA63" s="32">
        <f t="shared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7.1804568352158857E-2</v>
      </c>
      <c r="D64" s="260">
        <v>0.11398264733833943</v>
      </c>
      <c r="E64" s="260">
        <v>0.81421278430950161</v>
      </c>
      <c r="F64" s="260">
        <v>0</v>
      </c>
      <c r="G64" s="260">
        <v>0</v>
      </c>
      <c r="H64" s="260">
        <v>0</v>
      </c>
      <c r="I64" s="260">
        <v>0</v>
      </c>
      <c r="J64" s="260">
        <v>0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si="10"/>
        <v>0</v>
      </c>
      <c r="X64" s="32">
        <f t="shared" si="10"/>
        <v>0</v>
      </c>
      <c r="Y64" s="32">
        <f t="shared" si="10"/>
        <v>0</v>
      </c>
      <c r="Z64" s="32">
        <f t="shared" si="10"/>
        <v>0</v>
      </c>
      <c r="AA64" s="32">
        <f t="shared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si="11"/>
        <v>0</v>
      </c>
      <c r="Y65" s="32">
        <f t="shared" si="11"/>
        <v>0</v>
      </c>
      <c r="Z65" s="32">
        <f t="shared" si="11"/>
        <v>0</v>
      </c>
      <c r="AA65" s="32">
        <f t="shared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si="12"/>
        <v>0</v>
      </c>
      <c r="Z66" s="32">
        <f t="shared" si="12"/>
        <v>0</v>
      </c>
      <c r="AA66" s="32">
        <f t="shared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7.1804568352158857E-2</v>
      </c>
      <c r="D84" s="252">
        <f>SUM(D64:D83)/$B$7</f>
        <v>0.11398264733833943</v>
      </c>
      <c r="E84" s="252">
        <f t="shared" ref="E84:L84" si="13">SUM(E64:E83)/$B$7</f>
        <v>0.81421278430950161</v>
      </c>
      <c r="F84" s="252">
        <f t="shared" si="13"/>
        <v>0</v>
      </c>
      <c r="G84" s="252">
        <f t="shared" si="13"/>
        <v>0</v>
      </c>
      <c r="H84" s="252">
        <f t="shared" si="13"/>
        <v>0</v>
      </c>
      <c r="I84" s="252">
        <f t="shared" si="13"/>
        <v>0</v>
      </c>
      <c r="J84" s="252">
        <f t="shared" si="13"/>
        <v>0</v>
      </c>
      <c r="K84" s="252">
        <f>SUM(K64:K83)/$B$7</f>
        <v>0</v>
      </c>
      <c r="L84" s="252">
        <f t="shared" si="13"/>
        <v>0</v>
      </c>
      <c r="M84" s="293">
        <f>EXP(SUM(M85:M104)/$B$7)</f>
        <v>1.8294302367087696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0.1891193876021072</v>
      </c>
      <c r="D85" s="262">
        <f t="shared" ref="D85:L85" si="15">IF(AND(D64&gt;0,$B85&lt;=$B$7),-D64*LN(D64),0)</f>
        <v>0.24753714773694757</v>
      </c>
      <c r="E85" s="262">
        <f t="shared" si="15"/>
        <v>0.1673480369752457</v>
      </c>
      <c r="F85" s="262">
        <f t="shared" si="15"/>
        <v>0</v>
      </c>
      <c r="G85" s="262">
        <f t="shared" si="15"/>
        <v>0</v>
      </c>
      <c r="H85" s="262">
        <f t="shared" si="15"/>
        <v>0</v>
      </c>
      <c r="I85" s="262">
        <f t="shared" si="15"/>
        <v>0</v>
      </c>
      <c r="J85" s="262">
        <f t="shared" si="15"/>
        <v>0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0.60400457231430049</v>
      </c>
      <c r="N85" s="145"/>
      <c r="O85" s="295">
        <f>EXP(M85)</f>
        <v>1.8294302367087696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1.822421430545617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1.822421430545617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1.6461615023380329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3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0.1891193876021072</v>
      </c>
      <c r="D105" s="256">
        <f t="shared" ref="D105:L105" si="38">IF(D84&gt;0,-D84*LN(D84),0)</f>
        <v>0.24753714773694757</v>
      </c>
      <c r="E105" s="256">
        <f t="shared" si="38"/>
        <v>0.1673480369752457</v>
      </c>
      <c r="F105" s="256">
        <f t="shared" si="38"/>
        <v>0</v>
      </c>
      <c r="G105" s="256">
        <f t="shared" si="38"/>
        <v>0</v>
      </c>
      <c r="H105" s="256">
        <f t="shared" si="38"/>
        <v>0</v>
      </c>
      <c r="I105" s="256">
        <f t="shared" si="38"/>
        <v>0</v>
      </c>
      <c r="J105" s="256">
        <f t="shared" si="38"/>
        <v>0</v>
      </c>
      <c r="K105" s="256">
        <f t="shared" si="38"/>
        <v>0</v>
      </c>
      <c r="L105" s="256">
        <f t="shared" si="38"/>
        <v>0</v>
      </c>
      <c r="M105" s="292">
        <f>EXP(SUM(C105:L105))</f>
        <v>1.8294302367087696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sheetProtection sheet="1" objects="1" scenarios="1"/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4"/>
  <sheetViews>
    <sheetView tabSelected="1" topLeftCell="A16" zoomScale="170" zoomScaleNormal="170" workbookViewId="0">
      <selection activeCell="K21" sqref="K2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7.1804568352158871E-2</v>
      </c>
      <c r="P6" s="367">
        <f>N91*SINH(P79)/O$101</f>
        <v>1.6301330230230972E-2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0.11398264733833943</v>
      </c>
      <c r="P7" s="367">
        <f t="shared" ref="P7:P13" si="1">N92*SINH(P80)/O$101</f>
        <v>2.5876748755949638E-2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0.81421278430950161</v>
      </c>
      <c r="P8" s="367">
        <f t="shared" si="1"/>
        <v>0.18484550188520055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5.594905663498774E-2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 t="s">
        <v>2</v>
      </c>
      <c r="L21" s="114">
        <v>2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0.5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Security</v>
      </c>
      <c r="I22" s="482"/>
      <c r="J22" s="482"/>
      <c r="K22" s="110" t="s">
        <v>2</v>
      </c>
      <c r="L22" s="76">
        <v>9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0.1111111111111111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 t="s">
        <v>2</v>
      </c>
      <c r="L28" s="76">
        <v>9</v>
      </c>
      <c r="M28" s="306" t="str">
        <f t="shared" ca="1" si="5"/>
        <v/>
      </c>
      <c r="N28" s="315" t="str">
        <f t="shared" ca="1" si="2"/>
        <v/>
      </c>
      <c r="O28" s="205">
        <f t="shared" si="6"/>
        <v>0.1111111111111111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3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0.5</v>
      </c>
      <c r="E79" s="304">
        <f t="shared" ref="E79:J79" si="11">IF(ISNA(VLOOKUP(($B79*10+E$78),$A$21:$O$65,15,FALSE)),0,VLOOKUP(($B79*10+E$78),$A$21:$O$65,15,FALSE))</f>
        <v>0.1111111111111111</v>
      </c>
      <c r="F79" s="304">
        <f t="shared" si="11"/>
        <v>0</v>
      </c>
      <c r="G79" s="304">
        <f t="shared" si="11"/>
        <v>0</v>
      </c>
      <c r="H79" s="304">
        <f t="shared" si="11"/>
        <v>0</v>
      </c>
      <c r="I79" s="304">
        <f t="shared" si="11"/>
        <v>0</v>
      </c>
      <c r="J79" s="304">
        <f t="shared" si="11"/>
        <v>0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0.23104906018664856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5.3383668213133589E-2</v>
      </c>
      <c r="S79" s="304">
        <f t="shared" si="13"/>
        <v>5.3383668213133499E-2</v>
      </c>
      <c r="T79" s="304">
        <f t="shared" si="13"/>
        <v>0</v>
      </c>
      <c r="U79" s="304">
        <f t="shared" si="13"/>
        <v>0</v>
      </c>
      <c r="V79" s="304">
        <f t="shared" si="13"/>
        <v>0</v>
      </c>
      <c r="W79" s="304">
        <f t="shared" si="13"/>
        <v>0</v>
      </c>
      <c r="X79" s="304">
        <f t="shared" si="13"/>
        <v>0</v>
      </c>
      <c r="Y79" s="304">
        <f t="shared" si="13"/>
        <v>0</v>
      </c>
      <c r="Z79" s="304">
        <f t="shared" si="13"/>
        <v>0</v>
      </c>
    </row>
    <row r="80" spans="1:26" ht="12.75" hidden="1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2</v>
      </c>
      <c r="D80" s="316">
        <v>1</v>
      </c>
      <c r="E80" s="304">
        <f t="shared" ref="E80:J80" si="15">IF(ISNA(VLOOKUP(($B80*10+E$78),$A$21:$O$65,15,FALSE)),0,VLOOKUP(($B80*10+E$78),$A$21:$O$65,15,FALSE))</f>
        <v>0.1111111111111111</v>
      </c>
      <c r="F80" s="304">
        <f t="shared" si="15"/>
        <v>0</v>
      </c>
      <c r="G80" s="304">
        <f t="shared" si="15"/>
        <v>0</v>
      </c>
      <c r="H80" s="304">
        <f t="shared" si="15"/>
        <v>0</v>
      </c>
      <c r="I80" s="304">
        <f t="shared" si="15"/>
        <v>0</v>
      </c>
      <c r="J80" s="304">
        <f t="shared" si="15"/>
        <v>0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0.23104906018664845</v>
      </c>
      <c r="Q80" s="304">
        <f t="shared" ref="Q80:Q89" si="16">IF(OR($B80&gt;$K$1,Q$78&gt;$K$1),0,LN(INDEX($C$79:$L$88,$B80,Q$78)*INDEX($N$91:$N$100,Q$78)/INDEX($N$91:$N$100,$B80))^2)</f>
        <v>5.3383668213133589E-2</v>
      </c>
      <c r="R80" s="316">
        <f t="shared" si="13"/>
        <v>0</v>
      </c>
      <c r="S80" s="304">
        <f t="shared" si="13"/>
        <v>5.3383668213133395E-2</v>
      </c>
      <c r="T80" s="304">
        <f t="shared" si="13"/>
        <v>0</v>
      </c>
      <c r="U80" s="304">
        <f t="shared" si="13"/>
        <v>0</v>
      </c>
      <c r="V80" s="304">
        <f t="shared" si="13"/>
        <v>0</v>
      </c>
      <c r="W80" s="304">
        <f t="shared" si="13"/>
        <v>0</v>
      </c>
      <c r="X80" s="304">
        <f t="shared" si="13"/>
        <v>0</v>
      </c>
      <c r="Y80" s="304">
        <f t="shared" si="13"/>
        <v>0</v>
      </c>
      <c r="Z80" s="304">
        <f t="shared" si="13"/>
        <v>0</v>
      </c>
    </row>
    <row r="81" spans="1:26" ht="12.75" hidden="1" customHeight="1" outlineLevel="1" x14ac:dyDescent="0.25">
      <c r="A81" s="149"/>
      <c r="B81" s="147">
        <v>3</v>
      </c>
      <c r="C81" s="304">
        <f t="shared" si="14"/>
        <v>9</v>
      </c>
      <c r="D81" s="304">
        <f t="shared" ref="D81:D88" si="17">IF(ISNA(VLOOKUP((10*D$78+$B81),$A$21:$O$65,15,FALSE)),0,1/VLOOKUP((10*D$78+$B81),$A$21:$O$65,15,FALSE))</f>
        <v>9</v>
      </c>
      <c r="E81" s="316">
        <v>1</v>
      </c>
      <c r="F81" s="304">
        <f>IF(ISNA(VLOOKUP(($B81*10+F$78),$A$21:$O$65,15,FALSE)),0,VLOOKUP(($B81*10+F$78),$A$21:$O$65,15,FALSE))</f>
        <v>0</v>
      </c>
      <c r="G81" s="304">
        <f>IF(ISNA(VLOOKUP(($B81*10+G$78),$A$21:$O$65,15,FALSE)),0,VLOOKUP(($B81*10+G$78),$A$21:$O$65,15,FALSE))</f>
        <v>0</v>
      </c>
      <c r="H81" s="304">
        <f>IF(ISNA(VLOOKUP(($B81*10+H$78),$A$21:$O$65,15,FALSE)),0,VLOOKUP(($B81*10+H$78),$A$21:$O$65,15,FALSE))</f>
        <v>0</v>
      </c>
      <c r="I81" s="304">
        <f>IF(ISNA(VLOOKUP(($B81*10+I$78),$A$21:$O$65,15,FALSE)),0,VLOOKUP(($B81*10+I$78),$A$21:$O$65,15,FALSE))</f>
        <v>0</v>
      </c>
      <c r="J81" s="304">
        <f>IF(ISNA(VLOOKUP(($B81*10+J$78),$A$21:$O$65,15,FALSE)),0,VLOOKUP(($B81*10+J$78),$A$21:$O$65,15,FALSE))</f>
        <v>0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0.23104906018664831</v>
      </c>
      <c r="Q81" s="304">
        <f t="shared" si="16"/>
        <v>5.338366821313352E-2</v>
      </c>
      <c r="R81" s="304">
        <f t="shared" si="13"/>
        <v>5.338366821313334E-2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0</v>
      </c>
      <c r="W81" s="304">
        <f t="shared" si="13"/>
        <v>0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hidden="1" customHeight="1" outlineLevel="1" x14ac:dyDescent="0.25">
      <c r="A82" s="150"/>
      <c r="B82" s="147">
        <v>4</v>
      </c>
      <c r="C82" s="304">
        <f t="shared" si="14"/>
        <v>0</v>
      </c>
      <c r="D82" s="304">
        <f t="shared" si="17"/>
        <v>0</v>
      </c>
      <c r="E82" s="304">
        <f t="shared" ref="E82:E88" si="19">IF(ISNA(VLOOKUP((10*E$78+$B82),$A$21:$O$65,15,FALSE)),0,1/VLOOKUP((10*E$78+$B82),$A$21:$O$65,15,FALSE))</f>
        <v>0</v>
      </c>
      <c r="F82" s="316">
        <v>1</v>
      </c>
      <c r="G82" s="304">
        <f>IF(ISNA(VLOOKUP(($B82*10+G$78),$A$21:$O$65,15,FALSE)),0,VLOOKUP(($B82*10+G$78),$A$21:$O$65,15,FALSE))</f>
        <v>0</v>
      </c>
      <c r="H82" s="304">
        <f>IF(ISNA(VLOOKUP(($B82*10+H$78),$A$21:$O$65,15,FALSE)),0,VLOOKUP(($B82*10+H$78),$A$21:$O$65,15,FALSE))</f>
        <v>0</v>
      </c>
      <c r="I82" s="304">
        <f>IF(ISNA(VLOOKUP(($B82*10+I$78),$A$21:$O$65,15,FALSE)),0,VLOOKUP(($B82*10+I$78),$A$21:$O$65,15,FALSE))</f>
        <v>0</v>
      </c>
      <c r="J82" s="304">
        <f>IF(ISNA(VLOOKUP(($B82*10+J$78),$A$21:$O$65,15,FALSE)),0,VLOOKUP(($B82*10+J$78),$A$21:$O$65,15,FALSE))</f>
        <v>0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</v>
      </c>
      <c r="Q82" s="304">
        <f t="shared" si="16"/>
        <v>0</v>
      </c>
      <c r="R82" s="304">
        <f t="shared" si="13"/>
        <v>0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0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hidden="1" customHeight="1" outlineLevel="1" x14ac:dyDescent="0.25">
      <c r="A83" s="150"/>
      <c r="B83" s="147">
        <v>5</v>
      </c>
      <c r="C83" s="304">
        <f t="shared" si="14"/>
        <v>0</v>
      </c>
      <c r="D83" s="304">
        <f t="shared" si="17"/>
        <v>0</v>
      </c>
      <c r="E83" s="304">
        <f t="shared" si="19"/>
        <v>0</v>
      </c>
      <c r="F83" s="304">
        <f t="shared" ref="F83:F88" si="20">IF(ISNA(VLOOKUP((10*F$78+$B83),$A$21:$O$65,15,FALSE)),0,1/VLOOKUP((10*F$78+$B83),$A$21:$O$65,15,FALSE))</f>
        <v>0</v>
      </c>
      <c r="G83" s="316">
        <v>1</v>
      </c>
      <c r="H83" s="304">
        <f>IF(ISNA(VLOOKUP(($B83*10+H$78),$A$21:$O$65,15,FALSE)),0,VLOOKUP(($B83*10+H$78),$A$21:$O$65,15,FALSE))</f>
        <v>0</v>
      </c>
      <c r="I83" s="304">
        <f>IF(ISNA(VLOOKUP(($B83*10+I$78),$A$21:$O$65,15,FALSE)),0,VLOOKUP(($B83*10+I$78),$A$21:$O$65,15,FALSE))</f>
        <v>0</v>
      </c>
      <c r="J83" s="304">
        <f>IF(ISNA(VLOOKUP(($B83*10+J$78),$A$21:$O$65,15,FALSE)),0,VLOOKUP(($B83*10+J$78),$A$21:$O$65,15,FALSE))</f>
        <v>0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</v>
      </c>
      <c r="Q83" s="304">
        <f t="shared" si="16"/>
        <v>0</v>
      </c>
      <c r="R83" s="304">
        <f t="shared" si="13"/>
        <v>0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0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hidden="1" customHeight="1" outlineLevel="1" x14ac:dyDescent="0.25">
      <c r="A84" s="150"/>
      <c r="B84" s="147">
        <v>6</v>
      </c>
      <c r="C84" s="304">
        <f t="shared" si="14"/>
        <v>0</v>
      </c>
      <c r="D84" s="304">
        <f t="shared" si="17"/>
        <v>0</v>
      </c>
      <c r="E84" s="304">
        <f t="shared" si="19"/>
        <v>0</v>
      </c>
      <c r="F84" s="304">
        <f t="shared" si="20"/>
        <v>0</v>
      </c>
      <c r="G84" s="304">
        <f>IF(ISNA(VLOOKUP((10*G$78+$B84),$A$21:$O$65,15,FALSE)),0,1/VLOOKUP((10*G$78+$B84),$A$21:$O$65,15,FALSE))</f>
        <v>0</v>
      </c>
      <c r="H84" s="316">
        <v>1</v>
      </c>
      <c r="I84" s="304">
        <f>IF(ISNA(VLOOKUP(($B84*10+I$78),$A$21:$O$65,15,FALSE)),0,VLOOKUP(($B84*10+I$78),$A$21:$O$65,15,FALSE))</f>
        <v>0</v>
      </c>
      <c r="J84" s="304">
        <f>IF(ISNA(VLOOKUP(($B84*10+J$78),$A$21:$O$65,15,FALSE)),0,VLOOKUP(($B84*10+J$78),$A$21:$O$65,15,FALSE))</f>
        <v>0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</v>
      </c>
      <c r="Q84" s="304">
        <f t="shared" si="16"/>
        <v>0</v>
      </c>
      <c r="R84" s="304">
        <f t="shared" si="13"/>
        <v>0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0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hidden="1" customHeight="1" outlineLevel="1" x14ac:dyDescent="0.25">
      <c r="A85" s="150"/>
      <c r="B85" s="147">
        <v>7</v>
      </c>
      <c r="C85" s="304">
        <f t="shared" si="14"/>
        <v>0</v>
      </c>
      <c r="D85" s="304">
        <f t="shared" si="17"/>
        <v>0</v>
      </c>
      <c r="E85" s="304">
        <f t="shared" si="19"/>
        <v>0</v>
      </c>
      <c r="F85" s="304">
        <f t="shared" si="20"/>
        <v>0</v>
      </c>
      <c r="G85" s="304">
        <f>IF(ISNA(VLOOKUP((10*G$78+$B85),$A$21:$O$65,15,FALSE)),0,1/VLOOKUP((10*G$78+$B85),$A$21:$O$65,15,FALSE))</f>
        <v>0</v>
      </c>
      <c r="H85" s="304">
        <f>IF(ISNA(VLOOKUP((10*H$78+$B85),$A$21:$O$65,15,FALSE)),0,1/VLOOKUP((10*H$78+$B85),$A$21:$O$65,15,FALSE))</f>
        <v>0</v>
      </c>
      <c r="I85" s="316">
        <v>1</v>
      </c>
      <c r="J85" s="304">
        <f>IF(ISNA(VLOOKUP(($B85*10+J$78),$A$21:$O$65,15,FALSE)),0,VLOOKUP(($B85*10+J$78),$A$21:$O$65,15,FALSE))</f>
        <v>0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</v>
      </c>
      <c r="Q85" s="304">
        <f t="shared" si="16"/>
        <v>0</v>
      </c>
      <c r="R85" s="304">
        <f t="shared" si="13"/>
        <v>0</v>
      </c>
      <c r="S85" s="304">
        <f t="shared" si="13"/>
        <v>0</v>
      </c>
      <c r="T85" s="304">
        <f t="shared" si="13"/>
        <v>0</v>
      </c>
      <c r="U85" s="304">
        <f t="shared" si="13"/>
        <v>0</v>
      </c>
      <c r="V85" s="304">
        <f t="shared" si="13"/>
        <v>0</v>
      </c>
      <c r="W85" s="316">
        <f t="shared" si="13"/>
        <v>0</v>
      </c>
      <c r="X85" s="304">
        <f t="shared" si="13"/>
        <v>0</v>
      </c>
      <c r="Y85" s="304">
        <f t="shared" si="13"/>
        <v>0</v>
      </c>
      <c r="Z85" s="304">
        <f t="shared" si="13"/>
        <v>0</v>
      </c>
    </row>
    <row r="86" spans="1:26" ht="12.75" hidden="1" customHeight="1" outlineLevel="1" x14ac:dyDescent="0.25">
      <c r="A86" s="150"/>
      <c r="B86" s="147">
        <v>8</v>
      </c>
      <c r="C86" s="304">
        <f t="shared" si="14"/>
        <v>0</v>
      </c>
      <c r="D86" s="304">
        <f t="shared" si="17"/>
        <v>0</v>
      </c>
      <c r="E86" s="304">
        <f t="shared" si="19"/>
        <v>0</v>
      </c>
      <c r="F86" s="304">
        <f t="shared" si="20"/>
        <v>0</v>
      </c>
      <c r="G86" s="304">
        <f>IF(ISNA(VLOOKUP((10*G$78+$B86),$A$21:$O$65,15,FALSE)),0,1/VLOOKUP((10*G$78+$B86),$A$21:$O$65,15,FALSE))</f>
        <v>0</v>
      </c>
      <c r="H86" s="304">
        <f>IF(ISNA(VLOOKUP((10*H$78+$B86),$A$21:$O$65,15,FALSE)),0,1/VLOOKUP((10*H$78+$B86),$A$21:$O$65,15,FALSE))</f>
        <v>0</v>
      </c>
      <c r="I86" s="304">
        <f>IF(ISNA(VLOOKUP((10*I$78+$B86),$A$21:$O$65,15,FALSE)),0,1/VLOOKUP((10*I$78+$B86),$A$21:$O$65,15,FALSE))</f>
        <v>0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</v>
      </c>
      <c r="Q86" s="304">
        <f t="shared" si="16"/>
        <v>0</v>
      </c>
      <c r="R86" s="304">
        <f t="shared" si="13"/>
        <v>0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0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hidden="1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hidden="1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hidden="1" outlineLevel="1" x14ac:dyDescent="0.25">
      <c r="A89" s="141"/>
      <c r="B89" s="151" t="s">
        <v>84</v>
      </c>
      <c r="C89" s="131">
        <f>SUM(C79:C88)</f>
        <v>12</v>
      </c>
      <c r="D89" s="131">
        <f t="shared" ref="D89:L89" si="21">SUM(D79:D88)</f>
        <v>10.5</v>
      </c>
      <c r="E89" s="131">
        <f t="shared" si="21"/>
        <v>1.2222222222222223</v>
      </c>
      <c r="F89" s="131">
        <f t="shared" si="21"/>
        <v>1</v>
      </c>
      <c r="G89" s="131">
        <f t="shared" si="21"/>
        <v>1</v>
      </c>
      <c r="H89" s="131">
        <f t="shared" si="21"/>
        <v>1</v>
      </c>
      <c r="I89" s="131">
        <f t="shared" si="21"/>
        <v>1</v>
      </c>
      <c r="J89" s="131">
        <f t="shared" si="21"/>
        <v>1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-0.69314718055994529</v>
      </c>
      <c r="E91" s="131">
        <f t="shared" si="22"/>
        <v>-2.1972245773362196</v>
      </c>
      <c r="F91" s="131">
        <f t="shared" si="22"/>
        <v>0</v>
      </c>
      <c r="G91" s="131">
        <f t="shared" si="22"/>
        <v>0</v>
      </c>
      <c r="H91" s="131">
        <f t="shared" si="22"/>
        <v>0</v>
      </c>
      <c r="I91" s="131">
        <f t="shared" si="22"/>
        <v>0</v>
      </c>
      <c r="J91" s="131">
        <f t="shared" si="22"/>
        <v>0</v>
      </c>
      <c r="K91" s="131">
        <f t="shared" si="22"/>
        <v>0</v>
      </c>
      <c r="L91" s="131">
        <f t="shared" si="22"/>
        <v>0</v>
      </c>
      <c r="M91" s="131">
        <f>EXP(SUM(C91:L91)/K$1)</f>
        <v>0.38157141418444396</v>
      </c>
      <c r="N91" s="386">
        <f t="shared" ref="N91:N100" si="23">IF(B91&lt;=K$1,M91/M$101,)</f>
        <v>7.1804568352158857E-2</v>
      </c>
      <c r="O91" s="386">
        <f>N91*COSH(P79)</f>
        <v>7.372970540733495E-2</v>
      </c>
      <c r="P91" s="375"/>
    </row>
    <row r="92" spans="1:26" hidden="1" outlineLevel="1" x14ac:dyDescent="0.25">
      <c r="A92" s="141"/>
      <c r="B92" s="130">
        <v>2</v>
      </c>
      <c r="C92" s="131">
        <f t="shared" ref="C92:L92" si="24">IF(C80&gt;0,LN(C80),0)</f>
        <v>0.69314718055994529</v>
      </c>
      <c r="D92" s="131">
        <f t="shared" si="24"/>
        <v>0</v>
      </c>
      <c r="E92" s="131">
        <f t="shared" si="24"/>
        <v>-2.1972245773362196</v>
      </c>
      <c r="F92" s="131">
        <f t="shared" si="24"/>
        <v>0</v>
      </c>
      <c r="G92" s="131">
        <f t="shared" si="24"/>
        <v>0</v>
      </c>
      <c r="H92" s="131">
        <f t="shared" si="24"/>
        <v>0</v>
      </c>
      <c r="I92" s="131">
        <f t="shared" si="24"/>
        <v>0</v>
      </c>
      <c r="J92" s="131">
        <f t="shared" si="24"/>
        <v>0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0.60570686427737985</v>
      </c>
      <c r="N92" s="386">
        <f t="shared" si="23"/>
        <v>0.11398264733833943</v>
      </c>
      <c r="O92" s="386">
        <f t="shared" ref="O92:O100" si="26">N92*COSH(P80)</f>
        <v>0.1170386119249089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ref="C93:L93" si="27">IF(C81&gt;0,LN(C81),0)</f>
        <v>2.1972245773362196</v>
      </c>
      <c r="D93" s="131">
        <f t="shared" si="27"/>
        <v>2.1972245773362196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0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4.3267487109222262</v>
      </c>
      <c r="N93" s="386">
        <f t="shared" si="23"/>
        <v>0.81421278430950161</v>
      </c>
      <c r="O93" s="386">
        <f t="shared" si="26"/>
        <v>0.83604247060724235</v>
      </c>
      <c r="P93" s="375"/>
    </row>
    <row r="94" spans="1:26" hidden="1" outlineLevel="1" x14ac:dyDescent="0.25">
      <c r="A94" s="141"/>
      <c r="B94" s="130">
        <v>4</v>
      </c>
      <c r="C94" s="131">
        <f t="shared" ref="C94:L94" si="28">IF(C82&gt;0,LN(C82),0)</f>
        <v>0</v>
      </c>
      <c r="D94" s="131">
        <f t="shared" si="28"/>
        <v>0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1</v>
      </c>
      <c r="N94" s="386">
        <f t="shared" si="23"/>
        <v>0</v>
      </c>
      <c r="O94" s="386">
        <f t="shared" si="26"/>
        <v>0</v>
      </c>
      <c r="P94" s="375"/>
    </row>
    <row r="95" spans="1:26" hidden="1" outlineLevel="1" x14ac:dyDescent="0.25">
      <c r="A95" s="141"/>
      <c r="B95" s="130">
        <v>5</v>
      </c>
      <c r="C95" s="131">
        <f t="shared" ref="C95:L95" si="29">IF(C83&gt;0,LN(C83),0)</f>
        <v>0</v>
      </c>
      <c r="D95" s="131">
        <f t="shared" si="29"/>
        <v>0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1</v>
      </c>
      <c r="N95" s="386">
        <f t="shared" si="23"/>
        <v>0</v>
      </c>
      <c r="O95" s="386">
        <f t="shared" si="26"/>
        <v>0</v>
      </c>
      <c r="P95" s="375"/>
    </row>
    <row r="96" spans="1:26" hidden="1" outlineLevel="1" x14ac:dyDescent="0.25">
      <c r="A96" s="141"/>
      <c r="B96" s="130">
        <v>6</v>
      </c>
      <c r="C96" s="131">
        <f t="shared" ref="C96:L96" si="30">IF(C84&gt;0,LN(C84),0)</f>
        <v>0</v>
      </c>
      <c r="D96" s="131">
        <f t="shared" si="30"/>
        <v>0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1</v>
      </c>
      <c r="N96" s="375">
        <f t="shared" si="23"/>
        <v>0</v>
      </c>
      <c r="O96" s="375">
        <f t="shared" si="26"/>
        <v>0</v>
      </c>
      <c r="P96" s="375"/>
    </row>
    <row r="97" spans="1:26" hidden="1" outlineLevel="1" x14ac:dyDescent="0.25">
      <c r="A97" s="141"/>
      <c r="B97" s="130">
        <v>7</v>
      </c>
      <c r="C97" s="131">
        <f t="shared" ref="C97:L97" si="31">IF(C85&gt;0,LN(C85),0)</f>
        <v>0</v>
      </c>
      <c r="D97" s="131">
        <f t="shared" si="31"/>
        <v>0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1</v>
      </c>
      <c r="N97" s="375">
        <f t="shared" si="23"/>
        <v>0</v>
      </c>
      <c r="O97" s="375">
        <f t="shared" si="26"/>
        <v>0</v>
      </c>
      <c r="P97" s="375"/>
    </row>
    <row r="98" spans="1:26" hidden="1" outlineLevel="1" x14ac:dyDescent="0.25">
      <c r="A98" s="141"/>
      <c r="B98" s="130">
        <v>8</v>
      </c>
      <c r="C98" s="131">
        <f t="shared" ref="C98:L98" si="32">IF(C86&gt;0,LN(C86),0)</f>
        <v>0</v>
      </c>
      <c r="D98" s="131">
        <f t="shared" si="32"/>
        <v>0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</v>
      </c>
      <c r="N98" s="375">
        <f t="shared" si="23"/>
        <v>0</v>
      </c>
      <c r="O98" s="375">
        <f t="shared" si="26"/>
        <v>0</v>
      </c>
      <c r="P98" s="375"/>
    </row>
    <row r="99" spans="1:26" hidden="1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hidden="1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5.3140269893840504</v>
      </c>
      <c r="N101" s="156">
        <f>MMULT(C89:L89,N91:N100)</f>
        <v>3.0536215758789722</v>
      </c>
      <c r="O101" s="371">
        <f>SUM(O91:O100)</f>
        <v>1.0268107879394863</v>
      </c>
      <c r="P101" s="364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1.2599210498948734</v>
      </c>
      <c r="E102" s="157">
        <f t="shared" ref="E102:L110" ca="1" si="35">IF(AND($B79&lt;=$K$1,E$78&lt;=$K$1,(E113&gt;1/9),(E113&lt;9)),IF(E79*E113&gt;1,E79*E113,1/(E79*E113)),0)</f>
        <v>0</v>
      </c>
      <c r="F102" s="157">
        <f t="shared" ca="1" si="35"/>
        <v>0</v>
      </c>
      <c r="G102" s="157">
        <f t="shared" ca="1" si="35"/>
        <v>0</v>
      </c>
      <c r="H102" s="157">
        <f t="shared" ca="1" si="35"/>
        <v>0</v>
      </c>
      <c r="I102" s="157">
        <f t="shared" ca="1" si="35"/>
        <v>0</v>
      </c>
      <c r="J102" s="157">
        <f t="shared" ca="1" si="35"/>
        <v>0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1.259921049894873</v>
      </c>
      <c r="F103" s="157">
        <f t="shared" ca="1" si="35"/>
        <v>0</v>
      </c>
      <c r="G103" s="157">
        <f t="shared" ca="1" si="35"/>
        <v>0</v>
      </c>
      <c r="H103" s="157">
        <f t="shared" ca="1" si="35"/>
        <v>0</v>
      </c>
      <c r="I103" s="157">
        <f t="shared" ca="1" si="35"/>
        <v>0</v>
      </c>
      <c r="J103" s="157">
        <f t="shared" ca="1" si="35"/>
        <v>0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0</v>
      </c>
      <c r="G104" s="157">
        <f t="shared" ca="1" si="35"/>
        <v>0</v>
      </c>
      <c r="H104" s="157">
        <f t="shared" ca="1" si="35"/>
        <v>0</v>
      </c>
      <c r="I104" s="157">
        <f t="shared" ca="1" si="35"/>
        <v>0</v>
      </c>
      <c r="J104" s="157">
        <f t="shared" ca="1" si="35"/>
        <v>0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0</v>
      </c>
      <c r="H105" s="157">
        <f t="shared" ca="1" si="35"/>
        <v>0</v>
      </c>
      <c r="I105" s="157">
        <f t="shared" ca="1" si="35"/>
        <v>0</v>
      </c>
      <c r="J105" s="157">
        <f t="shared" ca="1" si="35"/>
        <v>0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0</v>
      </c>
      <c r="I106" s="157">
        <f t="shared" ca="1" si="35"/>
        <v>0</v>
      </c>
      <c r="J106" s="157">
        <f t="shared" ca="1" si="35"/>
        <v>0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0</v>
      </c>
      <c r="J107" s="157">
        <f t="shared" ca="1" si="35"/>
        <v>0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0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1.5874010519681991</v>
      </c>
      <c r="E113" s="157">
        <f t="shared" ref="E113:L121" ca="1" si="36">IF(AND($B91&lt;=$K$1,E$78&lt;=$K$1), OFFSET($N$90,E$78,0)/OFFSET($N$90,$B91,0),0)</f>
        <v>11.33928944905386</v>
      </c>
      <c r="F113" s="157">
        <f t="shared" ca="1" si="36"/>
        <v>0</v>
      </c>
      <c r="G113" s="157">
        <f t="shared" ca="1" si="36"/>
        <v>0</v>
      </c>
      <c r="H113" s="157">
        <f t="shared" ca="1" si="36"/>
        <v>0</v>
      </c>
      <c r="I113" s="157">
        <f t="shared" ca="1" si="36"/>
        <v>0</v>
      </c>
      <c r="J113" s="157">
        <f t="shared" ca="1" si="36"/>
        <v>0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7.1433047338568993</v>
      </c>
      <c r="F114" s="157">
        <f t="shared" ca="1" si="36"/>
        <v>0</v>
      </c>
      <c r="G114" s="157">
        <f t="shared" ca="1" si="36"/>
        <v>0</v>
      </c>
      <c r="H114" s="157">
        <f t="shared" ca="1" si="36"/>
        <v>0</v>
      </c>
      <c r="I114" s="157">
        <f t="shared" ca="1" si="36"/>
        <v>0</v>
      </c>
      <c r="J114" s="157">
        <f t="shared" ca="1" si="36"/>
        <v>0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0</v>
      </c>
      <c r="G115" s="157">
        <f t="shared" ca="1" si="36"/>
        <v>0</v>
      </c>
      <c r="H115" s="157">
        <f t="shared" ca="1" si="36"/>
        <v>0</v>
      </c>
      <c r="I115" s="157">
        <f t="shared" ca="1" si="36"/>
        <v>0</v>
      </c>
      <c r="J115" s="157">
        <f t="shared" ca="1" si="36"/>
        <v>0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0</v>
      </c>
      <c r="H116" s="157">
        <f t="shared" ca="1" si="36"/>
        <v>0</v>
      </c>
      <c r="I116" s="157">
        <f t="shared" ca="1" si="36"/>
        <v>0</v>
      </c>
      <c r="J116" s="157">
        <f t="shared" ca="1" si="36"/>
        <v>0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</v>
      </c>
      <c r="I117" s="157">
        <f t="shared" ca="1" si="36"/>
        <v>0</v>
      </c>
      <c r="J117" s="157">
        <f t="shared" ca="1" si="36"/>
        <v>0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0</v>
      </c>
      <c r="J118" s="157">
        <f t="shared" ca="1" si="36"/>
        <v>0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B2</v>
      </c>
      <c r="E124" s="157" t="str">
        <f t="shared" ref="E124:L132" ca="1" si="37">IF(AND($B124&lt;=$K$1,E$123&lt;=$K$1),IF(E113&gt;1,"B"&amp;TEXT(MIN(9,ROUND(E113,0)),"@"),"A"&amp;TEXT(MIN(9,ROUND(1/E113,0)),"@")),"")</f>
        <v>B9</v>
      </c>
      <c r="F124" s="157" t="str">
        <f t="shared" si="37"/>
        <v/>
      </c>
      <c r="G124" s="157" t="str">
        <f t="shared" si="37"/>
        <v/>
      </c>
      <c r="H124" s="157" t="str">
        <f t="shared" si="37"/>
        <v/>
      </c>
      <c r="I124" s="157" t="str">
        <f t="shared" si="37"/>
        <v/>
      </c>
      <c r="J124" s="157" t="str">
        <f t="shared" si="37"/>
        <v/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B7</v>
      </c>
      <c r="F125" s="157" t="str">
        <f t="shared" si="37"/>
        <v/>
      </c>
      <c r="G125" s="157" t="str">
        <f t="shared" si="37"/>
        <v/>
      </c>
      <c r="H125" s="157" t="str">
        <f t="shared" si="37"/>
        <v/>
      </c>
      <c r="I125" s="157" t="str">
        <f t="shared" si="37"/>
        <v/>
      </c>
      <c r="J125" s="157" t="str">
        <f t="shared" si="37"/>
        <v/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37"/>
        <v/>
      </c>
      <c r="G126" s="157" t="str">
        <f t="shared" si="37"/>
        <v/>
      </c>
      <c r="H126" s="157" t="str">
        <f t="shared" si="37"/>
        <v/>
      </c>
      <c r="I126" s="157" t="str">
        <f t="shared" si="37"/>
        <v/>
      </c>
      <c r="J126" s="157" t="str">
        <f t="shared" si="37"/>
        <v/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37"/>
        <v/>
      </c>
      <c r="H127" s="157" t="str">
        <f t="shared" si="37"/>
        <v/>
      </c>
      <c r="I127" s="157" t="str">
        <f t="shared" si="37"/>
        <v/>
      </c>
      <c r="J127" s="157" t="str">
        <f t="shared" si="37"/>
        <v/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37"/>
        <v/>
      </c>
      <c r="I128" s="157" t="str">
        <f t="shared" si="37"/>
        <v/>
      </c>
      <c r="J128" s="157" t="str">
        <f t="shared" si="37"/>
        <v/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37"/>
        <v/>
      </c>
      <c r="J129" s="157" t="str">
        <f t="shared" si="37"/>
        <v/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37"/>
        <v/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0.33333333333333331</v>
      </c>
      <c r="O91" s="375">
        <f>N91*COSH(P79)</f>
        <v>0.33333333333333331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0.33333333333333331</v>
      </c>
      <c r="O92" s="375">
        <f t="shared" ref="O92:O100" si="19">N92*COSH(P80)</f>
        <v>0.33333333333333331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0.33333333333333331</v>
      </c>
      <c r="O93" s="375">
        <f t="shared" si="19"/>
        <v>0.33333333333333331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/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3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Service Standard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Installation Complexity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0.33333333333333331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Maintainence Complexity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0.33333333333333331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Security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0.33333333333333331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Installation Complexity</v>
      </c>
      <c r="E21" s="171"/>
      <c r="F21" s="171"/>
      <c r="G21" s="86"/>
      <c r="H21" s="478" t="str">
        <f>IF(B21&gt;0,VLOOKUP($C21,$A$6:$D$15,2),"")</f>
        <v>Maintainence Complexity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Security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Maintainence Complexity</v>
      </c>
      <c r="E28" s="171"/>
      <c r="F28" s="171"/>
      <c r="G28" s="86"/>
      <c r="H28" s="478" t="str">
        <f t="shared" si="4"/>
        <v>Security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Installation Complexity</v>
      </c>
      <c r="D77" s="142" t="str">
        <v>Maintainence Complexity</v>
      </c>
      <c r="E77" s="142" t="str">
        <v>Security</v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3</v>
      </c>
      <c r="D89" s="129">
        <f t="shared" ref="D89:L89" si="14">SUM(D79:D88)</f>
        <v>3</v>
      </c>
      <c r="E89" s="129">
        <f t="shared" si="14"/>
        <v>3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0.33333333333333331</v>
      </c>
      <c r="O91" s="375">
        <f>N91*COSH(P79)</f>
        <v>0.33333333333333331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0.33333333333333331</v>
      </c>
      <c r="O92" s="375">
        <f t="shared" ref="O92:O100" si="19">N92*COSH(P80)</f>
        <v>0.33333333333333331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0.33333333333333331</v>
      </c>
      <c r="O93" s="375">
        <f t="shared" si="19"/>
        <v>0.33333333333333331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3</v>
      </c>
      <c r="N101" s="156">
        <f>MMULT(C89:L89,N91:N100)</f>
        <v>3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3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0.5</v>
      </c>
      <c r="D9" s="99">
        <f t="shared" ref="D9:K9" ca="1" si="0">IF((D$8&gt;$N$5)+($A9&gt;$N$5),0,EXP(Z9))</f>
        <v>0.11111111111111109</v>
      </c>
      <c r="E9" s="99">
        <f t="shared" si="0"/>
        <v>0</v>
      </c>
      <c r="F9" s="99">
        <f t="shared" si="0"/>
        <v>0</v>
      </c>
      <c r="G9" s="99">
        <f t="shared" si="0"/>
        <v>0</v>
      </c>
      <c r="H9" s="99">
        <f t="shared" si="0"/>
        <v>0</v>
      </c>
      <c r="I9" s="99">
        <f t="shared" si="0"/>
        <v>0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0.5</v>
      </c>
      <c r="O9" s="28">
        <v>0.1111111111111111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-0.69314718055994529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-2.1972245773362196</v>
      </c>
      <c r="AA9" s="99" t="e">
        <f t="shared" ca="1" si="1"/>
        <v>#VALUE!</v>
      </c>
      <c r="AB9" s="99" t="e">
        <f t="shared" ca="1" si="1"/>
        <v>#VALUE!</v>
      </c>
      <c r="AC9" s="99" t="e">
        <f t="shared" ca="1" si="1"/>
        <v>#VALUE!</v>
      </c>
      <c r="AD9" s="99" t="e">
        <f t="shared" ca="1" si="1"/>
        <v>#VALUE!</v>
      </c>
      <c r="AE9" s="99" t="e">
        <f t="shared" ca="1" si="1"/>
        <v>#VALUE!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-0.69314718055994529</v>
      </c>
      <c r="AK9" s="285">
        <f t="shared" ref="AK9:AR9" si="2">IF(O9=0,"",LN(O9))</f>
        <v>-2.1972245773362196</v>
      </c>
      <c r="AL9" s="285" t="str">
        <f t="shared" si="2"/>
        <v/>
      </c>
      <c r="AM9" s="285" t="str">
        <f t="shared" si="2"/>
        <v/>
      </c>
      <c r="AN9" s="285" t="str">
        <f t="shared" si="2"/>
        <v/>
      </c>
      <c r="AO9" s="285" t="str">
        <f t="shared" si="2"/>
        <v/>
      </c>
      <c r="AP9" s="285" t="str">
        <f t="shared" si="2"/>
        <v/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2</v>
      </c>
      <c r="C10" s="79"/>
      <c r="D10" s="99">
        <f t="shared" ref="D10:K10" ca="1" si="4">IF((D$8&gt;$N$5)+($A10&gt;$N$5),0,EXP(Z10))</f>
        <v>0.11111111111111109</v>
      </c>
      <c r="E10" s="99">
        <f t="shared" si="4"/>
        <v>0</v>
      </c>
      <c r="F10" s="99">
        <f t="shared" si="4"/>
        <v>0</v>
      </c>
      <c r="G10" s="99">
        <f t="shared" si="4"/>
        <v>0</v>
      </c>
      <c r="H10" s="99">
        <f t="shared" si="4"/>
        <v>0</v>
      </c>
      <c r="I10" s="99">
        <f t="shared" si="4"/>
        <v>0</v>
      </c>
      <c r="J10" s="99">
        <f t="shared" si="4"/>
        <v>0</v>
      </c>
      <c r="K10" s="99">
        <f t="shared" si="4"/>
        <v>0</v>
      </c>
      <c r="L10" s="16">
        <v>2</v>
      </c>
      <c r="M10" s="28">
        <v>2</v>
      </c>
      <c r="N10" s="27">
        <v>1</v>
      </c>
      <c r="O10" s="28">
        <v>0.1111111111111111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-2.1972245773362196</v>
      </c>
      <c r="AA10" s="99" t="e">
        <f t="shared" ca="1" si="5"/>
        <v>#VALUE!</v>
      </c>
      <c r="AB10" s="99" t="e">
        <f t="shared" ca="1" si="5"/>
        <v>#VALUE!</v>
      </c>
      <c r="AC10" s="99" t="e">
        <f t="shared" ca="1" si="5"/>
        <v>#VALUE!</v>
      </c>
      <c r="AD10" s="99" t="e">
        <f t="shared" ca="1" si="5"/>
        <v>#VALUE!</v>
      </c>
      <c r="AE10" s="99" t="e">
        <f t="shared" ca="1" si="5"/>
        <v>#VALUE!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-2.1972245773362196</v>
      </c>
      <c r="AL10" s="285" t="str">
        <f t="shared" ref="AL10" si="7">IF(P10=0,"",LN(P10))</f>
        <v/>
      </c>
      <c r="AM10" s="285" t="str">
        <f t="shared" ref="AM10" si="8">IF(Q10=0,"",LN(Q10))</f>
        <v/>
      </c>
      <c r="AN10" s="285" t="str">
        <f t="shared" ref="AN10" si="9">IF(R10=0,"",LN(R10))</f>
        <v/>
      </c>
      <c r="AO10" s="285" t="str">
        <f t="shared" ref="AO10" si="10">IF(S10=0,"",LN(S10))</f>
        <v/>
      </c>
      <c r="AP10" s="285" t="str">
        <f t="shared" ref="AP10" si="11">IF(T10=0,"",LN(T10))</f>
        <v/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9.0000000000000018</v>
      </c>
      <c r="C11" s="99">
        <f t="shared" ref="C11:C18" ca="1" si="14">IF(($A11&gt;$N$5)+(C$8&gt;$N$5),0,1/INDEX(m_p0,C$8,$A11))</f>
        <v>9.0000000000000018</v>
      </c>
      <c r="D11" s="79"/>
      <c r="E11" s="99">
        <f t="shared" ref="E11:K11" si="15">IF((E$8&gt;$N$5)+($A11&gt;$N$5),0,EXP(AA11))</f>
        <v>0</v>
      </c>
      <c r="F11" s="99">
        <f t="shared" si="15"/>
        <v>0</v>
      </c>
      <c r="G11" s="99">
        <f t="shared" si="15"/>
        <v>0</v>
      </c>
      <c r="H11" s="99">
        <f t="shared" si="15"/>
        <v>0</v>
      </c>
      <c r="I11" s="99">
        <f t="shared" si="15"/>
        <v>0</v>
      </c>
      <c r="J11" s="99">
        <f t="shared" si="15"/>
        <v>0</v>
      </c>
      <c r="K11" s="99">
        <f t="shared" si="15"/>
        <v>0</v>
      </c>
      <c r="L11" s="16">
        <v>3</v>
      </c>
      <c r="M11" s="28">
        <v>9</v>
      </c>
      <c r="N11" s="28">
        <v>9</v>
      </c>
      <c r="O11" s="27">
        <v>1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X11" s="99"/>
      <c r="Y11" s="99"/>
      <c r="Z11" s="79"/>
      <c r="AA11" s="99" t="e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#VALUE!</v>
      </c>
      <c r="AB11" s="99" t="e">
        <f t="shared" ca="1" si="16"/>
        <v>#VALUE!</v>
      </c>
      <c r="AC11" s="99" t="e">
        <f t="shared" ca="1" si="16"/>
        <v>#VALUE!</v>
      </c>
      <c r="AD11" s="99" t="e">
        <f t="shared" ca="1" si="16"/>
        <v>#VALUE!</v>
      </c>
      <c r="AE11" s="99" t="e">
        <f t="shared" ca="1" si="16"/>
        <v>#VALUE!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 t="str">
        <f t="shared" ref="AL11" si="17">IF(P11=0,"",LN(P11))</f>
        <v/>
      </c>
      <c r="AM11" s="285" t="str">
        <f t="shared" ref="AM11" si="18">IF(Q11=0,"",LN(Q11))</f>
        <v/>
      </c>
      <c r="AN11" s="285" t="str">
        <f t="shared" ref="AN11" si="19">IF(R11=0,"",LN(R11))</f>
        <v/>
      </c>
      <c r="AO11" s="285" t="str">
        <f t="shared" ref="AO11" si="20">IF(S11=0,"",LN(S11))</f>
        <v/>
      </c>
      <c r="AP11" s="285" t="str">
        <f t="shared" ref="AP11" si="21">IF(T11=0,"",LN(T11))</f>
        <v/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si="3"/>
        <v>0</v>
      </c>
      <c r="C12" s="99">
        <f t="shared" si="14"/>
        <v>0</v>
      </c>
      <c r="D12" s="99">
        <f t="shared" ref="D12:D18" si="24">IF(($A12&gt;$N$5)+(D$8&gt;$N$5),0,1/INDEX(m_p0,D$8,$A12))</f>
        <v>0</v>
      </c>
      <c r="E12" s="79"/>
      <c r="F12" s="99">
        <f t="shared" ref="F12:K12" si="25">IF((F$8&gt;$N$5)+($A12&gt;$N$5),0,EXP(AB12))</f>
        <v>0</v>
      </c>
      <c r="G12" s="99">
        <f t="shared" si="25"/>
        <v>0</v>
      </c>
      <c r="H12" s="99">
        <f t="shared" si="25"/>
        <v>0</v>
      </c>
      <c r="I12" s="99">
        <f t="shared" si="25"/>
        <v>0</v>
      </c>
      <c r="J12" s="99">
        <f t="shared" si="25"/>
        <v>0</v>
      </c>
      <c r="K12" s="99">
        <f t="shared" si="25"/>
        <v>0</v>
      </c>
      <c r="L12" s="16">
        <v>4</v>
      </c>
      <c r="M12" s="28">
        <v>0</v>
      </c>
      <c r="N12" s="28">
        <v>0</v>
      </c>
      <c r="O12" s="28">
        <v>0</v>
      </c>
      <c r="P12" s="27">
        <v>1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X12" s="99"/>
      <c r="Y12" s="99"/>
      <c r="Z12" s="99"/>
      <c r="AA12" s="79"/>
      <c r="AB12" s="99" t="e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#VALUE!</v>
      </c>
      <c r="AC12" s="99" t="e">
        <f t="shared" ca="1" si="26"/>
        <v>#VALUE!</v>
      </c>
      <c r="AD12" s="99" t="e">
        <f t="shared" ca="1" si="26"/>
        <v>#VALUE!</v>
      </c>
      <c r="AE12" s="99" t="e">
        <f t="shared" ca="1" si="26"/>
        <v>#VALUE!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 t="str">
        <f t="shared" ref="AM12" si="27">IF(Q12=0,"",LN(Q12))</f>
        <v/>
      </c>
      <c r="AN12" s="285" t="str">
        <f t="shared" ref="AN12" si="28">IF(R12=0,"",LN(R12))</f>
        <v/>
      </c>
      <c r="AO12" s="285" t="str">
        <f t="shared" ref="AO12" si="29">IF(S12=0,"",LN(S12))</f>
        <v/>
      </c>
      <c r="AP12" s="285" t="str">
        <f t="shared" ref="AP12" si="30">IF(T12=0,"",LN(T12))</f>
        <v/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si="3"/>
        <v>0</v>
      </c>
      <c r="C13" s="99">
        <f t="shared" si="14"/>
        <v>0</v>
      </c>
      <c r="D13" s="99">
        <f t="shared" si="24"/>
        <v>0</v>
      </c>
      <c r="E13" s="99">
        <f t="shared" ref="E13:E18" si="33">IF(($A13&gt;$N$5)+(E$8&gt;$N$5),0,1/INDEX(m_p0,E$8,$A13))</f>
        <v>0</v>
      </c>
      <c r="F13" s="79"/>
      <c r="G13" s="99">
        <f>IF((G$8&gt;$N$5)+($A13&gt;$N$5),0,EXP(AC13))</f>
        <v>0</v>
      </c>
      <c r="H13" s="99">
        <f>IF((H$8&gt;$N$5)+($A13&gt;$N$5),0,EXP(AD13))</f>
        <v>0</v>
      </c>
      <c r="I13" s="99">
        <f>IF((I$8&gt;$N$5)+($A13&gt;$N$5),0,EXP(AE13))</f>
        <v>0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</v>
      </c>
      <c r="N13" s="28">
        <v>0</v>
      </c>
      <c r="O13" s="28">
        <v>0</v>
      </c>
      <c r="P13" s="28">
        <v>0</v>
      </c>
      <c r="Q13" s="27">
        <v>1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X13" s="99"/>
      <c r="Y13" s="99"/>
      <c r="Z13" s="99"/>
      <c r="AA13" s="99"/>
      <c r="AB13" s="79"/>
      <c r="AC13" s="99" t="e">
        <f ca="1">SUM(w_p1*AN13,w_p2*AC26,w_p3*AN26,w_p4*AC39,w_p5*AN39,w_p6*AC52,w_p7*AN52,w_p8*AC65,w_p9*AN65,w_p10*AC78,w_p11*AN78,w_p12*AC91,w_p13*AN91,w_p14*AC104,w_p15*AN104,w_p16*AC117,w_p17*AN117,w_p18*AC130,w_p19*AN130,w_p20*AC143)/$AD$7</f>
        <v>#VALUE!</v>
      </c>
      <c r="AD13" s="99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99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 t="str">
        <f t="shared" ref="AN13" si="34">IF(R13=0,"",LN(R13))</f>
        <v/>
      </c>
      <c r="AO13" s="285" t="str">
        <f t="shared" ref="AO13" si="35">IF(S13=0,"",LN(S13))</f>
        <v/>
      </c>
      <c r="AP13" s="285" t="str">
        <f t="shared" ref="AP13" si="36">IF(T13=0,"",LN(T13))</f>
        <v/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si="3"/>
        <v>0</v>
      </c>
      <c r="C14" s="99">
        <f t="shared" si="14"/>
        <v>0</v>
      </c>
      <c r="D14" s="99">
        <f t="shared" si="24"/>
        <v>0</v>
      </c>
      <c r="E14" s="99">
        <f t="shared" si="33"/>
        <v>0</v>
      </c>
      <c r="F14" s="99">
        <f>IF(($A14&gt;$N$5)+(F$8&gt;$N$5),0,1/INDEX(m_p0,F$8,$A14))</f>
        <v>0</v>
      </c>
      <c r="G14" s="79"/>
      <c r="H14" s="99">
        <f>IF((H$8&gt;$N$5)+($A14&gt;$N$5),0,EXP(AD14))</f>
        <v>0</v>
      </c>
      <c r="I14" s="99">
        <f>IF((I$8&gt;$N$5)+($A14&gt;$N$5),0,EXP(AE14))</f>
        <v>0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7">
        <v>1</v>
      </c>
      <c r="S14" s="28">
        <v>0</v>
      </c>
      <c r="T14" s="28">
        <v>0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99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 t="str">
        <f t="shared" ref="AO14" si="39">IF(S14=0,"",LN(S14))</f>
        <v/>
      </c>
      <c r="AP14" s="285" t="str">
        <f t="shared" ref="AP14" si="40">IF(T14=0,"",LN(T14))</f>
        <v/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si="3"/>
        <v>0</v>
      </c>
      <c r="C15" s="99">
        <f t="shared" si="14"/>
        <v>0</v>
      </c>
      <c r="D15" s="99">
        <f t="shared" si="24"/>
        <v>0</v>
      </c>
      <c r="E15" s="99">
        <f t="shared" si="33"/>
        <v>0</v>
      </c>
      <c r="F15" s="99">
        <f>IF(($A15&gt;$N$5)+(F$8&gt;$N$5),0,1/INDEX(m_p0,F$8,$A15))</f>
        <v>0</v>
      </c>
      <c r="G15" s="99">
        <f>IF(($A15&gt;$N$5)+(G$8&gt;$N$5),0,1/INDEX(m_p0,G$8,$A15))</f>
        <v>0</v>
      </c>
      <c r="H15" s="79"/>
      <c r="I15" s="99">
        <f>IF((I$8&gt;$N$5)+($A15&gt;$N$5),0,EXP(AE15))</f>
        <v>0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7">
        <v>1</v>
      </c>
      <c r="T15" s="28">
        <v>0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 t="str">
        <f t="shared" ref="AP15" si="43">IF(T15=0,"",LN(T15))</f>
        <v/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si="3"/>
        <v>0</v>
      </c>
      <c r="C16" s="99">
        <f t="shared" si="14"/>
        <v>0</v>
      </c>
      <c r="D16" s="99">
        <f t="shared" si="24"/>
        <v>0</v>
      </c>
      <c r="E16" s="99">
        <f t="shared" si="33"/>
        <v>0</v>
      </c>
      <c r="F16" s="99">
        <f>IF(($A16&gt;$N$5)+(F$8&gt;$N$5),0,1/INDEX(m_p0,F$8,$A16))</f>
        <v>0</v>
      </c>
      <c r="G16" s="99">
        <f>IF(($A16&gt;$N$5)+(G$8&gt;$N$5),0,1/INDEX(m_p0,G$8,$A16))</f>
        <v>0</v>
      </c>
      <c r="H16" s="99">
        <f>IF(($A16&gt;$N$5)+(H$8&gt;$N$5),0,1/INDEX(m_p0,H$8,$A16))</f>
        <v>0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 t="str">
        <f t="shared" ref="AA22:AA24" si="49">IF(E22=0,"",LN(E22))</f>
        <v/>
      </c>
      <c r="AB22" s="285" t="str">
        <f t="shared" ref="AB22:AB25" si="50">IF(F22=0,"",LN(F22))</f>
        <v/>
      </c>
      <c r="AC22" s="285" t="str">
        <f t="shared" ref="AC22:AC26" si="51">IF(G22=0,"",LN(G22))</f>
        <v/>
      </c>
      <c r="AD22" s="285" t="str">
        <f t="shared" ref="AD22:AD27" si="52">IF(H22=0,"",LN(H22))</f>
        <v/>
      </c>
      <c r="AE22" s="285" t="str">
        <f t="shared" ref="AE22:AE28" si="53">IF(I22=0,"",LN(I22))</f>
        <v/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 t="str">
        <f t="shared" ref="AL22:AL24" si="57">IF(P22=0,"",LN(P22))</f>
        <v/>
      </c>
      <c r="AM22" s="285" t="str">
        <f t="shared" ref="AM22:AM25" si="58">IF(Q22=0,"",LN(Q22))</f>
        <v/>
      </c>
      <c r="AN22" s="285" t="str">
        <f t="shared" ref="AN22:AN26" si="59">IF(R22=0,"",LN(R22))</f>
        <v/>
      </c>
      <c r="AO22" s="285" t="str">
        <f t="shared" ref="AO22:AO27" si="60">IF(S22=0,"",LN(S22))</f>
        <v/>
      </c>
      <c r="AP22" s="285" t="str">
        <f t="shared" ref="AP22:AP28" si="61">IF(T22=0,"",LN(T22))</f>
        <v/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 t="str">
        <f t="shared" si="49"/>
        <v/>
      </c>
      <c r="AB23" s="285" t="str">
        <f t="shared" si="50"/>
        <v/>
      </c>
      <c r="AC23" s="285" t="str">
        <f t="shared" si="51"/>
        <v/>
      </c>
      <c r="AD23" s="285" t="str">
        <f t="shared" si="52"/>
        <v/>
      </c>
      <c r="AE23" s="285" t="str">
        <f t="shared" si="53"/>
        <v/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 t="str">
        <f t="shared" si="57"/>
        <v/>
      </c>
      <c r="AM23" s="285" t="str">
        <f t="shared" si="58"/>
        <v/>
      </c>
      <c r="AN23" s="285" t="str">
        <f t="shared" si="59"/>
        <v/>
      </c>
      <c r="AO23" s="285" t="str">
        <f t="shared" si="60"/>
        <v/>
      </c>
      <c r="AP23" s="285" t="str">
        <f t="shared" si="61"/>
        <v/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98"/>
      <c r="X24" s="285"/>
      <c r="Y24" s="285"/>
      <c r="Z24" s="284"/>
      <c r="AA24" s="285" t="str">
        <f t="shared" si="49"/>
        <v/>
      </c>
      <c r="AB24" s="285" t="str">
        <f t="shared" si="50"/>
        <v/>
      </c>
      <c r="AC24" s="285" t="str">
        <f t="shared" si="51"/>
        <v/>
      </c>
      <c r="AD24" s="285" t="str">
        <f t="shared" si="52"/>
        <v/>
      </c>
      <c r="AE24" s="285" t="str">
        <f t="shared" si="53"/>
        <v/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 t="str">
        <f t="shared" si="57"/>
        <v/>
      </c>
      <c r="AM24" s="285" t="str">
        <f t="shared" si="58"/>
        <v/>
      </c>
      <c r="AN24" s="285" t="str">
        <f t="shared" si="59"/>
        <v/>
      </c>
      <c r="AO24" s="285" t="str">
        <f t="shared" si="60"/>
        <v/>
      </c>
      <c r="AP24" s="285" t="str">
        <f t="shared" si="61"/>
        <v/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0</v>
      </c>
      <c r="C25" s="28">
        <v>0</v>
      </c>
      <c r="D25" s="28">
        <v>0</v>
      </c>
      <c r="E25" s="27">
        <v>1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16">
        <v>4</v>
      </c>
      <c r="M25" s="28">
        <v>0</v>
      </c>
      <c r="N25" s="28">
        <v>0</v>
      </c>
      <c r="O25" s="28">
        <v>0</v>
      </c>
      <c r="P25" s="27">
        <v>1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 t="str">
        <f t="shared" si="50"/>
        <v/>
      </c>
      <c r="AC25" s="285" t="str">
        <f t="shared" si="51"/>
        <v/>
      </c>
      <c r="AD25" s="285" t="str">
        <f t="shared" si="52"/>
        <v/>
      </c>
      <c r="AE25" s="285" t="str">
        <f t="shared" si="53"/>
        <v/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 t="str">
        <f t="shared" si="58"/>
        <v/>
      </c>
      <c r="AN25" s="285" t="str">
        <f t="shared" si="59"/>
        <v/>
      </c>
      <c r="AO25" s="285" t="str">
        <f t="shared" si="60"/>
        <v/>
      </c>
      <c r="AP25" s="285" t="str">
        <f t="shared" si="61"/>
        <v/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0</v>
      </c>
      <c r="C26" s="28">
        <v>0</v>
      </c>
      <c r="D26" s="28">
        <v>0</v>
      </c>
      <c r="E26" s="28">
        <v>0</v>
      </c>
      <c r="F26" s="27">
        <v>1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16">
        <v>5</v>
      </c>
      <c r="M26" s="28">
        <v>0</v>
      </c>
      <c r="N26" s="28">
        <v>0</v>
      </c>
      <c r="O26" s="28">
        <v>0</v>
      </c>
      <c r="P26" s="28">
        <v>0</v>
      </c>
      <c r="Q26" s="27">
        <v>1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 t="str">
        <f t="shared" si="51"/>
        <v/>
      </c>
      <c r="AD26" s="285" t="str">
        <f t="shared" si="52"/>
        <v/>
      </c>
      <c r="AE26" s="285" t="str">
        <f t="shared" si="53"/>
        <v/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 t="str">
        <f t="shared" si="59"/>
        <v/>
      </c>
      <c r="AO26" s="285" t="str">
        <f t="shared" si="60"/>
        <v/>
      </c>
      <c r="AP26" s="285" t="str">
        <f t="shared" si="61"/>
        <v/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7">
        <v>1</v>
      </c>
      <c r="H27" s="28">
        <v>0</v>
      </c>
      <c r="I27" s="28">
        <v>0</v>
      </c>
      <c r="J27" s="28">
        <v>0</v>
      </c>
      <c r="K27" s="28">
        <v>0</v>
      </c>
      <c r="L27" s="16">
        <v>6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7">
        <v>1</v>
      </c>
      <c r="S27" s="28">
        <v>0</v>
      </c>
      <c r="T27" s="28">
        <v>0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 t="str">
        <f t="shared" si="52"/>
        <v/>
      </c>
      <c r="AE27" s="285" t="str">
        <f t="shared" si="53"/>
        <v/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 t="str">
        <f t="shared" si="60"/>
        <v/>
      </c>
      <c r="AP27" s="285" t="str">
        <f t="shared" si="61"/>
        <v/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7">
        <v>1</v>
      </c>
      <c r="I28" s="28">
        <v>0</v>
      </c>
      <c r="J28" s="28">
        <v>0</v>
      </c>
      <c r="K28" s="28">
        <v>0</v>
      </c>
      <c r="L28" s="16">
        <v>7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7">
        <v>1</v>
      </c>
      <c r="T28" s="28">
        <v>0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 t="str">
        <f t="shared" si="53"/>
        <v/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 t="str">
        <f t="shared" si="61"/>
        <v/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7">
        <v>1</v>
      </c>
      <c r="J29" s="28">
        <v>0</v>
      </c>
      <c r="K29" s="28">
        <v>0</v>
      </c>
      <c r="L29" s="16">
        <v>8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 t="str">
        <f t="shared" ref="AA35:AA37" si="65">IF(E35=0,"",LN(E35))</f>
        <v/>
      </c>
      <c r="AB35" s="285" t="str">
        <f t="shared" ref="AB35:AB38" si="66">IF(F35=0,"",LN(F35))</f>
        <v/>
      </c>
      <c r="AC35" s="285" t="str">
        <f t="shared" ref="AC35:AC39" si="67">IF(G35=0,"",LN(G35))</f>
        <v/>
      </c>
      <c r="AD35" s="285" t="str">
        <f t="shared" ref="AD35:AD40" si="68">IF(H35=0,"",LN(H35))</f>
        <v/>
      </c>
      <c r="AE35" s="285" t="str">
        <f t="shared" ref="AE35:AE41" si="69">IF(I35=0,"",LN(I35))</f>
        <v/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 t="str">
        <f t="shared" ref="AL35:AL37" si="73">IF(P35=0,"",LN(P35))</f>
        <v/>
      </c>
      <c r="AM35" s="285" t="str">
        <f t="shared" ref="AM35:AM38" si="74">IF(Q35=0,"",LN(Q35))</f>
        <v/>
      </c>
      <c r="AN35" s="285" t="str">
        <f t="shared" ref="AN35:AN39" si="75">IF(R35=0,"",LN(R35))</f>
        <v/>
      </c>
      <c r="AO35" s="285" t="str">
        <f t="shared" ref="AO35:AO40" si="76">IF(S35=0,"",LN(S35))</f>
        <v/>
      </c>
      <c r="AP35" s="285" t="str">
        <f t="shared" ref="AP35:AP41" si="77">IF(T35=0,"",LN(T35))</f>
        <v/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 t="str">
        <f t="shared" si="65"/>
        <v/>
      </c>
      <c r="AB36" s="285" t="str">
        <f t="shared" si="66"/>
        <v/>
      </c>
      <c r="AC36" s="285" t="str">
        <f t="shared" si="67"/>
        <v/>
      </c>
      <c r="AD36" s="285" t="str">
        <f t="shared" si="68"/>
        <v/>
      </c>
      <c r="AE36" s="285" t="str">
        <f t="shared" si="69"/>
        <v/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 t="str">
        <f t="shared" si="73"/>
        <v/>
      </c>
      <c r="AM36" s="285" t="str">
        <f t="shared" si="74"/>
        <v/>
      </c>
      <c r="AN36" s="285" t="str">
        <f t="shared" si="75"/>
        <v/>
      </c>
      <c r="AO36" s="285" t="str">
        <f t="shared" si="76"/>
        <v/>
      </c>
      <c r="AP36" s="285" t="str">
        <f t="shared" si="77"/>
        <v/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X37" s="285"/>
      <c r="Y37" s="285"/>
      <c r="Z37" s="284"/>
      <c r="AA37" s="285" t="str">
        <f t="shared" si="65"/>
        <v/>
      </c>
      <c r="AB37" s="285" t="str">
        <f t="shared" si="66"/>
        <v/>
      </c>
      <c r="AC37" s="285" t="str">
        <f t="shared" si="67"/>
        <v/>
      </c>
      <c r="AD37" s="285" t="str">
        <f t="shared" si="68"/>
        <v/>
      </c>
      <c r="AE37" s="285" t="str">
        <f t="shared" si="69"/>
        <v/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 t="str">
        <f t="shared" si="73"/>
        <v/>
      </c>
      <c r="AM37" s="285" t="str">
        <f t="shared" si="74"/>
        <v/>
      </c>
      <c r="AN37" s="285" t="str">
        <f t="shared" si="75"/>
        <v/>
      </c>
      <c r="AO37" s="285" t="str">
        <f t="shared" si="76"/>
        <v/>
      </c>
      <c r="AP37" s="285" t="str">
        <f t="shared" si="77"/>
        <v/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0</v>
      </c>
      <c r="C38" s="28">
        <v>0</v>
      </c>
      <c r="D38" s="28">
        <v>0</v>
      </c>
      <c r="E38" s="27">
        <v>1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16">
        <v>4</v>
      </c>
      <c r="M38" s="28">
        <v>0</v>
      </c>
      <c r="N38" s="28">
        <v>0</v>
      </c>
      <c r="O38" s="28">
        <v>0</v>
      </c>
      <c r="P38" s="27">
        <v>1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X38" s="285"/>
      <c r="Y38" s="285"/>
      <c r="Z38" s="285"/>
      <c r="AA38" s="284"/>
      <c r="AB38" s="285" t="str">
        <f t="shared" si="66"/>
        <v/>
      </c>
      <c r="AC38" s="285" t="str">
        <f t="shared" si="67"/>
        <v/>
      </c>
      <c r="AD38" s="285" t="str">
        <f t="shared" si="68"/>
        <v/>
      </c>
      <c r="AE38" s="285" t="str">
        <f t="shared" si="69"/>
        <v/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 t="str">
        <f t="shared" si="74"/>
        <v/>
      </c>
      <c r="AN38" s="285" t="str">
        <f t="shared" si="75"/>
        <v/>
      </c>
      <c r="AO38" s="285" t="str">
        <f t="shared" si="76"/>
        <v/>
      </c>
      <c r="AP38" s="285" t="str">
        <f t="shared" si="77"/>
        <v/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0</v>
      </c>
      <c r="C39" s="28">
        <v>0</v>
      </c>
      <c r="D39" s="28">
        <v>0</v>
      </c>
      <c r="E39" s="28">
        <v>0</v>
      </c>
      <c r="F39" s="27">
        <v>1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16">
        <v>5</v>
      </c>
      <c r="M39" s="28">
        <v>0</v>
      </c>
      <c r="N39" s="28">
        <v>0</v>
      </c>
      <c r="O39" s="28">
        <v>0</v>
      </c>
      <c r="P39" s="28">
        <v>0</v>
      </c>
      <c r="Q39" s="27">
        <v>1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 t="str">
        <f t="shared" si="67"/>
        <v/>
      </c>
      <c r="AD39" s="285" t="str">
        <f t="shared" si="68"/>
        <v/>
      </c>
      <c r="AE39" s="285" t="str">
        <f t="shared" si="69"/>
        <v/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 t="str">
        <f t="shared" si="75"/>
        <v/>
      </c>
      <c r="AO39" s="285" t="str">
        <f t="shared" si="76"/>
        <v/>
      </c>
      <c r="AP39" s="285" t="str">
        <f t="shared" si="77"/>
        <v/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7">
        <v>1</v>
      </c>
      <c r="H40" s="28">
        <v>0</v>
      </c>
      <c r="I40" s="28">
        <v>0</v>
      </c>
      <c r="J40" s="28">
        <v>0</v>
      </c>
      <c r="K40" s="28">
        <v>0</v>
      </c>
      <c r="L40" s="16">
        <v>6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7">
        <v>1</v>
      </c>
      <c r="S40" s="28">
        <v>0</v>
      </c>
      <c r="T40" s="28">
        <v>0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 t="str">
        <f t="shared" si="68"/>
        <v/>
      </c>
      <c r="AE40" s="285" t="str">
        <f t="shared" si="69"/>
        <v/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 t="str">
        <f t="shared" si="76"/>
        <v/>
      </c>
      <c r="AP40" s="285" t="str">
        <f t="shared" si="77"/>
        <v/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7">
        <v>1</v>
      </c>
      <c r="I41" s="28">
        <v>0</v>
      </c>
      <c r="J41" s="28">
        <v>0</v>
      </c>
      <c r="K41" s="28">
        <v>0</v>
      </c>
      <c r="L41" s="16">
        <v>7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7">
        <v>1</v>
      </c>
      <c r="T41" s="28">
        <v>0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 t="str">
        <f t="shared" si="69"/>
        <v/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 t="str">
        <f t="shared" si="77"/>
        <v/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7">
        <v>1</v>
      </c>
      <c r="J42" s="28">
        <v>0</v>
      </c>
      <c r="K42" s="28">
        <v>0</v>
      </c>
      <c r="L42" s="16">
        <v>8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 t="str">
        <f t="shared" ref="AA48:AA50" si="81">IF(E48=0,"",LN(E48))</f>
        <v/>
      </c>
      <c r="AB48" s="285" t="str">
        <f t="shared" ref="AB48:AB51" si="82">IF(F48=0,"",LN(F48))</f>
        <v/>
      </c>
      <c r="AC48" s="285" t="str">
        <f t="shared" ref="AC48:AC52" si="83">IF(G48=0,"",LN(G48))</f>
        <v/>
      </c>
      <c r="AD48" s="285" t="str">
        <f t="shared" ref="AD48:AD53" si="84">IF(H48=0,"",LN(H48))</f>
        <v/>
      </c>
      <c r="AE48" s="285" t="str">
        <f t="shared" ref="AE48:AE54" si="85">IF(I48=0,"",LN(I48))</f>
        <v/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 t="str">
        <f t="shared" ref="AL48:AL50" si="89">IF(P48=0,"",LN(P48))</f>
        <v/>
      </c>
      <c r="AM48" s="285" t="str">
        <f t="shared" ref="AM48:AM51" si="90">IF(Q48=0,"",LN(Q48))</f>
        <v/>
      </c>
      <c r="AN48" s="285" t="str">
        <f t="shared" ref="AN48:AN52" si="91">IF(R48=0,"",LN(R48))</f>
        <v/>
      </c>
      <c r="AO48" s="285" t="str">
        <f t="shared" ref="AO48:AO53" si="92">IF(S48=0,"",LN(S48))</f>
        <v/>
      </c>
      <c r="AP48" s="285" t="str">
        <f t="shared" ref="AP48:AP54" si="93">IF(T48=0,"",LN(T48))</f>
        <v/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 t="str">
        <f t="shared" si="81"/>
        <v/>
      </c>
      <c r="AB49" s="285" t="str">
        <f t="shared" si="82"/>
        <v/>
      </c>
      <c r="AC49" s="285" t="str">
        <f t="shared" si="83"/>
        <v/>
      </c>
      <c r="AD49" s="285" t="str">
        <f t="shared" si="84"/>
        <v/>
      </c>
      <c r="AE49" s="285" t="str">
        <f t="shared" si="85"/>
        <v/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 t="str">
        <f t="shared" si="89"/>
        <v/>
      </c>
      <c r="AM49" s="285" t="str">
        <f t="shared" si="90"/>
        <v/>
      </c>
      <c r="AN49" s="285" t="str">
        <f t="shared" si="91"/>
        <v/>
      </c>
      <c r="AO49" s="285" t="str">
        <f t="shared" si="92"/>
        <v/>
      </c>
      <c r="AP49" s="285" t="str">
        <f t="shared" si="93"/>
        <v/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X50" s="285"/>
      <c r="Y50" s="285"/>
      <c r="Z50" s="284"/>
      <c r="AA50" s="285" t="str">
        <f t="shared" si="81"/>
        <v/>
      </c>
      <c r="AB50" s="285" t="str">
        <f t="shared" si="82"/>
        <v/>
      </c>
      <c r="AC50" s="285" t="str">
        <f t="shared" si="83"/>
        <v/>
      </c>
      <c r="AD50" s="285" t="str">
        <f t="shared" si="84"/>
        <v/>
      </c>
      <c r="AE50" s="285" t="str">
        <f t="shared" si="85"/>
        <v/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 t="str">
        <f t="shared" si="89"/>
        <v/>
      </c>
      <c r="AM50" s="285" t="str">
        <f t="shared" si="90"/>
        <v/>
      </c>
      <c r="AN50" s="285" t="str">
        <f t="shared" si="91"/>
        <v/>
      </c>
      <c r="AO50" s="285" t="str">
        <f t="shared" si="92"/>
        <v/>
      </c>
      <c r="AP50" s="285" t="str">
        <f t="shared" si="93"/>
        <v/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0</v>
      </c>
      <c r="C51" s="28">
        <v>0</v>
      </c>
      <c r="D51" s="28">
        <v>0</v>
      </c>
      <c r="E51" s="27">
        <v>1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16">
        <v>4</v>
      </c>
      <c r="M51" s="28">
        <v>0</v>
      </c>
      <c r="N51" s="28">
        <v>0</v>
      </c>
      <c r="O51" s="28">
        <v>0</v>
      </c>
      <c r="P51" s="27">
        <v>1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X51" s="285"/>
      <c r="Y51" s="285"/>
      <c r="Z51" s="285"/>
      <c r="AA51" s="284"/>
      <c r="AB51" s="285" t="str">
        <f t="shared" si="82"/>
        <v/>
      </c>
      <c r="AC51" s="285" t="str">
        <f t="shared" si="83"/>
        <v/>
      </c>
      <c r="AD51" s="285" t="str">
        <f t="shared" si="84"/>
        <v/>
      </c>
      <c r="AE51" s="285" t="str">
        <f t="shared" si="85"/>
        <v/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 t="str">
        <f t="shared" si="90"/>
        <v/>
      </c>
      <c r="AN51" s="285" t="str">
        <f t="shared" si="91"/>
        <v/>
      </c>
      <c r="AO51" s="285" t="str">
        <f t="shared" si="92"/>
        <v/>
      </c>
      <c r="AP51" s="285" t="str">
        <f t="shared" si="93"/>
        <v/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0</v>
      </c>
      <c r="C52" s="28">
        <v>0</v>
      </c>
      <c r="D52" s="28">
        <v>0</v>
      </c>
      <c r="E52" s="28">
        <v>0</v>
      </c>
      <c r="F52" s="27">
        <v>1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16">
        <v>5</v>
      </c>
      <c r="M52" s="28">
        <v>0</v>
      </c>
      <c r="N52" s="28">
        <v>0</v>
      </c>
      <c r="O52" s="28">
        <v>0</v>
      </c>
      <c r="P52" s="28">
        <v>0</v>
      </c>
      <c r="Q52" s="27">
        <v>1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 t="str">
        <f t="shared" si="83"/>
        <v/>
      </c>
      <c r="AD52" s="285" t="str">
        <f t="shared" si="84"/>
        <v/>
      </c>
      <c r="AE52" s="285" t="str">
        <f t="shared" si="85"/>
        <v/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 t="str">
        <f t="shared" si="91"/>
        <v/>
      </c>
      <c r="AO52" s="285" t="str">
        <f t="shared" si="92"/>
        <v/>
      </c>
      <c r="AP52" s="285" t="str">
        <f t="shared" si="93"/>
        <v/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7">
        <v>1</v>
      </c>
      <c r="H53" s="28">
        <v>0</v>
      </c>
      <c r="I53" s="28">
        <v>0</v>
      </c>
      <c r="J53" s="28">
        <v>0</v>
      </c>
      <c r="K53" s="28">
        <v>0</v>
      </c>
      <c r="L53" s="16">
        <v>6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7">
        <v>1</v>
      </c>
      <c r="S53" s="28">
        <v>0</v>
      </c>
      <c r="T53" s="28">
        <v>0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 t="str">
        <f t="shared" si="84"/>
        <v/>
      </c>
      <c r="AE53" s="285" t="str">
        <f t="shared" si="85"/>
        <v/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 t="str">
        <f t="shared" si="92"/>
        <v/>
      </c>
      <c r="AP53" s="285" t="str">
        <f t="shared" si="93"/>
        <v/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7">
        <v>1</v>
      </c>
      <c r="I54" s="28">
        <v>0</v>
      </c>
      <c r="J54" s="28">
        <v>0</v>
      </c>
      <c r="K54" s="28">
        <v>0</v>
      </c>
      <c r="L54" s="16">
        <v>7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7">
        <v>1</v>
      </c>
      <c r="T54" s="28">
        <v>0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 t="str">
        <f t="shared" si="85"/>
        <v/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 t="str">
        <f t="shared" si="93"/>
        <v/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7">
        <v>1</v>
      </c>
      <c r="J55" s="28">
        <v>0</v>
      </c>
      <c r="K55" s="28">
        <v>0</v>
      </c>
      <c r="L55" s="16">
        <v>8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 t="str">
        <f t="shared" ref="AA61:AA63" si="97">IF(E61=0,"",LN(E61))</f>
        <v/>
      </c>
      <c r="AB61" s="285" t="str">
        <f t="shared" ref="AB61:AB64" si="98">IF(F61=0,"",LN(F61))</f>
        <v/>
      </c>
      <c r="AC61" s="285" t="str">
        <f t="shared" ref="AC61:AC65" si="99">IF(G61=0,"",LN(G61))</f>
        <v/>
      </c>
      <c r="AD61" s="285" t="str">
        <f t="shared" ref="AD61:AD66" si="100">IF(H61=0,"",LN(H61))</f>
        <v/>
      </c>
      <c r="AE61" s="285" t="str">
        <f t="shared" ref="AE61:AE67" si="101">IF(I61=0,"",LN(I61))</f>
        <v/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 t="str">
        <f t="shared" ref="AL61:AL63" si="105">IF(P61=0,"",LN(P61))</f>
        <v/>
      </c>
      <c r="AM61" s="285" t="str">
        <f t="shared" ref="AM61:AM64" si="106">IF(Q61=0,"",LN(Q61))</f>
        <v/>
      </c>
      <c r="AN61" s="285" t="str">
        <f t="shared" ref="AN61:AN65" si="107">IF(R61=0,"",LN(R61))</f>
        <v/>
      </c>
      <c r="AO61" s="285" t="str">
        <f t="shared" ref="AO61:AO66" si="108">IF(S61=0,"",LN(S61))</f>
        <v/>
      </c>
      <c r="AP61" s="285" t="str">
        <f t="shared" ref="AP61:AP67" si="109">IF(T61=0,"",LN(T61))</f>
        <v/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 t="str">
        <f t="shared" si="97"/>
        <v/>
      </c>
      <c r="AB62" s="285" t="str">
        <f t="shared" si="98"/>
        <v/>
      </c>
      <c r="AC62" s="285" t="str">
        <f t="shared" si="99"/>
        <v/>
      </c>
      <c r="AD62" s="285" t="str">
        <f t="shared" si="100"/>
        <v/>
      </c>
      <c r="AE62" s="285" t="str">
        <f t="shared" si="101"/>
        <v/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 t="str">
        <f t="shared" si="105"/>
        <v/>
      </c>
      <c r="AM62" s="285" t="str">
        <f t="shared" si="106"/>
        <v/>
      </c>
      <c r="AN62" s="285" t="str">
        <f t="shared" si="107"/>
        <v/>
      </c>
      <c r="AO62" s="285" t="str">
        <f t="shared" si="108"/>
        <v/>
      </c>
      <c r="AP62" s="285" t="str">
        <f t="shared" si="109"/>
        <v/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X63" s="285"/>
      <c r="Y63" s="285"/>
      <c r="Z63" s="284"/>
      <c r="AA63" s="285" t="str">
        <f t="shared" si="97"/>
        <v/>
      </c>
      <c r="AB63" s="285" t="str">
        <f t="shared" si="98"/>
        <v/>
      </c>
      <c r="AC63" s="285" t="str">
        <f t="shared" si="99"/>
        <v/>
      </c>
      <c r="AD63" s="285" t="str">
        <f t="shared" si="100"/>
        <v/>
      </c>
      <c r="AE63" s="285" t="str">
        <f t="shared" si="101"/>
        <v/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 t="str">
        <f t="shared" si="105"/>
        <v/>
      </c>
      <c r="AM63" s="285" t="str">
        <f t="shared" si="106"/>
        <v/>
      </c>
      <c r="AN63" s="285" t="str">
        <f t="shared" si="107"/>
        <v/>
      </c>
      <c r="AO63" s="285" t="str">
        <f t="shared" si="108"/>
        <v/>
      </c>
      <c r="AP63" s="285" t="str">
        <f t="shared" si="109"/>
        <v/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0</v>
      </c>
      <c r="C64" s="28">
        <v>0</v>
      </c>
      <c r="D64" s="28">
        <v>0</v>
      </c>
      <c r="E64" s="27">
        <v>1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16">
        <v>4</v>
      </c>
      <c r="M64" s="28">
        <v>0</v>
      </c>
      <c r="N64" s="28">
        <v>0</v>
      </c>
      <c r="O64" s="28">
        <v>0</v>
      </c>
      <c r="P64" s="27">
        <v>1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X64" s="285"/>
      <c r="Y64" s="285"/>
      <c r="Z64" s="285"/>
      <c r="AA64" s="284"/>
      <c r="AB64" s="285" t="str">
        <f t="shared" si="98"/>
        <v/>
      </c>
      <c r="AC64" s="285" t="str">
        <f t="shared" si="99"/>
        <v/>
      </c>
      <c r="AD64" s="285" t="str">
        <f t="shared" si="100"/>
        <v/>
      </c>
      <c r="AE64" s="285" t="str">
        <f t="shared" si="101"/>
        <v/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 t="str">
        <f t="shared" si="106"/>
        <v/>
      </c>
      <c r="AN64" s="285" t="str">
        <f t="shared" si="107"/>
        <v/>
      </c>
      <c r="AO64" s="285" t="str">
        <f t="shared" si="108"/>
        <v/>
      </c>
      <c r="AP64" s="285" t="str">
        <f t="shared" si="109"/>
        <v/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0</v>
      </c>
      <c r="C65" s="28">
        <v>0</v>
      </c>
      <c r="D65" s="28">
        <v>0</v>
      </c>
      <c r="E65" s="28">
        <v>0</v>
      </c>
      <c r="F65" s="27">
        <v>1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16">
        <v>5</v>
      </c>
      <c r="M65" s="28">
        <v>0</v>
      </c>
      <c r="N65" s="28">
        <v>0</v>
      </c>
      <c r="O65" s="28">
        <v>0</v>
      </c>
      <c r="P65" s="28">
        <v>0</v>
      </c>
      <c r="Q65" s="27">
        <v>1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 t="str">
        <f t="shared" si="99"/>
        <v/>
      </c>
      <c r="AD65" s="285" t="str">
        <f t="shared" si="100"/>
        <v/>
      </c>
      <c r="AE65" s="285" t="str">
        <f t="shared" si="101"/>
        <v/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 t="str">
        <f t="shared" si="107"/>
        <v/>
      </c>
      <c r="AO65" s="285" t="str">
        <f t="shared" si="108"/>
        <v/>
      </c>
      <c r="AP65" s="285" t="str">
        <f t="shared" si="109"/>
        <v/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0</v>
      </c>
      <c r="C66" s="28">
        <v>0</v>
      </c>
      <c r="D66" s="28">
        <v>0</v>
      </c>
      <c r="E66" s="28">
        <v>0</v>
      </c>
      <c r="F66" s="28">
        <v>0</v>
      </c>
      <c r="G66" s="27">
        <v>1</v>
      </c>
      <c r="H66" s="28">
        <v>0</v>
      </c>
      <c r="I66" s="28">
        <v>0</v>
      </c>
      <c r="J66" s="28">
        <v>0</v>
      </c>
      <c r="K66" s="28">
        <v>0</v>
      </c>
      <c r="L66" s="16">
        <v>6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7">
        <v>1</v>
      </c>
      <c r="S66" s="28">
        <v>0</v>
      </c>
      <c r="T66" s="28">
        <v>0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 t="str">
        <f t="shared" si="100"/>
        <v/>
      </c>
      <c r="AE66" s="285" t="str">
        <f t="shared" si="101"/>
        <v/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 t="str">
        <f t="shared" si="108"/>
        <v/>
      </c>
      <c r="AP66" s="285" t="str">
        <f t="shared" si="109"/>
        <v/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7">
        <v>1</v>
      </c>
      <c r="I67" s="28">
        <v>0</v>
      </c>
      <c r="J67" s="28">
        <v>0</v>
      </c>
      <c r="K67" s="28">
        <v>0</v>
      </c>
      <c r="L67" s="16">
        <v>7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7">
        <v>1</v>
      </c>
      <c r="T67" s="28">
        <v>0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 t="str">
        <f t="shared" si="101"/>
        <v/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 t="str">
        <f t="shared" si="109"/>
        <v/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7">
        <v>1</v>
      </c>
      <c r="J68" s="28">
        <v>0</v>
      </c>
      <c r="K68" s="28">
        <v>0</v>
      </c>
      <c r="L68" s="16">
        <v>8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 t="str">
        <f t="shared" ref="AA74:AA76" si="113">IF(E74=0,"",LN(E74))</f>
        <v/>
      </c>
      <c r="AB74" s="285" t="str">
        <f t="shared" ref="AB74:AB77" si="114">IF(F74=0,"",LN(F74))</f>
        <v/>
      </c>
      <c r="AC74" s="285" t="str">
        <f t="shared" ref="AC74:AC78" si="115">IF(G74=0,"",LN(G74))</f>
        <v/>
      </c>
      <c r="AD74" s="285" t="str">
        <f t="shared" ref="AD74:AD79" si="116">IF(H74=0,"",LN(H74))</f>
        <v/>
      </c>
      <c r="AE74" s="285" t="str">
        <f t="shared" ref="AE74:AE80" si="117">IF(I74=0,"",LN(I74))</f>
        <v/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 t="str">
        <f t="shared" ref="AL74:AL76" si="121">IF(P74=0,"",LN(P74))</f>
        <v/>
      </c>
      <c r="AM74" s="285" t="str">
        <f t="shared" ref="AM74:AM77" si="122">IF(Q74=0,"",LN(Q74))</f>
        <v/>
      </c>
      <c r="AN74" s="285" t="str">
        <f t="shared" ref="AN74:AN78" si="123">IF(R74=0,"",LN(R74))</f>
        <v/>
      </c>
      <c r="AO74" s="285" t="str">
        <f t="shared" ref="AO74:AO79" si="124">IF(S74=0,"",LN(S74))</f>
        <v/>
      </c>
      <c r="AP74" s="285" t="str">
        <f t="shared" ref="AP74:AP80" si="125">IF(T74=0,"",LN(T74))</f>
        <v/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 t="str">
        <f t="shared" si="113"/>
        <v/>
      </c>
      <c r="AB75" s="285" t="str">
        <f t="shared" si="114"/>
        <v/>
      </c>
      <c r="AC75" s="285" t="str">
        <f t="shared" si="115"/>
        <v/>
      </c>
      <c r="AD75" s="285" t="str">
        <f t="shared" si="116"/>
        <v/>
      </c>
      <c r="AE75" s="285" t="str">
        <f t="shared" si="117"/>
        <v/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 t="str">
        <f t="shared" si="121"/>
        <v/>
      </c>
      <c r="AM75" s="285" t="str">
        <f t="shared" si="122"/>
        <v/>
      </c>
      <c r="AN75" s="285" t="str">
        <f t="shared" si="123"/>
        <v/>
      </c>
      <c r="AO75" s="285" t="str">
        <f t="shared" si="124"/>
        <v/>
      </c>
      <c r="AP75" s="285" t="str">
        <f t="shared" si="125"/>
        <v/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X76" s="285"/>
      <c r="Y76" s="285"/>
      <c r="Z76" s="284"/>
      <c r="AA76" s="285" t="str">
        <f t="shared" si="113"/>
        <v/>
      </c>
      <c r="AB76" s="285" t="str">
        <f t="shared" si="114"/>
        <v/>
      </c>
      <c r="AC76" s="285" t="str">
        <f t="shared" si="115"/>
        <v/>
      </c>
      <c r="AD76" s="285" t="str">
        <f t="shared" si="116"/>
        <v/>
      </c>
      <c r="AE76" s="285" t="str">
        <f>IF(I76=0,"",LN(I76))</f>
        <v/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 t="str">
        <f t="shared" si="121"/>
        <v/>
      </c>
      <c r="AM76" s="285" t="str">
        <f t="shared" si="122"/>
        <v/>
      </c>
      <c r="AN76" s="285" t="str">
        <f t="shared" si="123"/>
        <v/>
      </c>
      <c r="AO76" s="285" t="str">
        <f t="shared" si="124"/>
        <v/>
      </c>
      <c r="AP76" s="285" t="str">
        <f t="shared" si="125"/>
        <v/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0</v>
      </c>
      <c r="C77" s="28">
        <v>0</v>
      </c>
      <c r="D77" s="28">
        <v>0</v>
      </c>
      <c r="E77" s="27">
        <v>1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16">
        <v>4</v>
      </c>
      <c r="M77" s="28">
        <v>0</v>
      </c>
      <c r="N77" s="28">
        <v>0</v>
      </c>
      <c r="O77" s="28">
        <v>0</v>
      </c>
      <c r="P77" s="27">
        <v>1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X77" s="285"/>
      <c r="Y77" s="285"/>
      <c r="Z77" s="285"/>
      <c r="AA77" s="284"/>
      <c r="AB77" s="285" t="str">
        <f t="shared" si="114"/>
        <v/>
      </c>
      <c r="AC77" s="285" t="str">
        <f t="shared" si="115"/>
        <v/>
      </c>
      <c r="AD77" s="285" t="str">
        <f t="shared" si="116"/>
        <v/>
      </c>
      <c r="AE77" s="285" t="str">
        <f t="shared" si="117"/>
        <v/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 t="str">
        <f t="shared" si="122"/>
        <v/>
      </c>
      <c r="AN77" s="285" t="str">
        <f t="shared" si="123"/>
        <v/>
      </c>
      <c r="AO77" s="285" t="str">
        <f t="shared" si="124"/>
        <v/>
      </c>
      <c r="AP77" s="285" t="str">
        <f t="shared" si="125"/>
        <v/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0</v>
      </c>
      <c r="C78" s="28">
        <v>0</v>
      </c>
      <c r="D78" s="28">
        <v>0</v>
      </c>
      <c r="E78" s="28">
        <v>0</v>
      </c>
      <c r="F78" s="27">
        <v>1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16">
        <v>5</v>
      </c>
      <c r="M78" s="28">
        <v>0</v>
      </c>
      <c r="N78" s="28">
        <v>0</v>
      </c>
      <c r="O78" s="28">
        <v>0</v>
      </c>
      <c r="P78" s="28">
        <v>0</v>
      </c>
      <c r="Q78" s="27">
        <v>1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 t="str">
        <f t="shared" si="115"/>
        <v/>
      </c>
      <c r="AD78" s="285" t="str">
        <f t="shared" si="116"/>
        <v/>
      </c>
      <c r="AE78" s="285" t="str">
        <f t="shared" si="117"/>
        <v/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 t="str">
        <f t="shared" si="123"/>
        <v/>
      </c>
      <c r="AO78" s="285" t="str">
        <f t="shared" si="124"/>
        <v/>
      </c>
      <c r="AP78" s="285" t="str">
        <f t="shared" si="125"/>
        <v/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0</v>
      </c>
      <c r="C79" s="28">
        <v>0</v>
      </c>
      <c r="D79" s="28">
        <v>0</v>
      </c>
      <c r="E79" s="28">
        <v>0</v>
      </c>
      <c r="F79" s="28">
        <v>0</v>
      </c>
      <c r="G79" s="27">
        <v>1</v>
      </c>
      <c r="H79" s="28">
        <v>0</v>
      </c>
      <c r="I79" s="28">
        <v>0</v>
      </c>
      <c r="J79" s="28">
        <v>0</v>
      </c>
      <c r="K79" s="28">
        <v>0</v>
      </c>
      <c r="L79" s="16">
        <v>6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7">
        <v>1</v>
      </c>
      <c r="S79" s="28">
        <v>0</v>
      </c>
      <c r="T79" s="28">
        <v>0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 t="str">
        <f t="shared" si="116"/>
        <v/>
      </c>
      <c r="AE79" s="285" t="str">
        <f t="shared" si="117"/>
        <v/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 t="str">
        <f t="shared" si="124"/>
        <v/>
      </c>
      <c r="AP79" s="285" t="str">
        <f t="shared" si="125"/>
        <v/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7">
        <v>1</v>
      </c>
      <c r="I80" s="28">
        <v>0</v>
      </c>
      <c r="J80" s="28">
        <v>0</v>
      </c>
      <c r="K80" s="28">
        <v>0</v>
      </c>
      <c r="L80" s="16">
        <v>7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7">
        <v>1</v>
      </c>
      <c r="T80" s="28">
        <v>0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 t="str">
        <f t="shared" si="117"/>
        <v/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 t="str">
        <f t="shared" si="125"/>
        <v/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7">
        <v>1</v>
      </c>
      <c r="J81" s="28">
        <v>0</v>
      </c>
      <c r="K81" s="28">
        <v>0</v>
      </c>
      <c r="L81" s="16">
        <v>8</v>
      </c>
      <c r="M81" s="28">
        <v>0</v>
      </c>
      <c r="N81" s="28">
        <v>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 t="str">
        <f t="shared" ref="AA87:AA89" si="129">IF(E87=0,"",LN(E87))</f>
        <v/>
      </c>
      <c r="AB87" s="285" t="str">
        <f t="shared" ref="AB87:AB90" si="130">IF(F87=0,"",LN(F87))</f>
        <v/>
      </c>
      <c r="AC87" s="285" t="str">
        <f t="shared" ref="AC87:AC91" si="131">IF(G87=0,"",LN(G87))</f>
        <v/>
      </c>
      <c r="AD87" s="285" t="str">
        <f t="shared" ref="AD87:AD92" si="132">IF(H87=0,"",LN(H87))</f>
        <v/>
      </c>
      <c r="AE87" s="285" t="str">
        <f t="shared" ref="AE87:AE93" si="133">IF(I87=0,"",LN(I87))</f>
        <v/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 t="str">
        <f t="shared" ref="AL87:AL89" si="137">IF(P87=0,"",LN(P87))</f>
        <v/>
      </c>
      <c r="AM87" s="285" t="str">
        <f t="shared" ref="AM87:AM90" si="138">IF(Q87=0,"",LN(Q87))</f>
        <v/>
      </c>
      <c r="AN87" s="285" t="str">
        <f t="shared" ref="AN87:AN91" si="139">IF(R87=0,"",LN(R87))</f>
        <v/>
      </c>
      <c r="AO87" s="285" t="str">
        <f t="shared" ref="AO87:AO92" si="140">IF(S87=0,"",LN(S87))</f>
        <v/>
      </c>
      <c r="AP87" s="285" t="str">
        <f t="shared" ref="AP87:AP93" si="141">IF(T87=0,"",LN(T87))</f>
        <v/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 t="str">
        <f t="shared" si="129"/>
        <v/>
      </c>
      <c r="AB88" s="285" t="str">
        <f t="shared" si="130"/>
        <v/>
      </c>
      <c r="AC88" s="285" t="str">
        <f t="shared" si="131"/>
        <v/>
      </c>
      <c r="AD88" s="285" t="str">
        <f t="shared" si="132"/>
        <v/>
      </c>
      <c r="AE88" s="285" t="str">
        <f t="shared" si="133"/>
        <v/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 t="str">
        <f t="shared" si="137"/>
        <v/>
      </c>
      <c r="AM88" s="285" t="str">
        <f t="shared" si="138"/>
        <v/>
      </c>
      <c r="AN88" s="285" t="str">
        <f t="shared" si="139"/>
        <v/>
      </c>
      <c r="AO88" s="285" t="str">
        <f t="shared" si="140"/>
        <v/>
      </c>
      <c r="AP88" s="285" t="str">
        <f t="shared" si="141"/>
        <v/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X89" s="285"/>
      <c r="Y89" s="285"/>
      <c r="Z89" s="284"/>
      <c r="AA89" s="285" t="str">
        <f t="shared" si="129"/>
        <v/>
      </c>
      <c r="AB89" s="285" t="str">
        <f t="shared" si="130"/>
        <v/>
      </c>
      <c r="AC89" s="285" t="str">
        <f t="shared" si="131"/>
        <v/>
      </c>
      <c r="AD89" s="285" t="str">
        <f t="shared" si="132"/>
        <v/>
      </c>
      <c r="AE89" s="285" t="str">
        <f t="shared" si="133"/>
        <v/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 t="str">
        <f t="shared" si="137"/>
        <v/>
      </c>
      <c r="AM89" s="285" t="str">
        <f t="shared" si="138"/>
        <v/>
      </c>
      <c r="AN89" s="285" t="str">
        <f t="shared" si="139"/>
        <v/>
      </c>
      <c r="AO89" s="285" t="str">
        <f t="shared" si="140"/>
        <v/>
      </c>
      <c r="AP89" s="285" t="str">
        <f t="shared" si="141"/>
        <v/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0</v>
      </c>
      <c r="C90" s="28">
        <v>0</v>
      </c>
      <c r="D90" s="28">
        <v>0</v>
      </c>
      <c r="E90" s="27">
        <v>1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16">
        <v>4</v>
      </c>
      <c r="M90" s="28">
        <v>0</v>
      </c>
      <c r="N90" s="28">
        <v>0</v>
      </c>
      <c r="O90" s="28">
        <v>0</v>
      </c>
      <c r="P90" s="27">
        <v>1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X90" s="285"/>
      <c r="Y90" s="285"/>
      <c r="Z90" s="285"/>
      <c r="AA90" s="284"/>
      <c r="AB90" s="285" t="str">
        <f t="shared" si="130"/>
        <v/>
      </c>
      <c r="AC90" s="285" t="str">
        <f t="shared" si="131"/>
        <v/>
      </c>
      <c r="AD90" s="285" t="str">
        <f t="shared" si="132"/>
        <v/>
      </c>
      <c r="AE90" s="285" t="str">
        <f t="shared" si="133"/>
        <v/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 t="str">
        <f t="shared" si="138"/>
        <v/>
      </c>
      <c r="AN90" s="285" t="str">
        <f t="shared" si="139"/>
        <v/>
      </c>
      <c r="AO90" s="285" t="str">
        <f t="shared" si="140"/>
        <v/>
      </c>
      <c r="AP90" s="285" t="str">
        <f t="shared" si="141"/>
        <v/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0</v>
      </c>
      <c r="C91" s="28">
        <v>0</v>
      </c>
      <c r="D91" s="28">
        <v>0</v>
      </c>
      <c r="E91" s="28">
        <v>0</v>
      </c>
      <c r="F91" s="27">
        <v>1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16">
        <v>5</v>
      </c>
      <c r="M91" s="28">
        <v>0</v>
      </c>
      <c r="N91" s="28">
        <v>0</v>
      </c>
      <c r="O91" s="28">
        <v>0</v>
      </c>
      <c r="P91" s="28">
        <v>0</v>
      </c>
      <c r="Q91" s="27">
        <v>1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 t="str">
        <f t="shared" si="131"/>
        <v/>
      </c>
      <c r="AD91" s="285" t="str">
        <f t="shared" si="132"/>
        <v/>
      </c>
      <c r="AE91" s="285" t="str">
        <f t="shared" si="133"/>
        <v/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 t="str">
        <f t="shared" si="139"/>
        <v/>
      </c>
      <c r="AO91" s="285" t="str">
        <f t="shared" si="140"/>
        <v/>
      </c>
      <c r="AP91" s="285" t="str">
        <f t="shared" si="141"/>
        <v/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0</v>
      </c>
      <c r="C92" s="28">
        <v>0</v>
      </c>
      <c r="D92" s="28">
        <v>0</v>
      </c>
      <c r="E92" s="28">
        <v>0</v>
      </c>
      <c r="F92" s="28">
        <v>0</v>
      </c>
      <c r="G92" s="27">
        <v>1</v>
      </c>
      <c r="H92" s="28">
        <v>0</v>
      </c>
      <c r="I92" s="28">
        <v>0</v>
      </c>
      <c r="J92" s="28">
        <v>0</v>
      </c>
      <c r="K92" s="28">
        <v>0</v>
      </c>
      <c r="L92" s="16">
        <v>6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7">
        <v>1</v>
      </c>
      <c r="S92" s="28">
        <v>0</v>
      </c>
      <c r="T92" s="28">
        <v>0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 t="str">
        <f t="shared" si="132"/>
        <v/>
      </c>
      <c r="AE92" s="285" t="str">
        <f t="shared" si="133"/>
        <v/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 t="str">
        <f t="shared" si="140"/>
        <v/>
      </c>
      <c r="AP92" s="285" t="str">
        <f t="shared" si="141"/>
        <v/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7">
        <v>1</v>
      </c>
      <c r="I93" s="28">
        <v>0</v>
      </c>
      <c r="J93" s="28">
        <v>0</v>
      </c>
      <c r="K93" s="28">
        <v>0</v>
      </c>
      <c r="L93" s="16">
        <v>7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7">
        <v>1</v>
      </c>
      <c r="T93" s="28">
        <v>0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 t="str">
        <f t="shared" si="133"/>
        <v/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 t="str">
        <f t="shared" si="141"/>
        <v/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7">
        <v>1</v>
      </c>
      <c r="J94" s="28">
        <v>0</v>
      </c>
      <c r="K94" s="28">
        <v>0</v>
      </c>
      <c r="L94" s="16">
        <v>8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 t="str">
        <f t="shared" ref="AA100:AA102" si="145">IF(E100=0,"",LN(E100))</f>
        <v/>
      </c>
      <c r="AB100" s="285" t="str">
        <f t="shared" ref="AB100:AB103" si="146">IF(F100=0,"",LN(F100))</f>
        <v/>
      </c>
      <c r="AC100" s="285" t="str">
        <f t="shared" ref="AC100:AC104" si="147">IF(G100=0,"",LN(G100))</f>
        <v/>
      </c>
      <c r="AD100" s="285" t="str">
        <f t="shared" ref="AD100:AD105" si="148">IF(H100=0,"",LN(H100))</f>
        <v/>
      </c>
      <c r="AE100" s="285" t="str">
        <f t="shared" ref="AE100:AE106" si="149">IF(I100=0,"",LN(I100))</f>
        <v/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 t="str">
        <f t="shared" ref="AL100:AL102" si="153">IF(P100=0,"",LN(P100))</f>
        <v/>
      </c>
      <c r="AM100" s="285" t="str">
        <f t="shared" ref="AM100:AM103" si="154">IF(Q100=0,"",LN(Q100))</f>
        <v/>
      </c>
      <c r="AN100" s="285" t="str">
        <f t="shared" ref="AN100:AN104" si="155">IF(R100=0,"",LN(R100))</f>
        <v/>
      </c>
      <c r="AO100" s="285" t="str">
        <f t="shared" ref="AO100:AO105" si="156">IF(S100=0,"",LN(S100))</f>
        <v/>
      </c>
      <c r="AP100" s="285" t="str">
        <f t="shared" ref="AP100:AP106" si="157">IF(T100=0,"",LN(T100))</f>
        <v/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 t="str">
        <f t="shared" si="145"/>
        <v/>
      </c>
      <c r="AB101" s="285" t="str">
        <f t="shared" si="146"/>
        <v/>
      </c>
      <c r="AC101" s="285" t="str">
        <f t="shared" si="147"/>
        <v/>
      </c>
      <c r="AD101" s="285" t="str">
        <f t="shared" si="148"/>
        <v/>
      </c>
      <c r="AE101" s="285" t="str">
        <f t="shared" si="149"/>
        <v/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 t="str">
        <f t="shared" si="153"/>
        <v/>
      </c>
      <c r="AM101" s="285" t="str">
        <f t="shared" si="154"/>
        <v/>
      </c>
      <c r="AN101" s="285" t="str">
        <f t="shared" si="155"/>
        <v/>
      </c>
      <c r="AO101" s="285" t="str">
        <f t="shared" si="156"/>
        <v/>
      </c>
      <c r="AP101" s="285" t="str">
        <f t="shared" si="157"/>
        <v/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X102" s="285"/>
      <c r="Y102" s="285"/>
      <c r="Z102" s="284"/>
      <c r="AA102" s="285" t="str">
        <f t="shared" si="145"/>
        <v/>
      </c>
      <c r="AB102" s="285" t="str">
        <f t="shared" si="146"/>
        <v/>
      </c>
      <c r="AC102" s="285" t="str">
        <f t="shared" si="147"/>
        <v/>
      </c>
      <c r="AD102" s="285" t="str">
        <f t="shared" si="148"/>
        <v/>
      </c>
      <c r="AE102" s="285" t="str">
        <f t="shared" si="149"/>
        <v/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 t="str">
        <f t="shared" si="153"/>
        <v/>
      </c>
      <c r="AM102" s="285" t="str">
        <f t="shared" si="154"/>
        <v/>
      </c>
      <c r="AN102" s="285" t="str">
        <f t="shared" si="155"/>
        <v/>
      </c>
      <c r="AO102" s="285" t="str">
        <f t="shared" si="156"/>
        <v/>
      </c>
      <c r="AP102" s="285" t="str">
        <f t="shared" si="157"/>
        <v/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0</v>
      </c>
      <c r="C103" s="28">
        <v>0</v>
      </c>
      <c r="D103" s="28">
        <v>0</v>
      </c>
      <c r="E103" s="27">
        <v>1</v>
      </c>
      <c r="F103" s="28">
        <v>0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16">
        <v>4</v>
      </c>
      <c r="M103" s="28">
        <v>0</v>
      </c>
      <c r="N103" s="28">
        <v>0</v>
      </c>
      <c r="O103" s="28">
        <v>0</v>
      </c>
      <c r="P103" s="27">
        <v>1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X103" s="285"/>
      <c r="Y103" s="285"/>
      <c r="Z103" s="285"/>
      <c r="AA103" s="284"/>
      <c r="AB103" s="285" t="str">
        <f t="shared" si="146"/>
        <v/>
      </c>
      <c r="AC103" s="285" t="str">
        <f t="shared" si="147"/>
        <v/>
      </c>
      <c r="AD103" s="285" t="str">
        <f t="shared" si="148"/>
        <v/>
      </c>
      <c r="AE103" s="285" t="str">
        <f t="shared" si="149"/>
        <v/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 t="str">
        <f t="shared" si="154"/>
        <v/>
      </c>
      <c r="AN103" s="285" t="str">
        <f t="shared" si="155"/>
        <v/>
      </c>
      <c r="AO103" s="285" t="str">
        <f t="shared" si="156"/>
        <v/>
      </c>
      <c r="AP103" s="285" t="str">
        <f t="shared" si="157"/>
        <v/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0</v>
      </c>
      <c r="C104" s="28">
        <v>0</v>
      </c>
      <c r="D104" s="28">
        <v>0</v>
      </c>
      <c r="E104" s="28">
        <v>0</v>
      </c>
      <c r="F104" s="27">
        <v>1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16">
        <v>5</v>
      </c>
      <c r="M104" s="28">
        <v>0</v>
      </c>
      <c r="N104" s="28">
        <v>0</v>
      </c>
      <c r="O104" s="28">
        <v>0</v>
      </c>
      <c r="P104" s="28">
        <v>0</v>
      </c>
      <c r="Q104" s="27">
        <v>1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 t="str">
        <f t="shared" si="147"/>
        <v/>
      </c>
      <c r="AD104" s="285" t="str">
        <f t="shared" si="148"/>
        <v/>
      </c>
      <c r="AE104" s="285" t="str">
        <f t="shared" si="149"/>
        <v/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 t="str">
        <f t="shared" si="155"/>
        <v/>
      </c>
      <c r="AO104" s="285" t="str">
        <f t="shared" si="156"/>
        <v/>
      </c>
      <c r="AP104" s="285" t="str">
        <f t="shared" si="157"/>
        <v/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0</v>
      </c>
      <c r="C105" s="28">
        <v>0</v>
      </c>
      <c r="D105" s="28">
        <v>0</v>
      </c>
      <c r="E105" s="28">
        <v>0</v>
      </c>
      <c r="F105" s="28">
        <v>0</v>
      </c>
      <c r="G105" s="27">
        <v>1</v>
      </c>
      <c r="H105" s="28">
        <v>0</v>
      </c>
      <c r="I105" s="28">
        <v>0</v>
      </c>
      <c r="J105" s="28">
        <v>0</v>
      </c>
      <c r="K105" s="28">
        <v>0</v>
      </c>
      <c r="L105" s="16">
        <v>6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7">
        <v>1</v>
      </c>
      <c r="S105" s="28">
        <v>0</v>
      </c>
      <c r="T105" s="28">
        <v>0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 t="str">
        <f t="shared" si="148"/>
        <v/>
      </c>
      <c r="AE105" s="285" t="str">
        <f t="shared" si="149"/>
        <v/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 t="str">
        <f t="shared" si="156"/>
        <v/>
      </c>
      <c r="AP105" s="285" t="str">
        <f t="shared" si="157"/>
        <v/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7">
        <v>1</v>
      </c>
      <c r="I106" s="28">
        <v>0</v>
      </c>
      <c r="J106" s="28">
        <v>0</v>
      </c>
      <c r="K106" s="28">
        <v>0</v>
      </c>
      <c r="L106" s="16">
        <v>7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7">
        <v>1</v>
      </c>
      <c r="T106" s="28">
        <v>0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 t="str">
        <f t="shared" si="149"/>
        <v/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 t="str">
        <f t="shared" si="157"/>
        <v/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7">
        <v>1</v>
      </c>
      <c r="J107" s="28">
        <v>0</v>
      </c>
      <c r="K107" s="28">
        <v>0</v>
      </c>
      <c r="L107" s="16">
        <v>8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0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 t="str">
        <f t="shared" ref="AA113:AA115" si="161">IF(E113=0,"",LN(E113))</f>
        <v/>
      </c>
      <c r="AB113" s="285" t="str">
        <f t="shared" ref="AB113:AB116" si="162">IF(F113=0,"",LN(F113))</f>
        <v/>
      </c>
      <c r="AC113" s="285" t="str">
        <f t="shared" ref="AC113:AC117" si="163">IF(G113=0,"",LN(G113))</f>
        <v/>
      </c>
      <c r="AD113" s="285" t="str">
        <f t="shared" ref="AD113:AD118" si="164">IF(H113=0,"",LN(H113))</f>
        <v/>
      </c>
      <c r="AE113" s="285" t="str">
        <f t="shared" ref="AE113:AE119" si="165">IF(I113=0,"",LN(I113))</f>
        <v/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 t="str">
        <f t="shared" ref="AL113:AL115" si="169">IF(P113=0,"",LN(P113))</f>
        <v/>
      </c>
      <c r="AM113" s="285" t="str">
        <f t="shared" ref="AM113:AM116" si="170">IF(Q113=0,"",LN(Q113))</f>
        <v/>
      </c>
      <c r="AN113" s="285" t="str">
        <f t="shared" ref="AN113:AN117" si="171">IF(R113=0,"",LN(R113))</f>
        <v/>
      </c>
      <c r="AO113" s="285" t="str">
        <f t="shared" ref="AO113:AO118" si="172">IF(S113=0,"",LN(S113))</f>
        <v/>
      </c>
      <c r="AP113" s="285" t="str">
        <f t="shared" ref="AP113:AP119" si="173">IF(T113=0,"",LN(T113))</f>
        <v/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 t="str">
        <f t="shared" si="161"/>
        <v/>
      </c>
      <c r="AB114" s="285" t="str">
        <f t="shared" si="162"/>
        <v/>
      </c>
      <c r="AC114" s="285" t="str">
        <f t="shared" si="163"/>
        <v/>
      </c>
      <c r="AD114" s="285" t="str">
        <f t="shared" si="164"/>
        <v/>
      </c>
      <c r="AE114" s="285" t="str">
        <f t="shared" si="165"/>
        <v/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 t="str">
        <f t="shared" si="169"/>
        <v/>
      </c>
      <c r="AM114" s="285" t="str">
        <f t="shared" si="170"/>
        <v/>
      </c>
      <c r="AN114" s="285" t="str">
        <f t="shared" si="171"/>
        <v/>
      </c>
      <c r="AO114" s="285" t="str">
        <f t="shared" si="172"/>
        <v/>
      </c>
      <c r="AP114" s="285" t="str">
        <f t="shared" si="173"/>
        <v/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X115" s="285"/>
      <c r="Y115" s="285"/>
      <c r="Z115" s="284"/>
      <c r="AA115" s="285" t="str">
        <f t="shared" si="161"/>
        <v/>
      </c>
      <c r="AB115" s="285" t="str">
        <f t="shared" si="162"/>
        <v/>
      </c>
      <c r="AC115" s="285" t="str">
        <f t="shared" si="163"/>
        <v/>
      </c>
      <c r="AD115" s="285" t="str">
        <f t="shared" si="164"/>
        <v/>
      </c>
      <c r="AE115" s="285" t="str">
        <f t="shared" si="165"/>
        <v/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 t="str">
        <f t="shared" si="169"/>
        <v/>
      </c>
      <c r="AM115" s="285" t="str">
        <f t="shared" si="170"/>
        <v/>
      </c>
      <c r="AN115" s="285" t="str">
        <f t="shared" si="171"/>
        <v/>
      </c>
      <c r="AO115" s="285" t="str">
        <f t="shared" si="172"/>
        <v/>
      </c>
      <c r="AP115" s="285" t="str">
        <f t="shared" si="173"/>
        <v/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0</v>
      </c>
      <c r="C116" s="28">
        <v>0</v>
      </c>
      <c r="D116" s="28">
        <v>0</v>
      </c>
      <c r="E116" s="27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16">
        <v>4</v>
      </c>
      <c r="M116" s="28">
        <v>0</v>
      </c>
      <c r="N116" s="28">
        <v>0</v>
      </c>
      <c r="O116" s="28">
        <v>0</v>
      </c>
      <c r="P116" s="27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X116" s="285"/>
      <c r="Y116" s="285"/>
      <c r="Z116" s="285"/>
      <c r="AA116" s="284"/>
      <c r="AB116" s="285" t="str">
        <f t="shared" si="162"/>
        <v/>
      </c>
      <c r="AC116" s="285" t="str">
        <f t="shared" si="163"/>
        <v/>
      </c>
      <c r="AD116" s="285" t="str">
        <f t="shared" si="164"/>
        <v/>
      </c>
      <c r="AE116" s="285" t="str">
        <f t="shared" si="165"/>
        <v/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 t="str">
        <f t="shared" si="170"/>
        <v/>
      </c>
      <c r="AN116" s="285" t="str">
        <f t="shared" si="171"/>
        <v/>
      </c>
      <c r="AO116" s="285" t="str">
        <f t="shared" si="172"/>
        <v/>
      </c>
      <c r="AP116" s="285" t="str">
        <f t="shared" si="173"/>
        <v/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0</v>
      </c>
      <c r="C117" s="28">
        <v>0</v>
      </c>
      <c r="D117" s="28">
        <v>0</v>
      </c>
      <c r="E117" s="28">
        <v>0</v>
      </c>
      <c r="F117" s="27">
        <v>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16">
        <v>5</v>
      </c>
      <c r="M117" s="28">
        <v>0</v>
      </c>
      <c r="N117" s="28">
        <v>0</v>
      </c>
      <c r="O117" s="28">
        <v>0</v>
      </c>
      <c r="P117" s="28">
        <v>0</v>
      </c>
      <c r="Q117" s="27">
        <v>1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 t="str">
        <f t="shared" si="163"/>
        <v/>
      </c>
      <c r="AD117" s="285" t="str">
        <f t="shared" si="164"/>
        <v/>
      </c>
      <c r="AE117" s="285" t="str">
        <f t="shared" si="165"/>
        <v/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 t="str">
        <f t="shared" si="171"/>
        <v/>
      </c>
      <c r="AO117" s="285" t="str">
        <f t="shared" si="172"/>
        <v/>
      </c>
      <c r="AP117" s="285" t="str">
        <f t="shared" si="173"/>
        <v/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0</v>
      </c>
      <c r="C118" s="28">
        <v>0</v>
      </c>
      <c r="D118" s="28">
        <v>0</v>
      </c>
      <c r="E118" s="28">
        <v>0</v>
      </c>
      <c r="F118" s="28">
        <v>0</v>
      </c>
      <c r="G118" s="27">
        <v>1</v>
      </c>
      <c r="H118" s="28">
        <v>0</v>
      </c>
      <c r="I118" s="28">
        <v>0</v>
      </c>
      <c r="J118" s="28">
        <v>0</v>
      </c>
      <c r="K118" s="28">
        <v>0</v>
      </c>
      <c r="L118" s="16">
        <v>6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7">
        <v>1</v>
      </c>
      <c r="S118" s="28">
        <v>0</v>
      </c>
      <c r="T118" s="28">
        <v>0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 t="str">
        <f t="shared" si="164"/>
        <v/>
      </c>
      <c r="AE118" s="285" t="str">
        <f t="shared" si="165"/>
        <v/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 t="str">
        <f t="shared" si="172"/>
        <v/>
      </c>
      <c r="AP118" s="285" t="str">
        <f t="shared" si="173"/>
        <v/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7">
        <v>1</v>
      </c>
      <c r="I119" s="28">
        <v>0</v>
      </c>
      <c r="J119" s="28">
        <v>0</v>
      </c>
      <c r="K119" s="28">
        <v>0</v>
      </c>
      <c r="L119" s="16">
        <v>7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7">
        <v>1</v>
      </c>
      <c r="T119" s="28">
        <v>0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 t="str">
        <f t="shared" si="165"/>
        <v/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 t="str">
        <f t="shared" si="173"/>
        <v/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8">
        <v>0</v>
      </c>
      <c r="I120" s="27">
        <v>1</v>
      </c>
      <c r="J120" s="28">
        <v>0</v>
      </c>
      <c r="K120" s="28">
        <v>0</v>
      </c>
      <c r="L120" s="16">
        <v>8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 t="str">
        <f t="shared" ref="AA126:AA128" si="177">IF(E126=0,"",LN(E126))</f>
        <v/>
      </c>
      <c r="AB126" s="285" t="str">
        <f t="shared" ref="AB126:AB129" si="178">IF(F126=0,"",LN(F126))</f>
        <v/>
      </c>
      <c r="AC126" s="285" t="str">
        <f t="shared" ref="AC126:AC130" si="179">IF(G126=0,"",LN(G126))</f>
        <v/>
      </c>
      <c r="AD126" s="285" t="str">
        <f t="shared" ref="AD126:AD131" si="180">IF(H126=0,"",LN(H126))</f>
        <v/>
      </c>
      <c r="AE126" s="285" t="str">
        <f t="shared" ref="AE126:AE132" si="181">IF(I126=0,"",LN(I126))</f>
        <v/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 t="str">
        <f t="shared" ref="AL126:AL128" si="185">IF(P126=0,"",LN(P126))</f>
        <v/>
      </c>
      <c r="AM126" s="285" t="str">
        <f t="shared" ref="AM126:AM129" si="186">IF(Q126=0,"",LN(Q126))</f>
        <v/>
      </c>
      <c r="AN126" s="285" t="str">
        <f t="shared" ref="AN126:AN130" si="187">IF(R126=0,"",LN(R126))</f>
        <v/>
      </c>
      <c r="AO126" s="285" t="str">
        <f t="shared" ref="AO126:AO131" si="188">IF(S126=0,"",LN(S126))</f>
        <v/>
      </c>
      <c r="AP126" s="285" t="str">
        <f t="shared" ref="AP126:AP132" si="189">IF(T126=0,"",LN(T126))</f>
        <v/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 t="str">
        <f t="shared" si="177"/>
        <v/>
      </c>
      <c r="AB127" s="285" t="str">
        <f t="shared" si="178"/>
        <v/>
      </c>
      <c r="AC127" s="285" t="str">
        <f t="shared" si="179"/>
        <v/>
      </c>
      <c r="AD127" s="285" t="str">
        <f t="shared" si="180"/>
        <v/>
      </c>
      <c r="AE127" s="285" t="str">
        <f t="shared" si="181"/>
        <v/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 t="str">
        <f t="shared" si="185"/>
        <v/>
      </c>
      <c r="AM127" s="285" t="str">
        <f t="shared" si="186"/>
        <v/>
      </c>
      <c r="AN127" s="285" t="str">
        <f t="shared" si="187"/>
        <v/>
      </c>
      <c r="AO127" s="285" t="str">
        <f t="shared" si="188"/>
        <v/>
      </c>
      <c r="AP127" s="285" t="str">
        <f t="shared" si="189"/>
        <v/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0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X128" s="285"/>
      <c r="Y128" s="285"/>
      <c r="Z128" s="284"/>
      <c r="AA128" s="285" t="str">
        <f t="shared" si="177"/>
        <v/>
      </c>
      <c r="AB128" s="285" t="str">
        <f t="shared" si="178"/>
        <v/>
      </c>
      <c r="AC128" s="285" t="str">
        <f t="shared" si="179"/>
        <v/>
      </c>
      <c r="AD128" s="285" t="str">
        <f t="shared" si="180"/>
        <v/>
      </c>
      <c r="AE128" s="285" t="str">
        <f t="shared" si="181"/>
        <v/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 t="str">
        <f t="shared" si="185"/>
        <v/>
      </c>
      <c r="AM128" s="285" t="str">
        <f t="shared" si="186"/>
        <v/>
      </c>
      <c r="AN128" s="285" t="str">
        <f t="shared" si="187"/>
        <v/>
      </c>
      <c r="AO128" s="285" t="str">
        <f t="shared" si="188"/>
        <v/>
      </c>
      <c r="AP128" s="285" t="str">
        <f t="shared" si="189"/>
        <v/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0</v>
      </c>
      <c r="C129" s="28">
        <v>0</v>
      </c>
      <c r="D129" s="28">
        <v>0</v>
      </c>
      <c r="E129" s="27">
        <v>1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16">
        <v>4</v>
      </c>
      <c r="M129" s="28">
        <v>0</v>
      </c>
      <c r="N129" s="28">
        <v>0</v>
      </c>
      <c r="O129" s="28">
        <v>0</v>
      </c>
      <c r="P129" s="27">
        <v>1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X129" s="285"/>
      <c r="Y129" s="285"/>
      <c r="Z129" s="285"/>
      <c r="AA129" s="284"/>
      <c r="AB129" s="285" t="str">
        <f t="shared" si="178"/>
        <v/>
      </c>
      <c r="AC129" s="285" t="str">
        <f t="shared" si="179"/>
        <v/>
      </c>
      <c r="AD129" s="285" t="str">
        <f t="shared" si="180"/>
        <v/>
      </c>
      <c r="AE129" s="285" t="str">
        <f t="shared" si="181"/>
        <v/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 t="str">
        <f t="shared" si="186"/>
        <v/>
      </c>
      <c r="AN129" s="285" t="str">
        <f t="shared" si="187"/>
        <v/>
      </c>
      <c r="AO129" s="285" t="str">
        <f t="shared" si="188"/>
        <v/>
      </c>
      <c r="AP129" s="285" t="str">
        <f t="shared" si="189"/>
        <v/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0</v>
      </c>
      <c r="C130" s="28">
        <v>0</v>
      </c>
      <c r="D130" s="28">
        <v>0</v>
      </c>
      <c r="E130" s="28">
        <v>0</v>
      </c>
      <c r="F130" s="27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16">
        <v>5</v>
      </c>
      <c r="M130" s="28">
        <v>0</v>
      </c>
      <c r="N130" s="28">
        <v>0</v>
      </c>
      <c r="O130" s="28">
        <v>0</v>
      </c>
      <c r="P130" s="28">
        <v>0</v>
      </c>
      <c r="Q130" s="27">
        <v>1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 t="str">
        <f t="shared" si="179"/>
        <v/>
      </c>
      <c r="AD130" s="285" t="str">
        <f t="shared" si="180"/>
        <v/>
      </c>
      <c r="AE130" s="285" t="str">
        <f t="shared" si="181"/>
        <v/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 t="str">
        <f t="shared" si="187"/>
        <v/>
      </c>
      <c r="AO130" s="285" t="str">
        <f t="shared" si="188"/>
        <v/>
      </c>
      <c r="AP130" s="285" t="str">
        <f t="shared" si="189"/>
        <v/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0</v>
      </c>
      <c r="C131" s="28">
        <v>0</v>
      </c>
      <c r="D131" s="28">
        <v>0</v>
      </c>
      <c r="E131" s="28">
        <v>0</v>
      </c>
      <c r="F131" s="28">
        <v>0</v>
      </c>
      <c r="G131" s="27">
        <v>1</v>
      </c>
      <c r="H131" s="28">
        <v>0</v>
      </c>
      <c r="I131" s="28">
        <v>0</v>
      </c>
      <c r="J131" s="28">
        <v>0</v>
      </c>
      <c r="K131" s="28">
        <v>0</v>
      </c>
      <c r="L131" s="16">
        <v>6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7">
        <v>1</v>
      </c>
      <c r="S131" s="28">
        <v>0</v>
      </c>
      <c r="T131" s="28">
        <v>0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 t="str">
        <f t="shared" si="180"/>
        <v/>
      </c>
      <c r="AE131" s="285" t="str">
        <f t="shared" si="181"/>
        <v/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 t="str">
        <f t="shared" si="188"/>
        <v/>
      </c>
      <c r="AP131" s="285" t="str">
        <f t="shared" si="189"/>
        <v/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7">
        <v>1</v>
      </c>
      <c r="I132" s="28">
        <v>0</v>
      </c>
      <c r="J132" s="28">
        <v>0</v>
      </c>
      <c r="K132" s="28">
        <v>0</v>
      </c>
      <c r="L132" s="16">
        <v>7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7">
        <v>1</v>
      </c>
      <c r="T132" s="28">
        <v>0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 t="str">
        <f t="shared" si="181"/>
        <v/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 t="str">
        <f t="shared" si="189"/>
        <v/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7">
        <v>1</v>
      </c>
      <c r="J133" s="28">
        <v>0</v>
      </c>
      <c r="K133" s="28">
        <v>0</v>
      </c>
      <c r="L133" s="16">
        <v>8</v>
      </c>
      <c r="M133" s="28">
        <v>0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 t="str">
        <f t="shared" ref="AA139:AA141" si="193">IF(E139=0,"",LN(E139))</f>
        <v/>
      </c>
      <c r="AB139" s="285" t="str">
        <f t="shared" ref="AB139:AB142" si="194">IF(F139=0,"",LN(F139))</f>
        <v/>
      </c>
      <c r="AC139" s="285" t="str">
        <f t="shared" ref="AC139:AC143" si="195">IF(G139=0,"",LN(G139))</f>
        <v/>
      </c>
      <c r="AD139" s="285" t="str">
        <f t="shared" ref="AD139:AD144" si="196">IF(H139=0,"",LN(H139))</f>
        <v/>
      </c>
      <c r="AE139" s="285" t="str">
        <f t="shared" ref="AE139:AE145" si="197">IF(I139=0,"",LN(I139))</f>
        <v/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0</v>
      </c>
      <c r="F140" s="28">
        <v>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 t="str">
        <f t="shared" si="193"/>
        <v/>
      </c>
      <c r="AB140" s="285" t="str">
        <f t="shared" si="194"/>
        <v/>
      </c>
      <c r="AC140" s="285" t="str">
        <f t="shared" si="195"/>
        <v/>
      </c>
      <c r="AD140" s="285" t="str">
        <f t="shared" si="196"/>
        <v/>
      </c>
      <c r="AE140" s="285" t="str">
        <f t="shared" si="197"/>
        <v/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X141" s="285"/>
      <c r="Y141" s="285"/>
      <c r="Z141" s="284"/>
      <c r="AA141" s="285" t="str">
        <f t="shared" si="193"/>
        <v/>
      </c>
      <c r="AB141" s="285" t="str">
        <f t="shared" si="194"/>
        <v/>
      </c>
      <c r="AC141" s="285" t="str">
        <f t="shared" si="195"/>
        <v/>
      </c>
      <c r="AD141" s="285" t="str">
        <f t="shared" si="196"/>
        <v/>
      </c>
      <c r="AE141" s="285" t="str">
        <f t="shared" si="197"/>
        <v/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0</v>
      </c>
      <c r="C142" s="28">
        <v>0</v>
      </c>
      <c r="D142" s="28">
        <v>0</v>
      </c>
      <c r="E142" s="27">
        <v>1</v>
      </c>
      <c r="F142" s="28">
        <v>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X142" s="285"/>
      <c r="Y142" s="285"/>
      <c r="Z142" s="285"/>
      <c r="AA142" s="284"/>
      <c r="AB142" s="285" t="str">
        <f t="shared" si="194"/>
        <v/>
      </c>
      <c r="AC142" s="285" t="str">
        <f t="shared" si="195"/>
        <v/>
      </c>
      <c r="AD142" s="285" t="str">
        <f t="shared" si="196"/>
        <v/>
      </c>
      <c r="AE142" s="285" t="str">
        <f t="shared" si="197"/>
        <v/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0</v>
      </c>
      <c r="C143" s="28">
        <v>0</v>
      </c>
      <c r="D143" s="28">
        <v>0</v>
      </c>
      <c r="E143" s="28">
        <v>0</v>
      </c>
      <c r="F143" s="27">
        <v>1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 t="str">
        <f t="shared" si="195"/>
        <v/>
      </c>
      <c r="AD143" s="285" t="str">
        <f t="shared" si="196"/>
        <v/>
      </c>
      <c r="AE143" s="285" t="str">
        <f t="shared" si="197"/>
        <v/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0</v>
      </c>
      <c r="C144" s="28">
        <v>0</v>
      </c>
      <c r="D144" s="28">
        <v>0</v>
      </c>
      <c r="E144" s="28">
        <v>0</v>
      </c>
      <c r="F144" s="28">
        <v>0</v>
      </c>
      <c r="G144" s="27">
        <v>1</v>
      </c>
      <c r="H144" s="28">
        <v>0</v>
      </c>
      <c r="I144" s="28">
        <v>0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 t="str">
        <f t="shared" si="196"/>
        <v/>
      </c>
      <c r="AE144" s="285" t="str">
        <f t="shared" si="197"/>
        <v/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7">
        <v>1</v>
      </c>
      <c r="I145" s="28">
        <v>0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 t="str">
        <f t="shared" si="197"/>
        <v/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0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8">
        <v>0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3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0.5</v>
      </c>
      <c r="D5" s="46">
        <f ca="1">IF(ISNA(Summary!E38),0,Summary!E38)</f>
        <v>0.11111111111111109</v>
      </c>
      <c r="E5" s="46">
        <f>IF(ISNA(Summary!F38),0,Summary!F38)</f>
        <v>0</v>
      </c>
      <c r="F5" s="46">
        <f>IF(ISNA(Summary!G38),0,Summary!G38)</f>
        <v>0</v>
      </c>
      <c r="G5" s="46">
        <f>IF(ISNA(Summary!H38),0,Summary!H38)</f>
        <v>0</v>
      </c>
      <c r="H5" s="46">
        <f>IF(ISNA(Summary!I38),0,Summary!I38)</f>
        <v>0</v>
      </c>
      <c r="I5" s="46">
        <f>IF(ISNA(Summary!J38),0,Summary!J38)</f>
        <v>0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0.16111111111111112</v>
      </c>
      <c r="N5" s="46">
        <f t="array" aca="1" ref="N5:N14" ca="1">MMULT($B5:$K14,M5:M14)</f>
        <v>0.52777777777777779</v>
      </c>
      <c r="O5" s="46">
        <f t="array" aca="1" ref="O5:O14" ca="1">MMULT($B5:$K14,N16:N25)</f>
        <v>0.26558265582655821</v>
      </c>
      <c r="P5" s="46">
        <f t="array" aca="1" ref="P5:P14" ca="1">MMULT($B5:$K14,O16:O25)</f>
        <v>0.26921921921921921</v>
      </c>
      <c r="Q5" s="46">
        <f t="array" aca="1" ref="Q5:Q14" ca="1">MMULT($B5:$K14,P16:P25)</f>
        <v>0.26936325164845976</v>
      </c>
      <c r="R5" s="46">
        <f t="array" aca="1" ref="R5:R14" ca="1">MMULT($B5:$K14,Q16:Q25)</f>
        <v>0.2692958291044415</v>
      </c>
      <c r="S5" s="46">
        <f t="array" aca="1" ref="S5:S14" ca="1">MMULT($B5:$K14,R16:R25)</f>
        <v>0.26929448322069749</v>
      </c>
      <c r="T5" s="46">
        <f t="array" aca="1" ref="T5:T14" ca="1">MMULT($B5:$K14,S16:S25)</f>
        <v>0.26929569045348367</v>
      </c>
      <c r="U5" s="46">
        <f t="array" aca="1" ref="U5:U14" ca="1">MMULT($B5:$K14,T16:T25)</f>
        <v>0.26929569288818611</v>
      </c>
      <c r="V5" s="46">
        <f t="array" aca="1" ref="V5:V14" ca="1">MMULT($B5:$K14,U16:U25)</f>
        <v>0.26929567164632628</v>
      </c>
      <c r="W5" s="46">
        <f t="array" aca="1" ref="W5:W14" ca="1">MMULT($B5:$K14,V16:V25)</f>
        <v>0.26929567197657983</v>
      </c>
      <c r="X5" s="46">
        <f t="array" aca="1" ref="X5:X14" ca="1">MMULT($B5:$K14,W16:W25)</f>
        <v>0.26929567234378748</v>
      </c>
      <c r="Y5" s="46">
        <f t="array" aca="1" ref="Y5:Y14" ca="1">MMULT($B5:$K14,X16:X25)</f>
        <v>0.26929567233154006</v>
      </c>
      <c r="Z5" s="46">
        <f t="array" aca="1" ref="Z5:Z14" ca="1">MMULT($B5:$K14,Y16:Y25)</f>
        <v>0.26929567232530699</v>
      </c>
      <c r="AA5" s="46">
        <f t="array" aca="1" ref="AA5:AA14" ca="1">MMULT($B5:$K14,Z16:Z25)</f>
        <v>0.26929567232563151</v>
      </c>
      <c r="AB5" s="46">
        <f t="array" aca="1" ref="AB5:AB14" ca="1">MMULT($B5:$K14,AA16:AA25)</f>
        <v>0.26929567232573526</v>
      </c>
      <c r="AC5" s="46">
        <f t="array" aca="1" ref="AC5:AC14" ca="1">MMULT($B5:$K14,AB16:AB25)</f>
        <v>0.26929567232572771</v>
      </c>
      <c r="AD5" s="46">
        <f t="array" aca="1" ref="AD5:AD14" ca="1">MMULT($B5:$K14,AC16:AC25)</f>
        <v>0.26929567232572604</v>
      </c>
      <c r="AE5" s="46">
        <f t="array" aca="1" ref="AE5:AE14" ca="1">MMULT($B5:$K14,AD16:AD25)</f>
        <v>0.26929567232572621</v>
      </c>
      <c r="AF5" s="46">
        <f t="array" aca="1" ref="AF5:AF14" ca="1">MMULT($B5:$K14,AE16:AE25)</f>
        <v>0.26929567232572621</v>
      </c>
      <c r="AG5" s="46">
        <f t="array" aca="1" ref="AG5:AG14" ca="1">MMULT($B5:$K14,AF16:AF25)</f>
        <v>0.26929567232572621</v>
      </c>
    </row>
    <row r="6" spans="1:33" x14ac:dyDescent="0.3">
      <c r="A6" s="44">
        <v>2</v>
      </c>
      <c r="B6" s="46">
        <f ca="1">IF(ISNA(Summary!C39),0,Summary!C39)</f>
        <v>2</v>
      </c>
      <c r="C6" s="45">
        <v>1</v>
      </c>
      <c r="D6" s="46">
        <f ca="1">IF(ISNA(Summary!E39),0,Summary!E39)</f>
        <v>0.11111111111111109</v>
      </c>
      <c r="E6" s="46">
        <f>IF(ISNA(Summary!F39),0,Summary!F39)</f>
        <v>0</v>
      </c>
      <c r="F6" s="46">
        <f>IF(ISNA(Summary!G39),0,Summary!G39)</f>
        <v>0</v>
      </c>
      <c r="G6" s="46">
        <f>IF(ISNA(Summary!H39),0,Summary!H39)</f>
        <v>0</v>
      </c>
      <c r="H6" s="46">
        <f>IF(ISNA(Summary!I39),0,Summary!I39)</f>
        <v>0</v>
      </c>
      <c r="I6" s="46">
        <f>IF(ISNA(Summary!J39),0,Summary!J39)</f>
        <v>0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0.31111111111111112</v>
      </c>
      <c r="N6" s="46">
        <f ca="1"/>
        <v>0.84444444444444444</v>
      </c>
      <c r="O6" s="46">
        <f ca="1"/>
        <v>0.42005420054200532</v>
      </c>
      <c r="P6" s="46">
        <f ca="1"/>
        <v>0.42732732732732731</v>
      </c>
      <c r="Q6" s="46">
        <f ca="1"/>
        <v>0.42761539218580841</v>
      </c>
      <c r="R6" s="46">
        <f ca="1"/>
        <v>0.42748054709777195</v>
      </c>
      <c r="S6" s="46">
        <f ca="1"/>
        <v>0.42747785533028387</v>
      </c>
      <c r="T6" s="46">
        <f ca="1"/>
        <v>0.42748026979585624</v>
      </c>
      <c r="U6" s="46">
        <f ca="1"/>
        <v>0.42748027466526117</v>
      </c>
      <c r="V6" s="46">
        <f ca="1"/>
        <v>0.42748023218154146</v>
      </c>
      <c r="W6" s="46">
        <f ca="1"/>
        <v>0.42748023284204861</v>
      </c>
      <c r="X6" s="46">
        <f ca="1"/>
        <v>0.42748023357646386</v>
      </c>
      <c r="Y6" s="46">
        <f ca="1"/>
        <v>0.42748023355196901</v>
      </c>
      <c r="Z6" s="46">
        <f ca="1"/>
        <v>0.42748023353950287</v>
      </c>
      <c r="AA6" s="46">
        <f ca="1"/>
        <v>0.42748023354015191</v>
      </c>
      <c r="AB6" s="46">
        <f ca="1"/>
        <v>0.42748023354035941</v>
      </c>
      <c r="AC6" s="46">
        <f ca="1"/>
        <v>0.42748023354034437</v>
      </c>
      <c r="AD6" s="46">
        <f ca="1"/>
        <v>0.42748023354034098</v>
      </c>
      <c r="AE6" s="46">
        <f ca="1"/>
        <v>0.42748023354034131</v>
      </c>
      <c r="AF6" s="46">
        <f ca="1"/>
        <v>0.42748023354034131</v>
      </c>
      <c r="AG6" s="46">
        <f ca="1"/>
        <v>0.42748023354034131</v>
      </c>
    </row>
    <row r="7" spans="1:33" x14ac:dyDescent="0.3">
      <c r="A7" s="44">
        <v>3</v>
      </c>
      <c r="B7" s="46">
        <f ca="1">IF(ISNA(Summary!C40),0,Summary!C40)</f>
        <v>9.0000000000000018</v>
      </c>
      <c r="C7" s="46">
        <f ca="1">IF(ISNA(Summary!D40),0,Summary!D40)</f>
        <v>9.0000000000000018</v>
      </c>
      <c r="D7" s="45">
        <v>1</v>
      </c>
      <c r="E7" s="46">
        <f>IF(ISNA(Summary!F40),0,Summary!F40)</f>
        <v>0</v>
      </c>
      <c r="F7" s="46">
        <f>IF(ISNA(Summary!G40),0,Summary!G40)</f>
        <v>0</v>
      </c>
      <c r="G7" s="46">
        <f>IF(ISNA(Summary!H40),0,Summary!H40)</f>
        <v>0</v>
      </c>
      <c r="H7" s="46">
        <f>IF(ISNA(Summary!I40),0,Summary!I40)</f>
        <v>0</v>
      </c>
      <c r="I7" s="46">
        <f>IF(ISNA(Summary!J40),0,Summary!J40)</f>
        <v>0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1.9000000000000004</v>
      </c>
      <c r="N7" s="46">
        <f ca="1"/>
        <v>6.1500000000000012</v>
      </c>
      <c r="O7" s="46">
        <f ca="1"/>
        <v>3.0081300813008127</v>
      </c>
      <c r="P7" s="46">
        <f ca="1"/>
        <v>3.0513513513513515</v>
      </c>
      <c r="Q7" s="46">
        <f ca="1"/>
        <v>3.0544729849424268</v>
      </c>
      <c r="R7" s="46">
        <f ca="1"/>
        <v>3.0536465129766568</v>
      </c>
      <c r="S7" s="46">
        <f ca="1"/>
        <v>3.0536061915388633</v>
      </c>
      <c r="T7" s="46">
        <f ca="1"/>
        <v>3.0536214081353403</v>
      </c>
      <c r="U7" s="46">
        <f ca="1"/>
        <v>3.0536218489748426</v>
      </c>
      <c r="V7" s="46">
        <f ca="1"/>
        <v>3.0536215740289885</v>
      </c>
      <c r="W7" s="46">
        <f ca="1"/>
        <v>3.0536215711158974</v>
      </c>
      <c r="X7" s="46">
        <f ca="1"/>
        <v>3.0536215759950984</v>
      </c>
      <c r="Y7" s="46">
        <f ca="1"/>
        <v>3.0536215759605732</v>
      </c>
      <c r="Z7" s="46">
        <f ca="1"/>
        <v>3.0536215758755008</v>
      </c>
      <c r="AA7" s="46">
        <f ca="1"/>
        <v>3.0536215758776013</v>
      </c>
      <c r="AB7" s="46">
        <f ca="1"/>
        <v>3.0536215758790579</v>
      </c>
      <c r="AC7" s="46">
        <f ca="1"/>
        <v>3.0536215758789957</v>
      </c>
      <c r="AD7" s="46">
        <f ca="1"/>
        <v>3.0536215758789709</v>
      </c>
      <c r="AE7" s="46">
        <f ca="1"/>
        <v>3.0536215758789726</v>
      </c>
      <c r="AF7" s="46">
        <f ca="1"/>
        <v>3.0536215758789731</v>
      </c>
      <c r="AG7" s="46">
        <f ca="1"/>
        <v>3.0536215758789726</v>
      </c>
    </row>
    <row r="8" spans="1:33" x14ac:dyDescent="0.3">
      <c r="A8" s="48">
        <v>4</v>
      </c>
      <c r="B8" s="46">
        <f>IF(ISNA(Summary!C41),0,Summary!C41)</f>
        <v>0</v>
      </c>
      <c r="C8" s="46">
        <f>IF(ISNA(Summary!D41),0,Summary!D41)</f>
        <v>0</v>
      </c>
      <c r="D8" s="46">
        <f>IF(ISNA(Summary!E41),0,Summary!E41)</f>
        <v>0</v>
      </c>
      <c r="E8" s="45">
        <v>1</v>
      </c>
      <c r="F8" s="46">
        <f>IF(ISNA(Summary!G41),0,Summary!G41)</f>
        <v>0</v>
      </c>
      <c r="G8" s="46">
        <f>IF(ISNA(Summary!H41),0,Summary!H41)</f>
        <v>0</v>
      </c>
      <c r="H8" s="46">
        <f>IF(ISNA(Summary!I41),0,Summary!I41)</f>
        <v>0</v>
      </c>
      <c r="I8" s="46">
        <f>IF(ISNA(Summary!J41),0,Summary!J41)</f>
        <v>0</v>
      </c>
      <c r="J8" s="46">
        <f>IF(ISNA(Summary!K41),0,Summary!K41)</f>
        <v>0</v>
      </c>
      <c r="K8" s="46">
        <f>IF(ISNA(Summary!L41),0,Summary!L41)</f>
        <v>0</v>
      </c>
      <c r="M8" s="47">
        <f t="shared" si="0"/>
        <v>0.1</v>
      </c>
      <c r="N8" s="46">
        <f ca="1"/>
        <v>0.1</v>
      </c>
      <c r="O8" s="46">
        <f ca="1"/>
        <v>1.6260162601626015E-2</v>
      </c>
      <c r="P8" s="46">
        <f ca="1"/>
        <v>5.4054054054054057E-3</v>
      </c>
      <c r="Q8" s="46">
        <f ca="1"/>
        <v>1.7714791851195749E-3</v>
      </c>
      <c r="R8" s="46">
        <f ca="1"/>
        <v>5.7996230245034076E-4</v>
      </c>
      <c r="S8" s="46">
        <f ca="1"/>
        <v>1.8992450500925881E-4</v>
      </c>
      <c r="T8" s="46">
        <f ca="1"/>
        <v>6.2196790645602685E-5</v>
      </c>
      <c r="U8" s="46">
        <f ca="1"/>
        <v>2.036820624845647E-5</v>
      </c>
      <c r="V8" s="46">
        <f ca="1"/>
        <v>6.67017962793738E-6</v>
      </c>
      <c r="W8" s="46">
        <f ca="1"/>
        <v>2.1843504397097434E-6</v>
      </c>
      <c r="X8" s="46">
        <f ca="1"/>
        <v>7.1533108764079997E-7</v>
      </c>
      <c r="Y8" s="46">
        <f ca="1"/>
        <v>2.3425662605481544E-7</v>
      </c>
      <c r="Z8" s="46">
        <f ca="1"/>
        <v>7.6714360384071397E-8</v>
      </c>
      <c r="AA8" s="46">
        <f ca="1"/>
        <v>2.512241889765817E-8</v>
      </c>
      <c r="AB8" s="46">
        <f ca="1"/>
        <v>8.2270897926957656E-9</v>
      </c>
      <c r="AC8" s="46">
        <f ca="1"/>
        <v>2.694207382369376E-9</v>
      </c>
      <c r="AD8" s="46">
        <f ca="1"/>
        <v>8.8229903916428775E-10</v>
      </c>
      <c r="AE8" s="46">
        <f ca="1"/>
        <v>2.8893529117481494E-10</v>
      </c>
      <c r="AF8" s="46">
        <f ca="1"/>
        <v>9.4620529752985543E-11</v>
      </c>
      <c r="AG8" s="46">
        <f ca="1"/>
        <v>3.0986331279686938E-11</v>
      </c>
    </row>
    <row r="9" spans="1:33" x14ac:dyDescent="0.3">
      <c r="A9" s="48">
        <v>5</v>
      </c>
      <c r="B9" s="46">
        <f>IF(ISNA(Summary!C42),0,Summary!C42)</f>
        <v>0</v>
      </c>
      <c r="C9" s="46">
        <f>IF(ISNA(Summary!D42),0,Summary!D42)</f>
        <v>0</v>
      </c>
      <c r="D9" s="46">
        <f>IF(ISNA(Summary!E42),0,Summary!E42)</f>
        <v>0</v>
      </c>
      <c r="E9" s="46">
        <f>IF(ISNA(Summary!F42),0,Summary!F42)</f>
        <v>0</v>
      </c>
      <c r="F9" s="45">
        <v>1</v>
      </c>
      <c r="G9" s="46">
        <f>IF(ISNA(Summary!H42),0,Summary!H42)</f>
        <v>0</v>
      </c>
      <c r="H9" s="46">
        <f>IF(ISNA(Summary!I42),0,Summary!I42)</f>
        <v>0</v>
      </c>
      <c r="I9" s="46">
        <f>IF(ISNA(Summary!J42),0,Summary!J42)</f>
        <v>0</v>
      </c>
      <c r="J9" s="46">
        <f>IF(ISNA(Summary!K42),0,Summary!K42)</f>
        <v>0</v>
      </c>
      <c r="K9" s="46">
        <f>IF(ISNA(Summary!L42),0,Summary!L42)</f>
        <v>0</v>
      </c>
      <c r="M9" s="47">
        <f t="shared" si="0"/>
        <v>0.1</v>
      </c>
      <c r="N9" s="46">
        <f ca="1"/>
        <v>0.1</v>
      </c>
      <c r="O9" s="46">
        <f ca="1"/>
        <v>1.6260162601626015E-2</v>
      </c>
      <c r="P9" s="46">
        <f ca="1"/>
        <v>5.4054054054054057E-3</v>
      </c>
      <c r="Q9" s="46">
        <f ca="1"/>
        <v>1.7714791851195749E-3</v>
      </c>
      <c r="R9" s="46">
        <f ca="1"/>
        <v>5.7996230245034076E-4</v>
      </c>
      <c r="S9" s="46">
        <f ca="1"/>
        <v>1.8992450500925881E-4</v>
      </c>
      <c r="T9" s="46">
        <f ca="1"/>
        <v>6.2196790645602685E-5</v>
      </c>
      <c r="U9" s="46">
        <f ca="1"/>
        <v>2.036820624845647E-5</v>
      </c>
      <c r="V9" s="46">
        <f ca="1"/>
        <v>6.67017962793738E-6</v>
      </c>
      <c r="W9" s="46">
        <f ca="1"/>
        <v>2.1843504397097434E-6</v>
      </c>
      <c r="X9" s="46">
        <f ca="1"/>
        <v>7.1533108764079997E-7</v>
      </c>
      <c r="Y9" s="46">
        <f ca="1"/>
        <v>2.3425662605481544E-7</v>
      </c>
      <c r="Z9" s="46">
        <f ca="1"/>
        <v>7.6714360384071397E-8</v>
      </c>
      <c r="AA9" s="46">
        <f ca="1"/>
        <v>2.512241889765817E-8</v>
      </c>
      <c r="AB9" s="46">
        <f ca="1"/>
        <v>8.2270897926957656E-9</v>
      </c>
      <c r="AC9" s="46">
        <f ca="1"/>
        <v>2.694207382369376E-9</v>
      </c>
      <c r="AD9" s="46">
        <f ca="1"/>
        <v>8.8229903916428775E-10</v>
      </c>
      <c r="AE9" s="46">
        <f ca="1"/>
        <v>2.8893529117481494E-10</v>
      </c>
      <c r="AF9" s="46">
        <f ca="1"/>
        <v>9.4620529752985543E-11</v>
      </c>
      <c r="AG9" s="46">
        <f ca="1"/>
        <v>3.0986331279686938E-11</v>
      </c>
    </row>
    <row r="10" spans="1:33" x14ac:dyDescent="0.3">
      <c r="A10" s="48">
        <v>6</v>
      </c>
      <c r="B10" s="46">
        <f>IF(ISNA(Summary!C43),0,Summary!C43)</f>
        <v>0</v>
      </c>
      <c r="C10" s="46">
        <f>IF(ISNA(Summary!D43),0,Summary!D43)</f>
        <v>0</v>
      </c>
      <c r="D10" s="46">
        <f>IF(ISNA(Summary!E43),0,Summary!E43)</f>
        <v>0</v>
      </c>
      <c r="E10" s="46">
        <f>IF(ISNA(Summary!F43),0,Summary!F43)</f>
        <v>0</v>
      </c>
      <c r="F10" s="46">
        <f>IF(ISNA(Summary!G43),0,Summary!G43)</f>
        <v>0</v>
      </c>
      <c r="G10" s="45">
        <v>1</v>
      </c>
      <c r="H10" s="46">
        <f>IF(ISNA(Summary!I43),0,Summary!I43)</f>
        <v>0</v>
      </c>
      <c r="I10" s="46">
        <f>IF(ISNA(Summary!J43),0,Summary!J43)</f>
        <v>0</v>
      </c>
      <c r="J10" s="46">
        <f>IF(ISNA(Summary!K43),0,Summary!K43)</f>
        <v>0</v>
      </c>
      <c r="K10" s="46">
        <f>IF(ISNA(Summary!L43),0,Summary!L43)</f>
        <v>0</v>
      </c>
      <c r="M10" s="47">
        <f t="shared" si="0"/>
        <v>0.1</v>
      </c>
      <c r="N10" s="46">
        <f ca="1"/>
        <v>0.1</v>
      </c>
      <c r="O10" s="46">
        <f ca="1"/>
        <v>1.6260162601626015E-2</v>
      </c>
      <c r="P10" s="46">
        <f ca="1"/>
        <v>5.4054054054054057E-3</v>
      </c>
      <c r="Q10" s="46">
        <f ca="1"/>
        <v>1.7714791851195749E-3</v>
      </c>
      <c r="R10" s="46">
        <f ca="1"/>
        <v>5.7996230245034076E-4</v>
      </c>
      <c r="S10" s="46">
        <f ca="1"/>
        <v>1.8992450500925881E-4</v>
      </c>
      <c r="T10" s="46">
        <f ca="1"/>
        <v>6.2196790645602685E-5</v>
      </c>
      <c r="U10" s="46">
        <f ca="1"/>
        <v>2.036820624845647E-5</v>
      </c>
      <c r="V10" s="46">
        <f ca="1"/>
        <v>6.67017962793738E-6</v>
      </c>
      <c r="W10" s="46">
        <f ca="1"/>
        <v>2.1843504397097434E-6</v>
      </c>
      <c r="X10" s="46">
        <f ca="1"/>
        <v>7.1533108764079997E-7</v>
      </c>
      <c r="Y10" s="46">
        <f ca="1"/>
        <v>2.3425662605481544E-7</v>
      </c>
      <c r="Z10" s="46">
        <f ca="1"/>
        <v>7.6714360384071397E-8</v>
      </c>
      <c r="AA10" s="46">
        <f ca="1"/>
        <v>2.512241889765817E-8</v>
      </c>
      <c r="AB10" s="46">
        <f ca="1"/>
        <v>8.2270897926957656E-9</v>
      </c>
      <c r="AC10" s="46">
        <f ca="1"/>
        <v>2.694207382369376E-9</v>
      </c>
      <c r="AD10" s="46">
        <f ca="1"/>
        <v>8.8229903916428775E-10</v>
      </c>
      <c r="AE10" s="46">
        <f ca="1"/>
        <v>2.8893529117481494E-10</v>
      </c>
      <c r="AF10" s="46">
        <f ca="1"/>
        <v>9.4620529752985543E-11</v>
      </c>
      <c r="AG10" s="46">
        <f ca="1"/>
        <v>3.0986331279686938E-11</v>
      </c>
    </row>
    <row r="11" spans="1:33" x14ac:dyDescent="0.3">
      <c r="A11" s="48">
        <v>7</v>
      </c>
      <c r="B11" s="46">
        <f>IF(ISNA(Summary!C44),0,Summary!C44)</f>
        <v>0</v>
      </c>
      <c r="C11" s="46">
        <f>IF(ISNA(Summary!D44),0,Summary!D44)</f>
        <v>0</v>
      </c>
      <c r="D11" s="46">
        <f>IF(ISNA(Summary!E44),0,Summary!E44)</f>
        <v>0</v>
      </c>
      <c r="E11" s="46">
        <f>IF(ISNA(Summary!F44),0,Summary!F44)</f>
        <v>0</v>
      </c>
      <c r="F11" s="46">
        <f>IF(ISNA(Summary!G44),0,Summary!G44)</f>
        <v>0</v>
      </c>
      <c r="G11" s="46">
        <f>IF(ISNA(Summary!H44),0,Summary!H44)</f>
        <v>0</v>
      </c>
      <c r="H11" s="45">
        <v>1</v>
      </c>
      <c r="I11" s="46">
        <f>IF(ISNA(Summary!J44),0,Summary!J44)</f>
        <v>0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si="1">SUM(B11:K11)/10</f>
        <v>0.1</v>
      </c>
      <c r="N11" s="46">
        <f ca="1"/>
        <v>0.1</v>
      </c>
      <c r="O11" s="46">
        <f ca="1"/>
        <v>1.6260162601626015E-2</v>
      </c>
      <c r="P11" s="46">
        <f ca="1"/>
        <v>5.4054054054054057E-3</v>
      </c>
      <c r="Q11" s="46">
        <f ca="1"/>
        <v>1.7714791851195749E-3</v>
      </c>
      <c r="R11" s="46">
        <f ca="1"/>
        <v>5.7996230245034076E-4</v>
      </c>
      <c r="S11" s="46">
        <f ca="1"/>
        <v>1.8992450500925881E-4</v>
      </c>
      <c r="T11" s="46">
        <f ca="1"/>
        <v>6.2196790645602685E-5</v>
      </c>
      <c r="U11" s="46">
        <f ca="1"/>
        <v>2.036820624845647E-5</v>
      </c>
      <c r="V11" s="46">
        <f ca="1"/>
        <v>6.67017962793738E-6</v>
      </c>
      <c r="W11" s="46">
        <f ca="1"/>
        <v>2.1843504397097434E-6</v>
      </c>
      <c r="X11" s="46">
        <f ca="1"/>
        <v>7.1533108764079997E-7</v>
      </c>
      <c r="Y11" s="46">
        <f ca="1"/>
        <v>2.3425662605481544E-7</v>
      </c>
      <c r="Z11" s="46">
        <f ca="1"/>
        <v>7.6714360384071397E-8</v>
      </c>
      <c r="AA11" s="46">
        <f ca="1"/>
        <v>2.512241889765817E-8</v>
      </c>
      <c r="AB11" s="46">
        <f ca="1"/>
        <v>8.2270897926957656E-9</v>
      </c>
      <c r="AC11" s="46">
        <f ca="1"/>
        <v>2.694207382369376E-9</v>
      </c>
      <c r="AD11" s="46">
        <f ca="1"/>
        <v>8.8229903916428775E-10</v>
      </c>
      <c r="AE11" s="46">
        <f ca="1"/>
        <v>2.8893529117481494E-10</v>
      </c>
      <c r="AF11" s="46">
        <f ca="1"/>
        <v>9.4620529752985543E-11</v>
      </c>
      <c r="AG11" s="46">
        <f ca="1"/>
        <v>3.0986331279686938E-11</v>
      </c>
    </row>
    <row r="12" spans="1:33" x14ac:dyDescent="0.3">
      <c r="A12" s="48">
        <v>8</v>
      </c>
      <c r="B12" s="46">
        <f>IF(ISNA(Summary!C45),0,Summary!C45)</f>
        <v>0</v>
      </c>
      <c r="C12" s="46">
        <f>IF(ISNA(Summary!D45),0,Summary!D45)</f>
        <v>0</v>
      </c>
      <c r="D12" s="46">
        <f>IF(ISNA(Summary!E45),0,Summary!E45)</f>
        <v>0</v>
      </c>
      <c r="E12" s="46">
        <f>IF(ISNA(Summary!F45),0,Summary!F45)</f>
        <v>0</v>
      </c>
      <c r="F12" s="46">
        <f>IF(ISNA(Summary!G45),0,Summary!G45)</f>
        <v>0</v>
      </c>
      <c r="G12" s="46">
        <f>IF(ISNA(Summary!H45),0,Summary!H45)</f>
        <v>0</v>
      </c>
      <c r="H12" s="46">
        <f>IF(ISNA(Summary!I45),0,Summary!I45)</f>
        <v>0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si="1"/>
        <v>0.1</v>
      </c>
      <c r="N12" s="46">
        <f ca="1"/>
        <v>0.1</v>
      </c>
      <c r="O12" s="46">
        <f ca="1"/>
        <v>1.6260162601626015E-2</v>
      </c>
      <c r="P12" s="46">
        <f ca="1"/>
        <v>5.4054054054054057E-3</v>
      </c>
      <c r="Q12" s="46">
        <f ca="1"/>
        <v>1.7714791851195749E-3</v>
      </c>
      <c r="R12" s="46">
        <f ca="1"/>
        <v>5.7996230245034076E-4</v>
      </c>
      <c r="S12" s="46">
        <f ca="1"/>
        <v>1.8992450500925881E-4</v>
      </c>
      <c r="T12" s="46">
        <f ca="1"/>
        <v>6.2196790645602685E-5</v>
      </c>
      <c r="U12" s="46">
        <f ca="1"/>
        <v>2.036820624845647E-5</v>
      </c>
      <c r="V12" s="46">
        <f ca="1"/>
        <v>6.67017962793738E-6</v>
      </c>
      <c r="W12" s="46">
        <f ca="1"/>
        <v>2.1843504397097434E-6</v>
      </c>
      <c r="X12" s="46">
        <f ca="1"/>
        <v>7.1533108764079997E-7</v>
      </c>
      <c r="Y12" s="46">
        <f ca="1"/>
        <v>2.3425662605481544E-7</v>
      </c>
      <c r="Z12" s="46">
        <f ca="1"/>
        <v>7.6714360384071397E-8</v>
      </c>
      <c r="AA12" s="46">
        <f ca="1"/>
        <v>2.512241889765817E-8</v>
      </c>
      <c r="AB12" s="46">
        <f ca="1"/>
        <v>8.2270897926957656E-9</v>
      </c>
      <c r="AC12" s="46">
        <f ca="1"/>
        <v>2.694207382369376E-9</v>
      </c>
      <c r="AD12" s="46">
        <f ca="1"/>
        <v>8.8229903916428775E-10</v>
      </c>
      <c r="AE12" s="46">
        <f ca="1"/>
        <v>2.8893529117481494E-10</v>
      </c>
      <c r="AF12" s="46">
        <f ca="1"/>
        <v>9.4620529752985543E-11</v>
      </c>
      <c r="AG12" s="46">
        <f ca="1"/>
        <v>3.0986331279686938E-11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1.6260162601626015E-2</v>
      </c>
      <c r="P13" s="46">
        <f ca="1"/>
        <v>5.4054054054054057E-3</v>
      </c>
      <c r="Q13" s="46">
        <f ca="1"/>
        <v>1.7714791851195749E-3</v>
      </c>
      <c r="R13" s="46">
        <f ca="1"/>
        <v>5.7996230245034076E-4</v>
      </c>
      <c r="S13" s="46">
        <f ca="1"/>
        <v>1.8992450500925881E-4</v>
      </c>
      <c r="T13" s="46">
        <f ca="1"/>
        <v>6.2196790645602685E-5</v>
      </c>
      <c r="U13" s="46">
        <f ca="1"/>
        <v>2.036820624845647E-5</v>
      </c>
      <c r="V13" s="46">
        <f ca="1"/>
        <v>6.67017962793738E-6</v>
      </c>
      <c r="W13" s="46">
        <f ca="1"/>
        <v>2.1843504397097434E-6</v>
      </c>
      <c r="X13" s="46">
        <f ca="1"/>
        <v>7.1533108764079997E-7</v>
      </c>
      <c r="Y13" s="46">
        <f ca="1"/>
        <v>2.3425662605481544E-7</v>
      </c>
      <c r="Z13" s="46">
        <f ca="1"/>
        <v>7.6714360384071397E-8</v>
      </c>
      <c r="AA13" s="46">
        <f ca="1"/>
        <v>2.512241889765817E-8</v>
      </c>
      <c r="AB13" s="46">
        <f ca="1"/>
        <v>8.2270897926957656E-9</v>
      </c>
      <c r="AC13" s="46">
        <f ca="1"/>
        <v>2.694207382369376E-9</v>
      </c>
      <c r="AD13" s="46">
        <f ca="1"/>
        <v>8.8229903916428775E-10</v>
      </c>
      <c r="AE13" s="46">
        <f ca="1"/>
        <v>2.8893529117481494E-10</v>
      </c>
      <c r="AF13" s="46">
        <f ca="1"/>
        <v>9.4620529752985543E-11</v>
      </c>
      <c r="AG13" s="46">
        <f ca="1"/>
        <v>3.0986331279686938E-11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1.6260162601626015E-2</v>
      </c>
      <c r="P14" s="46">
        <f ca="1"/>
        <v>5.4054054054054057E-3</v>
      </c>
      <c r="Q14" s="46">
        <f ca="1"/>
        <v>1.7714791851195749E-3</v>
      </c>
      <c r="R14" s="46">
        <f ca="1"/>
        <v>5.7996230245034076E-4</v>
      </c>
      <c r="S14" s="46">
        <f ca="1"/>
        <v>1.8992450500925881E-4</v>
      </c>
      <c r="T14" s="46">
        <f ca="1"/>
        <v>6.2196790645602685E-5</v>
      </c>
      <c r="U14" s="46">
        <f ca="1"/>
        <v>2.036820624845647E-5</v>
      </c>
      <c r="V14" s="46">
        <f ca="1"/>
        <v>6.67017962793738E-6</v>
      </c>
      <c r="W14" s="46">
        <f ca="1"/>
        <v>2.1843504397097434E-6</v>
      </c>
      <c r="X14" s="46">
        <f ca="1"/>
        <v>7.1533108764079997E-7</v>
      </c>
      <c r="Y14" s="46">
        <f ca="1"/>
        <v>2.3425662605481544E-7</v>
      </c>
      <c r="Z14" s="46">
        <f ca="1"/>
        <v>7.6714360384071397E-8</v>
      </c>
      <c r="AA14" s="46">
        <f ca="1"/>
        <v>2.512241889765817E-8</v>
      </c>
      <c r="AB14" s="46">
        <f ca="1"/>
        <v>8.2270897926957656E-9</v>
      </c>
      <c r="AC14" s="46">
        <f ca="1"/>
        <v>2.694207382369376E-9</v>
      </c>
      <c r="AD14" s="46">
        <f ca="1"/>
        <v>8.8229903916428775E-10</v>
      </c>
      <c r="AE14" s="46">
        <f ca="1"/>
        <v>2.8893529117481494E-10</v>
      </c>
      <c r="AF14" s="46">
        <f ca="1"/>
        <v>9.4620529752985543E-11</v>
      </c>
      <c r="AG14" s="46">
        <f ca="1"/>
        <v>3.0986331279686938E-11</v>
      </c>
    </row>
    <row r="15" spans="1:33" x14ac:dyDescent="0.3">
      <c r="A15" s="41" t="s">
        <v>46</v>
      </c>
      <c r="B15" s="44">
        <f t="shared" ref="B15:G15" ca="1" si="3">IF($M$1&gt;=B4,SUM(B5:B14),0)</f>
        <v>12.000000000000002</v>
      </c>
      <c r="C15" s="44">
        <f t="shared" ca="1" si="3"/>
        <v>10.500000000000002</v>
      </c>
      <c r="D15" s="44">
        <f t="shared" ca="1" si="3"/>
        <v>1.2222222222222221</v>
      </c>
      <c r="E15" s="44">
        <f t="shared" si="3"/>
        <v>0</v>
      </c>
      <c r="F15" s="44">
        <f t="shared" si="3"/>
        <v>0</v>
      </c>
      <c r="G15" s="44">
        <f t="shared" si="3"/>
        <v>0</v>
      </c>
      <c r="H15" s="44">
        <f t="shared" ref="H15:I15" si="4">IF($M$1&gt;=H4,SUM(H5:H14),0)</f>
        <v>0</v>
      </c>
      <c r="I15" s="44">
        <f t="shared" si="4"/>
        <v>0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8.4795321637426896E-2</v>
      </c>
      <c r="N16" s="46">
        <f t="shared" ca="1" si="6"/>
        <v>8.5817524841915072E-2</v>
      </c>
      <c r="O16" s="46">
        <f t="shared" ca="1" si="6"/>
        <v>8.8288288288288275E-2</v>
      </c>
      <c r="P16" s="46">
        <f t="shared" ca="1" si="6"/>
        <v>8.8229504969983261E-2</v>
      </c>
      <c r="Q16" s="46">
        <f t="shared" ca="1" si="6"/>
        <v>8.8186490100365694E-2</v>
      </c>
      <c r="R16" s="46">
        <f t="shared" ca="1" si="6"/>
        <v>8.8188278492632485E-2</v>
      </c>
      <c r="S16" s="46">
        <f t="shared" ca="1" si="6"/>
        <v>8.8189002225262936E-2</v>
      </c>
      <c r="T16" s="46">
        <f t="shared" ca="1" si="6"/>
        <v>8.8188958112500937E-2</v>
      </c>
      <c r="U16" s="46">
        <f t="shared" ca="1" si="6"/>
        <v>8.8188946178320557E-2</v>
      </c>
      <c r="V16" s="46">
        <f t="shared" ca="1" si="6"/>
        <v>8.81889471625045E-2</v>
      </c>
      <c r="W16" s="46">
        <f t="shared" ca="1" si="6"/>
        <v>8.8188947354786343E-2</v>
      </c>
      <c r="X16" s="46">
        <f t="shared" ca="1" si="6"/>
        <v>8.8188947334127604E-2</v>
      </c>
      <c r="Y16" s="46">
        <f t="shared" ca="1" si="6"/>
        <v>8.8188947331113918E-2</v>
      </c>
      <c r="Z16" s="46">
        <f t="shared" ref="Z16:AG16" ca="1" si="7">Z5/MAX(Z$5:Z$14)</f>
        <v>8.8188947331529613E-2</v>
      </c>
      <c r="AA16" s="46">
        <f t="shared" ca="1" si="7"/>
        <v>8.8188947331575215E-2</v>
      </c>
      <c r="AB16" s="46">
        <f t="shared" ca="1" si="7"/>
        <v>8.8188947331567125E-2</v>
      </c>
      <c r="AC16" s="46">
        <f t="shared" ca="1" si="7"/>
        <v>8.8188947331566458E-2</v>
      </c>
      <c r="AD16" s="46">
        <f t="shared" ca="1" si="7"/>
        <v>8.8188947331566625E-2</v>
      </c>
      <c r="AE16" s="46">
        <f t="shared" ca="1" si="7"/>
        <v>8.8188947331566625E-2</v>
      </c>
      <c r="AF16" s="46">
        <f t="shared" ca="1" si="7"/>
        <v>8.8188947331566611E-2</v>
      </c>
      <c r="AG16" s="46">
        <f t="shared" ca="1" si="7"/>
        <v>8.8188947331566625E-2</v>
      </c>
    </row>
    <row r="17" spans="2:33" x14ac:dyDescent="0.3">
      <c r="L17" s="51"/>
      <c r="M17" s="46">
        <f t="shared" ref="M17:Y17" ca="1" si="8">M6/MAX(M$5:M$14)</f>
        <v>0.1637426900584795</v>
      </c>
      <c r="N17" s="46">
        <f t="shared" ca="1" si="8"/>
        <v>0.1373080397470641</v>
      </c>
      <c r="O17" s="46">
        <f t="shared" ca="1" si="8"/>
        <v>0.13963963963963963</v>
      </c>
      <c r="P17" s="46">
        <f t="shared" ca="1" si="8"/>
        <v>0.14004527113473081</v>
      </c>
      <c r="Q17" s="46">
        <f t="shared" ca="1" si="8"/>
        <v>0.13999645578592945</v>
      </c>
      <c r="R17" s="46">
        <f t="shared" ca="1" si="8"/>
        <v>0.13999018723390783</v>
      </c>
      <c r="S17" s="46">
        <f t="shared" ca="1" si="8"/>
        <v>0.13999115423421926</v>
      </c>
      <c r="T17" s="46">
        <f t="shared" ca="1" si="8"/>
        <v>0.13999124732914819</v>
      </c>
      <c r="U17" s="46">
        <f t="shared" ca="1" si="8"/>
        <v>0.13999122871378925</v>
      </c>
      <c r="V17" s="46">
        <f t="shared" ca="1" si="8"/>
        <v>0.13999122740592851</v>
      </c>
      <c r="W17" s="46">
        <f t="shared" ca="1" si="8"/>
        <v>0.1399912277557801</v>
      </c>
      <c r="X17" s="46">
        <f t="shared" ca="1" si="8"/>
        <v>0.1399912277726027</v>
      </c>
      <c r="Y17" s="46">
        <f t="shared" ca="1" si="8"/>
        <v>0.13999122776616391</v>
      </c>
      <c r="Z17" s="46">
        <f t="shared" ref="Z17:AG17" ca="1" si="9">Z6/MAX(Z$5:Z$14)</f>
        <v>0.13999122776598161</v>
      </c>
      <c r="AA17" s="46">
        <f t="shared" ca="1" si="9"/>
        <v>0.13999122776609785</v>
      </c>
      <c r="AB17" s="46">
        <f t="shared" ca="1" si="9"/>
        <v>0.13999122776609901</v>
      </c>
      <c r="AC17" s="46">
        <f t="shared" ca="1" si="9"/>
        <v>0.13999122776609693</v>
      </c>
      <c r="AD17" s="46">
        <f t="shared" ca="1" si="9"/>
        <v>0.13999122776609696</v>
      </c>
      <c r="AE17" s="46">
        <f t="shared" ca="1" si="9"/>
        <v>0.13999122776609699</v>
      </c>
      <c r="AF17" s="46">
        <f t="shared" ca="1" si="9"/>
        <v>0.13999122776609699</v>
      </c>
      <c r="AG17" s="46">
        <f t="shared" ca="1" si="9"/>
        <v>0.13999122776609699</v>
      </c>
    </row>
    <row r="18" spans="2:33" x14ac:dyDescent="0.3">
      <c r="L18" s="51"/>
      <c r="M18" s="46">
        <f t="shared" ref="M18:Y18" ca="1" si="10">M7/MAX(M$5:M$14)</f>
        <v>1</v>
      </c>
      <c r="N18" s="46">
        <f t="shared" ca="1" si="10"/>
        <v>1</v>
      </c>
      <c r="O18" s="46">
        <f t="shared" ca="1" si="10"/>
        <v>1</v>
      </c>
      <c r="P18" s="46">
        <f t="shared" ca="1" si="10"/>
        <v>1</v>
      </c>
      <c r="Q18" s="46">
        <f t="shared" ca="1" si="10"/>
        <v>1</v>
      </c>
      <c r="R18" s="46">
        <f t="shared" ca="1" si="10"/>
        <v>1</v>
      </c>
      <c r="S18" s="46">
        <f t="shared" ca="1" si="10"/>
        <v>1</v>
      </c>
      <c r="T18" s="46">
        <f t="shared" ca="1" si="10"/>
        <v>1</v>
      </c>
      <c r="U18" s="46">
        <f t="shared" ca="1" si="10"/>
        <v>1</v>
      </c>
      <c r="V18" s="46">
        <f t="shared" ca="1" si="10"/>
        <v>1</v>
      </c>
      <c r="W18" s="46">
        <f t="shared" ca="1" si="10"/>
        <v>1</v>
      </c>
      <c r="X18" s="46">
        <f t="shared" ca="1" si="10"/>
        <v>1</v>
      </c>
      <c r="Y18" s="46">
        <f t="shared" ca="1" si="10"/>
        <v>1</v>
      </c>
      <c r="Z18" s="46">
        <f t="shared" ref="Z18:AG18" ca="1" si="11">Z7/MAX(Z$5:Z$14)</f>
        <v>1</v>
      </c>
      <c r="AA18" s="46">
        <f t="shared" ca="1" si="11"/>
        <v>1</v>
      </c>
      <c r="AB18" s="46">
        <f t="shared" ca="1" si="11"/>
        <v>1</v>
      </c>
      <c r="AC18" s="46">
        <f t="shared" ca="1" si="11"/>
        <v>1</v>
      </c>
      <c r="AD18" s="46">
        <f t="shared" ca="1" si="11"/>
        <v>1</v>
      </c>
      <c r="AE18" s="46">
        <f t="shared" ca="1" si="11"/>
        <v>1</v>
      </c>
      <c r="AF18" s="46">
        <f t="shared" ca="1" si="11"/>
        <v>1</v>
      </c>
      <c r="AG18" s="46">
        <f t="shared" ca="1" si="11"/>
        <v>1</v>
      </c>
    </row>
    <row r="19" spans="2:33" x14ac:dyDescent="0.3">
      <c r="L19" s="51"/>
      <c r="M19" s="46">
        <f t="shared" ref="M19:Y19" ca="1" si="12">M8/MAX(M$5:M$14)</f>
        <v>5.2631578947368411E-2</v>
      </c>
      <c r="N19" s="46">
        <f t="shared" ca="1" si="12"/>
        <v>1.6260162601626015E-2</v>
      </c>
      <c r="O19" s="46">
        <f t="shared" ca="1" si="12"/>
        <v>5.4054054054054057E-3</v>
      </c>
      <c r="P19" s="46">
        <f t="shared" ca="1" si="12"/>
        <v>1.7714791851195749E-3</v>
      </c>
      <c r="Q19" s="46">
        <f t="shared" ca="1" si="12"/>
        <v>5.7996230245034076E-4</v>
      </c>
      <c r="R19" s="46">
        <f t="shared" ca="1" si="12"/>
        <v>1.8992450500925881E-4</v>
      </c>
      <c r="S19" s="46">
        <f t="shared" ca="1" si="12"/>
        <v>6.2196790645602685E-5</v>
      </c>
      <c r="T19" s="46">
        <f t="shared" ca="1" si="12"/>
        <v>2.036820624845647E-5</v>
      </c>
      <c r="U19" s="46">
        <f t="shared" ca="1" si="12"/>
        <v>6.67017962793738E-6</v>
      </c>
      <c r="V19" s="46">
        <f t="shared" ca="1" si="12"/>
        <v>2.1843504397097434E-6</v>
      </c>
      <c r="W19" s="46">
        <f t="shared" ca="1" si="12"/>
        <v>7.1533108764079997E-7</v>
      </c>
      <c r="X19" s="46">
        <f t="shared" ca="1" si="12"/>
        <v>2.3425662605481544E-7</v>
      </c>
      <c r="Y19" s="46">
        <f t="shared" ca="1" si="12"/>
        <v>7.6714360384071397E-8</v>
      </c>
      <c r="Z19" s="46">
        <f t="shared" ref="Z19:AG19" ca="1" si="13">Z8/MAX(Z$5:Z$14)</f>
        <v>2.512241889765817E-8</v>
      </c>
      <c r="AA19" s="46">
        <f t="shared" ca="1" si="13"/>
        <v>8.2270897926957656E-9</v>
      </c>
      <c r="AB19" s="46">
        <f t="shared" ca="1" si="13"/>
        <v>2.694207382369376E-9</v>
      </c>
      <c r="AC19" s="46">
        <f t="shared" ca="1" si="13"/>
        <v>8.8229903916428775E-10</v>
      </c>
      <c r="AD19" s="46">
        <f t="shared" ca="1" si="13"/>
        <v>2.8893529117481494E-10</v>
      </c>
      <c r="AE19" s="46">
        <f t="shared" ca="1" si="13"/>
        <v>9.4620529752985543E-11</v>
      </c>
      <c r="AF19" s="46">
        <f t="shared" ca="1" si="13"/>
        <v>3.0986331279686938E-11</v>
      </c>
      <c r="AG19" s="46">
        <f t="shared" ca="1" si="13"/>
        <v>1.0147403831716655E-11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5.2631578947368411E-2</v>
      </c>
      <c r="N20" s="46">
        <f t="shared" ca="1" si="14"/>
        <v>1.6260162601626015E-2</v>
      </c>
      <c r="O20" s="46">
        <f t="shared" ca="1" si="14"/>
        <v>5.4054054054054057E-3</v>
      </c>
      <c r="P20" s="46">
        <f t="shared" ca="1" si="14"/>
        <v>1.7714791851195749E-3</v>
      </c>
      <c r="Q20" s="46">
        <f t="shared" ca="1" si="14"/>
        <v>5.7996230245034076E-4</v>
      </c>
      <c r="R20" s="46">
        <f t="shared" ca="1" si="14"/>
        <v>1.8992450500925881E-4</v>
      </c>
      <c r="S20" s="46">
        <f t="shared" ca="1" si="14"/>
        <v>6.2196790645602685E-5</v>
      </c>
      <c r="T20" s="46">
        <f t="shared" ca="1" si="14"/>
        <v>2.036820624845647E-5</v>
      </c>
      <c r="U20" s="46">
        <f t="shared" ca="1" si="14"/>
        <v>6.67017962793738E-6</v>
      </c>
      <c r="V20" s="46">
        <f t="shared" ca="1" si="14"/>
        <v>2.1843504397097434E-6</v>
      </c>
      <c r="W20" s="46">
        <f t="shared" ca="1" si="14"/>
        <v>7.1533108764079997E-7</v>
      </c>
      <c r="X20" s="46">
        <f t="shared" ca="1" si="14"/>
        <v>2.3425662605481544E-7</v>
      </c>
      <c r="Y20" s="46">
        <f t="shared" ca="1" si="14"/>
        <v>7.6714360384071397E-8</v>
      </c>
      <c r="Z20" s="46">
        <f t="shared" ref="Z20:AG20" ca="1" si="15">Z9/MAX(Z$5:Z$14)</f>
        <v>2.512241889765817E-8</v>
      </c>
      <c r="AA20" s="46">
        <f t="shared" ca="1" si="15"/>
        <v>8.2270897926957656E-9</v>
      </c>
      <c r="AB20" s="46">
        <f t="shared" ca="1" si="15"/>
        <v>2.694207382369376E-9</v>
      </c>
      <c r="AC20" s="46">
        <f t="shared" ca="1" si="15"/>
        <v>8.8229903916428775E-10</v>
      </c>
      <c r="AD20" s="46">
        <f t="shared" ca="1" si="15"/>
        <v>2.8893529117481494E-10</v>
      </c>
      <c r="AE20" s="46">
        <f t="shared" ca="1" si="15"/>
        <v>9.4620529752985543E-11</v>
      </c>
      <c r="AF20" s="46">
        <f t="shared" ca="1" si="15"/>
        <v>3.0986331279686938E-11</v>
      </c>
      <c r="AG20" s="46">
        <f t="shared" ca="1" si="15"/>
        <v>1.0147403831716655E-11</v>
      </c>
    </row>
    <row r="21" spans="2:33" x14ac:dyDescent="0.3">
      <c r="M21" s="46">
        <f t="shared" ref="M21:Y21" ca="1" si="16">M10/MAX(M$5:M$14)</f>
        <v>5.2631578947368411E-2</v>
      </c>
      <c r="N21" s="46">
        <f t="shared" ca="1" si="16"/>
        <v>1.6260162601626015E-2</v>
      </c>
      <c r="O21" s="46">
        <f t="shared" ca="1" si="16"/>
        <v>5.4054054054054057E-3</v>
      </c>
      <c r="P21" s="46">
        <f t="shared" ca="1" si="16"/>
        <v>1.7714791851195749E-3</v>
      </c>
      <c r="Q21" s="46">
        <f t="shared" ca="1" si="16"/>
        <v>5.7996230245034076E-4</v>
      </c>
      <c r="R21" s="46">
        <f t="shared" ca="1" si="16"/>
        <v>1.8992450500925881E-4</v>
      </c>
      <c r="S21" s="46">
        <f t="shared" ca="1" si="16"/>
        <v>6.2196790645602685E-5</v>
      </c>
      <c r="T21" s="46">
        <f t="shared" ca="1" si="16"/>
        <v>2.036820624845647E-5</v>
      </c>
      <c r="U21" s="46">
        <f t="shared" ca="1" si="16"/>
        <v>6.67017962793738E-6</v>
      </c>
      <c r="V21" s="46">
        <f t="shared" ca="1" si="16"/>
        <v>2.1843504397097434E-6</v>
      </c>
      <c r="W21" s="46">
        <f t="shared" ca="1" si="16"/>
        <v>7.1533108764079997E-7</v>
      </c>
      <c r="X21" s="46">
        <f t="shared" ca="1" si="16"/>
        <v>2.3425662605481544E-7</v>
      </c>
      <c r="Y21" s="46">
        <f t="shared" ca="1" si="16"/>
        <v>7.6714360384071397E-8</v>
      </c>
      <c r="Z21" s="46">
        <f t="shared" ref="Z21:AG21" ca="1" si="17">Z10/MAX(Z$5:Z$14)</f>
        <v>2.512241889765817E-8</v>
      </c>
      <c r="AA21" s="46">
        <f t="shared" ca="1" si="17"/>
        <v>8.2270897926957656E-9</v>
      </c>
      <c r="AB21" s="46">
        <f t="shared" ca="1" si="17"/>
        <v>2.694207382369376E-9</v>
      </c>
      <c r="AC21" s="46">
        <f t="shared" ca="1" si="17"/>
        <v>8.8229903916428775E-10</v>
      </c>
      <c r="AD21" s="46">
        <f t="shared" ca="1" si="17"/>
        <v>2.8893529117481494E-10</v>
      </c>
      <c r="AE21" s="46">
        <f t="shared" ca="1" si="17"/>
        <v>9.4620529752985543E-11</v>
      </c>
      <c r="AF21" s="46">
        <f t="shared" ca="1" si="17"/>
        <v>3.0986331279686938E-11</v>
      </c>
      <c r="AG21" s="46">
        <f t="shared" ca="1" si="17"/>
        <v>1.0147403831716655E-11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5.2631578947368411E-2</v>
      </c>
      <c r="N22" s="46">
        <f t="shared" ca="1" si="18"/>
        <v>1.6260162601626015E-2</v>
      </c>
      <c r="O22" s="46">
        <f t="shared" ca="1" si="18"/>
        <v>5.4054054054054057E-3</v>
      </c>
      <c r="P22" s="46">
        <f t="shared" ca="1" si="18"/>
        <v>1.7714791851195749E-3</v>
      </c>
      <c r="Q22" s="46">
        <f t="shared" ca="1" si="18"/>
        <v>5.7996230245034076E-4</v>
      </c>
      <c r="R22" s="46">
        <f t="shared" ca="1" si="18"/>
        <v>1.8992450500925881E-4</v>
      </c>
      <c r="S22" s="46">
        <f t="shared" ca="1" si="18"/>
        <v>6.2196790645602685E-5</v>
      </c>
      <c r="T22" s="46">
        <f t="shared" ca="1" si="18"/>
        <v>2.036820624845647E-5</v>
      </c>
      <c r="U22" s="46">
        <f t="shared" ca="1" si="18"/>
        <v>6.67017962793738E-6</v>
      </c>
      <c r="V22" s="46">
        <f t="shared" ca="1" si="18"/>
        <v>2.1843504397097434E-6</v>
      </c>
      <c r="W22" s="46">
        <f t="shared" ca="1" si="18"/>
        <v>7.1533108764079997E-7</v>
      </c>
      <c r="X22" s="46">
        <f t="shared" ca="1" si="18"/>
        <v>2.3425662605481544E-7</v>
      </c>
      <c r="Y22" s="46">
        <f t="shared" ca="1" si="18"/>
        <v>7.6714360384071397E-8</v>
      </c>
      <c r="Z22" s="46">
        <f t="shared" ref="Z22:AG22" ca="1" si="19">Z11/MAX(Z$5:Z$14)</f>
        <v>2.512241889765817E-8</v>
      </c>
      <c r="AA22" s="46">
        <f t="shared" ca="1" si="19"/>
        <v>8.2270897926957656E-9</v>
      </c>
      <c r="AB22" s="46">
        <f t="shared" ca="1" si="19"/>
        <v>2.694207382369376E-9</v>
      </c>
      <c r="AC22" s="46">
        <f t="shared" ca="1" si="19"/>
        <v>8.8229903916428775E-10</v>
      </c>
      <c r="AD22" s="46">
        <f t="shared" ca="1" si="19"/>
        <v>2.8893529117481494E-10</v>
      </c>
      <c r="AE22" s="46">
        <f t="shared" ca="1" si="19"/>
        <v>9.4620529752985543E-11</v>
      </c>
      <c r="AF22" s="46">
        <f t="shared" ca="1" si="19"/>
        <v>3.0986331279686938E-11</v>
      </c>
      <c r="AG22" s="46">
        <f t="shared" ca="1" si="19"/>
        <v>1.0147403831716655E-11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5.2631578947368411E-2</v>
      </c>
      <c r="N23" s="46">
        <f t="shared" ca="1" si="20"/>
        <v>1.6260162601626015E-2</v>
      </c>
      <c r="O23" s="46">
        <f t="shared" ca="1" si="20"/>
        <v>5.4054054054054057E-3</v>
      </c>
      <c r="P23" s="46">
        <f t="shared" ca="1" si="20"/>
        <v>1.7714791851195749E-3</v>
      </c>
      <c r="Q23" s="46">
        <f t="shared" ca="1" si="20"/>
        <v>5.7996230245034076E-4</v>
      </c>
      <c r="R23" s="46">
        <f t="shared" ca="1" si="20"/>
        <v>1.8992450500925881E-4</v>
      </c>
      <c r="S23" s="46">
        <f t="shared" ca="1" si="20"/>
        <v>6.2196790645602685E-5</v>
      </c>
      <c r="T23" s="46">
        <f t="shared" ca="1" si="20"/>
        <v>2.036820624845647E-5</v>
      </c>
      <c r="U23" s="46">
        <f t="shared" ca="1" si="20"/>
        <v>6.67017962793738E-6</v>
      </c>
      <c r="V23" s="46">
        <f t="shared" ca="1" si="20"/>
        <v>2.1843504397097434E-6</v>
      </c>
      <c r="W23" s="46">
        <f t="shared" ca="1" si="20"/>
        <v>7.1533108764079997E-7</v>
      </c>
      <c r="X23" s="46">
        <f t="shared" ca="1" si="20"/>
        <v>2.3425662605481544E-7</v>
      </c>
      <c r="Y23" s="46">
        <f t="shared" ca="1" si="20"/>
        <v>7.6714360384071397E-8</v>
      </c>
      <c r="Z23" s="46">
        <f t="shared" ref="Z23:AG23" ca="1" si="21">Z12/MAX(Z$5:Z$14)</f>
        <v>2.512241889765817E-8</v>
      </c>
      <c r="AA23" s="46">
        <f t="shared" ca="1" si="21"/>
        <v>8.2270897926957656E-9</v>
      </c>
      <c r="AB23" s="46">
        <f t="shared" ca="1" si="21"/>
        <v>2.694207382369376E-9</v>
      </c>
      <c r="AC23" s="46">
        <f t="shared" ca="1" si="21"/>
        <v>8.8229903916428775E-10</v>
      </c>
      <c r="AD23" s="46">
        <f t="shared" ca="1" si="21"/>
        <v>2.8893529117481494E-10</v>
      </c>
      <c r="AE23" s="46">
        <f t="shared" ca="1" si="21"/>
        <v>9.4620529752985543E-11</v>
      </c>
      <c r="AF23" s="46">
        <f t="shared" ca="1" si="21"/>
        <v>3.0986331279686938E-11</v>
      </c>
      <c r="AG23" s="46">
        <f t="shared" ca="1" si="21"/>
        <v>1.0147403831716655E-11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5.2631578947368411E-2</v>
      </c>
      <c r="N24" s="46">
        <f t="shared" ca="1" si="22"/>
        <v>1.6260162601626015E-2</v>
      </c>
      <c r="O24" s="46">
        <f t="shared" ca="1" si="22"/>
        <v>5.4054054054054057E-3</v>
      </c>
      <c r="P24" s="46">
        <f t="shared" ca="1" si="22"/>
        <v>1.7714791851195749E-3</v>
      </c>
      <c r="Q24" s="46">
        <f t="shared" ca="1" si="22"/>
        <v>5.7996230245034076E-4</v>
      </c>
      <c r="R24" s="46">
        <f t="shared" ca="1" si="22"/>
        <v>1.8992450500925881E-4</v>
      </c>
      <c r="S24" s="46">
        <f t="shared" ca="1" si="22"/>
        <v>6.2196790645602685E-5</v>
      </c>
      <c r="T24" s="46">
        <f t="shared" ca="1" si="22"/>
        <v>2.036820624845647E-5</v>
      </c>
      <c r="U24" s="46">
        <f t="shared" ca="1" si="22"/>
        <v>6.67017962793738E-6</v>
      </c>
      <c r="V24" s="46">
        <f t="shared" ca="1" si="22"/>
        <v>2.1843504397097434E-6</v>
      </c>
      <c r="W24" s="46">
        <f t="shared" ca="1" si="22"/>
        <v>7.1533108764079997E-7</v>
      </c>
      <c r="X24" s="46">
        <f t="shared" ca="1" si="22"/>
        <v>2.3425662605481544E-7</v>
      </c>
      <c r="Y24" s="46">
        <f t="shared" ca="1" si="22"/>
        <v>7.6714360384071397E-8</v>
      </c>
      <c r="Z24" s="46">
        <f t="shared" ref="Z24:AG24" ca="1" si="23">Z13/MAX(Z$5:Z$14)</f>
        <v>2.512241889765817E-8</v>
      </c>
      <c r="AA24" s="46">
        <f t="shared" ca="1" si="23"/>
        <v>8.2270897926957656E-9</v>
      </c>
      <c r="AB24" s="46">
        <f t="shared" ca="1" si="23"/>
        <v>2.694207382369376E-9</v>
      </c>
      <c r="AC24" s="46">
        <f t="shared" ca="1" si="23"/>
        <v>8.8229903916428775E-10</v>
      </c>
      <c r="AD24" s="46">
        <f t="shared" ca="1" si="23"/>
        <v>2.8893529117481494E-10</v>
      </c>
      <c r="AE24" s="46">
        <f t="shared" ca="1" si="23"/>
        <v>9.4620529752985543E-11</v>
      </c>
      <c r="AF24" s="46">
        <f t="shared" ca="1" si="23"/>
        <v>3.0986331279686938E-11</v>
      </c>
      <c r="AG24" s="46">
        <f t="shared" ca="1" si="23"/>
        <v>1.0147403831716655E-11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5.2631578947368411E-2</v>
      </c>
      <c r="N25" s="46">
        <f t="shared" ca="1" si="24"/>
        <v>1.6260162601626015E-2</v>
      </c>
      <c r="O25" s="46">
        <f t="shared" ca="1" si="24"/>
        <v>5.4054054054054057E-3</v>
      </c>
      <c r="P25" s="46">
        <f t="shared" ca="1" si="24"/>
        <v>1.7714791851195749E-3</v>
      </c>
      <c r="Q25" s="46">
        <f t="shared" ca="1" si="24"/>
        <v>5.7996230245034076E-4</v>
      </c>
      <c r="R25" s="46">
        <f t="shared" ca="1" si="24"/>
        <v>1.8992450500925881E-4</v>
      </c>
      <c r="S25" s="46">
        <f t="shared" ca="1" si="24"/>
        <v>6.2196790645602685E-5</v>
      </c>
      <c r="T25" s="46">
        <f t="shared" ca="1" si="24"/>
        <v>2.036820624845647E-5</v>
      </c>
      <c r="U25" s="46">
        <f t="shared" ca="1" si="24"/>
        <v>6.67017962793738E-6</v>
      </c>
      <c r="V25" s="46">
        <f t="shared" ca="1" si="24"/>
        <v>2.1843504397097434E-6</v>
      </c>
      <c r="W25" s="46">
        <f t="shared" ca="1" si="24"/>
        <v>7.1533108764079997E-7</v>
      </c>
      <c r="X25" s="46">
        <f t="shared" ca="1" si="24"/>
        <v>2.3425662605481544E-7</v>
      </c>
      <c r="Y25" s="46">
        <f t="shared" ca="1" si="24"/>
        <v>7.6714360384071397E-8</v>
      </c>
      <c r="Z25" s="46">
        <f t="shared" ref="Z25:AG25" ca="1" si="25">Z14/MAX(Z$5:Z$14)</f>
        <v>2.512241889765817E-8</v>
      </c>
      <c r="AA25" s="46">
        <f t="shared" ca="1" si="25"/>
        <v>8.2270897926957656E-9</v>
      </c>
      <c r="AB25" s="46">
        <f t="shared" ca="1" si="25"/>
        <v>2.694207382369376E-9</v>
      </c>
      <c r="AC25" s="46">
        <f t="shared" ca="1" si="25"/>
        <v>8.8229903916428775E-10</v>
      </c>
      <c r="AD25" s="46">
        <f t="shared" ca="1" si="25"/>
        <v>2.8893529117481494E-10</v>
      </c>
      <c r="AE25" s="46">
        <f t="shared" ca="1" si="25"/>
        <v>9.4620529752985543E-11</v>
      </c>
      <c r="AF25" s="46">
        <f t="shared" ca="1" si="25"/>
        <v>3.0986331279686938E-11</v>
      </c>
      <c r="AG25" s="46">
        <f t="shared" ca="1" si="25"/>
        <v>1.0147403831716655E-11</v>
      </c>
    </row>
    <row r="26" spans="2:33" x14ac:dyDescent="0.3">
      <c r="M26" s="66">
        <f t="shared" ref="M26:Y26" ca="1" si="26">SUM(M16:M25)</f>
        <v>1.6169590643274849</v>
      </c>
      <c r="N26" s="66">
        <f t="shared" ca="1" si="26"/>
        <v>1.3369467028003619</v>
      </c>
      <c r="O26" s="66">
        <f t="shared" ca="1" si="26"/>
        <v>1.2657657657657653</v>
      </c>
      <c r="P26" s="66">
        <f t="shared" ca="1" si="26"/>
        <v>1.240675130400551</v>
      </c>
      <c r="Q26" s="66">
        <f t="shared" ca="1" si="26"/>
        <v>1.2322426820034471</v>
      </c>
      <c r="R26" s="66">
        <f t="shared" ca="1" si="26"/>
        <v>1.2295079372616047</v>
      </c>
      <c r="S26" s="66">
        <f t="shared" ca="1" si="26"/>
        <v>1.2286155339940013</v>
      </c>
      <c r="T26" s="66">
        <f t="shared" ca="1" si="26"/>
        <v>1.2283227828853887</v>
      </c>
      <c r="U26" s="66">
        <f t="shared" ca="1" si="26"/>
        <v>1.2282268661495055</v>
      </c>
      <c r="V26" s="66">
        <f t="shared" ca="1" si="26"/>
        <v>1.2281954650215106</v>
      </c>
      <c r="W26" s="66">
        <f t="shared" ca="1" si="26"/>
        <v>1.2281851824281804</v>
      </c>
      <c r="X26" s="66">
        <f t="shared" ca="1" si="26"/>
        <v>1.228181814903113</v>
      </c>
      <c r="Y26" s="66">
        <f t="shared" ca="1" si="26"/>
        <v>1.2281807120978008</v>
      </c>
      <c r="Z26" s="66">
        <f t="shared" ref="Z26:AG26" ca="1" si="27">SUM(Z16:Z25)</f>
        <v>1.2281803509544429</v>
      </c>
      <c r="AA26" s="66">
        <f t="shared" ca="1" si="27"/>
        <v>1.2281802326873024</v>
      </c>
      <c r="AB26" s="66">
        <f t="shared" ca="1" si="27"/>
        <v>1.2281801939571173</v>
      </c>
      <c r="AC26" s="66">
        <f t="shared" ca="1" si="27"/>
        <v>1.2281801812737572</v>
      </c>
      <c r="AD26" s="66">
        <f t="shared" ca="1" si="27"/>
        <v>1.2281801771202108</v>
      </c>
      <c r="AE26" s="66">
        <f t="shared" ca="1" si="27"/>
        <v>1.2281801757600073</v>
      </c>
      <c r="AF26" s="66">
        <f t="shared" ca="1" si="27"/>
        <v>1.2281801753145678</v>
      </c>
      <c r="AG26" s="66">
        <f t="shared" ca="1" si="27"/>
        <v>1.2281801751686956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8.3333333333333315E-2</v>
      </c>
      <c r="C28" s="46">
        <f ca="1"/>
        <v>4.7619047619047609E-2</v>
      </c>
      <c r="D28" s="46">
        <f ca="1"/>
        <v>9.0909090909090898E-2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M28" s="54">
        <f ca="1">M16/M$26</f>
        <v>5.2441229656419543E-2</v>
      </c>
      <c r="N28" s="54">
        <f ca="1">N16/N$26</f>
        <v>6.4189189189189158E-2</v>
      </c>
      <c r="O28" s="54">
        <f t="shared" ref="O28:X28" ca="1" si="28">O16/O$26</f>
        <v>6.9750889679715322E-2</v>
      </c>
      <c r="P28" s="54">
        <f t="shared" ca="1" si="28"/>
        <v>7.1114107801530962E-2</v>
      </c>
      <c r="Q28" s="54">
        <f t="shared" ca="1" si="28"/>
        <v>7.1565846069369471E-2</v>
      </c>
      <c r="R28" s="54">
        <f t="shared" ca="1" si="28"/>
        <v>7.1726481643581697E-2</v>
      </c>
      <c r="S28" s="54">
        <f t="shared" ca="1" si="28"/>
        <v>7.1779169142178148E-2</v>
      </c>
      <c r="T28" s="54">
        <f t="shared" ca="1" si="28"/>
        <v>7.1796240647218873E-2</v>
      </c>
      <c r="U28" s="54">
        <f t="shared" ca="1" si="28"/>
        <v>7.1801837762101015E-2</v>
      </c>
      <c r="V28" s="54">
        <f t="shared" ca="1" si="28"/>
        <v>7.1803674312508531E-2</v>
      </c>
      <c r="W28" s="54">
        <f t="shared" ca="1" si="28"/>
        <v>7.1804275622697714E-2</v>
      </c>
      <c r="X28" s="54">
        <f t="shared" ca="1" si="28"/>
        <v>7.1804472484462353E-2</v>
      </c>
      <c r="Y28" s="332">
        <f t="shared" ref="Y28:AG28" ca="1" si="29">Y16/Y$26</f>
        <v>7.1804536956521892E-2</v>
      </c>
      <c r="Z28" s="332">
        <f t="shared" ca="1" si="29"/>
        <v>7.1804558070804714E-2</v>
      </c>
      <c r="AA28" s="332">
        <f t="shared" ca="1" si="29"/>
        <v>7.1804564985233993E-2</v>
      </c>
      <c r="AB28" s="332">
        <f t="shared" ca="1" si="29"/>
        <v>7.1804567249556459E-2</v>
      </c>
      <c r="AC28" s="332">
        <f t="shared" ca="1" si="29"/>
        <v>7.1804567991078372E-2</v>
      </c>
      <c r="AD28" s="332">
        <f t="shared" ca="1" si="29"/>
        <v>7.1804568233912264E-2</v>
      </c>
      <c r="AE28" s="332">
        <f t="shared" ca="1" si="29"/>
        <v>7.1804568313435471E-2</v>
      </c>
      <c r="AF28" s="332">
        <f t="shared" ca="1" si="29"/>
        <v>7.1804568339477723E-2</v>
      </c>
      <c r="AG28" s="101">
        <f t="shared" ca="1" si="29"/>
        <v>7.180456834800604E-2</v>
      </c>
    </row>
    <row r="29" spans="2:33" x14ac:dyDescent="0.3">
      <c r="B29" s="46">
        <f ca="1"/>
        <v>0.16666666666666663</v>
      </c>
      <c r="C29" s="45">
        <f ca="1"/>
        <v>9.5238095238095219E-2</v>
      </c>
      <c r="D29" s="46">
        <f ca="1"/>
        <v>9.0909090909090898E-2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M29" s="54">
        <f t="shared" ref="M29" ca="1" si="30">M17/M$26</f>
        <v>0.10126582278481014</v>
      </c>
      <c r="N29" s="54">
        <f t="shared" ref="N29:X37" ca="1" si="31">N17/N$26</f>
        <v>0.10270270270270263</v>
      </c>
      <c r="O29" s="54">
        <f t="shared" ca="1" si="31"/>
        <v>0.11032028469750893</v>
      </c>
      <c r="P29" s="54">
        <f t="shared" ca="1" si="31"/>
        <v>0.11287827707928449</v>
      </c>
      <c r="Q29" s="54">
        <f t="shared" ca="1" si="31"/>
        <v>0.11361110747950688</v>
      </c>
      <c r="R29" s="54">
        <f t="shared" ca="1" si="31"/>
        <v>0.1138587096441996</v>
      </c>
      <c r="S29" s="54">
        <f t="shared" ca="1" si="31"/>
        <v>0.11394219783233082</v>
      </c>
      <c r="T29" s="54">
        <f t="shared" ca="1" si="31"/>
        <v>0.11396942992484606</v>
      </c>
      <c r="U29" s="54">
        <f t="shared" ca="1" si="31"/>
        <v>0.11397831505889634</v>
      </c>
      <c r="V29" s="54">
        <f t="shared" ca="1" si="31"/>
        <v>0.11398122806411495</v>
      </c>
      <c r="W29" s="54">
        <f t="shared" ca="1" si="31"/>
        <v>0.11398218262087383</v>
      </c>
      <c r="X29" s="54">
        <f t="shared" ca="1" si="31"/>
        <v>0.11398249515984417</v>
      </c>
      <c r="Y29" s="332">
        <f t="shared" ref="Y29:AG29" ca="1" si="32">Y17/Y$26</f>
        <v>0.11398259750151191</v>
      </c>
      <c r="Z29" s="332">
        <f t="shared" ca="1" si="32"/>
        <v>0.11398263101766096</v>
      </c>
      <c r="AA29" s="332">
        <f t="shared" ca="1" si="32"/>
        <v>0.11398264199366898</v>
      </c>
      <c r="AB29" s="332">
        <f t="shared" ca="1" si="32"/>
        <v>0.11398264558806824</v>
      </c>
      <c r="AC29" s="332">
        <f t="shared" ca="1" si="32"/>
        <v>0.11398264676516008</v>
      </c>
      <c r="AD29" s="332">
        <f t="shared" ca="1" si="32"/>
        <v>0.11398264715063465</v>
      </c>
      <c r="AE29" s="332">
        <f t="shared" ca="1" si="32"/>
        <v>0.11398264727686989</v>
      </c>
      <c r="AF29" s="332">
        <f t="shared" ca="1" si="32"/>
        <v>0.11398264731820941</v>
      </c>
      <c r="AG29" s="102">
        <f t="shared" ca="1" si="32"/>
        <v>0.11398264733174725</v>
      </c>
    </row>
    <row r="30" spans="2:33" x14ac:dyDescent="0.3">
      <c r="B30" s="46">
        <f ca="1"/>
        <v>0.75</v>
      </c>
      <c r="C30" s="46">
        <f ca="1"/>
        <v>0.85714285714285721</v>
      </c>
      <c r="D30" s="45">
        <f ca="1"/>
        <v>0.81818181818181823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M30" s="54">
        <f t="shared" ref="M30" ca="1" si="33">M18/M$26</f>
        <v>0.61844484629294771</v>
      </c>
      <c r="N30" s="54">
        <f t="shared" ca="1" si="31"/>
        <v>0.74797297297297272</v>
      </c>
      <c r="O30" s="54">
        <f t="shared" ca="1" si="31"/>
        <v>0.79003558718861244</v>
      </c>
      <c r="P30" s="54">
        <f t="shared" ca="1" si="31"/>
        <v>0.80601277118946579</v>
      </c>
      <c r="Q30" s="54">
        <f t="shared" ca="1" si="31"/>
        <v>0.81152845507197147</v>
      </c>
      <c r="R30" s="54">
        <f t="shared" ca="1" si="31"/>
        <v>0.81333350496884849</v>
      </c>
      <c r="S30" s="54">
        <f t="shared" ca="1" si="31"/>
        <v>0.81392426868410617</v>
      </c>
      <c r="T30" s="54">
        <f t="shared" ca="1" si="31"/>
        <v>0.81411825452830278</v>
      </c>
      <c r="U30" s="54">
        <f t="shared" ca="1" si="31"/>
        <v>0.81418183200551753</v>
      </c>
      <c r="V30" s="54">
        <f t="shared" ca="1" si="31"/>
        <v>0.81420264809599019</v>
      </c>
      <c r="W30" s="54">
        <f t="shared" ca="1" si="31"/>
        <v>0.81420946475103417</v>
      </c>
      <c r="X30" s="54">
        <f t="shared" ca="1" si="31"/>
        <v>0.81421169721429765</v>
      </c>
      <c r="Y30" s="332">
        <f t="shared" ref="Y30:AG30" ca="1" si="34">Y18/Y$26</f>
        <v>0.81421242830946639</v>
      </c>
      <c r="Z30" s="332">
        <f t="shared" ca="1" si="34"/>
        <v>0.81421266772659284</v>
      </c>
      <c r="AA30" s="332">
        <f t="shared" ca="1" si="34"/>
        <v>0.81421274613088679</v>
      </c>
      <c r="AB30" s="332">
        <f t="shared" ca="1" si="34"/>
        <v>0.81421277180676932</v>
      </c>
      <c r="AC30" s="332">
        <f t="shared" ca="1" si="34"/>
        <v>0.81421278021510701</v>
      </c>
      <c r="AD30" s="332">
        <f t="shared" ca="1" si="34"/>
        <v>0.81421278296866928</v>
      </c>
      <c r="AE30" s="332">
        <f t="shared" ca="1" si="34"/>
        <v>0.81421278387040597</v>
      </c>
      <c r="AF30" s="332">
        <f t="shared" ca="1" si="34"/>
        <v>0.81421278416570664</v>
      </c>
      <c r="AG30" s="102">
        <f t="shared" ca="1" si="34"/>
        <v>0.81421278426241162</v>
      </c>
    </row>
    <row r="31" spans="2:33" x14ac:dyDescent="0.3">
      <c r="B31" s="46">
        <f ca="1"/>
        <v>0</v>
      </c>
      <c r="C31" s="46">
        <f ca="1"/>
        <v>0</v>
      </c>
      <c r="D31" s="46">
        <f ca="1"/>
        <v>0</v>
      </c>
      <c r="E31" s="45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M31" s="54">
        <f t="shared" ref="M31" ca="1" si="35">M19/M$26</f>
        <v>3.25497287522604E-2</v>
      </c>
      <c r="N31" s="54">
        <f t="shared" ca="1" si="31"/>
        <v>1.2162162162162156E-2</v>
      </c>
      <c r="O31" s="54">
        <f t="shared" ca="1" si="31"/>
        <v>4.2704626334519593E-3</v>
      </c>
      <c r="P31" s="54">
        <f t="shared" ca="1" si="31"/>
        <v>1.4278348471026853E-3</v>
      </c>
      <c r="Q31" s="54">
        <f t="shared" ca="1" si="31"/>
        <v>4.7065591130750846E-4</v>
      </c>
      <c r="R31" s="54">
        <f t="shared" ca="1" si="31"/>
        <v>1.5447196333865409E-4</v>
      </c>
      <c r="S31" s="54">
        <f t="shared" ca="1" si="31"/>
        <v>5.062347734072062E-5</v>
      </c>
      <c r="T31" s="54">
        <f t="shared" ca="1" si="31"/>
        <v>1.6582128518865853E-5</v>
      </c>
      <c r="U31" s="54">
        <f t="shared" ca="1" si="31"/>
        <v>5.4307390692799373E-6</v>
      </c>
      <c r="V31" s="54">
        <f t="shared" ca="1" si="31"/>
        <v>1.7785039123813137E-6</v>
      </c>
      <c r="W31" s="54">
        <f t="shared" ca="1" si="31"/>
        <v>5.8242934198779082E-7</v>
      </c>
      <c r="X31" s="54">
        <f t="shared" ca="1" si="31"/>
        <v>1.9073448508378636E-7</v>
      </c>
      <c r="Y31" s="332">
        <f t="shared" ref="Y31:AG31" ca="1" si="36">Y19/Y$26</f>
        <v>6.2461785654522298E-8</v>
      </c>
      <c r="Z31" s="332">
        <f t="shared" ca="1" si="36"/>
        <v>2.0454991710407228E-8</v>
      </c>
      <c r="AA31" s="332">
        <f t="shared" ca="1" si="36"/>
        <v>6.6986013727762077E-9</v>
      </c>
      <c r="AB31" s="332">
        <f t="shared" ca="1" si="36"/>
        <v>2.1936580606212301E-9</v>
      </c>
      <c r="AC31" s="332">
        <f t="shared" ca="1" si="36"/>
        <v>7.1837915365907241E-10</v>
      </c>
      <c r="AD31" s="332">
        <f t="shared" ca="1" si="36"/>
        <v>2.3525480752530888E-10</v>
      </c>
      <c r="AE31" s="332">
        <f t="shared" ca="1" si="36"/>
        <v>7.7041244941470937E-11</v>
      </c>
      <c r="AF31" s="332">
        <f t="shared" ca="1" si="36"/>
        <v>2.5229467062314827E-11</v>
      </c>
      <c r="AG31" s="102">
        <f t="shared" ca="1" si="36"/>
        <v>8.2621459268570814E-12</v>
      </c>
    </row>
    <row r="32" spans="2:33" x14ac:dyDescent="0.3">
      <c r="B32" s="46">
        <f ca="1"/>
        <v>0</v>
      </c>
      <c r="C32" s="46">
        <f ca="1"/>
        <v>0</v>
      </c>
      <c r="D32" s="46">
        <f ca="1"/>
        <v>0</v>
      </c>
      <c r="E32" s="46">
        <v>0</v>
      </c>
      <c r="F32" s="45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M32" s="54">
        <f t="shared" ref="M32" ca="1" si="37">M20/M$26</f>
        <v>3.25497287522604E-2</v>
      </c>
      <c r="N32" s="54">
        <f t="shared" ca="1" si="31"/>
        <v>1.2162162162162156E-2</v>
      </c>
      <c r="O32" s="54">
        <f t="shared" ca="1" si="31"/>
        <v>4.2704626334519593E-3</v>
      </c>
      <c r="P32" s="54">
        <f t="shared" ca="1" si="31"/>
        <v>1.4278348471026853E-3</v>
      </c>
      <c r="Q32" s="54">
        <f t="shared" ca="1" si="31"/>
        <v>4.7065591130750846E-4</v>
      </c>
      <c r="R32" s="54">
        <f t="shared" ca="1" si="31"/>
        <v>1.5447196333865409E-4</v>
      </c>
      <c r="S32" s="54">
        <f t="shared" ca="1" si="31"/>
        <v>5.062347734072062E-5</v>
      </c>
      <c r="T32" s="54">
        <f t="shared" ca="1" si="31"/>
        <v>1.6582128518865853E-5</v>
      </c>
      <c r="U32" s="54">
        <f t="shared" ca="1" si="31"/>
        <v>5.4307390692799373E-6</v>
      </c>
      <c r="V32" s="54">
        <f t="shared" ca="1" si="31"/>
        <v>1.7785039123813137E-6</v>
      </c>
      <c r="W32" s="54">
        <f t="shared" ca="1" si="31"/>
        <v>5.8242934198779082E-7</v>
      </c>
      <c r="X32" s="54">
        <f t="shared" ca="1" si="31"/>
        <v>1.9073448508378636E-7</v>
      </c>
      <c r="Y32" s="332">
        <f t="shared" ref="Y32:AG32" ca="1" si="38">Y20/Y$26</f>
        <v>6.2461785654522298E-8</v>
      </c>
      <c r="Z32" s="332">
        <f t="shared" ca="1" si="38"/>
        <v>2.0454991710407228E-8</v>
      </c>
      <c r="AA32" s="332">
        <f t="shared" ca="1" si="38"/>
        <v>6.6986013727762077E-9</v>
      </c>
      <c r="AB32" s="332">
        <f t="shared" ca="1" si="38"/>
        <v>2.1936580606212301E-9</v>
      </c>
      <c r="AC32" s="332">
        <f t="shared" ca="1" si="38"/>
        <v>7.1837915365907241E-10</v>
      </c>
      <c r="AD32" s="332">
        <f t="shared" ca="1" si="38"/>
        <v>2.3525480752530888E-10</v>
      </c>
      <c r="AE32" s="332">
        <f t="shared" ca="1" si="38"/>
        <v>7.7041244941470937E-11</v>
      </c>
      <c r="AF32" s="332">
        <f t="shared" ca="1" si="38"/>
        <v>2.5229467062314827E-11</v>
      </c>
      <c r="AG32" s="102">
        <f t="shared" ca="1" si="38"/>
        <v>8.2621459268570814E-12</v>
      </c>
    </row>
    <row r="33" spans="1:33" x14ac:dyDescent="0.3">
      <c r="B33" s="46">
        <f ca="1"/>
        <v>0</v>
      </c>
      <c r="C33" s="46">
        <f ca="1"/>
        <v>0</v>
      </c>
      <c r="D33" s="46">
        <f ca="1"/>
        <v>0</v>
      </c>
      <c r="E33" s="46">
        <v>0</v>
      </c>
      <c r="F33" s="46">
        <v>0</v>
      </c>
      <c r="G33" s="45">
        <v>0</v>
      </c>
      <c r="H33" s="46">
        <v>0</v>
      </c>
      <c r="I33" s="46">
        <v>0</v>
      </c>
      <c r="J33" s="46">
        <v>0</v>
      </c>
      <c r="K33" s="46">
        <v>0</v>
      </c>
      <c r="M33" s="54">
        <f t="shared" ref="M33" ca="1" si="39">M21/M$26</f>
        <v>3.25497287522604E-2</v>
      </c>
      <c r="N33" s="54">
        <f t="shared" ca="1" si="31"/>
        <v>1.2162162162162156E-2</v>
      </c>
      <c r="O33" s="54">
        <f t="shared" ca="1" si="31"/>
        <v>4.2704626334519593E-3</v>
      </c>
      <c r="P33" s="54">
        <f t="shared" ca="1" si="31"/>
        <v>1.4278348471026853E-3</v>
      </c>
      <c r="Q33" s="54">
        <f t="shared" ca="1" si="31"/>
        <v>4.7065591130750846E-4</v>
      </c>
      <c r="R33" s="54">
        <f t="shared" ca="1" si="31"/>
        <v>1.5447196333865409E-4</v>
      </c>
      <c r="S33" s="54">
        <f t="shared" ca="1" si="31"/>
        <v>5.062347734072062E-5</v>
      </c>
      <c r="T33" s="54">
        <f t="shared" ca="1" si="31"/>
        <v>1.6582128518865853E-5</v>
      </c>
      <c r="U33" s="54">
        <f t="shared" ca="1" si="31"/>
        <v>5.4307390692799373E-6</v>
      </c>
      <c r="V33" s="54">
        <f t="shared" ca="1" si="31"/>
        <v>1.7785039123813137E-6</v>
      </c>
      <c r="W33" s="54">
        <f t="shared" ca="1" si="31"/>
        <v>5.8242934198779082E-7</v>
      </c>
      <c r="X33" s="54">
        <f t="shared" ca="1" si="31"/>
        <v>1.9073448508378636E-7</v>
      </c>
      <c r="Y33" s="332">
        <f t="shared" ref="Y33:AG33" ca="1" si="40">Y21/Y$26</f>
        <v>6.2461785654522298E-8</v>
      </c>
      <c r="Z33" s="332">
        <f t="shared" ca="1" si="40"/>
        <v>2.0454991710407228E-8</v>
      </c>
      <c r="AA33" s="332">
        <f t="shared" ca="1" si="40"/>
        <v>6.6986013727762077E-9</v>
      </c>
      <c r="AB33" s="332">
        <f t="shared" ca="1" si="40"/>
        <v>2.1936580606212301E-9</v>
      </c>
      <c r="AC33" s="332">
        <f t="shared" ca="1" si="40"/>
        <v>7.1837915365907241E-10</v>
      </c>
      <c r="AD33" s="332">
        <f t="shared" ca="1" si="40"/>
        <v>2.3525480752530888E-10</v>
      </c>
      <c r="AE33" s="332">
        <f t="shared" ca="1" si="40"/>
        <v>7.7041244941470937E-11</v>
      </c>
      <c r="AF33" s="332">
        <f t="shared" ca="1" si="40"/>
        <v>2.5229467062314827E-11</v>
      </c>
      <c r="AG33" s="102">
        <f t="shared" ca="1" si="40"/>
        <v>8.2621459268570814E-12</v>
      </c>
    </row>
    <row r="34" spans="1:33" x14ac:dyDescent="0.3">
      <c r="B34" s="46">
        <f ca="1"/>
        <v>0</v>
      </c>
      <c r="C34" s="46">
        <f ca="1"/>
        <v>0</v>
      </c>
      <c r="D34" s="46">
        <f ca="1"/>
        <v>0</v>
      </c>
      <c r="E34" s="46">
        <v>0</v>
      </c>
      <c r="F34" s="46">
        <v>0</v>
      </c>
      <c r="G34" s="46">
        <v>0</v>
      </c>
      <c r="H34" s="45">
        <v>0</v>
      </c>
      <c r="I34" s="46">
        <v>0</v>
      </c>
      <c r="J34" s="46">
        <v>0</v>
      </c>
      <c r="K34" s="46">
        <v>0</v>
      </c>
      <c r="M34" s="54">
        <f t="shared" ref="M34" ca="1" si="41">M22/M$26</f>
        <v>3.25497287522604E-2</v>
      </c>
      <c r="N34" s="54">
        <f t="shared" ca="1" si="31"/>
        <v>1.2162162162162156E-2</v>
      </c>
      <c r="O34" s="54">
        <f t="shared" ca="1" si="31"/>
        <v>4.2704626334519593E-3</v>
      </c>
      <c r="P34" s="54">
        <f t="shared" ca="1" si="31"/>
        <v>1.4278348471026853E-3</v>
      </c>
      <c r="Q34" s="54">
        <f t="shared" ca="1" si="31"/>
        <v>4.7065591130750846E-4</v>
      </c>
      <c r="R34" s="54">
        <f t="shared" ca="1" si="31"/>
        <v>1.5447196333865409E-4</v>
      </c>
      <c r="S34" s="54">
        <f t="shared" ca="1" si="31"/>
        <v>5.062347734072062E-5</v>
      </c>
      <c r="T34" s="54">
        <f t="shared" ca="1" si="31"/>
        <v>1.6582128518865853E-5</v>
      </c>
      <c r="U34" s="54">
        <f t="shared" ca="1" si="31"/>
        <v>5.4307390692799373E-6</v>
      </c>
      <c r="V34" s="54">
        <f t="shared" ca="1" si="31"/>
        <v>1.7785039123813137E-6</v>
      </c>
      <c r="W34" s="54">
        <f t="shared" ca="1" si="31"/>
        <v>5.8242934198779082E-7</v>
      </c>
      <c r="X34" s="54">
        <f t="shared" ca="1" si="31"/>
        <v>1.9073448508378636E-7</v>
      </c>
      <c r="Y34" s="332">
        <f t="shared" ref="Y34:AG34" ca="1" si="42">Y22/Y$26</f>
        <v>6.2461785654522298E-8</v>
      </c>
      <c r="Z34" s="332">
        <f t="shared" ca="1" si="42"/>
        <v>2.0454991710407228E-8</v>
      </c>
      <c r="AA34" s="332">
        <f t="shared" ca="1" si="42"/>
        <v>6.6986013727762077E-9</v>
      </c>
      <c r="AB34" s="332">
        <f t="shared" ca="1" si="42"/>
        <v>2.1936580606212301E-9</v>
      </c>
      <c r="AC34" s="332">
        <f t="shared" ca="1" si="42"/>
        <v>7.1837915365907241E-10</v>
      </c>
      <c r="AD34" s="332">
        <f t="shared" ca="1" si="42"/>
        <v>2.3525480752530888E-10</v>
      </c>
      <c r="AE34" s="332">
        <f t="shared" ca="1" si="42"/>
        <v>7.7041244941470937E-11</v>
      </c>
      <c r="AF34" s="332">
        <f t="shared" ca="1" si="42"/>
        <v>2.5229467062314827E-11</v>
      </c>
      <c r="AG34" s="102">
        <f t="shared" ca="1" si="42"/>
        <v>8.2621459268570814E-12</v>
      </c>
    </row>
    <row r="35" spans="1:33" x14ac:dyDescent="0.3">
      <c r="B35" s="46">
        <f ca="1"/>
        <v>0</v>
      </c>
      <c r="C35" s="46">
        <f ca="1"/>
        <v>0</v>
      </c>
      <c r="D35" s="46">
        <f ca="1"/>
        <v>0</v>
      </c>
      <c r="E35" s="46">
        <v>0</v>
      </c>
      <c r="F35" s="46">
        <v>0</v>
      </c>
      <c r="G35" s="46">
        <v>0</v>
      </c>
      <c r="H35" s="46">
        <v>0</v>
      </c>
      <c r="I35" s="45">
        <v>0</v>
      </c>
      <c r="J35" s="46">
        <v>0</v>
      </c>
      <c r="K35" s="46">
        <v>0</v>
      </c>
      <c r="M35" s="54">
        <f t="shared" ref="M35" ca="1" si="43">M23/M$26</f>
        <v>3.25497287522604E-2</v>
      </c>
      <c r="N35" s="54">
        <f t="shared" ca="1" si="31"/>
        <v>1.2162162162162156E-2</v>
      </c>
      <c r="O35" s="54">
        <f t="shared" ca="1" si="31"/>
        <v>4.2704626334519593E-3</v>
      </c>
      <c r="P35" s="54">
        <f t="shared" ca="1" si="31"/>
        <v>1.4278348471026853E-3</v>
      </c>
      <c r="Q35" s="54">
        <f t="shared" ca="1" si="31"/>
        <v>4.7065591130750846E-4</v>
      </c>
      <c r="R35" s="54">
        <f t="shared" ca="1" si="31"/>
        <v>1.5447196333865409E-4</v>
      </c>
      <c r="S35" s="54">
        <f t="shared" ca="1" si="31"/>
        <v>5.062347734072062E-5</v>
      </c>
      <c r="T35" s="54">
        <f t="shared" ca="1" si="31"/>
        <v>1.6582128518865853E-5</v>
      </c>
      <c r="U35" s="54">
        <f t="shared" ca="1" si="31"/>
        <v>5.4307390692799373E-6</v>
      </c>
      <c r="V35" s="54">
        <f t="shared" ca="1" si="31"/>
        <v>1.7785039123813137E-6</v>
      </c>
      <c r="W35" s="54">
        <f t="shared" ca="1" si="31"/>
        <v>5.8242934198779082E-7</v>
      </c>
      <c r="X35" s="54">
        <f t="shared" ca="1" si="31"/>
        <v>1.9073448508378636E-7</v>
      </c>
      <c r="Y35" s="332">
        <f t="shared" ref="Y35:AG35" ca="1" si="44">Y23/Y$26</f>
        <v>6.2461785654522298E-8</v>
      </c>
      <c r="Z35" s="332">
        <f t="shared" ca="1" si="44"/>
        <v>2.0454991710407228E-8</v>
      </c>
      <c r="AA35" s="332">
        <f t="shared" ca="1" si="44"/>
        <v>6.6986013727762077E-9</v>
      </c>
      <c r="AB35" s="332">
        <f t="shared" ca="1" si="44"/>
        <v>2.1936580606212301E-9</v>
      </c>
      <c r="AC35" s="332">
        <f t="shared" ca="1" si="44"/>
        <v>7.1837915365907241E-10</v>
      </c>
      <c r="AD35" s="332">
        <f t="shared" ca="1" si="44"/>
        <v>2.3525480752530888E-10</v>
      </c>
      <c r="AE35" s="332">
        <f t="shared" ca="1" si="44"/>
        <v>7.7041244941470937E-11</v>
      </c>
      <c r="AF35" s="332">
        <f t="shared" ca="1" si="44"/>
        <v>2.5229467062314827E-11</v>
      </c>
      <c r="AG35" s="102">
        <f t="shared" ca="1" si="44"/>
        <v>8.2621459268570814E-12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5">
        <v>0</v>
      </c>
      <c r="K36" s="46">
        <v>0</v>
      </c>
      <c r="M36" s="54">
        <f t="shared" ref="M36" ca="1" si="45">M24/M$26</f>
        <v>3.25497287522604E-2</v>
      </c>
      <c r="N36" s="54">
        <f t="shared" ca="1" si="31"/>
        <v>1.2162162162162156E-2</v>
      </c>
      <c r="O36" s="54">
        <f t="shared" ca="1" si="31"/>
        <v>4.2704626334519593E-3</v>
      </c>
      <c r="P36" s="54">
        <f t="shared" ca="1" si="31"/>
        <v>1.4278348471026853E-3</v>
      </c>
      <c r="Q36" s="54">
        <f t="shared" ca="1" si="31"/>
        <v>4.7065591130750846E-4</v>
      </c>
      <c r="R36" s="54">
        <f t="shared" ca="1" si="31"/>
        <v>1.5447196333865409E-4</v>
      </c>
      <c r="S36" s="54">
        <f t="shared" ca="1" si="31"/>
        <v>5.062347734072062E-5</v>
      </c>
      <c r="T36" s="54">
        <f t="shared" ca="1" si="31"/>
        <v>1.6582128518865853E-5</v>
      </c>
      <c r="U36" s="54">
        <f t="shared" ca="1" si="31"/>
        <v>5.4307390692799373E-6</v>
      </c>
      <c r="V36" s="54">
        <f t="shared" ca="1" si="31"/>
        <v>1.7785039123813137E-6</v>
      </c>
      <c r="W36" s="54">
        <f t="shared" ca="1" si="31"/>
        <v>5.8242934198779082E-7</v>
      </c>
      <c r="X36" s="54">
        <f t="shared" ca="1" si="31"/>
        <v>1.9073448508378636E-7</v>
      </c>
      <c r="Y36" s="332">
        <f t="shared" ref="Y36:AG36" ca="1" si="46">Y24/Y$26</f>
        <v>6.2461785654522298E-8</v>
      </c>
      <c r="Z36" s="332">
        <f t="shared" ca="1" si="46"/>
        <v>2.0454991710407228E-8</v>
      </c>
      <c r="AA36" s="332">
        <f t="shared" ca="1" si="46"/>
        <v>6.6986013727762077E-9</v>
      </c>
      <c r="AB36" s="332">
        <f t="shared" ca="1" si="46"/>
        <v>2.1936580606212301E-9</v>
      </c>
      <c r="AC36" s="332">
        <f t="shared" ca="1" si="46"/>
        <v>7.1837915365907241E-10</v>
      </c>
      <c r="AD36" s="332">
        <f t="shared" ca="1" si="46"/>
        <v>2.3525480752530888E-10</v>
      </c>
      <c r="AE36" s="332">
        <f t="shared" ca="1" si="46"/>
        <v>7.7041244941470937E-11</v>
      </c>
      <c r="AF36" s="332">
        <f t="shared" ca="1" si="46"/>
        <v>2.5229467062314827E-11</v>
      </c>
      <c r="AG36" s="102">
        <f t="shared" ca="1" si="46"/>
        <v>8.2621459268570814E-12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5">
        <v>0</v>
      </c>
      <c r="M37" s="54">
        <f t="shared" ref="M37" ca="1" si="47">M25/M$26</f>
        <v>3.25497287522604E-2</v>
      </c>
      <c r="N37" s="54">
        <f t="shared" ca="1" si="31"/>
        <v>1.2162162162162156E-2</v>
      </c>
      <c r="O37" s="54">
        <f t="shared" ca="1" si="31"/>
        <v>4.2704626334519593E-3</v>
      </c>
      <c r="P37" s="54">
        <f t="shared" ca="1" si="31"/>
        <v>1.4278348471026853E-3</v>
      </c>
      <c r="Q37" s="54">
        <f t="shared" ca="1" si="31"/>
        <v>4.7065591130750846E-4</v>
      </c>
      <c r="R37" s="54">
        <f t="shared" ca="1" si="31"/>
        <v>1.5447196333865409E-4</v>
      </c>
      <c r="S37" s="54">
        <f t="shared" ca="1" si="31"/>
        <v>5.062347734072062E-5</v>
      </c>
      <c r="T37" s="54">
        <f t="shared" ca="1" si="31"/>
        <v>1.6582128518865853E-5</v>
      </c>
      <c r="U37" s="54">
        <f t="shared" ca="1" si="31"/>
        <v>5.4307390692799373E-6</v>
      </c>
      <c r="V37" s="54">
        <f t="shared" ca="1" si="31"/>
        <v>1.7785039123813137E-6</v>
      </c>
      <c r="W37" s="54">
        <f t="shared" ca="1" si="31"/>
        <v>5.8242934198779082E-7</v>
      </c>
      <c r="X37" s="54">
        <f t="shared" ca="1" si="31"/>
        <v>1.9073448508378636E-7</v>
      </c>
      <c r="Y37" s="332">
        <f t="shared" ref="Y37:AG37" ca="1" si="48">Y25/Y$26</f>
        <v>6.2461785654522298E-8</v>
      </c>
      <c r="Z37" s="332">
        <f t="shared" ca="1" si="48"/>
        <v>2.0454991710407228E-8</v>
      </c>
      <c r="AA37" s="332">
        <f t="shared" ca="1" si="48"/>
        <v>6.6986013727762077E-9</v>
      </c>
      <c r="AB37" s="332">
        <f t="shared" ca="1" si="48"/>
        <v>2.1936580606212301E-9</v>
      </c>
      <c r="AC37" s="332">
        <f t="shared" ca="1" si="48"/>
        <v>7.1837915365907241E-10</v>
      </c>
      <c r="AD37" s="332">
        <f t="shared" ca="1" si="48"/>
        <v>2.3525480752530888E-10</v>
      </c>
      <c r="AE37" s="332">
        <f t="shared" ca="1" si="48"/>
        <v>7.7041244941470937E-11</v>
      </c>
      <c r="AF37" s="332">
        <f t="shared" ca="1" si="48"/>
        <v>2.5229467062314827E-11</v>
      </c>
      <c r="AG37" s="102">
        <f t="shared" ca="1" si="48"/>
        <v>8.2621459268570814E-12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2.7628378378378367</v>
      </c>
      <c r="O38" s="41">
        <f t="shared" ca="1" si="49"/>
        <v>2.9609727164887318</v>
      </c>
      <c r="P38" s="41">
        <f t="shared" ca="1" si="49"/>
        <v>3.0237179232935394</v>
      </c>
      <c r="Q38" s="41">
        <f t="shared" ca="1" si="49"/>
        <v>3.043574893121888</v>
      </c>
      <c r="R38" s="41">
        <f t="shared" ca="1" si="49"/>
        <v>3.0503085148378912</v>
      </c>
      <c r="S38" s="41">
        <f t="shared" ca="1" si="49"/>
        <v>3.0525394353372972</v>
      </c>
      <c r="T38" s="41">
        <f t="shared" ca="1" si="49"/>
        <v>3.0532673241787691</v>
      </c>
      <c r="U38" s="41">
        <f t="shared" ca="1" si="49"/>
        <v>3.0535054892703677</v>
      </c>
      <c r="V38" s="41">
        <f t="shared" ca="1" si="49"/>
        <v>3.0535835563184088</v>
      </c>
      <c r="W38" s="41">
        <f t="shared" ca="1" si="49"/>
        <v>3.0536091263539227</v>
      </c>
      <c r="X38" s="41">
        <f t="shared" ca="1" si="49"/>
        <v>3.0536174989204983</v>
      </c>
      <c r="Y38" s="52">
        <f ca="1">SUM($B15*Y28,$C15*Y29,$D15*Y30,$E15*Y31,$F15*Y32,$G15*Y33,$H15*Y34,$I15*Y35,$J15*Y36,$K15*Y37)</f>
        <v>3.053620240733486</v>
      </c>
      <c r="Z38" s="52">
        <f t="shared" ref="Z38:AG38" ca="1" si="50">SUM($B15*Z28,$C15*Z29,$D15*Z30,$E15*Z31,$F15*Z32,$G15*Z33,$H15*Z34,$I15*Z35,$J15*Z36,$K15*Z37)</f>
        <v>3.0536211386453771</v>
      </c>
      <c r="AA38" s="52">
        <f t="shared" ca="1" si="50"/>
        <v>3.0536214326940829</v>
      </c>
      <c r="AB38" s="52">
        <f t="shared" ca="1" si="50"/>
        <v>3.0536215289887791</v>
      </c>
      <c r="AC38" s="52">
        <f t="shared" ca="1" si="50"/>
        <v>3.0536215605233634</v>
      </c>
      <c r="AD38" s="52">
        <f t="shared" ca="1" si="50"/>
        <v>3.0536215708503178</v>
      </c>
      <c r="AE38" s="52">
        <f t="shared" ca="1" si="50"/>
        <v>3.0536215742321895</v>
      </c>
      <c r="AF38" s="52">
        <f t="shared" ca="1" si="50"/>
        <v>3.053621575339684</v>
      </c>
      <c r="AG38" s="55">
        <f t="shared" ca="1" si="50"/>
        <v>3.0536215757023664</v>
      </c>
    </row>
    <row r="39" spans="1:33" ht="14.4" thickBot="1" x14ac:dyDescent="0.35">
      <c r="A39" s="62" t="s">
        <v>34</v>
      </c>
      <c r="B39" s="63">
        <f ca="1">M41</f>
        <v>5.0228433176817088E-9</v>
      </c>
      <c r="L39" s="40" t="s">
        <v>161</v>
      </c>
      <c r="M39" s="323">
        <f>Summary!H15</f>
        <v>1E-8</v>
      </c>
      <c r="N39" s="318">
        <f ca="1">SUM(N40:N49)</f>
        <v>1.9827184878578472E-2</v>
      </c>
      <c r="O39" s="318">
        <f ca="1">SUM(O40:O49)</f>
        <v>2.2941760326077674E-3</v>
      </c>
      <c r="P39" s="318">
        <f t="shared" ref="P39:Y39" ca="1" si="51">SUM(P40:P49)</f>
        <v>3.2023582639206761E-4</v>
      </c>
      <c r="Q39" s="318">
        <f t="shared" ca="1" si="51"/>
        <v>3.7577217155762627E-5</v>
      </c>
      <c r="R39" s="318">
        <f t="shared" ca="1" si="51"/>
        <v>4.0451217725509511E-6</v>
      </c>
      <c r="S39" s="318">
        <f t="shared" ca="1" si="51"/>
        <v>4.3423957363928455E-7</v>
      </c>
      <c r="T39" s="318">
        <f t="shared" ca="1" si="51"/>
        <v>4.6775224903063209E-8</v>
      </c>
      <c r="U39" s="318">
        <f t="shared" ca="1" si="51"/>
        <v>5.0228433176817088E-9</v>
      </c>
      <c r="V39" s="318">
        <f t="shared" ca="1" si="51"/>
        <v>5.385398908581361E-10</v>
      </c>
      <c r="W39" s="318">
        <f t="shared" ca="1" si="51"/>
        <v>5.7753699183792498E-11</v>
      </c>
      <c r="X39" s="318">
        <f t="shared" ca="1" si="51"/>
        <v>6.1943014115965592E-12</v>
      </c>
      <c r="Y39" s="318">
        <f t="shared" ca="1" si="51"/>
        <v>6.6430780710029075E-13</v>
      </c>
      <c r="Z39" s="318">
        <f t="shared" ref="Z39:AG39" ca="1" si="52">SUM(Z40:Z49)</f>
        <v>7.1241700789670925E-14</v>
      </c>
      <c r="AA39" s="318">
        <f t="shared" ca="1" si="52"/>
        <v>7.6401833193310519E-15</v>
      </c>
      <c r="AB39" s="318">
        <f t="shared" ca="1" si="52"/>
        <v>8.1935940577687443E-16</v>
      </c>
      <c r="AC39" s="318">
        <f t="shared" ca="1" si="52"/>
        <v>8.7870677678371459E-17</v>
      </c>
      <c r="AD39" s="318">
        <f t="shared" ca="1" si="52"/>
        <v>9.4235280378624463E-18</v>
      </c>
      <c r="AE39" s="318">
        <f t="shared" ca="1" si="52"/>
        <v>1.0106090468269569E-18</v>
      </c>
      <c r="AF39" s="318">
        <f t="shared" ca="1" si="52"/>
        <v>1.0838086403255858E-19</v>
      </c>
      <c r="AG39" s="318">
        <f t="shared" ca="1" si="52"/>
        <v>1.1623087786159961E-20</v>
      </c>
    </row>
    <row r="40" spans="1:33" outlineLevel="1" x14ac:dyDescent="0.3">
      <c r="B40" s="57">
        <f ca="1">AG38</f>
        <v>3.0536215757023664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8</v>
      </c>
      <c r="N40" s="41">
        <f ca="1">(N28-M28)^2</f>
        <v>1.3801455318359249E-4</v>
      </c>
      <c r="O40" s="41">
        <f ca="1">(O28-N28)^2</f>
        <v>3.0932512346318977E-5</v>
      </c>
      <c r="P40" s="41">
        <f t="shared" ref="P40:Y40" ca="1" si="53">(P28-O28)^2</f>
        <v>1.8583636476465619E-6</v>
      </c>
      <c r="Q40" s="41">
        <f t="shared" ca="1" si="53"/>
        <v>2.0406746262973599E-7</v>
      </c>
      <c r="R40" s="41">
        <f t="shared" ca="1" si="53"/>
        <v>2.5803787702491449E-8</v>
      </c>
      <c r="S40" s="41">
        <f t="shared" ca="1" si="53"/>
        <v>2.7759725083510788E-9</v>
      </c>
      <c r="T40" s="41">
        <f t="shared" ca="1" si="53"/>
        <v>2.9143628435549791E-10</v>
      </c>
      <c r="U40" s="41">
        <f t="shared" ca="1" si="53"/>
        <v>3.1327695003890312E-11</v>
      </c>
      <c r="V40" s="41">
        <f t="shared" ca="1" si="53"/>
        <v>3.3729173993482538E-12</v>
      </c>
      <c r="W40" s="41">
        <f t="shared" ca="1" si="53"/>
        <v>3.6157394361499048E-13</v>
      </c>
      <c r="X40" s="41">
        <f t="shared" ca="1" si="53"/>
        <v>3.8754554377069643E-14</v>
      </c>
      <c r="Y40" s="41">
        <f t="shared" ca="1" si="53"/>
        <v>4.1566464611102058E-15</v>
      </c>
      <c r="Z40" s="41">
        <f t="shared" ref="Z40:Z49" ca="1" si="54">(Z28-Y28)^2</f>
        <v>4.4581293909345722E-16</v>
      </c>
      <c r="AA40" s="41">
        <f t="shared" ref="AA40:AA49" ca="1" si="55">(AA28-Z28)^2</f>
        <v>4.7809332256183818E-17</v>
      </c>
      <c r="AB40" s="41">
        <f t="shared" ref="AB40:AB49" ca="1" si="56">(AB28-AA28)^2</f>
        <v>5.1271562283990457E-18</v>
      </c>
      <c r="AC40" s="41">
        <f t="shared" ref="AC40:AC49" ca="1" si="57">(AC28-AB28)^2</f>
        <v>5.4985474792881102E-19</v>
      </c>
      <c r="AD40" s="41">
        <f t="shared" ref="AD40:AD49" ca="1" si="58">(AD28-AC28)^2</f>
        <v>5.8968299047345826E-20</v>
      </c>
      <c r="AE40" s="41">
        <f t="shared" ref="AE40:AE49" ca="1" si="59">(AE28-AD28)^2</f>
        <v>6.3239405252855021E-21</v>
      </c>
      <c r="AF40" s="41">
        <f t="shared" ref="AF40:AF49" ca="1" si="60">(AF28-AE28)^2</f>
        <v>6.7819887300466835E-22</v>
      </c>
      <c r="AG40" s="41">
        <f t="shared" ref="AG40:AG49" ca="1" si="61">(AG28-AF28)^2</f>
        <v>7.2732189855293673E-23</v>
      </c>
    </row>
    <row r="41" spans="1:33" outlineLevel="1" x14ac:dyDescent="0.3">
      <c r="B41" s="57"/>
      <c r="C41" s="57">
        <f ca="1">B40</f>
        <v>3.0536215757023664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5.0228433176817088E-9</v>
      </c>
      <c r="N41" s="41">
        <f t="shared" ref="N41" ca="1" si="62">(N29-M29)^2</f>
        <v>2.064623898442718E-6</v>
      </c>
      <c r="O41" s="41">
        <f t="shared" ref="O41:Y49" ca="1" si="63">(O29-N29)^2</f>
        <v>5.8027555447597204E-5</v>
      </c>
      <c r="P41" s="41">
        <f t="shared" ca="1" si="63"/>
        <v>6.5433250252218254E-6</v>
      </c>
      <c r="Q41" s="41">
        <f t="shared" ca="1" si="63"/>
        <v>5.3704039549010353E-7</v>
      </c>
      <c r="R41" s="41">
        <f t="shared" ca="1" si="63"/>
        <v>6.1306831960519523E-8</v>
      </c>
      <c r="S41" s="41">
        <f t="shared" ca="1" si="63"/>
        <v>6.9702775574349017E-9</v>
      </c>
      <c r="T41" s="41">
        <f t="shared" ca="1" si="63"/>
        <v>7.4158686275824295E-10</v>
      </c>
      <c r="U41" s="41">
        <f t="shared" ca="1" si="63"/>
        <v>7.8945607091532226E-11</v>
      </c>
      <c r="V41" s="41">
        <f t="shared" ca="1" si="63"/>
        <v>8.4855994036519319E-12</v>
      </c>
      <c r="W41" s="41">
        <f t="shared" ca="1" si="63"/>
        <v>9.1117860590930798E-13</v>
      </c>
      <c r="X41" s="41">
        <f t="shared" ca="1" si="63"/>
        <v>9.7680607982994164E-14</v>
      </c>
      <c r="Y41" s="41">
        <f t="shared" ca="1" si="63"/>
        <v>1.0473816955311931E-14</v>
      </c>
      <c r="Z41" s="41">
        <f t="shared" ca="1" si="54"/>
        <v>1.1233322471794133E-15</v>
      </c>
      <c r="AA41" s="41">
        <f t="shared" ca="1" si="55"/>
        <v>1.20472752036155E-16</v>
      </c>
      <c r="AB41" s="41">
        <f t="shared" ca="1" si="56"/>
        <v>1.2919706071484088E-17</v>
      </c>
      <c r="AC41" s="41">
        <f t="shared" ca="1" si="57"/>
        <v>1.3855452013602509E-18</v>
      </c>
      <c r="AD41" s="41">
        <f t="shared" ca="1" si="58"/>
        <v>1.4859064329280489E-19</v>
      </c>
      <c r="AE41" s="41">
        <f t="shared" ca="1" si="59"/>
        <v>1.593533694886082E-20</v>
      </c>
      <c r="AF41" s="41">
        <f t="shared" ca="1" si="60"/>
        <v>1.7089555123741354E-21</v>
      </c>
      <c r="AG41" s="41">
        <f t="shared" ca="1" si="61"/>
        <v>1.8327304465494806E-22</v>
      </c>
    </row>
    <row r="42" spans="1:33" outlineLevel="1" x14ac:dyDescent="0.3">
      <c r="B42" s="57"/>
      <c r="C42" s="57"/>
      <c r="D42" s="57">
        <f ca="1">C41</f>
        <v>3.0536215757023664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1.6777535601236605E-2</v>
      </c>
      <c r="O42" s="41">
        <f t="shared" ca="1" si="63"/>
        <v>1.7692635146537372E-3</v>
      </c>
      <c r="P42" s="41">
        <f t="shared" ca="1" si="63"/>
        <v>2.5527040859712428E-4</v>
      </c>
      <c r="Q42" s="41">
        <f t="shared" ca="1" si="63"/>
        <v>3.0422768691732857E-5</v>
      </c>
      <c r="R42" s="41">
        <f t="shared" ca="1" si="63"/>
        <v>3.2582051302157407E-6</v>
      </c>
      <c r="S42" s="41">
        <f t="shared" ca="1" si="63"/>
        <v>3.4900176726505786E-7</v>
      </c>
      <c r="T42" s="41">
        <f t="shared" ca="1" si="63"/>
        <v>3.7630507748671114E-8</v>
      </c>
      <c r="U42" s="41">
        <f t="shared" ca="1" si="63"/>
        <v>4.0420956089919336E-9</v>
      </c>
      <c r="V42" s="41">
        <f t="shared" ca="1" si="63"/>
        <v>4.333096225661318E-10</v>
      </c>
      <c r="W42" s="41">
        <f t="shared" ca="1" si="63"/>
        <v>4.6466785988673857E-11</v>
      </c>
      <c r="X42" s="41">
        <f t="shared" ca="1" si="63"/>
        <v>4.983892222761153E-12</v>
      </c>
      <c r="Y42" s="41">
        <f t="shared" ca="1" si="63"/>
        <v>5.3450014575177625E-13</v>
      </c>
      <c r="Z42" s="41">
        <f t="shared" ca="1" si="54"/>
        <v>5.7320560441154648E-14</v>
      </c>
      <c r="AA42" s="41">
        <f t="shared" ca="1" si="55"/>
        <v>6.147233309189838E-15</v>
      </c>
      <c r="AB42" s="41">
        <f t="shared" ca="1" si="56"/>
        <v>6.5925094375688265E-16</v>
      </c>
      <c r="AC42" s="41">
        <f t="shared" ca="1" si="57"/>
        <v>7.0700142755790152E-17</v>
      </c>
      <c r="AD42" s="41">
        <f t="shared" ca="1" si="58"/>
        <v>7.5821051587320597E-18</v>
      </c>
      <c r="AE42" s="41">
        <f t="shared" ca="1" si="59"/>
        <v>8.1312904965452037E-19</v>
      </c>
      <c r="AF42" s="41">
        <f t="shared" ca="1" si="60"/>
        <v>8.7202487358186734E-20</v>
      </c>
      <c r="AG42" s="41">
        <f t="shared" ca="1" si="61"/>
        <v>9.3518526460534608E-21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3.0536215757023664</v>
      </c>
      <c r="F43" s="57"/>
      <c r="G43" s="57"/>
      <c r="H43" s="57"/>
      <c r="I43" s="57"/>
      <c r="J43" s="57"/>
      <c r="K43" s="57"/>
      <c r="N43" s="41">
        <f t="shared" ref="N43" ca="1" si="65">(N31-M31)^2</f>
        <v>4.1565287146569016E-4</v>
      </c>
      <c r="O43" s="41">
        <f t="shared" ca="1" si="63"/>
        <v>6.2278921451444731E-5</v>
      </c>
      <c r="P43" s="41">
        <f t="shared" ca="1" si="63"/>
        <v>8.0805327317249757E-6</v>
      </c>
      <c r="Q43" s="41">
        <f t="shared" ca="1" si="63"/>
        <v>9.1619151512998731E-7</v>
      </c>
      <c r="R43" s="41">
        <f t="shared" ca="1" si="63"/>
        <v>9.9972288953171221E-8</v>
      </c>
      <c r="S43" s="41">
        <f t="shared" ca="1" si="63"/>
        <v>1.0784508044062984E-8</v>
      </c>
      <c r="T43" s="41">
        <f t="shared" ca="1" si="63"/>
        <v>1.1588134296111927E-9</v>
      </c>
      <c r="U43" s="41">
        <f t="shared" ca="1" si="63"/>
        <v>1.2435348665633605E-10</v>
      </c>
      <c r="V43" s="41">
        <f t="shared" ca="1" si="63"/>
        <v>1.3338821641286314E-11</v>
      </c>
      <c r="W43" s="41">
        <f t="shared" ca="1" si="63"/>
        <v>1.43059437794205E-12</v>
      </c>
      <c r="X43" s="41">
        <f t="shared" ca="1" si="63"/>
        <v>1.5342486092504854E-13</v>
      </c>
      <c r="Y43" s="41">
        <f t="shared" ca="1" si="63"/>
        <v>1.6453885418870319E-14</v>
      </c>
      <c r="Z43" s="41">
        <f t="shared" ca="1" si="54"/>
        <v>1.7645707374633425E-15</v>
      </c>
      <c r="AA43" s="41">
        <f t="shared" ca="1" si="55"/>
        <v>1.8923827512126812E-16</v>
      </c>
      <c r="AB43" s="41">
        <f t="shared" ca="1" si="56"/>
        <v>2.0294514245729856E-17</v>
      </c>
      <c r="AC43" s="41">
        <f t="shared" ca="1" si="57"/>
        <v>2.1764478533274589E-18</v>
      </c>
      <c r="AD43" s="41">
        <f t="shared" ca="1" si="58"/>
        <v>2.3340913382717656E-19</v>
      </c>
      <c r="AE43" s="41">
        <f t="shared" ca="1" si="59"/>
        <v>2.5031531385470007E-20</v>
      </c>
      <c r="AF43" s="41">
        <f t="shared" ca="1" si="60"/>
        <v>2.6844603269990104E-21</v>
      </c>
      <c r="AG43" s="41">
        <f t="shared" ca="1" si="61"/>
        <v>2.8788998651375108E-22</v>
      </c>
    </row>
    <row r="44" spans="1:33" outlineLevel="1" x14ac:dyDescent="0.3">
      <c r="B44" s="57"/>
      <c r="C44" s="57"/>
      <c r="D44" s="57"/>
      <c r="E44" s="57"/>
      <c r="F44" s="57">
        <f ca="1">E43</f>
        <v>3.0536215757023664</v>
      </c>
      <c r="G44" s="57"/>
      <c r="H44" s="57"/>
      <c r="I44" s="57"/>
      <c r="J44" s="57"/>
      <c r="K44" s="57"/>
      <c r="N44" s="41">
        <f t="shared" ref="N44" ca="1" si="66">(N32-M32)^2</f>
        <v>4.1565287146569016E-4</v>
      </c>
      <c r="O44" s="41">
        <f t="shared" ca="1" si="63"/>
        <v>6.2278921451444731E-5</v>
      </c>
      <c r="P44" s="41">
        <f t="shared" ca="1" si="63"/>
        <v>8.0805327317249757E-6</v>
      </c>
      <c r="Q44" s="41">
        <f t="shared" ca="1" si="63"/>
        <v>9.1619151512998731E-7</v>
      </c>
      <c r="R44" s="41">
        <f t="shared" ca="1" si="63"/>
        <v>9.9972288953171221E-8</v>
      </c>
      <c r="S44" s="41">
        <f t="shared" ca="1" si="63"/>
        <v>1.0784508044062984E-8</v>
      </c>
      <c r="T44" s="41">
        <f t="shared" ca="1" si="63"/>
        <v>1.1588134296111927E-9</v>
      </c>
      <c r="U44" s="41">
        <f t="shared" ca="1" si="63"/>
        <v>1.2435348665633605E-10</v>
      </c>
      <c r="V44" s="41">
        <f t="shared" ca="1" si="63"/>
        <v>1.3338821641286314E-11</v>
      </c>
      <c r="W44" s="41">
        <f t="shared" ca="1" si="63"/>
        <v>1.43059437794205E-12</v>
      </c>
      <c r="X44" s="41">
        <f t="shared" ca="1" si="63"/>
        <v>1.5342486092504854E-13</v>
      </c>
      <c r="Y44" s="41">
        <f t="shared" ca="1" si="63"/>
        <v>1.6453885418870319E-14</v>
      </c>
      <c r="Z44" s="41">
        <f t="shared" ca="1" si="54"/>
        <v>1.7645707374633425E-15</v>
      </c>
      <c r="AA44" s="41">
        <f t="shared" ca="1" si="55"/>
        <v>1.8923827512126812E-16</v>
      </c>
      <c r="AB44" s="41">
        <f t="shared" ca="1" si="56"/>
        <v>2.0294514245729856E-17</v>
      </c>
      <c r="AC44" s="41">
        <f t="shared" ca="1" si="57"/>
        <v>2.1764478533274589E-18</v>
      </c>
      <c r="AD44" s="41">
        <f t="shared" ca="1" si="58"/>
        <v>2.3340913382717656E-19</v>
      </c>
      <c r="AE44" s="41">
        <f t="shared" ca="1" si="59"/>
        <v>2.5031531385470007E-20</v>
      </c>
      <c r="AF44" s="41">
        <f t="shared" ca="1" si="60"/>
        <v>2.6844603269990104E-21</v>
      </c>
      <c r="AG44" s="41">
        <f t="shared" ca="1" si="61"/>
        <v>2.8788998651375108E-22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3.0536215757023664</v>
      </c>
      <c r="H45" s="57"/>
      <c r="I45" s="57"/>
      <c r="J45" s="57"/>
      <c r="K45" s="57"/>
      <c r="N45" s="41">
        <f t="shared" ref="N45" ca="1" si="67">(N33-M33)^2</f>
        <v>4.1565287146569016E-4</v>
      </c>
      <c r="O45" s="41">
        <f t="shared" ca="1" si="63"/>
        <v>6.2278921451444731E-5</v>
      </c>
      <c r="P45" s="41">
        <f t="shared" ca="1" si="63"/>
        <v>8.0805327317249757E-6</v>
      </c>
      <c r="Q45" s="41">
        <f t="shared" ca="1" si="63"/>
        <v>9.1619151512998731E-7</v>
      </c>
      <c r="R45" s="41">
        <f t="shared" ca="1" si="63"/>
        <v>9.9972288953171221E-8</v>
      </c>
      <c r="S45" s="41">
        <f t="shared" ca="1" si="63"/>
        <v>1.0784508044062984E-8</v>
      </c>
      <c r="T45" s="41">
        <f t="shared" ca="1" si="63"/>
        <v>1.1588134296111927E-9</v>
      </c>
      <c r="U45" s="41">
        <f t="shared" ca="1" si="63"/>
        <v>1.2435348665633605E-10</v>
      </c>
      <c r="V45" s="41">
        <f t="shared" ca="1" si="63"/>
        <v>1.3338821641286314E-11</v>
      </c>
      <c r="W45" s="41">
        <f t="shared" ca="1" si="63"/>
        <v>1.43059437794205E-12</v>
      </c>
      <c r="X45" s="41">
        <f t="shared" ca="1" si="63"/>
        <v>1.5342486092504854E-13</v>
      </c>
      <c r="Y45" s="41">
        <f t="shared" ca="1" si="63"/>
        <v>1.6453885418870319E-14</v>
      </c>
      <c r="Z45" s="41">
        <f t="shared" ca="1" si="54"/>
        <v>1.7645707374633425E-15</v>
      </c>
      <c r="AA45" s="41">
        <f t="shared" ca="1" si="55"/>
        <v>1.8923827512126812E-16</v>
      </c>
      <c r="AB45" s="41">
        <f t="shared" ca="1" si="56"/>
        <v>2.0294514245729856E-17</v>
      </c>
      <c r="AC45" s="41">
        <f t="shared" ca="1" si="57"/>
        <v>2.1764478533274589E-18</v>
      </c>
      <c r="AD45" s="41">
        <f t="shared" ca="1" si="58"/>
        <v>2.3340913382717656E-19</v>
      </c>
      <c r="AE45" s="41">
        <f t="shared" ca="1" si="59"/>
        <v>2.5031531385470007E-20</v>
      </c>
      <c r="AF45" s="41">
        <f t="shared" ca="1" si="60"/>
        <v>2.6844603269990104E-21</v>
      </c>
      <c r="AG45" s="41">
        <f t="shared" ca="1" si="61"/>
        <v>2.8788998651375108E-22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3.0536215757023664</v>
      </c>
      <c r="I46" s="57"/>
      <c r="J46" s="57"/>
      <c r="K46" s="57"/>
      <c r="N46" s="41">
        <f t="shared" ref="N46" ca="1" si="68">(N34-M34)^2</f>
        <v>4.1565287146569016E-4</v>
      </c>
      <c r="O46" s="41">
        <f t="shared" ca="1" si="63"/>
        <v>6.2278921451444731E-5</v>
      </c>
      <c r="P46" s="41">
        <f t="shared" ca="1" si="63"/>
        <v>8.0805327317249757E-6</v>
      </c>
      <c r="Q46" s="41">
        <f t="shared" ca="1" si="63"/>
        <v>9.1619151512998731E-7</v>
      </c>
      <c r="R46" s="41">
        <f t="shared" ca="1" si="63"/>
        <v>9.9972288953171221E-8</v>
      </c>
      <c r="S46" s="41">
        <f t="shared" ca="1" si="63"/>
        <v>1.0784508044062984E-8</v>
      </c>
      <c r="T46" s="41">
        <f t="shared" ca="1" si="63"/>
        <v>1.1588134296111927E-9</v>
      </c>
      <c r="U46" s="41">
        <f t="shared" ca="1" si="63"/>
        <v>1.2435348665633605E-10</v>
      </c>
      <c r="V46" s="41">
        <f t="shared" ca="1" si="63"/>
        <v>1.3338821641286314E-11</v>
      </c>
      <c r="W46" s="41">
        <f t="shared" ca="1" si="63"/>
        <v>1.43059437794205E-12</v>
      </c>
      <c r="X46" s="41">
        <f t="shared" ca="1" si="63"/>
        <v>1.5342486092504854E-13</v>
      </c>
      <c r="Y46" s="41">
        <f t="shared" ca="1" si="63"/>
        <v>1.6453885418870319E-14</v>
      </c>
      <c r="Z46" s="41">
        <f t="shared" ca="1" si="54"/>
        <v>1.7645707374633425E-15</v>
      </c>
      <c r="AA46" s="41">
        <f t="shared" ca="1" si="55"/>
        <v>1.8923827512126812E-16</v>
      </c>
      <c r="AB46" s="41">
        <f t="shared" ca="1" si="56"/>
        <v>2.0294514245729856E-17</v>
      </c>
      <c r="AC46" s="41">
        <f t="shared" ca="1" si="57"/>
        <v>2.1764478533274589E-18</v>
      </c>
      <c r="AD46" s="41">
        <f t="shared" ca="1" si="58"/>
        <v>2.3340913382717656E-19</v>
      </c>
      <c r="AE46" s="41">
        <f t="shared" ca="1" si="59"/>
        <v>2.5031531385470007E-20</v>
      </c>
      <c r="AF46" s="41">
        <f t="shared" ca="1" si="60"/>
        <v>2.6844603269990104E-21</v>
      </c>
      <c r="AG46" s="41">
        <f t="shared" ca="1" si="61"/>
        <v>2.8788998651375108E-22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3.0536215757023664</v>
      </c>
      <c r="J47" s="57"/>
      <c r="K47" s="57"/>
      <c r="N47" s="41">
        <f t="shared" ref="N47" ca="1" si="69">(N35-M35)^2</f>
        <v>4.1565287146569016E-4</v>
      </c>
      <c r="O47" s="41">
        <f t="shared" ca="1" si="63"/>
        <v>6.2278921451444731E-5</v>
      </c>
      <c r="P47" s="41">
        <f t="shared" ca="1" si="63"/>
        <v>8.0805327317249757E-6</v>
      </c>
      <c r="Q47" s="41">
        <f t="shared" ca="1" si="63"/>
        <v>9.1619151512998731E-7</v>
      </c>
      <c r="R47" s="41">
        <f t="shared" ca="1" si="63"/>
        <v>9.9972288953171221E-8</v>
      </c>
      <c r="S47" s="41">
        <f t="shared" ca="1" si="63"/>
        <v>1.0784508044062984E-8</v>
      </c>
      <c r="T47" s="41">
        <f t="shared" ca="1" si="63"/>
        <v>1.1588134296111927E-9</v>
      </c>
      <c r="U47" s="41">
        <f t="shared" ca="1" si="63"/>
        <v>1.2435348665633605E-10</v>
      </c>
      <c r="V47" s="41">
        <f t="shared" ca="1" si="63"/>
        <v>1.3338821641286314E-11</v>
      </c>
      <c r="W47" s="41">
        <f t="shared" ca="1" si="63"/>
        <v>1.43059437794205E-12</v>
      </c>
      <c r="X47" s="41">
        <f t="shared" ca="1" si="63"/>
        <v>1.5342486092504854E-13</v>
      </c>
      <c r="Y47" s="41">
        <f t="shared" ca="1" si="63"/>
        <v>1.6453885418870319E-14</v>
      </c>
      <c r="Z47" s="41">
        <f t="shared" ca="1" si="54"/>
        <v>1.7645707374633425E-15</v>
      </c>
      <c r="AA47" s="41">
        <f t="shared" ca="1" si="55"/>
        <v>1.8923827512126812E-16</v>
      </c>
      <c r="AB47" s="41">
        <f t="shared" ca="1" si="56"/>
        <v>2.0294514245729856E-17</v>
      </c>
      <c r="AC47" s="41">
        <f t="shared" ca="1" si="57"/>
        <v>2.1764478533274589E-18</v>
      </c>
      <c r="AD47" s="41">
        <f t="shared" ca="1" si="58"/>
        <v>2.3340913382717656E-19</v>
      </c>
      <c r="AE47" s="41">
        <f t="shared" ca="1" si="59"/>
        <v>2.5031531385470007E-20</v>
      </c>
      <c r="AF47" s="41">
        <f t="shared" ca="1" si="60"/>
        <v>2.6844603269990104E-21</v>
      </c>
      <c r="AG47" s="41">
        <f t="shared" ca="1" si="61"/>
        <v>2.8788998651375108E-22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3.0536215757023664</v>
      </c>
      <c r="K48" s="57"/>
      <c r="N48" s="41">
        <f t="shared" ref="N48" ca="1" si="70">(N36-M36)^2</f>
        <v>4.1565287146569016E-4</v>
      </c>
      <c r="O48" s="41">
        <f t="shared" ca="1" si="63"/>
        <v>6.2278921451444731E-5</v>
      </c>
      <c r="P48" s="41">
        <f t="shared" ca="1" si="63"/>
        <v>8.0805327317249757E-6</v>
      </c>
      <c r="Q48" s="41">
        <f t="shared" ca="1" si="63"/>
        <v>9.1619151512998731E-7</v>
      </c>
      <c r="R48" s="41">
        <f t="shared" ca="1" si="63"/>
        <v>9.9972288953171221E-8</v>
      </c>
      <c r="S48" s="41">
        <f t="shared" ca="1" si="63"/>
        <v>1.0784508044062984E-8</v>
      </c>
      <c r="T48" s="41">
        <f t="shared" ca="1" si="63"/>
        <v>1.1588134296111927E-9</v>
      </c>
      <c r="U48" s="41">
        <f t="shared" ca="1" si="63"/>
        <v>1.2435348665633605E-10</v>
      </c>
      <c r="V48" s="41">
        <f t="shared" ca="1" si="63"/>
        <v>1.3338821641286314E-11</v>
      </c>
      <c r="W48" s="41">
        <f t="shared" ca="1" si="63"/>
        <v>1.43059437794205E-12</v>
      </c>
      <c r="X48" s="41">
        <f t="shared" ca="1" si="63"/>
        <v>1.5342486092504854E-13</v>
      </c>
      <c r="Y48" s="41">
        <f t="shared" ca="1" si="63"/>
        <v>1.6453885418870319E-14</v>
      </c>
      <c r="Z48" s="41">
        <f t="shared" ca="1" si="54"/>
        <v>1.7645707374633425E-15</v>
      </c>
      <c r="AA48" s="41">
        <f t="shared" ca="1" si="55"/>
        <v>1.8923827512126812E-16</v>
      </c>
      <c r="AB48" s="41">
        <f t="shared" ca="1" si="56"/>
        <v>2.0294514245729856E-17</v>
      </c>
      <c r="AC48" s="41">
        <f t="shared" ca="1" si="57"/>
        <v>2.1764478533274589E-18</v>
      </c>
      <c r="AD48" s="41">
        <f t="shared" ca="1" si="58"/>
        <v>2.3340913382717656E-19</v>
      </c>
      <c r="AE48" s="41">
        <f t="shared" ca="1" si="59"/>
        <v>2.5031531385470007E-20</v>
      </c>
      <c r="AF48" s="41">
        <f t="shared" ca="1" si="60"/>
        <v>2.6844603269990104E-21</v>
      </c>
      <c r="AG48" s="41">
        <f t="shared" ca="1" si="61"/>
        <v>2.8788998651375108E-22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3.0536215757023664</v>
      </c>
      <c r="N49" s="41">
        <f t="shared" ref="N49" ca="1" si="71">(N37-M37)^2</f>
        <v>4.1565287146569016E-4</v>
      </c>
      <c r="O49" s="41">
        <f t="shared" ca="1" si="63"/>
        <v>6.2278921451444731E-5</v>
      </c>
      <c r="P49" s="41">
        <f t="shared" ca="1" si="63"/>
        <v>8.0805327317249757E-6</v>
      </c>
      <c r="Q49" s="41">
        <f t="shared" ca="1" si="63"/>
        <v>9.1619151512998731E-7</v>
      </c>
      <c r="R49" s="41">
        <f t="shared" ca="1" si="63"/>
        <v>9.9972288953171221E-8</v>
      </c>
      <c r="S49" s="41">
        <f t="shared" ca="1" si="63"/>
        <v>1.0784508044062984E-8</v>
      </c>
      <c r="T49" s="41">
        <f t="shared" ca="1" si="63"/>
        <v>1.1588134296111927E-9</v>
      </c>
      <c r="U49" s="41">
        <f t="shared" ca="1" si="63"/>
        <v>1.2435348665633605E-10</v>
      </c>
      <c r="V49" s="41">
        <f t="shared" ca="1" si="63"/>
        <v>1.3338821641286314E-11</v>
      </c>
      <c r="W49" s="41">
        <f t="shared" ca="1" si="63"/>
        <v>1.43059437794205E-12</v>
      </c>
      <c r="X49" s="41">
        <f t="shared" ca="1" si="63"/>
        <v>1.5342486092504854E-13</v>
      </c>
      <c r="Y49" s="41">
        <f t="shared" ca="1" si="63"/>
        <v>1.6453885418870319E-14</v>
      </c>
      <c r="Z49" s="41">
        <f t="shared" ca="1" si="54"/>
        <v>1.7645707374633425E-15</v>
      </c>
      <c r="AA49" s="41">
        <f t="shared" ca="1" si="55"/>
        <v>1.8923827512126812E-16</v>
      </c>
      <c r="AB49" s="41">
        <f t="shared" ca="1" si="56"/>
        <v>2.0294514245729856E-17</v>
      </c>
      <c r="AC49" s="41">
        <f t="shared" ca="1" si="57"/>
        <v>2.1764478533274589E-18</v>
      </c>
      <c r="AD49" s="41">
        <f t="shared" ca="1" si="58"/>
        <v>2.3340913382717656E-19</v>
      </c>
      <c r="AE49" s="41">
        <f t="shared" ca="1" si="59"/>
        <v>2.5031531385470007E-20</v>
      </c>
      <c r="AF49" s="41">
        <f t="shared" ca="1" si="60"/>
        <v>2.6844603269990104E-21</v>
      </c>
      <c r="AG49" s="41">
        <f t="shared" ca="1" si="61"/>
        <v>2.8788998651375108E-22</v>
      </c>
    </row>
    <row r="50" spans="1:33" outlineLevel="1" x14ac:dyDescent="0.3"/>
    <row r="51" spans="1:33" outlineLevel="1" x14ac:dyDescent="0.3">
      <c r="B51" s="57">
        <f t="array" ref="B51:K60" ca="1">B5:K14-B40:K49</f>
        <v>-2.0536215757023664</v>
      </c>
      <c r="C51" s="46">
        <f ca="1"/>
        <v>0.5</v>
      </c>
      <c r="D51" s="46">
        <f ca="1"/>
        <v>0.11111111111111109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</row>
    <row r="52" spans="1:33" outlineLevel="1" x14ac:dyDescent="0.3">
      <c r="B52" s="46">
        <f ca="1"/>
        <v>2</v>
      </c>
      <c r="C52" s="57">
        <f ca="1"/>
        <v>-2.0536215757023664</v>
      </c>
      <c r="D52" s="46">
        <f ca="1"/>
        <v>0.11111111111111109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</row>
    <row r="53" spans="1:33" outlineLevel="1" x14ac:dyDescent="0.3">
      <c r="B53" s="46">
        <f ca="1"/>
        <v>9.0000000000000018</v>
      </c>
      <c r="C53" s="46">
        <f ca="1"/>
        <v>9.0000000000000018</v>
      </c>
      <c r="D53" s="57">
        <f ca="1"/>
        <v>-2.0536215757023664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v>0</v>
      </c>
      <c r="C54" s="46">
        <v>0</v>
      </c>
      <c r="D54" s="46">
        <v>0</v>
      </c>
      <c r="E54" s="58">
        <f ca="1"/>
        <v>-2.0536215757023664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</row>
    <row r="55" spans="1:33" outlineLevel="1" x14ac:dyDescent="0.3">
      <c r="B55" s="46">
        <v>0</v>
      </c>
      <c r="C55" s="46">
        <v>0</v>
      </c>
      <c r="D55" s="46">
        <v>0</v>
      </c>
      <c r="E55" s="46">
        <v>0</v>
      </c>
      <c r="F55" s="58">
        <f ca="1"/>
        <v>-2.0536215757023664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</row>
    <row r="56" spans="1:33" outlineLevel="1" x14ac:dyDescent="0.3"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58">
        <f ca="1"/>
        <v>-2.0536215757023664</v>
      </c>
      <c r="H56" s="46">
        <v>0</v>
      </c>
      <c r="I56" s="46">
        <v>0</v>
      </c>
      <c r="J56" s="46">
        <v>0</v>
      </c>
      <c r="K56" s="46">
        <v>0</v>
      </c>
    </row>
    <row r="57" spans="1:33" outlineLevel="1" x14ac:dyDescent="0.3"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58">
        <f ca="1"/>
        <v>-2.0536215757023664</v>
      </c>
      <c r="I57" s="46">
        <v>0</v>
      </c>
      <c r="J57" s="46">
        <v>0</v>
      </c>
      <c r="K57" s="46">
        <v>0</v>
      </c>
    </row>
    <row r="58" spans="1:33" outlineLevel="1" x14ac:dyDescent="0.3"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57">
        <f ca="1"/>
        <v>-2.0536215757023664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-2.0536215757023664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-2.0536215757023664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4.7559400861985068E-11</v>
      </c>
      <c r="C62" s="59">
        <f ca="1"/>
        <v>4.7559400861985068E-11</v>
      </c>
      <c r="D62" s="59">
        <f ca="1"/>
        <v>4.7559400861985068E-11</v>
      </c>
      <c r="E62" s="59">
        <f ca="1"/>
        <v>4.7559400861985068E-11</v>
      </c>
      <c r="F62" s="57">
        <f ca="1"/>
        <v>4.7559400861985068E-11</v>
      </c>
      <c r="G62" s="57">
        <f ca="1"/>
        <v>4.7559400861985068E-11</v>
      </c>
      <c r="H62" s="57">
        <f ca="1"/>
        <v>4.7559400861985068E-11</v>
      </c>
      <c r="I62" s="57">
        <f ca="1"/>
        <v>4.7559400861985068E-11</v>
      </c>
      <c r="J62" s="57">
        <f ca="1"/>
        <v>4.7559400861985068E-11</v>
      </c>
      <c r="K62" s="57">
        <f ca="1"/>
        <v>4.7559400861985068E-11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2021-06-30T05:10:41Z</dcterms:modified>
</cp:coreProperties>
</file>