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omsin\Desktop\"/>
    </mc:Choice>
  </mc:AlternateContent>
  <xr:revisionPtr revIDLastSave="0" documentId="13_ncr:1_{B5550EAB-1699-42DB-99C7-56EB13E76E56}" xr6:coauthVersionLast="47" xr6:coauthVersionMax="47" xr10:uidLastSave="{00000000-0000-0000-0000-000000000000}"/>
  <bookViews>
    <workbookView xWindow="-120" yWindow="-120" windowWidth="29040" windowHeight="15720" xr2:uid="{44D25DAC-77F8-44DB-ADFB-C501127EC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W39" i="1"/>
  <c r="X39" i="1"/>
  <c r="K39" i="1"/>
  <c r="L39" i="1"/>
  <c r="M39" i="1"/>
  <c r="M34" i="1"/>
  <c r="N34" i="1" s="1"/>
  <c r="O34" i="1" s="1"/>
  <c r="U39" i="1"/>
  <c r="T39" i="1"/>
  <c r="I39" i="1"/>
  <c r="J39" i="1"/>
  <c r="K34" i="1"/>
  <c r="L34" i="1" s="1"/>
  <c r="F34" i="1"/>
  <c r="D39" i="1" s="1"/>
  <c r="G35" i="1"/>
  <c r="J9" i="1"/>
  <c r="K9" i="1"/>
  <c r="J8" i="1"/>
  <c r="I8" i="1"/>
  <c r="O14" i="1"/>
  <c r="O18" i="1"/>
  <c r="O17" i="1"/>
  <c r="O16" i="1"/>
  <c r="O15" i="1"/>
  <c r="N15" i="1"/>
  <c r="N16" i="1"/>
  <c r="N17" i="1"/>
  <c r="N18" i="1"/>
  <c r="N14" i="1"/>
  <c r="M15" i="1"/>
  <c r="M16" i="1" s="1"/>
  <c r="M17" i="1" s="1"/>
  <c r="M18" i="1" s="1"/>
  <c r="H16" i="1"/>
  <c r="I16" i="1"/>
  <c r="J16" i="1"/>
  <c r="K16" i="1"/>
  <c r="G16" i="1"/>
  <c r="H15" i="1"/>
  <c r="I15" i="1"/>
  <c r="J15" i="1"/>
  <c r="K15" i="1"/>
  <c r="G15" i="1"/>
  <c r="H14" i="1"/>
  <c r="H12" i="1"/>
  <c r="H6" i="1"/>
  <c r="I6" i="1"/>
  <c r="J6" i="1"/>
  <c r="K6" i="1"/>
  <c r="G6" i="1"/>
  <c r="H5" i="1"/>
  <c r="I5" i="1"/>
  <c r="J5" i="1"/>
  <c r="K5" i="1"/>
  <c r="G5" i="1"/>
  <c r="N8" i="1"/>
  <c r="N7" i="1"/>
  <c r="N6" i="1"/>
  <c r="N5" i="1"/>
  <c r="N4" i="1"/>
  <c r="M5" i="1"/>
  <c r="M6" i="1" s="1"/>
  <c r="M7" i="1" s="1"/>
  <c r="M8" i="1" s="1"/>
  <c r="H2" i="1"/>
  <c r="H4" i="1" s="1"/>
  <c r="I4" i="1" s="1"/>
  <c r="J4" i="1" s="1"/>
  <c r="K4" i="1" s="1"/>
  <c r="G34" i="1" l="1"/>
  <c r="P39" i="1" s="1"/>
  <c r="O39" i="1"/>
  <c r="I14" i="1"/>
  <c r="E39" i="1" l="1"/>
  <c r="H34" i="1"/>
  <c r="Q39" i="1"/>
  <c r="F39" i="1"/>
  <c r="I34" i="1"/>
  <c r="J14" i="1"/>
  <c r="J34" i="1" l="1"/>
  <c r="R39" i="1"/>
  <c r="G39" i="1"/>
  <c r="K14" i="1"/>
  <c r="S39" i="1" l="1"/>
  <c r="H39" i="1"/>
</calcChain>
</file>

<file path=xl/sharedStrings.xml><?xml version="1.0" encoding="utf-8"?>
<sst xmlns="http://schemas.openxmlformats.org/spreadsheetml/2006/main" count="30" uniqueCount="11">
  <si>
    <t>A</t>
  </si>
  <si>
    <t>B</t>
  </si>
  <si>
    <t>C</t>
  </si>
  <si>
    <t>Tmin</t>
  </si>
  <si>
    <t>Tmax</t>
  </si>
  <si>
    <t>x</t>
  </si>
  <si>
    <t>y</t>
  </si>
  <si>
    <t>First</t>
  </si>
  <si>
    <t>Second</t>
  </si>
  <si>
    <t>act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</si>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</sst>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22"/>
      <scheme val="minor"/>
    </font>
    <font>
      <sz val="12.1"/>
      <name val="Arial Unicode MS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6C9CB"/>
      </left>
      <right style="medium">
        <color rgb="FFC6C9CB"/>
      </right>
      <top style="medium">
        <color rgb="FFC6C9CB"/>
      </top>
      <bottom style="medium">
        <color rgb="FFC6C9C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85655411187282E-2"/>
          <c:y val="7.921617487837225E-2"/>
          <c:w val="0.88175758284991446"/>
          <c:h val="0.90248441907155608"/>
        </c:manualLayout>
      </c:layout>
      <c:scatterChart>
        <c:scatterStyle val="smoothMarker"/>
        <c:varyColors val="0"/>
        <c:ser>
          <c:idx val="0"/>
          <c:order val="0"/>
          <c:tx>
            <c:v>TRUE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Sheet1!$M$4:$M$8</c:f>
              <c:numCache>
                <c:formatCode>General</c:formatCode>
                <c:ptCount val="5"/>
                <c:pt idx="0">
                  <c:v>338</c:v>
                </c:pt>
                <c:pt idx="1">
                  <c:v>355.5</c:v>
                </c:pt>
                <c:pt idx="2">
                  <c:v>373</c:v>
                </c:pt>
                <c:pt idx="3">
                  <c:v>390.5</c:v>
                </c:pt>
                <c:pt idx="4">
                  <c:v>408</c:v>
                </c:pt>
              </c:numCache>
            </c:numRef>
          </c:xVal>
          <c:yVal>
            <c:numRef>
              <c:f>Sheet1!$N$4:$N$8</c:f>
              <c:numCache>
                <c:formatCode>General</c:formatCode>
                <c:ptCount val="5"/>
                <c:pt idx="0">
                  <c:v>10.969102348177952</c:v>
                </c:pt>
                <c:pt idx="1">
                  <c:v>11.683950893061178</c:v>
                </c:pt>
                <c:pt idx="2">
                  <c:v>12.317659906526252</c:v>
                </c:pt>
                <c:pt idx="3">
                  <c:v>12.88330219234251</c:v>
                </c:pt>
                <c:pt idx="4">
                  <c:v>13.39128538578306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7-465C-97F3-A3FE64B82C1A}"/>
            </c:ext>
          </c:extLst>
        </c:ser>
        <c:ser>
          <c:idx val="1"/>
          <c:order val="1"/>
          <c:tx>
            <c:v>Pred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Sheet1!$M$4:$M$8</c:f>
              <c:numCache>
                <c:formatCode>General</c:formatCode>
                <c:ptCount val="5"/>
                <c:pt idx="0">
                  <c:v>338</c:v>
                </c:pt>
                <c:pt idx="1">
                  <c:v>355.5</c:v>
                </c:pt>
                <c:pt idx="2">
                  <c:v>373</c:v>
                </c:pt>
                <c:pt idx="3">
                  <c:v>390.5</c:v>
                </c:pt>
                <c:pt idx="4">
                  <c:v>408</c:v>
                </c:pt>
              </c:numCache>
            </c:numRef>
          </c:xVal>
          <c:yVal>
            <c:numRef>
              <c:f>Sheet1!$O$4:$O$8</c:f>
              <c:numCache>
                <c:formatCode>General</c:formatCode>
                <c:ptCount val="5"/>
                <c:pt idx="0">
                  <c:v>3.8612984876994929</c:v>
                </c:pt>
                <c:pt idx="1">
                  <c:v>4.9312941408302713</c:v>
                </c:pt>
                <c:pt idx="2">
                  <c:v>5.8849786943288436</c:v>
                </c:pt>
                <c:pt idx="3">
                  <c:v>6.7403394603511266</c:v>
                </c:pt>
                <c:pt idx="4">
                  <c:v>7.5118366295030548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47-465C-97F3-A3FE64B82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84991"/>
        <c:axId val="838685471"/>
      </c:scatterChart>
      <c:valAx>
        <c:axId val="838684991"/>
        <c:scaling>
          <c:orientation val="minMax"/>
          <c:max val="7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85471"/>
        <c:crosses val="autoZero"/>
        <c:crossBetween val="midCat"/>
      </c:valAx>
      <c:valAx>
        <c:axId val="838685471"/>
        <c:scaling>
          <c:orientation val="minMax"/>
          <c:max val="20"/>
          <c:min val="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8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81351846379591"/>
          <c:y val="0.20509852584558158"/>
          <c:w val="0.13330663401738035"/>
          <c:h val="0.1027404204891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Sheet1!$D$43:$D$52</c:f>
              <c:numCache>
                <c:formatCode>General</c:formatCode>
                <c:ptCount val="10"/>
                <c:pt idx="0">
                  <c:v>458</c:v>
                </c:pt>
                <c:pt idx="1">
                  <c:v>479.5</c:v>
                </c:pt>
                <c:pt idx="2">
                  <c:v>501</c:v>
                </c:pt>
                <c:pt idx="3">
                  <c:v>522.5</c:v>
                </c:pt>
                <c:pt idx="4">
                  <c:v>544</c:v>
                </c:pt>
                <c:pt idx="5">
                  <c:v>565.5</c:v>
                </c:pt>
                <c:pt idx="6">
                  <c:v>587</c:v>
                </c:pt>
                <c:pt idx="7">
                  <c:v>608.5</c:v>
                </c:pt>
                <c:pt idx="8">
                  <c:v>630</c:v>
                </c:pt>
                <c:pt idx="9">
                  <c:v>651.5</c:v>
                </c:pt>
              </c:numCache>
            </c:numRef>
          </c:xVal>
          <c:yVal>
            <c:numRef>
              <c:f>Sheet1!$E$43:$E$52</c:f>
              <c:numCache>
                <c:formatCode>General</c:formatCode>
                <c:ptCount val="10"/>
                <c:pt idx="0">
                  <c:v>9.3359248117089368</c:v>
                </c:pt>
                <c:pt idx="1">
                  <c:v>10.001284917858699</c:v>
                </c:pt>
                <c:pt idx="2">
                  <c:v>10.593713234687677</c:v>
                </c:pt>
                <c:pt idx="3">
                  <c:v>11.124578062645108</c:v>
                </c:pt>
                <c:pt idx="4">
                  <c:v>11.603001678626715</c:v>
                </c:pt>
                <c:pt idx="5">
                  <c:v>12.036388909287222</c:v>
                </c:pt>
                <c:pt idx="6">
                  <c:v>12.430813142696262</c:v>
                </c:pt>
                <c:pt idx="7">
                  <c:v>12.791302707340583</c:v>
                </c:pt>
                <c:pt idx="8">
                  <c:v>13.122056383048193</c:v>
                </c:pt>
                <c:pt idx="9">
                  <c:v>13.426607693470771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55-4592-8052-726EC8FA73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Sheet1!$D$43:$D$52</c:f>
              <c:numCache>
                <c:formatCode>General</c:formatCode>
                <c:ptCount val="10"/>
                <c:pt idx="0">
                  <c:v>458</c:v>
                </c:pt>
                <c:pt idx="1">
                  <c:v>479.5</c:v>
                </c:pt>
                <c:pt idx="2">
                  <c:v>501</c:v>
                </c:pt>
                <c:pt idx="3">
                  <c:v>522.5</c:v>
                </c:pt>
                <c:pt idx="4">
                  <c:v>544</c:v>
                </c:pt>
                <c:pt idx="5">
                  <c:v>565.5</c:v>
                </c:pt>
                <c:pt idx="6">
                  <c:v>587</c:v>
                </c:pt>
                <c:pt idx="7">
                  <c:v>608.5</c:v>
                </c:pt>
                <c:pt idx="8">
                  <c:v>630</c:v>
                </c:pt>
                <c:pt idx="9">
                  <c:v>651.5</c:v>
                </c:pt>
              </c:numCache>
            </c:numRef>
          </c:xVal>
          <c:yVal>
            <c:numRef>
              <c:f>Sheet1!$O$39:$X$39</c:f>
              <c:numCache>
                <c:formatCode>General</c:formatCode>
                <c:ptCount val="10"/>
                <c:pt idx="0">
                  <c:v>9.3135686406460287</c:v>
                </c:pt>
                <c:pt idx="1">
                  <c:v>10.020070894083158</c:v>
                </c:pt>
                <c:pt idx="2">
                  <c:v>10.618368286080637</c:v>
                </c:pt>
                <c:pt idx="3">
                  <c:v>11.131550916429562</c:v>
                </c:pt>
                <c:pt idx="4">
                  <c:v>11.576575488015813</c:v>
                </c:pt>
                <c:pt idx="5">
                  <c:v>11.966174998551814</c:v>
                </c:pt>
                <c:pt idx="6">
                  <c:v>12.310096739011886</c:v>
                </c:pt>
                <c:pt idx="7">
                  <c:v>12.615928965126461</c:v>
                </c:pt>
                <c:pt idx="8">
                  <c:v>12.889667317454119</c:v>
                </c:pt>
                <c:pt idx="9">
                  <c:v>13.136111811900012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55-4592-8052-726EC8FA7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67231"/>
        <c:axId val="854755696"/>
      </c:scatterChart>
      <c:valAx>
        <c:axId val="8386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55696"/>
        <c:crosses val="autoZero"/>
        <c:crossBetween val="midCat"/>
      </c:valAx>
      <c:valAx>
        <c:axId val="8547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Sheet1!$M$14:$M$18</c:f>
              <c:numCache>
                <c:formatCode>General</c:formatCode>
                <c:ptCount val="5"/>
                <c:pt idx="0">
                  <c:v>245</c:v>
                </c:pt>
                <c:pt idx="1">
                  <c:v>262.5</c:v>
                </c:pt>
                <c:pt idx="2">
                  <c:v>280</c:v>
                </c:pt>
                <c:pt idx="3">
                  <c:v>297.5</c:v>
                </c:pt>
                <c:pt idx="4">
                  <c:v>315</c:v>
                </c:pt>
              </c:numCache>
            </c:numRef>
          </c:xVal>
          <c:yVal>
            <c:numRef>
              <c:f>Sheet1!$N$14:$N$18</c:f>
              <c:numCache>
                <c:formatCode>General</c:formatCode>
                <c:ptCount val="5"/>
                <c:pt idx="0">
                  <c:v>8.6081546417138632</c:v>
                </c:pt>
                <c:pt idx="1">
                  <c:v>9.5895071412378137</c:v>
                </c:pt>
                <c:pt idx="2">
                  <c:v>10.426573408947698</c:v>
                </c:pt>
                <c:pt idx="3">
                  <c:v>11.148995499902171</c:v>
                </c:pt>
                <c:pt idx="4">
                  <c:v>11.778816334004761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E-4EED-892A-87C0B8FBE8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Sheet1!$M$14:$M$18</c:f>
              <c:numCache>
                <c:formatCode>General</c:formatCode>
                <c:ptCount val="5"/>
                <c:pt idx="0">
                  <c:v>245</c:v>
                </c:pt>
                <c:pt idx="1">
                  <c:v>262.5</c:v>
                </c:pt>
                <c:pt idx="2">
                  <c:v>280</c:v>
                </c:pt>
                <c:pt idx="3">
                  <c:v>297.5</c:v>
                </c:pt>
                <c:pt idx="4">
                  <c:v>315</c:v>
                </c:pt>
              </c:numCache>
            </c:numRef>
          </c:xVal>
          <c:yVal>
            <c:numRef>
              <c:f>Sheet1!$O$14:$O$18</c:f>
              <c:numCache>
                <c:formatCode>General</c:formatCode>
                <c:ptCount val="5"/>
                <c:pt idx="0">
                  <c:v>7.5950492724023491</c:v>
                </c:pt>
                <c:pt idx="1">
                  <c:v>8.6670278884462153</c:v>
                </c:pt>
                <c:pt idx="2">
                  <c:v>9.5764799653454631</c:v>
                </c:pt>
                <c:pt idx="3">
                  <c:v>10.357762834709082</c:v>
                </c:pt>
                <c:pt idx="4">
                  <c:v>11.036187323678767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E-4EED-892A-87C0B8FB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67231"/>
        <c:axId val="854755696"/>
      </c:scatterChart>
      <c:valAx>
        <c:axId val="8386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55696"/>
        <c:crosses val="autoZero"/>
        <c:crossBetween val="midCat"/>
      </c:valAx>
      <c:valAx>
        <c:axId val="8547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0</xdr:row>
      <xdr:rowOff>0</xdr:rowOff>
    </xdr:from>
    <xdr:to>
      <xdr:col>23</xdr:col>
      <xdr:colOff>266699</xdr:colOff>
      <xdr:row>19</xdr:row>
      <xdr:rowOff>190501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0A6EC-24A3-4799-B01E-B127A1E1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43</xdr:row>
      <xdr:rowOff>0</xdr:rowOff>
    </xdr:from>
    <xdr:to>
      <xdr:col>12</xdr:col>
      <xdr:colOff>134471</xdr:colOff>
      <xdr:row>60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75C91-2B4C-4A76-96BF-C2EF8C637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638736</xdr:colOff>
      <xdr:row>4</xdr:row>
      <xdr:rowOff>78441</xdr:rowOff>
    </xdr:from>
    <xdr:to>
      <xdr:col>30</xdr:col>
      <xdr:colOff>417463</xdr:colOff>
      <xdr:row>17</xdr:row>
      <xdr:rowOff>75079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DDD07-55A5-48F8-8B9D-F0A5BD8EF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9158-F61F-4517-8991-D26F5DEB3AED}">
  <dimension ref="B1:X52"/>
  <sheetViews>
    <sheetView tabSelected="1" zoomScale="55" zoomScaleNormal="55" workbookViewId="0">
      <selection activeCell="E32" sqref="E32"/>
    </sheetView>
  </sheetViews>
  <sheetFormatPr defaultRowHeight="16.5"/>
  <cols>
    <col min="4" max="4" width="9.125" bestFit="1" customWidth="1"/>
    <col min="5" max="5" width="9.25" bestFit="1" customWidth="1"/>
    <col min="6" max="6" width="9.125" bestFit="1" customWidth="1"/>
  </cols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15">
      <c r="B2">
        <v>22.8500485580903</v>
      </c>
      <c r="C2">
        <v>3247.7041702643801</v>
      </c>
      <c r="D2">
        <v>-64.646000000000001</v>
      </c>
      <c r="E2">
        <v>338</v>
      </c>
      <c r="F2">
        <v>408</v>
      </c>
      <c r="H2">
        <f>(F2-E2)/4</f>
        <v>17.5</v>
      </c>
    </row>
    <row r="3" spans="2:15">
      <c r="B3">
        <v>22.477513380855498</v>
      </c>
      <c r="C3">
        <v>5342.6214521267802</v>
      </c>
      <c r="D3">
        <v>-51.0199999091789</v>
      </c>
      <c r="M3" t="s">
        <v>5</v>
      </c>
      <c r="N3" t="s">
        <v>6</v>
      </c>
    </row>
    <row r="4" spans="2:15">
      <c r="G4">
        <v>338</v>
      </c>
      <c r="H4">
        <f>G4+$H$2</f>
        <v>355.5</v>
      </c>
      <c r="I4">
        <f t="shared" ref="I4:K4" si="0">H4+$H$2</f>
        <v>373</v>
      </c>
      <c r="J4">
        <f t="shared" si="0"/>
        <v>390.5</v>
      </c>
      <c r="K4">
        <f t="shared" si="0"/>
        <v>408</v>
      </c>
      <c r="M4">
        <v>338</v>
      </c>
      <c r="N4">
        <f>$B$2-$C$2/(M4+$D$2)</f>
        <v>10.969102348177952</v>
      </c>
      <c r="O4">
        <v>3.8612984876994929</v>
      </c>
    </row>
    <row r="5" spans="2:15">
      <c r="G5">
        <f>$B$2-($C$2/(G4+$D$2))</f>
        <v>10.969102348177952</v>
      </c>
      <c r="H5">
        <f t="shared" ref="H5:K5" si="1">$B$2-($C$2/(H4+$D$2))</f>
        <v>11.683950893061178</v>
      </c>
      <c r="I5">
        <f t="shared" si="1"/>
        <v>12.317659906526252</v>
      </c>
      <c r="J5">
        <f t="shared" si="1"/>
        <v>12.88330219234251</v>
      </c>
      <c r="K5">
        <f t="shared" si="1"/>
        <v>13.39128538578306</v>
      </c>
      <c r="M5">
        <f>M4+$H$2</f>
        <v>355.5</v>
      </c>
      <c r="N5">
        <f>$B$2-$C$2/(M5+$D$2)</f>
        <v>11.683950893061178</v>
      </c>
      <c r="O5">
        <v>4.9312941408302713</v>
      </c>
    </row>
    <row r="6" spans="2:15">
      <c r="G6">
        <f>$B$3-($C$3/(G4+$D$3))</f>
        <v>3.8608102989822264</v>
      </c>
      <c r="H6">
        <f t="shared" ref="H6:K6" si="2">$B$3-($C$3/(H4+$D$3))</f>
        <v>4.9308060420050985</v>
      </c>
      <c r="I6">
        <f t="shared" si="2"/>
        <v>5.8844906756570872</v>
      </c>
      <c r="J6">
        <f t="shared" si="2"/>
        <v>6.7398515135953687</v>
      </c>
      <c r="K6">
        <f t="shared" si="2"/>
        <v>7.5113487476336456</v>
      </c>
      <c r="M6">
        <f>M5+$H$2</f>
        <v>373</v>
      </c>
      <c r="N6">
        <f>$B$2-$C$2/(M6+$D$2)</f>
        <v>12.317659906526252</v>
      </c>
      <c r="O6">
        <v>5.8849786943288436</v>
      </c>
    </row>
    <row r="7" spans="2:15" ht="17.25" thickBot="1">
      <c r="M7">
        <f>M6+$H$2</f>
        <v>390.5</v>
      </c>
      <c r="N7">
        <f>$B$2-$C$2/(M7+$D$2)</f>
        <v>12.88330219234251</v>
      </c>
      <c r="O7">
        <v>6.7403394603511266</v>
      </c>
    </row>
    <row r="8" spans="2:15" ht="17.25" thickBot="1">
      <c r="F8" t="s">
        <v>0</v>
      </c>
      <c r="G8" s="2">
        <v>24.098947495589499</v>
      </c>
      <c r="H8" s="1">
        <v>178.01</v>
      </c>
      <c r="I8">
        <f>$G$8-($G$9/(H8+$G$10))</f>
        <v>-3.232443813732651</v>
      </c>
      <c r="J8">
        <f>EXP(I8)</f>
        <v>3.9460945656618084E-2</v>
      </c>
      <c r="M8">
        <f>M7+$H$2</f>
        <v>408</v>
      </c>
      <c r="N8">
        <f>$B$2-$C$2/(M8+$D$2)</f>
        <v>13.39128538578306</v>
      </c>
      <c r="O8">
        <v>7.5118366295030548</v>
      </c>
    </row>
    <row r="9" spans="2:15">
      <c r="F9" t="s">
        <v>1</v>
      </c>
      <c r="G9" s="3">
        <v>4346.7930911379899</v>
      </c>
      <c r="J9">
        <f>G9*J8*EXP(1)/(G10+H8)^2</f>
        <v>1.8433868395167453E-2</v>
      </c>
      <c r="K9">
        <f>G9*J8*EXP(1)*((G9*EXP(1))/(G10+H8)-2)/(G10+H8)^3</f>
        <v>8.379421919592114E-3</v>
      </c>
    </row>
    <row r="10" spans="2:15">
      <c r="F10" t="s">
        <v>2</v>
      </c>
      <c r="G10" s="3">
        <v>-18.969684710401399</v>
      </c>
      <c r="J10" t="s">
        <v>7</v>
      </c>
      <c r="K10" t="s">
        <v>8</v>
      </c>
    </row>
    <row r="11" spans="2:15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2:15">
      <c r="B12">
        <v>20.975999999999999</v>
      </c>
      <c r="C12">
        <v>2511.2910000000002</v>
      </c>
      <c r="D12">
        <v>-41.95</v>
      </c>
      <c r="E12">
        <v>245</v>
      </c>
      <c r="F12">
        <v>352</v>
      </c>
      <c r="H12">
        <f>(F12-E12)/4</f>
        <v>26.75</v>
      </c>
    </row>
    <row r="13" spans="2:15">
      <c r="B13">
        <v>20.664000000000001</v>
      </c>
      <c r="C13">
        <v>2559.5540000000001</v>
      </c>
      <c r="D13">
        <v>-49.15</v>
      </c>
      <c r="M13" t="s">
        <v>5</v>
      </c>
      <c r="N13" t="s">
        <v>6</v>
      </c>
    </row>
    <row r="14" spans="2:15">
      <c r="G14">
        <v>245</v>
      </c>
      <c r="H14">
        <f>G14+$H$2</f>
        <v>262.5</v>
      </c>
      <c r="I14">
        <f t="shared" ref="I14:K14" si="3">H14+$H$2</f>
        <v>280</v>
      </c>
      <c r="J14">
        <f t="shared" si="3"/>
        <v>297.5</v>
      </c>
      <c r="K14">
        <f t="shared" si="3"/>
        <v>315</v>
      </c>
      <c r="M14">
        <v>245</v>
      </c>
      <c r="N14">
        <f>$B$12-$C$12/(M14+$D$12)</f>
        <v>8.6081546417138632</v>
      </c>
      <c r="O14">
        <f>$B$13-($C$13/(M14+$D$13))</f>
        <v>7.5950492724023491</v>
      </c>
    </row>
    <row r="15" spans="2:15">
      <c r="G15">
        <f>$B$12-($C$12/(G14+$D$12))</f>
        <v>8.6081546417138632</v>
      </c>
      <c r="H15">
        <f t="shared" ref="H15:K15" si="4">$B$12-($C$12/(H14+$D$12))</f>
        <v>9.5895071412378137</v>
      </c>
      <c r="I15">
        <f t="shared" si="4"/>
        <v>10.426573408947698</v>
      </c>
      <c r="J15">
        <f t="shared" si="4"/>
        <v>11.148995499902171</v>
      </c>
      <c r="K15">
        <f t="shared" si="4"/>
        <v>11.778816334004761</v>
      </c>
      <c r="M15">
        <f>M14+$H$2</f>
        <v>262.5</v>
      </c>
      <c r="N15">
        <f t="shared" ref="N15:N18" si="5">$B$12-$C$12/(M15+$D$12)</f>
        <v>9.5895071412378137</v>
      </c>
      <c r="O15">
        <f>$B$13-($C$13/(M15+$D$13))</f>
        <v>8.6670278884462153</v>
      </c>
    </row>
    <row r="16" spans="2:15">
      <c r="G16">
        <f>$B$13-($C$13/(G14+$D$13))</f>
        <v>7.5950492724023491</v>
      </c>
      <c r="H16">
        <f t="shared" ref="H16:K16" si="6">$B$13-($C$13/(H14+$D$13))</f>
        <v>8.6670278884462153</v>
      </c>
      <c r="I16">
        <f t="shared" si="6"/>
        <v>9.5764799653454631</v>
      </c>
      <c r="J16">
        <f t="shared" si="6"/>
        <v>10.357762834709082</v>
      </c>
      <c r="K16">
        <f t="shared" si="6"/>
        <v>11.036187323678767</v>
      </c>
      <c r="M16">
        <f>M15+$H$2</f>
        <v>280</v>
      </c>
      <c r="N16">
        <f t="shared" si="5"/>
        <v>10.426573408947698</v>
      </c>
      <c r="O16">
        <f>$B$13-($C$13/(M16+$D$13))</f>
        <v>9.5764799653454631</v>
      </c>
    </row>
    <row r="17" spans="13:15">
      <c r="M17">
        <f>M16+$H$2</f>
        <v>297.5</v>
      </c>
      <c r="N17">
        <f t="shared" si="5"/>
        <v>11.148995499902171</v>
      </c>
      <c r="O17">
        <f>$B$13-($C$13/(M17+$D$13))</f>
        <v>10.357762834709082</v>
      </c>
    </row>
    <row r="18" spans="13:15">
      <c r="M18">
        <f>M17+$H$2</f>
        <v>315</v>
      </c>
      <c r="N18">
        <f t="shared" si="5"/>
        <v>11.778816334004761</v>
      </c>
      <c r="O18">
        <f>$B$13-($C$13/(M18+$D$13))</f>
        <v>11.036187323678767</v>
      </c>
    </row>
    <row r="33" spans="4:24">
      <c r="K33">
        <v>565.5</v>
      </c>
      <c r="L33">
        <v>587</v>
      </c>
      <c r="M33">
        <v>608.5</v>
      </c>
      <c r="N33">
        <v>630</v>
      </c>
      <c r="O33">
        <v>651.5</v>
      </c>
    </row>
    <row r="34" spans="4:24">
      <c r="F34">
        <f>G37</f>
        <v>458</v>
      </c>
      <c r="G34">
        <f>F34+$G$35</f>
        <v>479.5</v>
      </c>
      <c r="H34">
        <f t="shared" ref="H33:O34" si="7">G34+$G$35</f>
        <v>501</v>
      </c>
      <c r="I34">
        <f t="shared" si="7"/>
        <v>522.5</v>
      </c>
      <c r="J34">
        <f t="shared" si="7"/>
        <v>544</v>
      </c>
      <c r="K34">
        <f t="shared" si="7"/>
        <v>565.5</v>
      </c>
      <c r="L34">
        <f t="shared" si="7"/>
        <v>587</v>
      </c>
      <c r="M34">
        <f t="shared" si="7"/>
        <v>608.5</v>
      </c>
      <c r="N34">
        <f t="shared" si="7"/>
        <v>630</v>
      </c>
      <c r="O34">
        <f t="shared" si="7"/>
        <v>651.5</v>
      </c>
    </row>
    <row r="35" spans="4:24">
      <c r="G35">
        <f>(H37-G37)/4</f>
        <v>21.5</v>
      </c>
    </row>
    <row r="36" spans="4:24">
      <c r="D36" t="s">
        <v>0</v>
      </c>
      <c r="E36" t="s">
        <v>1</v>
      </c>
      <c r="F36" t="s">
        <v>2</v>
      </c>
      <c r="G36" t="s">
        <v>3</v>
      </c>
      <c r="H36" t="s">
        <v>4</v>
      </c>
      <c r="O36" t="s">
        <v>0</v>
      </c>
      <c r="P36" t="s">
        <v>1</v>
      </c>
      <c r="Q36" t="s">
        <v>2</v>
      </c>
      <c r="R36" s="5"/>
    </row>
    <row r="37" spans="4:24">
      <c r="D37" s="4">
        <v>20.810787096331101</v>
      </c>
      <c r="E37" s="4">
        <v>4008.0661222579602</v>
      </c>
      <c r="F37" s="4">
        <v>-108.709</v>
      </c>
      <c r="G37">
        <v>458</v>
      </c>
      <c r="H37">
        <v>544</v>
      </c>
      <c r="O37">
        <v>17.832999999999998</v>
      </c>
      <c r="P37">
        <v>2025.58</v>
      </c>
      <c r="Q37">
        <v>-220.24</v>
      </c>
    </row>
    <row r="39" spans="4:24">
      <c r="D39">
        <f>$D$37-$E$37/(F34+$F$37)</f>
        <v>9.3359248117089368</v>
      </c>
      <c r="E39">
        <f t="shared" ref="E39:H39" si="8">$D$37-$E$37/(G34+$F$37)</f>
        <v>10.001284917858699</v>
      </c>
      <c r="F39">
        <f t="shared" si="8"/>
        <v>10.593713234687677</v>
      </c>
      <c r="G39">
        <f t="shared" si="8"/>
        <v>11.124578062645108</v>
      </c>
      <c r="H39">
        <f t="shared" si="8"/>
        <v>11.603001678626715</v>
      </c>
      <c r="I39">
        <f t="shared" ref="I39" si="9">$D$37-$E$37/(K34+$F$37)</f>
        <v>12.036388909287222</v>
      </c>
      <c r="J39">
        <f t="shared" ref="J39" si="10">$D$37-$E$37/(L34+$F$37)</f>
        <v>12.430813142696262</v>
      </c>
      <c r="K39">
        <f t="shared" ref="K39" si="11">$D$37-$E$37/(M34+$F$37)</f>
        <v>12.791302707340583</v>
      </c>
      <c r="L39">
        <f t="shared" ref="L39" si="12">$D$37-$E$37/(N34+$F$37)</f>
        <v>13.122056383048193</v>
      </c>
      <c r="M39">
        <f t="shared" ref="M39" si="13">$D$37-$E$37/(O34+$F$37)</f>
        <v>13.426607693470771</v>
      </c>
      <c r="O39">
        <f>$O$37-$P$37/(F34+$Q$37)</f>
        <v>9.3135686406460287</v>
      </c>
      <c r="P39">
        <f>$O$37-$P$37/(G34+$Q$37)</f>
        <v>10.020070894083158</v>
      </c>
      <c r="Q39">
        <f>$O$37-$P$37/(H34+$Q$37)</f>
        <v>10.618368286080637</v>
      </c>
      <c r="R39">
        <f>$O$37-$P$37/(I34+$Q$37)</f>
        <v>11.131550916429562</v>
      </c>
      <c r="S39">
        <f>$O$37-$P$37/(J34+$Q$37)</f>
        <v>11.576575488015813</v>
      </c>
      <c r="T39">
        <f>$O$37-$P$37/(K34+$Q$37)</f>
        <v>11.966174998551814</v>
      </c>
      <c r="U39">
        <f>$O$37-$P$37/(L34+$Q$37)</f>
        <v>12.310096739011886</v>
      </c>
      <c r="V39">
        <f t="shared" ref="V39:X39" si="14">$O$37-$P$37/(M34+$Q$37)</f>
        <v>12.615928965126461</v>
      </c>
      <c r="W39">
        <f t="shared" si="14"/>
        <v>12.889667317454119</v>
      </c>
      <c r="X39">
        <f t="shared" si="14"/>
        <v>13.136111811900012</v>
      </c>
    </row>
    <row r="40" spans="4:24">
      <c r="I40">
        <v>12.036388909287222</v>
      </c>
      <c r="J40">
        <v>12.430813142696262</v>
      </c>
      <c r="K40">
        <v>12.791302707340583</v>
      </c>
      <c r="L40">
        <v>13.122056383048193</v>
      </c>
      <c r="M40">
        <v>13.426607693470771</v>
      </c>
      <c r="T40">
        <v>11.966174998551814</v>
      </c>
      <c r="U40">
        <v>12.310096739011886</v>
      </c>
      <c r="V40">
        <v>12.615928965126461</v>
      </c>
      <c r="W40">
        <v>12.889667317454119</v>
      </c>
      <c r="X40">
        <v>13.136111811900012</v>
      </c>
    </row>
    <row r="42" spans="4:24">
      <c r="D42" t="s">
        <v>5</v>
      </c>
      <c r="E42" t="s">
        <v>9</v>
      </c>
      <c r="F42" t="s">
        <v>10</v>
      </c>
    </row>
    <row r="43" spans="4:24">
      <c r="D43">
        <v>458</v>
      </c>
      <c r="E43">
        <v>9.3359248117089368</v>
      </c>
      <c r="F43">
        <v>9.3135686406460287</v>
      </c>
    </row>
    <row r="44" spans="4:24">
      <c r="D44">
        <v>479.5</v>
      </c>
      <c r="E44">
        <v>10.001284917858699</v>
      </c>
      <c r="F44">
        <v>10.020070894083158</v>
      </c>
    </row>
    <row r="45" spans="4:24">
      <c r="D45">
        <v>501</v>
      </c>
      <c r="E45">
        <v>10.593713234687677</v>
      </c>
      <c r="F45">
        <v>10.618368286080637</v>
      </c>
    </row>
    <row r="46" spans="4:24">
      <c r="D46">
        <v>522.5</v>
      </c>
      <c r="E46">
        <v>11.124578062645108</v>
      </c>
      <c r="F46">
        <v>11.131550916429562</v>
      </c>
    </row>
    <row r="47" spans="4:24">
      <c r="D47">
        <v>544</v>
      </c>
      <c r="E47">
        <v>11.603001678626715</v>
      </c>
      <c r="F47">
        <v>11.576575488015813</v>
      </c>
    </row>
    <row r="48" spans="4:24">
      <c r="D48">
        <v>565.5</v>
      </c>
      <c r="E48">
        <v>12.036388909287222</v>
      </c>
      <c r="F48">
        <v>11.966174998551814</v>
      </c>
    </row>
    <row r="49" spans="4:6">
      <c r="D49">
        <v>587</v>
      </c>
      <c r="E49">
        <v>12.430813142696262</v>
      </c>
      <c r="F49">
        <v>12.310096739011886</v>
      </c>
    </row>
    <row r="50" spans="4:6">
      <c r="D50">
        <v>608.5</v>
      </c>
      <c r="E50">
        <v>12.791302707340583</v>
      </c>
      <c r="F50">
        <v>12.615928965126461</v>
      </c>
    </row>
    <row r="51" spans="4:6">
      <c r="D51">
        <v>630</v>
      </c>
      <c r="E51">
        <v>13.122056383048193</v>
      </c>
      <c r="F51">
        <v>12.889667317454119</v>
      </c>
    </row>
    <row r="52" spans="4:6">
      <c r="D52">
        <v>651.5</v>
      </c>
      <c r="E52">
        <v>13.426607693470771</v>
      </c>
      <c r="F52">
        <v>13.136111811900012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Sukit Kerdsawat</dc:creator>
  <cp:lastModifiedBy>Sukit Kerdsawat</cp:lastModifiedBy>
  <dcterms:created xsi:type="dcterms:W3CDTF">2024-03-13T06:11:28Z</dcterms:created>
  <dcterms:modified xsi:type="dcterms:W3CDTF">2024-03-13T11:19:24Z</dcterms:modified>
</cp:coreProperties>
</file>