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Nils\Documents\Saxion\projects\CHARISMA\spot_backpack_solidworks\Other Files\"/>
    </mc:Choice>
  </mc:AlternateContent>
  <xr:revisionPtr revIDLastSave="0" documentId="13_ncr:1_{598AB1AA-8DA7-48F5-A9D9-670DFA731AB0}" xr6:coauthVersionLast="47" xr6:coauthVersionMax="47" xr10:uidLastSave="{00000000-0000-0000-0000-000000000000}"/>
  <bookViews>
    <workbookView xWindow="-61548" yWindow="1932" windowWidth="30936" windowHeight="16776" xr2:uid="{00000000-000D-0000-FFFF-FFFF00000000}"/>
  </bookViews>
  <sheets>
    <sheet name="Sheet1" sheetId="1" r:id="rId1"/>
    <sheet name="PARA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3" i="1" l="1"/>
  <c r="H63" i="1"/>
  <c r="I5" i="1"/>
  <c r="I6" i="1"/>
  <c r="I7" i="1"/>
  <c r="I8" i="1"/>
  <c r="I9" i="1"/>
  <c r="I10" i="1"/>
  <c r="I11" i="1"/>
  <c r="I12"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4" i="1"/>
  <c r="H5" i="1"/>
  <c r="H6" i="1"/>
  <c r="H7" i="1"/>
  <c r="H8" i="1"/>
  <c r="H9" i="1"/>
  <c r="H10" i="1"/>
  <c r="H11" i="1"/>
  <c r="H12"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4" i="1"/>
  <c r="F54" i="1"/>
  <c r="F53" i="1"/>
  <c r="F41" i="1"/>
  <c r="F42" i="1"/>
  <c r="F43" i="1"/>
  <c r="F44" i="1"/>
  <c r="F45" i="1"/>
  <c r="F46" i="1"/>
  <c r="F47" i="1"/>
  <c r="F40" i="1"/>
  <c r="F38" i="1"/>
  <c r="F37" i="1"/>
  <c r="F36" i="1"/>
  <c r="F35" i="1"/>
  <c r="F27" i="1"/>
  <c r="F28" i="1"/>
  <c r="F29" i="1"/>
  <c r="F30" i="1"/>
  <c r="F26" i="1"/>
  <c r="F24" i="1"/>
  <c r="F22" i="1"/>
  <c r="F5" i="1"/>
  <c r="F6" i="1"/>
  <c r="F7" i="1"/>
  <c r="F8" i="1"/>
  <c r="F9" i="1"/>
  <c r="F10" i="1"/>
  <c r="F11" i="1"/>
  <c r="F12" i="1"/>
  <c r="F4" i="1"/>
  <c r="G25" i="1"/>
  <c r="G31" i="1"/>
  <c r="G32" i="1"/>
  <c r="G33" i="1"/>
  <c r="G34" i="1"/>
  <c r="G39" i="1"/>
  <c r="G48" i="1"/>
  <c r="G49" i="1"/>
  <c r="G50" i="1"/>
  <c r="G51" i="1"/>
  <c r="G52" i="1"/>
  <c r="G20" i="1"/>
  <c r="G21" i="1"/>
  <c r="G23" i="1"/>
  <c r="G55" i="1"/>
  <c r="G56" i="1"/>
  <c r="G17" i="1"/>
  <c r="A5" i="2"/>
  <c r="A4" i="2"/>
  <c r="A3" i="2"/>
  <c r="G18" i="1"/>
  <c r="G16" i="1"/>
  <c r="G15" i="1"/>
  <c r="G14" i="1"/>
  <c r="G19" i="1"/>
</calcChain>
</file>

<file path=xl/sharedStrings.xml><?xml version="1.0" encoding="utf-8"?>
<sst xmlns="http://schemas.openxmlformats.org/spreadsheetml/2006/main" count="180" uniqueCount="144">
  <si>
    <t>Amount</t>
  </si>
  <si>
    <t>Unit</t>
  </si>
  <si>
    <t>Product Description</t>
  </si>
  <si>
    <t>Website</t>
  </si>
  <si>
    <t>Article Number</t>
  </si>
  <si>
    <t>Excluding VAT</t>
  </si>
  <si>
    <t>Including VAT</t>
  </si>
  <si>
    <t>Excl. VAT / unit</t>
  </si>
  <si>
    <t>Total incl. VAT</t>
  </si>
  <si>
    <t>Remarks</t>
  </si>
  <si>
    <t>piece</t>
  </si>
  <si>
    <t xml:space="preserve">SACC-E-M12FS-5CON-PG9/1,0 VAPO </t>
  </si>
  <si>
    <t>https://www.conrad.be/nl/p/phoenix-contact-1671098-sensor-actuator-steekconnector-m12-aantal-polen-5-bus-inbouw-0-50-m-1-stuk-s-748077.html</t>
  </si>
  <si>
    <t>748077 – 62</t>
  </si>
  <si>
    <t>SACC-E-M12FS-4CON-PG9/1,0 VAPO</t>
  </si>
  <si>
    <t>https://www.conrad.be/nl/p/phoenix-contact-1693788-sensor-actuator-steekconnector-m12-aantal-polen-4-bus-inbouw-0-50-m-1-stuk-s-748052.html</t>
  </si>
  <si>
    <t>748052 – 62</t>
  </si>
  <si>
    <t>set</t>
  </si>
  <si>
    <t>Phoenix Contact PTFIX 6/18X2,5-NS35 BK</t>
  </si>
  <si>
    <t>https://www.conrad.be/nl/p/phoenix-contact-ptfix-6-18x2-5-ns35a-bk-3273256-verdeelblok-0-14-mm-2-50-mm-zwart-8-stuk-s-1831596.html</t>
  </si>
  <si>
    <t>1831596 – 62</t>
  </si>
  <si>
    <t>Phoenix Contact PTFIX 6/6X2,5-NS35A RD</t>
  </si>
  <si>
    <t>https://www.conrad.be/nl/p/phoenix-contact-ptfix-6-6x2-5-ns35a-rd-3273202-verdeelblok-0-14-mm-2-50-mm-rood-10-stuk-s-1831578.html</t>
  </si>
  <si>
    <t>1831578 – 62</t>
  </si>
  <si>
    <t>Phoenix Contact PTFIX 6/6X2,5-NS35A GY</t>
  </si>
  <si>
    <t>https://www.conrad.be/nl/p/phoenix-contact-ptfix-6-6x2-5-ns35a-gy-3273198-verdeelblok-0-14-mm-2-50-mm-grijs-10-stuk-s-1831577.html</t>
  </si>
  <si>
    <t>1831577 – 62</t>
  </si>
  <si>
    <t>Phoenix Contact PTFIX 6/6X2,5-NS35A BU</t>
  </si>
  <si>
    <t>https://www.conrad.nl/nl/p/phoenix-contact-ptfix-6-6x2-5-ns35a-bu-3273200-verdeelblok-aantal-polen-7-0-14-mm-2-5-mm-blauw-10-stuk-s-1563500.html?refresh=true</t>
  </si>
  <si>
    <t>1563500 – 62</t>
  </si>
  <si>
    <t>Phoenix Contact 1662528 Sensor/actuator connector</t>
  </si>
  <si>
    <t>https://www.conrad.be/nl/p/phoenix-contact-1662528-sensor-actuator-connector-niet-geassembleerd-m12-aantal-polen-4-stekker-recht-1-stuk-s-748793.html</t>
  </si>
  <si>
    <t xml:space="preserve">748793 - 62 </t>
  </si>
  <si>
    <t>Phoenix Contact 1663116 Sensor/actuator connector, niet geassembleerd M12 Aantal polen: 5 Stekker, recht 1 stuk(s)</t>
  </si>
  <si>
    <t>https://www.conrad.be/nl/p/phoenix-contact-1663116-sensor-actuator-connector-niet-geassembleerd-m12-aantal-polen-5-stekker-recht-1-stuk-s-748817.html</t>
  </si>
  <si>
    <t xml:space="preserve">748817 - 62 </t>
  </si>
  <si>
    <t>Phoenix Contact 1504084 Sensor/actuator connector, toebehoren PG9 Contramoer 1 stuk(s)</t>
  </si>
  <si>
    <t>https://www.conrad.be/nl/p/phoenix-contact-1504084-sensor-actuator-connector-toebehoren-pg9-contramoer-1-stuk-s-746878.html</t>
  </si>
  <si>
    <t xml:space="preserve">746878 - 62 </t>
  </si>
  <si>
    <t>Update new M12 connectors</t>
  </si>
  <si>
    <t>Check if new M12 connectors also have PG9</t>
  </si>
  <si>
    <t>Update new M12 connectors also have PG9</t>
  </si>
  <si>
    <t>Conrad</t>
  </si>
  <si>
    <t>247 Taylor Steel</t>
  </si>
  <si>
    <t>Backpack sheet metal parts</t>
  </si>
  <si>
    <t>https://sophia.247tailorsteel.com/</t>
  </si>
  <si>
    <t xml:space="preserve"> </t>
  </si>
  <si>
    <t>Packaging</t>
  </si>
  <si>
    <t>Shipping</t>
  </si>
  <si>
    <t>TessaTronics</t>
  </si>
  <si>
    <t>QIANRENON Dual USB 3.0 Panel Mount Connector, USB 3.0 Vrouwelijke naar Vrouwelijke Koppeling Socket Panel Mount Pass Through Adapter, Vaste Panel Voor en Achter Rechte USB Extender</t>
  </si>
  <si>
    <t>https://www.amazon.nl/QIANRENON-Connector-Vrouwelijke-Koppeling-Extender/dp/B09FL99YL6?source=ps-sl-shoppingads-lpcontext&amp;ref_=fplfs&amp;psc=1&amp;smid=A2UVL3EUY9BRJK</t>
  </si>
  <si>
    <t>B09FL99YL6</t>
  </si>
  <si>
    <t>KEL-BES-S 50 zwart Borstelplaat voor Kabeldoorvoer+moer</t>
  </si>
  <si>
    <t>https://www.ccned.nl/nl/icotek-51540</t>
  </si>
  <si>
    <t>Delivery costs (ccned)</t>
  </si>
  <si>
    <t>No delivery costs for Amazon since the order is above 20 euros.</t>
  </si>
  <si>
    <t>RS Components</t>
  </si>
  <si>
    <t>bag</t>
  </si>
  <si>
    <t>POP Steel Tubular Rivet, 6.9mm</t>
  </si>
  <si>
    <t>https://nl.rs-online.com/web/p/rivets/7689962?gb=s</t>
  </si>
  <si>
    <t xml:space="preserve">768-9962 </t>
  </si>
  <si>
    <t>Hongfa Europe GMBH Flange Mount Power Relay, 24V dc Coil, 20A Switching Current, SPDT</t>
  </si>
  <si>
    <t>https://nl.rs-online.com/web/p/power-relays/1218075</t>
  </si>
  <si>
    <t>121-8075</t>
  </si>
  <si>
    <t>Littelfuse Automotive Fuse Kit (ATO size)</t>
  </si>
  <si>
    <t>https://nl.rs-online.com/web/p/fuse-kits/2199556?redirect-relevancy-data=7365617263685F636173636164655F6F726465723D31267365617263685F696E746572666163655F6E616D653D4931384E53656172636847656E65726963267365617263685F6D617463685F6D6F64653D6D61746368616C6C7061727469616C267365617263685F7061747465726E5F6D6174636865643D5E2E2A24267365617263685F747970653D43415443485F414C4C5F44454641554C54267365617263685F7370656C6C5F636F72726563745F6170706C6965643D59267365617263685F77696C645F63617264696E675F6D6F64653D4E4F4E45267365617263685F6B6579776F72643D4C495454454C4655534520303039343039353758584E267365617263685F6B6579776F72645F6170703D4C495454454C4655534520303039343039353758584E26</t>
  </si>
  <si>
    <t>219-9556</t>
  </si>
  <si>
    <t>M3 Brass Threaded Insert</t>
  </si>
  <si>
    <t>https://nl.rs-online.com/web/p/threaded-inserts/2040616</t>
  </si>
  <si>
    <t>204-0616</t>
  </si>
  <si>
    <t>There are no delivery costs since the orders are combined over 75 euros.</t>
  </si>
  <si>
    <t>Farnell</t>
  </si>
  <si>
    <t>NEUTRIK NAHDMI-W-B</t>
  </si>
  <si>
    <t>https://nl.farnell.com/neutrik/nahdmi-w-b/adaptor-hdmi-feedthrough-panel/dp/1713532</t>
  </si>
  <si>
    <t xml:space="preserve"> 1713532</t>
  </si>
  <si>
    <t>LITTELFUSE 277.6306.0001</t>
  </si>
  <si>
    <t>https://nl.farnell.com/littelfuse/277-6306-0001/fuse-holder-in-line-blade/dp/310505</t>
  </si>
  <si>
    <t>310505</t>
  </si>
  <si>
    <t>PRO SIGNAL PSG91580</t>
  </si>
  <si>
    <t>https://nl.farnell.com/pro-signal/psg91580/lead-displayport-hdmi-male-male/dp/3403404?MER=BR-MER-MA-RECO-PDP-STM71775</t>
  </si>
  <si>
    <t>3403404</t>
  </si>
  <si>
    <t>CLIFF ELECTRONIC COMPONENTS CP30220</t>
  </si>
  <si>
    <t>https://nl.farnell.com/en-NL/cliff-electronic-components/cp30220/utp-adaptor-rj45-jack-8p8c-cat5e/dp/2491569?gad_source=1&amp;gclid=CjwKCAiAtt2tBhBDEiwALZuhAAEfUbk4QLgV3RIRkyNxX-71UCXMecmDaYIWEDWKjTFtic_C09GpwhoCLWgQAvD_BwE&amp;CMP=KNC-GNL-GEN-Shopping-PMAX-TEST-1540-HMROAS&amp;gross_price=true</t>
  </si>
  <si>
    <t>2491569</t>
  </si>
  <si>
    <t>Price may differ depending on how many parts you order. This quote of this order included some backup parts as well parts specific to the CHARISMA project, which may not be needed for your project.</t>
  </si>
  <si>
    <t>GXP</t>
  </si>
  <si>
    <t>https://www.robotlab.com/store/-ports</t>
  </si>
  <si>
    <t>WIFI antenna (Female RP-SMA)</t>
  </si>
  <si>
    <t>https://www.allekabels.nl/wifi-router-antenne/1761/1084927/wifi-antenne-5-dbi.html</t>
  </si>
  <si>
    <t>RP-SMA (male) - RP-SMA (female) cable</t>
  </si>
  <si>
    <t>DIN rail</t>
  </si>
  <si>
    <t>https://www.elektramat.nl/jmv-ts35-f5-din-rail-per-2-meter-ts35-f5/?channable=0141ac69640031303439313632de&amp;utm_source=google-surfaces&amp;utm_medium=organic&amp;gad_source=1&amp;gclid=CjwKCAjw9IayBhBJEiwAVuc3flIcRVhAzsC5-8b8yd24PiDS-Lc49LIL5clzm-spcaPvkFB1etE4aRoCJ8oQAvD_BwE</t>
  </si>
  <si>
    <t>https://www.onlinekabOKS-06332elshop.nl/rp-sma-m-rp-sma-v-verlengkabel-1-meter.html?gad_source=1&amp;gclid=CjwKCAjw9IayBhBJEiwAVuc3fiaV626LzcamD5DXclqE74E-wF1YG_F3OLXL-q02_7fOXJ1SLieAIhoCSAwQAvD_BwE</t>
  </si>
  <si>
    <t xml:space="preserve"> OKS-06332</t>
  </si>
  <si>
    <t>HD 15 connector</t>
  </si>
  <si>
    <t>https://nl.farnell.com/amphenol-icc-commercial-products/l17d45pk-p-09-l717hde15p/hd-d-sub-connector-plug-15pos/dp/2920966</t>
  </si>
  <si>
    <t>Check length. Alternatively, this one would be better for assembly, however protbably too long: https://ampul.eu/en/connectors/4920-d-sub-de15-db15-cable-connector-male-with-nuts-scr?srsltid=AfmBOorJp6D0rrWaa1jzlkcmamgWmK7lV0JmiR55-i--R6ddSZCQublVZFU</t>
  </si>
  <si>
    <t>LED power button 16mm</t>
  </si>
  <si>
    <t>https://www.tinytronics002901.nl/en/switches/manual-switches/push-buttons-and-switches/metal-push-button-16mm-on-off-with-3v-white-led-lighting</t>
  </si>
  <si>
    <t>"002901"</t>
  </si>
  <si>
    <t>0.5 ethernet cable</t>
  </si>
  <si>
    <t>RS PRO Cat6 Male RJ45 to Male RJ45 Ethernet Cable, S/FTP, Black PVC Sheath, 0.5m</t>
  </si>
  <si>
    <t>411-384</t>
  </si>
  <si>
    <t>https://www.onlinekabelshop.nl/usb-naar-usb-kabel-usb3-0-tot-2a-zwart-0-30-meter.html?gad_source=1&amp;gclid=CjwKCAjw9IayBhBJEiwAVuc3ftTwdlGX-95SwGQfbPHRaov2WftBx1tOPXTIly0SLwRHqK1X22ZiFBoCix8QAvD_BwE</t>
  </si>
  <si>
    <t>USB A (male) - USB A (male) cable 0.3m</t>
  </si>
  <si>
    <t>OKS-32009</t>
  </si>
  <si>
    <t>Supplier label</t>
  </si>
  <si>
    <t>Supplier</t>
  </si>
  <si>
    <t>Multiplier</t>
  </si>
  <si>
    <t>VAT</t>
  </si>
  <si>
    <t>TessaTronic</t>
  </si>
  <si>
    <t>HNTR5-5</t>
  </si>
  <si>
    <t>Misumi Insertion Lock Nut HNTR5-5</t>
  </si>
  <si>
    <t>https://uk.misumi-ec.com/vona2/detail/110302247820/?HissuCode=HNTR5-5&amp;PNSearch=HNTR5-5&amp;KWSearch=HNTR5-5&amp;searchFlow=results2type</t>
  </si>
  <si>
    <t>Not clear if with or without VAT</t>
  </si>
  <si>
    <t>M3 x 10mm</t>
  </si>
  <si>
    <t>https://nl.rs-online.com/web/p/socket-screws/6604636?gb=s</t>
  </si>
  <si>
    <t>660-4636</t>
  </si>
  <si>
    <t>M3 x 12mm</t>
  </si>
  <si>
    <t>https://nl.rs-online.com/web/p/socket-screws/0281007?gb=s</t>
  </si>
  <si>
    <t>281-007</t>
  </si>
  <si>
    <t>M3 x 8mm</t>
  </si>
  <si>
    <t>280-997</t>
  </si>
  <si>
    <t>https://nl.rs-online.com/web/p/socket-screws/0280997?gb=s</t>
  </si>
  <si>
    <t>M5 x 20mm</t>
  </si>
  <si>
    <t>https://nl.rs-online.com/web/p/socket-screws/0281091?gb=s</t>
  </si>
  <si>
    <t>281-091</t>
  </si>
  <si>
    <t>M5 x 16mm</t>
  </si>
  <si>
    <t>281-085</t>
  </si>
  <si>
    <t>https://nl.rs-online.com/web/p/socket-screws/0281085?gb=s</t>
  </si>
  <si>
    <t>M5 x 12mm</t>
  </si>
  <si>
    <t>https://nl.rs-online.com/web/p/socket-screws/0281079?gb=s</t>
  </si>
  <si>
    <t>281-079</t>
  </si>
  <si>
    <t>M5 nuts</t>
  </si>
  <si>
    <t>189-585</t>
  </si>
  <si>
    <t>https://nl.rs-online.com/web/p/hex-nuts/0189585?gb=s</t>
  </si>
  <si>
    <t>M3 nuts</t>
  </si>
  <si>
    <t>https://nl.rs-online.com/web/p/hex-nuts/0189563?gb=s</t>
  </si>
  <si>
    <t>189-563</t>
  </si>
  <si>
    <t>Buying these screws seperately seems slightly cheaper than buying a torque screw kit, like https://nl.rs-online.com/web/p/screw-bolt-kits/2253363?gb=s</t>
  </si>
  <si>
    <t>Total</t>
  </si>
  <si>
    <t>This cable is specific to the PC we used (VECOW SPC7000) which had displayports. Only order this if your PC also uses displayports instead of HDMI, e.g. https://nl.rs-online.com/web/p/hdmi-cables/1765697?gb=s</t>
  </si>
  <si>
    <t>NOTE: This site is out of date! Probably best to contact Boston Dynamics directly and ask for a quote /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</si>
</sst>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8" x14ac:knownFonts="1">
    <font>
      <sz val="11"/>
      <color theme="1"/>
      <name val="Calibri"/>
      <family val="2"/>
      <scheme val="minor"/>
    </font>
    <font>
      <sz val="10"/>
      <color theme="1"/>
      <name val="Arial"/>
      <family val="2"/>
    </font>
    <font>
      <b/>
      <sz val="11"/>
      <color theme="1"/>
      <name val="Calibri"/>
      <family val="2"/>
      <scheme val="minor"/>
    </font>
    <font>
      <u/>
      <sz val="11"/>
      <color theme="10"/>
      <name val="Calibri"/>
      <family val="2"/>
      <scheme val="minor"/>
    </font>
    <font>
      <sz val="10"/>
      <color rgb="FF3F3F76"/>
      <name val="Arial"/>
      <family val="2"/>
      <charset val="1"/>
    </font>
    <font>
      <sz val="11"/>
      <color theme="1"/>
      <name val="Calibri"/>
      <family val="2"/>
      <scheme val="minor"/>
    </font>
    <font>
      <sz val="10"/>
      <color rgb="FF3F3F76"/>
      <name val="Arial"/>
      <family val="2"/>
    </font>
    <font>
      <b/>
      <sz val="11"/>
      <color theme="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CEEBF4"/>
        <bgColor rgb="FFE8E8E5"/>
      </patternFill>
    </fill>
    <fill>
      <patternFill patternType="solid">
        <fgColor theme="5"/>
        <bgColor indexed="64"/>
      </patternFill>
    </fill>
    <fill>
      <patternFill patternType="solid">
        <fgColor rgb="FFFFCC99"/>
      </patternFill>
    </fill>
    <fill>
      <patternFill patternType="solid">
        <fgColor theme="5" tint="0.59999389629810485"/>
        <bgColor indexed="65"/>
      </patternFill>
    </fill>
    <fill>
      <patternFill patternType="solid">
        <fgColor theme="4"/>
        <bgColor theme="4"/>
      </patternFill>
    </fill>
    <fill>
      <patternFill patternType="solid">
        <fgColor theme="6" tint="0.59996337778862885"/>
        <bgColor indexed="64"/>
      </patternFill>
    </fill>
    <fill>
      <patternFill patternType="solid">
        <fgColor theme="9" tint="0.59999389629810485"/>
        <bgColor indexed="64"/>
      </patternFill>
    </fill>
    <fill>
      <patternFill patternType="solid">
        <fgColor theme="4" tint="0.39997558519241921"/>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theme="4"/>
      </left>
      <right/>
      <top style="thin">
        <color theme="4"/>
      </top>
      <bottom/>
      <diagonal/>
    </border>
    <border>
      <left style="thin">
        <color rgb="FF7F7F7F"/>
      </left>
      <right style="thin">
        <color rgb="FF7F7F7F"/>
      </right>
      <top style="thin">
        <color rgb="FF7F7F7F"/>
      </top>
      <bottom/>
      <diagonal/>
    </border>
  </borders>
  <cellStyleXfs count="6">
    <xf numFmtId="0" fontId="0" fillId="0" borderId="0"/>
    <xf numFmtId="0" fontId="3" fillId="0" borderId="0" applyNumberFormat="0" applyFill="0" applyBorder="0" applyAlignment="0" applyProtection="0"/>
    <xf numFmtId="0" fontId="4" fillId="3" borderId="1" applyProtection="0"/>
    <xf numFmtId="9" fontId="5" fillId="0" borderId="0" applyFont="0" applyFill="0" applyBorder="0" applyAlignment="0" applyProtection="0"/>
    <xf numFmtId="0" fontId="6" fillId="5" borderId="1" applyNumberFormat="0" applyAlignment="0" applyProtection="0"/>
    <xf numFmtId="0" fontId="1" fillId="6" borderId="0" applyNumberFormat="0" applyBorder="0" applyAlignment="0" applyProtection="0"/>
  </cellStyleXfs>
  <cellXfs count="19">
    <xf numFmtId="0" fontId="0" fillId="0" borderId="0" xfId="0"/>
    <xf numFmtId="0" fontId="2" fillId="2" borderId="0" xfId="0" applyFont="1" applyFill="1"/>
    <xf numFmtId="0" fontId="0" fillId="4" borderId="0" xfId="0" applyFill="1"/>
    <xf numFmtId="0" fontId="3" fillId="0" borderId="0" xfId="1" applyAlignment="1"/>
    <xf numFmtId="8" fontId="0" fillId="0" borderId="0" xfId="0" applyNumberFormat="1"/>
    <xf numFmtId="0" fontId="0" fillId="0" borderId="0" xfId="0" applyAlignment="1">
      <alignment horizontal="left"/>
    </xf>
    <xf numFmtId="0" fontId="7" fillId="7" borderId="2" xfId="0" applyFont="1" applyFill="1" applyBorder="1"/>
    <xf numFmtId="0" fontId="1" fillId="6" borderId="0" xfId="5"/>
    <xf numFmtId="0" fontId="6" fillId="5" borderId="1" xfId="4"/>
    <xf numFmtId="0" fontId="6" fillId="5" borderId="1" xfId="4" applyAlignment="1">
      <alignment horizontal="right"/>
    </xf>
    <xf numFmtId="9" fontId="6" fillId="8" borderId="1" xfId="3" applyFont="1" applyFill="1" applyBorder="1"/>
    <xf numFmtId="0" fontId="1" fillId="6" borderId="0" xfId="5" applyNumberFormat="1" applyBorder="1"/>
    <xf numFmtId="0" fontId="6" fillId="5" borderId="3" xfId="4" applyBorder="1"/>
    <xf numFmtId="0" fontId="6" fillId="5" borderId="3" xfId="4" applyBorder="1" applyAlignment="1">
      <alignment horizontal="right"/>
    </xf>
    <xf numFmtId="0" fontId="2" fillId="9" borderId="0" xfId="0" applyFont="1" applyFill="1"/>
    <xf numFmtId="0" fontId="0" fillId="9" borderId="0" xfId="0" applyFill="1"/>
    <xf numFmtId="0" fontId="2" fillId="10" borderId="0" xfId="0" applyFont="1" applyFill="1"/>
    <xf numFmtId="0" fontId="3" fillId="0" borderId="0" xfId="1"/>
    <xf numFmtId="0" fontId="2" fillId="0" borderId="0" xfId="0" applyFont="1"/>
  </cellXfs>
  <cellStyles count="6">
    <cellStyle name="40% - Accent2" xfId="5" builtinId="35"/>
    <cellStyle name="Excel Built-in Input" xfId="2" xr:uid="{B791ACDB-E6D8-40B5-9DA3-843927E99192}"/>
    <cellStyle name="Hyperlink" xfId="1" builtinId="8"/>
    <cellStyle name="Input" xfId="4" builtinId="20"/>
    <cellStyle name="Normal" xfId="0" builtinId="0"/>
    <cellStyle name="Percent" xfId="3" builtinId="5"/>
  </cellStyles>
  <dxfs count="2">
    <dxf>
      <alignment horizontal="righ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B473A8-1992-49E0-B535-3B0C707263F3}" name="SupplierTable" displayName="SupplierTable" ref="A2:C5" totalsRowShown="0">
  <autoFilter ref="A2:C5" xr:uid="{CEB473A8-1992-49E0-B535-3B0C707263F3}"/>
  <tableColumns count="3">
    <tableColumn id="1" xr3:uid="{A482CDBE-7D01-4A49-98E8-EE1D54FABDFD}" name="Supplier label" dataDxfId="1" dataCellStyle="40% - Accent2">
      <calculatedColumnFormula>IF(ISBLANK(SupplierTable[[#This Row],[Supplier]]),"", SupplierTable[[#This Row],[Supplier]] &amp; " (" &amp;ROUND(( SupplierTable[[#This Row],[Multiplier]]-1)*100, 0) &amp; "%)")</calculatedColumnFormula>
    </tableColumn>
    <tableColumn id="3" xr3:uid="{EA85EB87-7CFD-4A2E-9903-BEFA16288219}" name="Supplier" dataCellStyle="Input"/>
    <tableColumn id="2" xr3:uid="{A3B7FF43-64B9-487C-BBD9-E80DA834D072}" name="Multiplier" dataDxfId="0" dataCellStyle="Inpu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linekaboks-06332elshop.nl/rp-sma-m-rp-sma-v-verlengkabel-1-meter.html?gad_source=1&amp;gclid=CjwKCAjw9IayBhBJEiwAVuc3fiaV626LzcamD5DXclqE74E-wF1YG_F3OLXL-q02_7fOXJ1SLieAIhoCSAwQAvD_BwE" TargetMode="External"/><Relationship Id="rId2" Type="http://schemas.openxmlformats.org/officeDocument/2006/relationships/hyperlink" Target="https://nl.farnell.com/amphenol-icc-commercial-products/l17d45pk-p-09-l717hde15p/hd-d-sub-connector-plug-15pos/dp/2920966" TargetMode="External"/><Relationship Id="rId1" Type="http://schemas.openxmlformats.org/officeDocument/2006/relationships/hyperlink" Target="https://nl.farnell.com/littelfuse/277-6306-0001/fuse-holder-in-line-blade/dp/31050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
  <sheetViews>
    <sheetView tabSelected="1" workbookViewId="0">
      <selection activeCell="J27" sqref="J27"/>
    </sheetView>
  </sheetViews>
  <sheetFormatPr defaultRowHeight="14.5" x14ac:dyDescent="0.35"/>
  <cols>
    <col min="3" max="3" width="18.54296875" customWidth="1"/>
    <col min="4" max="4" width="12.81640625" customWidth="1"/>
    <col min="5" max="5" width="16.26953125" customWidth="1"/>
    <col min="6" max="6" width="14.26953125" customWidth="1"/>
    <col min="7" max="7" width="15.54296875" customWidth="1"/>
    <col min="8" max="8" width="16.81640625" customWidth="1"/>
    <col min="9" max="9" width="24.54296875" customWidth="1"/>
    <col min="10" max="10" width="12.81640625" customWidth="1"/>
    <col min="11" max="11" width="74.54296875" customWidth="1"/>
  </cols>
  <sheetData>
    <row r="1" spans="1:11" ht="27.65" customHeight="1" x14ac:dyDescent="0.35">
      <c r="A1" s="1" t="s">
        <v>0</v>
      </c>
      <c r="B1" s="1" t="s">
        <v>1</v>
      </c>
      <c r="C1" s="1" t="s">
        <v>2</v>
      </c>
      <c r="D1" s="1" t="s">
        <v>3</v>
      </c>
      <c r="E1" s="1" t="s">
        <v>4</v>
      </c>
      <c r="F1" s="1" t="s">
        <v>5</v>
      </c>
      <c r="G1" s="1" t="s">
        <v>6</v>
      </c>
      <c r="H1" s="1" t="s">
        <v>7</v>
      </c>
      <c r="I1" s="1" t="s">
        <v>8</v>
      </c>
      <c r="J1" s="1" t="s">
        <v>9</v>
      </c>
    </row>
    <row r="3" spans="1:11" x14ac:dyDescent="0.35">
      <c r="A3" s="14" t="s">
        <v>42</v>
      </c>
      <c r="B3" s="15"/>
      <c r="C3" s="15"/>
      <c r="D3" s="15"/>
      <c r="E3" s="15"/>
      <c r="F3" s="15"/>
      <c r="G3" s="15"/>
      <c r="H3" s="15"/>
      <c r="I3" s="15"/>
      <c r="J3" s="15"/>
    </row>
    <row r="4" spans="1:11" x14ac:dyDescent="0.35">
      <c r="A4">
        <v>2</v>
      </c>
      <c r="B4" t="s">
        <v>10</v>
      </c>
      <c r="C4" t="s">
        <v>11</v>
      </c>
      <c r="D4" t="s">
        <v>12</v>
      </c>
      <c r="E4" t="s">
        <v>13</v>
      </c>
      <c r="F4">
        <f>IF(ISNUMBER(G4), G4 * (0.79), "")</f>
        <v>11.8421</v>
      </c>
      <c r="G4">
        <v>14.99</v>
      </c>
      <c r="H4">
        <f>IF(ISNUMBER(F4), F4 * A4, "")</f>
        <v>23.684200000000001</v>
      </c>
      <c r="I4">
        <f>IF(ISNUMBER(G4), G4 * A4, "")</f>
        <v>29.98</v>
      </c>
      <c r="J4" s="2" t="s">
        <v>39</v>
      </c>
      <c r="K4" s="2"/>
    </row>
    <row r="5" spans="1:11" x14ac:dyDescent="0.35">
      <c r="A5">
        <v>2</v>
      </c>
      <c r="B5" t="s">
        <v>10</v>
      </c>
      <c r="C5" t="s">
        <v>14</v>
      </c>
      <c r="D5" t="s">
        <v>15</v>
      </c>
      <c r="E5" t="s">
        <v>16</v>
      </c>
      <c r="F5">
        <f t="shared" ref="F5:F12" si="0">IF(ISNUMBER(G5), G5 * (0.79), "")</f>
        <v>11.8421</v>
      </c>
      <c r="G5">
        <v>14.99</v>
      </c>
      <c r="H5">
        <f t="shared" ref="H5:H56" si="1">IF(ISNUMBER(F5), F5 * A5, "")</f>
        <v>23.684200000000001</v>
      </c>
      <c r="I5">
        <f t="shared" ref="I5:I62" si="2">IF(ISNUMBER(G5), G5 * A5, "")</f>
        <v>29.98</v>
      </c>
    </row>
    <row r="6" spans="1:11" x14ac:dyDescent="0.35">
      <c r="A6">
        <v>1</v>
      </c>
      <c r="B6" t="s">
        <v>17</v>
      </c>
      <c r="C6" t="s">
        <v>18</v>
      </c>
      <c r="D6" t="s">
        <v>19</v>
      </c>
      <c r="E6" t="s">
        <v>20</v>
      </c>
      <c r="F6">
        <f t="shared" si="0"/>
        <v>61.612099999999998</v>
      </c>
      <c r="G6">
        <v>77.989999999999995</v>
      </c>
      <c r="H6">
        <f t="shared" si="1"/>
        <v>61.612099999999998</v>
      </c>
      <c r="I6">
        <f t="shared" si="2"/>
        <v>77.989999999999995</v>
      </c>
    </row>
    <row r="7" spans="1:11" x14ac:dyDescent="0.35">
      <c r="A7">
        <v>1</v>
      </c>
      <c r="B7" t="s">
        <v>17</v>
      </c>
      <c r="C7" t="s">
        <v>21</v>
      </c>
      <c r="D7" t="s">
        <v>22</v>
      </c>
      <c r="E7" t="s">
        <v>23</v>
      </c>
      <c r="F7">
        <f t="shared" si="0"/>
        <v>36.332100000000004</v>
      </c>
      <c r="G7">
        <v>45.99</v>
      </c>
      <c r="H7">
        <f t="shared" si="1"/>
        <v>36.332100000000004</v>
      </c>
      <c r="I7">
        <f t="shared" si="2"/>
        <v>45.99</v>
      </c>
    </row>
    <row r="8" spans="1:11" x14ac:dyDescent="0.35">
      <c r="A8">
        <v>1</v>
      </c>
      <c r="B8" t="s">
        <v>17</v>
      </c>
      <c r="C8" t="s">
        <v>24</v>
      </c>
      <c r="D8" t="s">
        <v>25</v>
      </c>
      <c r="E8" t="s">
        <v>26</v>
      </c>
      <c r="F8">
        <f t="shared" si="0"/>
        <v>36.332100000000004</v>
      </c>
      <c r="G8">
        <v>45.99</v>
      </c>
      <c r="H8">
        <f t="shared" si="1"/>
        <v>36.332100000000004</v>
      </c>
      <c r="I8">
        <f t="shared" si="2"/>
        <v>45.99</v>
      </c>
    </row>
    <row r="9" spans="1:11" x14ac:dyDescent="0.35">
      <c r="A9">
        <v>1</v>
      </c>
      <c r="B9" t="s">
        <v>17</v>
      </c>
      <c r="C9" t="s">
        <v>27</v>
      </c>
      <c r="D9" t="s">
        <v>28</v>
      </c>
      <c r="E9" t="s">
        <v>29</v>
      </c>
      <c r="F9">
        <f t="shared" si="0"/>
        <v>35.542100000000005</v>
      </c>
      <c r="G9">
        <v>44.99</v>
      </c>
      <c r="H9">
        <f t="shared" si="1"/>
        <v>35.542100000000005</v>
      </c>
      <c r="I9">
        <f t="shared" si="2"/>
        <v>44.99</v>
      </c>
    </row>
    <row r="10" spans="1:11" x14ac:dyDescent="0.35">
      <c r="A10">
        <v>4</v>
      </c>
      <c r="B10" t="s">
        <v>10</v>
      </c>
      <c r="C10" t="s">
        <v>30</v>
      </c>
      <c r="D10" t="s">
        <v>31</v>
      </c>
      <c r="E10" t="s">
        <v>32</v>
      </c>
      <c r="F10">
        <f t="shared" si="0"/>
        <v>11.8421</v>
      </c>
      <c r="G10">
        <v>14.99</v>
      </c>
      <c r="H10">
        <f t="shared" si="1"/>
        <v>47.368400000000001</v>
      </c>
      <c r="I10">
        <f t="shared" si="2"/>
        <v>59.96</v>
      </c>
    </row>
    <row r="11" spans="1:11" x14ac:dyDescent="0.35">
      <c r="A11">
        <v>4</v>
      </c>
      <c r="B11" t="s">
        <v>10</v>
      </c>
      <c r="C11" t="s">
        <v>33</v>
      </c>
      <c r="D11" t="s">
        <v>34</v>
      </c>
      <c r="E11" t="s">
        <v>35</v>
      </c>
      <c r="F11">
        <f t="shared" si="0"/>
        <v>13.422099999999999</v>
      </c>
      <c r="G11">
        <v>16.989999999999998</v>
      </c>
      <c r="H11">
        <f t="shared" si="1"/>
        <v>53.688399999999994</v>
      </c>
      <c r="I11">
        <f t="shared" si="2"/>
        <v>67.959999999999994</v>
      </c>
      <c r="J11" s="2" t="s">
        <v>40</v>
      </c>
      <c r="K11" s="2"/>
    </row>
    <row r="12" spans="1:11" x14ac:dyDescent="0.35">
      <c r="A12">
        <v>4</v>
      </c>
      <c r="B12" t="s">
        <v>10</v>
      </c>
      <c r="C12" t="s">
        <v>36</v>
      </c>
      <c r="D12" t="s">
        <v>37</v>
      </c>
      <c r="E12" t="s">
        <v>38</v>
      </c>
      <c r="F12">
        <f t="shared" si="0"/>
        <v>1.1771</v>
      </c>
      <c r="G12">
        <v>1.49</v>
      </c>
      <c r="H12">
        <f t="shared" si="1"/>
        <v>4.7084000000000001</v>
      </c>
      <c r="I12">
        <f t="shared" si="2"/>
        <v>5.96</v>
      </c>
      <c r="J12" s="2" t="s">
        <v>41</v>
      </c>
      <c r="K12" s="2"/>
    </row>
    <row r="14" spans="1:11" x14ac:dyDescent="0.35">
      <c r="G14" t="str">
        <f t="shared" ref="G14:G16" si="3">IF(ISNUMBER(F14), F14 * (1 + 0.21), "")</f>
        <v/>
      </c>
      <c r="H14" t="str">
        <f t="shared" si="1"/>
        <v/>
      </c>
      <c r="I14" t="str">
        <f t="shared" si="2"/>
        <v/>
      </c>
    </row>
    <row r="15" spans="1:11" x14ac:dyDescent="0.35">
      <c r="G15" t="str">
        <f t="shared" si="3"/>
        <v/>
      </c>
      <c r="H15" t="str">
        <f t="shared" si="1"/>
        <v/>
      </c>
      <c r="I15" t="str">
        <f t="shared" si="2"/>
        <v/>
      </c>
    </row>
    <row r="16" spans="1:11" x14ac:dyDescent="0.35">
      <c r="A16" s="15" t="s">
        <v>43</v>
      </c>
      <c r="B16" s="15"/>
      <c r="C16" s="15"/>
      <c r="D16" s="15"/>
      <c r="E16" s="15"/>
      <c r="F16" s="15"/>
      <c r="G16" s="15" t="str">
        <f t="shared" si="3"/>
        <v/>
      </c>
      <c r="H16" s="15" t="str">
        <f t="shared" si="1"/>
        <v/>
      </c>
      <c r="I16" s="15" t="str">
        <f t="shared" si="2"/>
        <v/>
      </c>
      <c r="J16" s="15"/>
    </row>
    <row r="17" spans="1:10" x14ac:dyDescent="0.35">
      <c r="A17">
        <v>1</v>
      </c>
      <c r="C17" t="s">
        <v>44</v>
      </c>
      <c r="D17" t="s">
        <v>45</v>
      </c>
      <c r="E17" t="s">
        <v>46</v>
      </c>
      <c r="F17">
        <v>201.9</v>
      </c>
      <c r="G17">
        <f>IF(ISNUMBER(F17), F17 * (1 + 0.21), "")</f>
        <v>244.29900000000001</v>
      </c>
      <c r="H17">
        <f t="shared" si="1"/>
        <v>201.9</v>
      </c>
      <c r="I17">
        <f t="shared" si="2"/>
        <v>244.29900000000001</v>
      </c>
      <c r="J17" t="s">
        <v>85</v>
      </c>
    </row>
    <row r="18" spans="1:10" x14ac:dyDescent="0.35">
      <c r="A18">
        <v>1</v>
      </c>
      <c r="C18" t="s">
        <v>47</v>
      </c>
      <c r="F18">
        <v>6.25</v>
      </c>
      <c r="G18">
        <f t="shared" ref="G18:G56" si="4">IF(ISNUMBER(F18), F18 * (1 + 0.21), "")</f>
        <v>7.5625</v>
      </c>
      <c r="H18">
        <f t="shared" si="1"/>
        <v>6.25</v>
      </c>
      <c r="I18">
        <f t="shared" si="2"/>
        <v>7.5625</v>
      </c>
    </row>
    <row r="19" spans="1:10" x14ac:dyDescent="0.35">
      <c r="A19">
        <v>1</v>
      </c>
      <c r="C19" t="s">
        <v>48</v>
      </c>
      <c r="F19">
        <v>9.6</v>
      </c>
      <c r="G19">
        <f t="shared" si="4"/>
        <v>11.616</v>
      </c>
      <c r="H19">
        <f t="shared" si="1"/>
        <v>9.6</v>
      </c>
      <c r="I19">
        <f t="shared" si="2"/>
        <v>11.616</v>
      </c>
    </row>
    <row r="20" spans="1:10" x14ac:dyDescent="0.35">
      <c r="G20" t="str">
        <f t="shared" si="4"/>
        <v/>
      </c>
      <c r="H20" t="str">
        <f t="shared" si="1"/>
        <v/>
      </c>
      <c r="I20" t="str">
        <f t="shared" si="2"/>
        <v/>
      </c>
    </row>
    <row r="21" spans="1:10" x14ac:dyDescent="0.35">
      <c r="A21" s="15" t="s">
        <v>49</v>
      </c>
      <c r="B21" s="15"/>
      <c r="C21" s="15"/>
      <c r="D21" s="15"/>
      <c r="E21" s="15"/>
      <c r="F21" s="15"/>
      <c r="G21" s="15" t="str">
        <f t="shared" si="4"/>
        <v/>
      </c>
      <c r="H21" s="15" t="str">
        <f t="shared" si="1"/>
        <v/>
      </c>
      <c r="I21" s="15" t="str">
        <f t="shared" si="2"/>
        <v/>
      </c>
      <c r="J21" s="15"/>
    </row>
    <row r="22" spans="1:10" x14ac:dyDescent="0.35">
      <c r="A22">
        <v>2</v>
      </c>
      <c r="B22" t="s">
        <v>10</v>
      </c>
      <c r="C22" t="s">
        <v>50</v>
      </c>
      <c r="D22" t="s">
        <v>51</v>
      </c>
      <c r="E22" t="s">
        <v>52</v>
      </c>
      <c r="F22">
        <f>IF(ISNUMBER(G22), G22 * (0.79), "")</f>
        <v>15.002099999999999</v>
      </c>
      <c r="G22">
        <v>18.989999999999998</v>
      </c>
      <c r="H22">
        <f t="shared" si="1"/>
        <v>30.004199999999997</v>
      </c>
      <c r="I22">
        <f t="shared" si="2"/>
        <v>37.979999999999997</v>
      </c>
      <c r="J22" t="s">
        <v>56</v>
      </c>
    </row>
    <row r="23" spans="1:10" x14ac:dyDescent="0.35">
      <c r="A23">
        <v>1</v>
      </c>
      <c r="B23" t="s">
        <v>17</v>
      </c>
      <c r="C23" t="s">
        <v>53</v>
      </c>
      <c r="D23" t="s">
        <v>54</v>
      </c>
      <c r="E23">
        <v>51540</v>
      </c>
      <c r="F23">
        <v>63.27</v>
      </c>
      <c r="G23">
        <f t="shared" si="4"/>
        <v>76.556700000000006</v>
      </c>
      <c r="H23">
        <f t="shared" si="1"/>
        <v>63.27</v>
      </c>
      <c r="I23">
        <f t="shared" si="2"/>
        <v>76.556700000000006</v>
      </c>
    </row>
    <row r="24" spans="1:10" x14ac:dyDescent="0.35">
      <c r="A24">
        <v>1</v>
      </c>
      <c r="C24" t="s">
        <v>55</v>
      </c>
      <c r="F24">
        <f>IF(ISNUMBER(G24), G24 * (0.79), "")</f>
        <v>11.850000000000001</v>
      </c>
      <c r="G24">
        <v>15</v>
      </c>
      <c r="H24">
        <f t="shared" si="1"/>
        <v>11.850000000000001</v>
      </c>
      <c r="I24">
        <f t="shared" si="2"/>
        <v>15</v>
      </c>
    </row>
    <row r="25" spans="1:10" x14ac:dyDescent="0.35">
      <c r="A25">
        <v>1</v>
      </c>
      <c r="B25" t="s">
        <v>10</v>
      </c>
      <c r="C25" t="s">
        <v>86</v>
      </c>
      <c r="D25" t="s">
        <v>87</v>
      </c>
      <c r="E25" t="s">
        <v>46</v>
      </c>
      <c r="F25">
        <v>1181.21</v>
      </c>
      <c r="G25">
        <f t="shared" si="4"/>
        <v>1429.2641000000001</v>
      </c>
      <c r="H25">
        <f t="shared" si="1"/>
        <v>1181.21</v>
      </c>
      <c r="I25">
        <f t="shared" si="2"/>
        <v>1429.2641000000001</v>
      </c>
      <c r="J25" s="18" t="s">
        <v>143</v>
      </c>
    </row>
    <row r="26" spans="1:10" x14ac:dyDescent="0.35">
      <c r="A26">
        <v>2</v>
      </c>
      <c r="B26" t="s">
        <v>10</v>
      </c>
      <c r="C26" t="s">
        <v>88</v>
      </c>
      <c r="D26" t="s">
        <v>89</v>
      </c>
      <c r="E26">
        <v>1084927</v>
      </c>
      <c r="F26">
        <f>IF(ISNUMBER(G26), G26 * (0.79), "")</f>
        <v>10.0251</v>
      </c>
      <c r="G26">
        <v>12.69</v>
      </c>
      <c r="H26">
        <f t="shared" si="1"/>
        <v>20.0502</v>
      </c>
      <c r="I26">
        <f t="shared" si="2"/>
        <v>25.38</v>
      </c>
    </row>
    <row r="27" spans="1:10" x14ac:dyDescent="0.35">
      <c r="A27">
        <v>2</v>
      </c>
      <c r="B27" t="s">
        <v>10</v>
      </c>
      <c r="C27" t="s">
        <v>90</v>
      </c>
      <c r="D27" s="17" t="s">
        <v>93</v>
      </c>
      <c r="E27" t="s">
        <v>94</v>
      </c>
      <c r="F27">
        <f t="shared" ref="F27:F30" si="5">IF(ISNUMBER(G27), G27 * (0.79), "")</f>
        <v>3.1521000000000003</v>
      </c>
      <c r="G27">
        <v>3.99</v>
      </c>
      <c r="H27">
        <f t="shared" si="1"/>
        <v>6.3042000000000007</v>
      </c>
      <c r="I27">
        <f t="shared" si="2"/>
        <v>7.98</v>
      </c>
    </row>
    <row r="28" spans="1:10" x14ac:dyDescent="0.35">
      <c r="A28">
        <v>1</v>
      </c>
      <c r="B28" t="s">
        <v>10</v>
      </c>
      <c r="C28" t="s">
        <v>91</v>
      </c>
      <c r="D28" t="s">
        <v>92</v>
      </c>
      <c r="E28">
        <v>401013476</v>
      </c>
      <c r="F28">
        <f t="shared" si="5"/>
        <v>5.0876000000000001</v>
      </c>
      <c r="G28">
        <v>6.44</v>
      </c>
      <c r="H28">
        <f t="shared" si="1"/>
        <v>5.0876000000000001</v>
      </c>
      <c r="I28">
        <f t="shared" si="2"/>
        <v>6.44</v>
      </c>
    </row>
    <row r="29" spans="1:10" x14ac:dyDescent="0.35">
      <c r="A29">
        <v>1</v>
      </c>
      <c r="B29" t="s">
        <v>10</v>
      </c>
      <c r="C29" t="s">
        <v>98</v>
      </c>
      <c r="D29" t="s">
        <v>99</v>
      </c>
      <c r="E29" t="s">
        <v>100</v>
      </c>
      <c r="F29">
        <f t="shared" si="5"/>
        <v>2.7650000000000001</v>
      </c>
      <c r="G29">
        <v>3.5</v>
      </c>
      <c r="H29">
        <f t="shared" si="1"/>
        <v>2.7650000000000001</v>
      </c>
      <c r="I29">
        <f t="shared" si="2"/>
        <v>3.5</v>
      </c>
    </row>
    <row r="30" spans="1:10" x14ac:dyDescent="0.35">
      <c r="A30">
        <v>4</v>
      </c>
      <c r="B30" t="s">
        <v>10</v>
      </c>
      <c r="C30" t="s">
        <v>105</v>
      </c>
      <c r="D30" t="s">
        <v>104</v>
      </c>
      <c r="E30" t="s">
        <v>106</v>
      </c>
      <c r="F30">
        <f t="shared" si="5"/>
        <v>6.1541000000000006</v>
      </c>
      <c r="G30">
        <v>7.79</v>
      </c>
      <c r="H30">
        <f t="shared" si="1"/>
        <v>24.616400000000002</v>
      </c>
      <c r="I30">
        <f t="shared" si="2"/>
        <v>31.16</v>
      </c>
    </row>
    <row r="31" spans="1:10" x14ac:dyDescent="0.35">
      <c r="A31">
        <v>10</v>
      </c>
      <c r="B31" t="s">
        <v>10</v>
      </c>
      <c r="C31" t="s">
        <v>113</v>
      </c>
      <c r="D31" t="s">
        <v>114</v>
      </c>
      <c r="E31" t="s">
        <v>112</v>
      </c>
      <c r="F31">
        <v>0.61</v>
      </c>
      <c r="G31">
        <f t="shared" si="4"/>
        <v>0.73809999999999998</v>
      </c>
      <c r="H31">
        <f t="shared" si="1"/>
        <v>6.1</v>
      </c>
      <c r="I31">
        <f t="shared" si="2"/>
        <v>7.3810000000000002</v>
      </c>
      <c r="J31" t="s">
        <v>115</v>
      </c>
    </row>
    <row r="32" spans="1:10" x14ac:dyDescent="0.35">
      <c r="G32" t="str">
        <f t="shared" si="4"/>
        <v/>
      </c>
      <c r="H32" t="str">
        <f t="shared" si="1"/>
        <v/>
      </c>
      <c r="I32" t="str">
        <f t="shared" si="2"/>
        <v/>
      </c>
    </row>
    <row r="33" spans="1:10" x14ac:dyDescent="0.35">
      <c r="G33" t="str">
        <f t="shared" si="4"/>
        <v/>
      </c>
      <c r="H33" t="str">
        <f t="shared" si="1"/>
        <v/>
      </c>
      <c r="I33" t="str">
        <f t="shared" si="2"/>
        <v/>
      </c>
    </row>
    <row r="34" spans="1:10" x14ac:dyDescent="0.35">
      <c r="A34" s="15" t="s">
        <v>57</v>
      </c>
      <c r="B34" s="15"/>
      <c r="C34" s="15"/>
      <c r="D34" s="15"/>
      <c r="E34" s="15"/>
      <c r="F34" s="15"/>
      <c r="G34" s="15" t="str">
        <f t="shared" si="4"/>
        <v/>
      </c>
      <c r="H34" s="15" t="str">
        <f t="shared" si="1"/>
        <v/>
      </c>
      <c r="I34" s="15" t="str">
        <f t="shared" si="2"/>
        <v/>
      </c>
      <c r="J34" s="15"/>
    </row>
    <row r="35" spans="1:10" x14ac:dyDescent="0.35">
      <c r="A35">
        <v>1</v>
      </c>
      <c r="B35" t="s">
        <v>58</v>
      </c>
      <c r="C35" t="s">
        <v>59</v>
      </c>
      <c r="D35" t="s">
        <v>60</v>
      </c>
      <c r="E35" t="s">
        <v>61</v>
      </c>
      <c r="F35">
        <f>IF(ISNUMBER(G35), G35 * (0.79), "")</f>
        <v>18.241099999999999</v>
      </c>
      <c r="G35">
        <v>23.09</v>
      </c>
      <c r="H35">
        <f t="shared" si="1"/>
        <v>18.241099999999999</v>
      </c>
      <c r="I35">
        <f t="shared" si="2"/>
        <v>23.09</v>
      </c>
      <c r="J35" t="s">
        <v>71</v>
      </c>
    </row>
    <row r="36" spans="1:10" x14ac:dyDescent="0.35">
      <c r="A36">
        <v>3</v>
      </c>
      <c r="B36" t="s">
        <v>10</v>
      </c>
      <c r="C36" t="s">
        <v>62</v>
      </c>
      <c r="D36" t="s">
        <v>63</v>
      </c>
      <c r="E36" t="s">
        <v>64</v>
      </c>
      <c r="F36">
        <f t="shared" ref="F36:F38" si="6">IF(ISNUMBER(G36), G36 * (0.79), "")</f>
        <v>6.9915000000000003</v>
      </c>
      <c r="G36">
        <v>8.85</v>
      </c>
      <c r="H36">
        <f t="shared" si="1"/>
        <v>20.974499999999999</v>
      </c>
      <c r="I36">
        <f t="shared" si="2"/>
        <v>26.549999999999997</v>
      </c>
    </row>
    <row r="37" spans="1:10" x14ac:dyDescent="0.35">
      <c r="A37">
        <v>1</v>
      </c>
      <c r="B37" t="s">
        <v>10</v>
      </c>
      <c r="C37" t="s">
        <v>65</v>
      </c>
      <c r="D37" t="s">
        <v>66</v>
      </c>
      <c r="E37" t="s">
        <v>67</v>
      </c>
      <c r="F37">
        <f t="shared" si="6"/>
        <v>45.598800000000004</v>
      </c>
      <c r="G37">
        <v>57.72</v>
      </c>
      <c r="H37">
        <f t="shared" si="1"/>
        <v>45.598800000000004</v>
      </c>
      <c r="I37">
        <f t="shared" si="2"/>
        <v>57.72</v>
      </c>
    </row>
    <row r="38" spans="1:10" x14ac:dyDescent="0.35">
      <c r="A38">
        <v>1</v>
      </c>
      <c r="B38" t="s">
        <v>58</v>
      </c>
      <c r="C38" t="s">
        <v>68</v>
      </c>
      <c r="D38" t="s">
        <v>69</v>
      </c>
      <c r="E38" t="s">
        <v>70</v>
      </c>
      <c r="F38">
        <f t="shared" si="6"/>
        <v>15.855300000000002</v>
      </c>
      <c r="G38">
        <v>20.07</v>
      </c>
      <c r="H38">
        <f t="shared" si="1"/>
        <v>15.855300000000002</v>
      </c>
      <c r="I38">
        <f t="shared" si="2"/>
        <v>20.07</v>
      </c>
    </row>
    <row r="39" spans="1:10" x14ac:dyDescent="0.35">
      <c r="A39">
        <v>1</v>
      </c>
      <c r="B39" t="s">
        <v>10</v>
      </c>
      <c r="C39" t="s">
        <v>101</v>
      </c>
      <c r="D39" t="s">
        <v>102</v>
      </c>
      <c r="E39" t="s">
        <v>103</v>
      </c>
      <c r="F39">
        <v>3.23</v>
      </c>
      <c r="G39">
        <f t="shared" si="4"/>
        <v>3.9082999999999997</v>
      </c>
      <c r="H39">
        <f t="shared" si="1"/>
        <v>3.23</v>
      </c>
      <c r="I39">
        <f t="shared" si="2"/>
        <v>3.9082999999999997</v>
      </c>
    </row>
    <row r="40" spans="1:10" x14ac:dyDescent="0.35">
      <c r="A40">
        <v>1</v>
      </c>
      <c r="B40" t="s">
        <v>58</v>
      </c>
      <c r="C40" t="s">
        <v>116</v>
      </c>
      <c r="D40" t="s">
        <v>117</v>
      </c>
      <c r="E40" t="s">
        <v>118</v>
      </c>
      <c r="F40">
        <f>IF(ISNUMBER(G40), G40* (0.79), "")</f>
        <v>27.255000000000003</v>
      </c>
      <c r="G40">
        <v>34.5</v>
      </c>
      <c r="H40">
        <f t="shared" si="1"/>
        <v>27.255000000000003</v>
      </c>
      <c r="I40">
        <f t="shared" si="2"/>
        <v>34.5</v>
      </c>
      <c r="J40" t="s">
        <v>140</v>
      </c>
    </row>
    <row r="41" spans="1:10" x14ac:dyDescent="0.35">
      <c r="A41">
        <v>1</v>
      </c>
      <c r="B41" t="s">
        <v>58</v>
      </c>
      <c r="C41" t="s">
        <v>119</v>
      </c>
      <c r="D41" t="s">
        <v>120</v>
      </c>
      <c r="E41" t="s">
        <v>121</v>
      </c>
      <c r="F41">
        <f t="shared" ref="F41:F47" si="7">IF(ISNUMBER(G41), G41* (0.79), "")</f>
        <v>17.933</v>
      </c>
      <c r="G41">
        <v>22.7</v>
      </c>
      <c r="H41">
        <f t="shared" si="1"/>
        <v>17.933</v>
      </c>
      <c r="I41">
        <f t="shared" si="2"/>
        <v>22.7</v>
      </c>
    </row>
    <row r="42" spans="1:10" x14ac:dyDescent="0.35">
      <c r="A42">
        <v>1</v>
      </c>
      <c r="B42" t="s">
        <v>58</v>
      </c>
      <c r="C42" t="s">
        <v>122</v>
      </c>
      <c r="D42" t="s">
        <v>124</v>
      </c>
      <c r="E42" t="s">
        <v>123</v>
      </c>
      <c r="F42">
        <f t="shared" si="7"/>
        <v>18.896800000000002</v>
      </c>
      <c r="G42">
        <v>23.92</v>
      </c>
      <c r="H42">
        <f t="shared" si="1"/>
        <v>18.896800000000002</v>
      </c>
      <c r="I42">
        <f t="shared" si="2"/>
        <v>23.92</v>
      </c>
    </row>
    <row r="43" spans="1:10" x14ac:dyDescent="0.35">
      <c r="A43">
        <v>1</v>
      </c>
      <c r="B43" t="s">
        <v>58</v>
      </c>
      <c r="C43" t="s">
        <v>125</v>
      </c>
      <c r="D43" t="s">
        <v>126</v>
      </c>
      <c r="E43" t="s">
        <v>127</v>
      </c>
      <c r="F43">
        <f t="shared" si="7"/>
        <v>19.449800000000003</v>
      </c>
      <c r="G43">
        <v>24.62</v>
      </c>
      <c r="H43">
        <f t="shared" si="1"/>
        <v>19.449800000000003</v>
      </c>
      <c r="I43">
        <f t="shared" si="2"/>
        <v>24.62</v>
      </c>
    </row>
    <row r="44" spans="1:10" x14ac:dyDescent="0.35">
      <c r="A44">
        <v>1</v>
      </c>
      <c r="B44" t="s">
        <v>58</v>
      </c>
      <c r="C44" t="s">
        <v>128</v>
      </c>
      <c r="D44" t="s">
        <v>130</v>
      </c>
      <c r="E44" t="s">
        <v>129</v>
      </c>
      <c r="F44">
        <f t="shared" si="7"/>
        <v>21.361599999999999</v>
      </c>
      <c r="G44">
        <v>27.04</v>
      </c>
      <c r="H44">
        <f t="shared" si="1"/>
        <v>21.361599999999999</v>
      </c>
      <c r="I44">
        <f t="shared" si="2"/>
        <v>27.04</v>
      </c>
    </row>
    <row r="45" spans="1:10" x14ac:dyDescent="0.35">
      <c r="A45">
        <v>1</v>
      </c>
      <c r="B45" t="s">
        <v>58</v>
      </c>
      <c r="C45" t="s">
        <v>131</v>
      </c>
      <c r="D45" t="s">
        <v>132</v>
      </c>
      <c r="E45" t="s">
        <v>133</v>
      </c>
      <c r="F45">
        <f t="shared" si="7"/>
        <v>21.6065</v>
      </c>
      <c r="G45">
        <v>27.35</v>
      </c>
      <c r="H45">
        <f t="shared" si="1"/>
        <v>21.6065</v>
      </c>
      <c r="I45">
        <f t="shared" si="2"/>
        <v>27.35</v>
      </c>
    </row>
    <row r="46" spans="1:10" x14ac:dyDescent="0.35">
      <c r="A46">
        <v>1</v>
      </c>
      <c r="B46" t="s">
        <v>58</v>
      </c>
      <c r="C46" t="s">
        <v>134</v>
      </c>
      <c r="D46" t="s">
        <v>136</v>
      </c>
      <c r="E46" t="s">
        <v>135</v>
      </c>
      <c r="F46">
        <f t="shared" si="7"/>
        <v>10.4754</v>
      </c>
      <c r="G46">
        <v>13.26</v>
      </c>
      <c r="H46">
        <f t="shared" si="1"/>
        <v>10.4754</v>
      </c>
      <c r="I46">
        <f t="shared" si="2"/>
        <v>13.26</v>
      </c>
    </row>
    <row r="47" spans="1:10" x14ac:dyDescent="0.35">
      <c r="A47">
        <v>1</v>
      </c>
      <c r="B47" t="s">
        <v>58</v>
      </c>
      <c r="C47" t="s">
        <v>137</v>
      </c>
      <c r="D47" t="s">
        <v>138</v>
      </c>
      <c r="E47" t="s">
        <v>139</v>
      </c>
      <c r="F47">
        <f t="shared" si="7"/>
        <v>7.3707000000000003</v>
      </c>
      <c r="G47">
        <v>9.33</v>
      </c>
      <c r="H47">
        <f t="shared" si="1"/>
        <v>7.3707000000000003</v>
      </c>
      <c r="I47">
        <f t="shared" si="2"/>
        <v>9.33</v>
      </c>
    </row>
    <row r="48" spans="1:10" x14ac:dyDescent="0.35">
      <c r="G48" t="str">
        <f t="shared" si="4"/>
        <v/>
      </c>
      <c r="H48" t="str">
        <f t="shared" si="1"/>
        <v/>
      </c>
      <c r="I48" t="str">
        <f t="shared" si="2"/>
        <v/>
      </c>
    </row>
    <row r="49" spans="1:10" x14ac:dyDescent="0.35">
      <c r="G49" t="str">
        <f t="shared" si="4"/>
        <v/>
      </c>
      <c r="H49" t="str">
        <f t="shared" si="1"/>
        <v/>
      </c>
      <c r="I49" t="str">
        <f t="shared" si="2"/>
        <v/>
      </c>
    </row>
    <row r="50" spans="1:10" x14ac:dyDescent="0.35">
      <c r="G50" t="str">
        <f t="shared" si="4"/>
        <v/>
      </c>
      <c r="H50" t="str">
        <f t="shared" si="1"/>
        <v/>
      </c>
      <c r="I50" t="str">
        <f t="shared" si="2"/>
        <v/>
      </c>
    </row>
    <row r="51" spans="1:10" x14ac:dyDescent="0.35">
      <c r="A51" s="15" t="s">
        <v>72</v>
      </c>
      <c r="B51" s="15"/>
      <c r="C51" s="15"/>
      <c r="D51" s="15"/>
      <c r="E51" s="15"/>
      <c r="F51" s="15"/>
      <c r="G51" s="15" t="str">
        <f t="shared" si="4"/>
        <v/>
      </c>
      <c r="H51" s="15" t="str">
        <f t="shared" si="1"/>
        <v/>
      </c>
      <c r="I51" s="15" t="str">
        <f t="shared" si="2"/>
        <v/>
      </c>
      <c r="J51" s="15"/>
    </row>
    <row r="52" spans="1:10" x14ac:dyDescent="0.35">
      <c r="A52">
        <v>1</v>
      </c>
      <c r="B52" t="s">
        <v>10</v>
      </c>
      <c r="C52" t="s">
        <v>82</v>
      </c>
      <c r="D52" t="s">
        <v>83</v>
      </c>
      <c r="E52" t="s">
        <v>84</v>
      </c>
      <c r="F52">
        <v>6.54</v>
      </c>
      <c r="G52">
        <f t="shared" si="4"/>
        <v>7.9134000000000002</v>
      </c>
      <c r="H52">
        <f t="shared" si="1"/>
        <v>6.54</v>
      </c>
      <c r="I52">
        <f t="shared" si="2"/>
        <v>7.9134000000000002</v>
      </c>
    </row>
    <row r="53" spans="1:10" x14ac:dyDescent="0.35">
      <c r="A53">
        <v>1</v>
      </c>
      <c r="B53" t="s">
        <v>10</v>
      </c>
      <c r="C53" t="s">
        <v>73</v>
      </c>
      <c r="D53" t="s">
        <v>74</v>
      </c>
      <c r="E53" t="s">
        <v>75</v>
      </c>
      <c r="F53">
        <f>IF(ISNUMBER(G53), G53* (0.79), "")</f>
        <v>13.959300000000002</v>
      </c>
      <c r="G53">
        <v>17.670000000000002</v>
      </c>
      <c r="H53">
        <f t="shared" si="1"/>
        <v>13.959300000000002</v>
      </c>
      <c r="I53">
        <f t="shared" si="2"/>
        <v>17.670000000000002</v>
      </c>
    </row>
    <row r="54" spans="1:10" x14ac:dyDescent="0.35">
      <c r="A54">
        <v>5</v>
      </c>
      <c r="B54" t="s">
        <v>10</v>
      </c>
      <c r="C54" t="s">
        <v>76</v>
      </c>
      <c r="D54" s="3" t="s">
        <v>77</v>
      </c>
      <c r="E54" t="s">
        <v>78</v>
      </c>
      <c r="F54">
        <f>IF(ISNUMBER(G54), G54* (0.79), "")</f>
        <v>8.0264000000000006</v>
      </c>
      <c r="G54">
        <v>10.16</v>
      </c>
      <c r="H54">
        <f t="shared" si="1"/>
        <v>40.132000000000005</v>
      </c>
      <c r="I54">
        <f t="shared" si="2"/>
        <v>50.8</v>
      </c>
    </row>
    <row r="55" spans="1:10" x14ac:dyDescent="0.35">
      <c r="A55">
        <v>1</v>
      </c>
      <c r="B55" t="s">
        <v>10</v>
      </c>
      <c r="C55" t="s">
        <v>79</v>
      </c>
      <c r="D55" t="s">
        <v>80</v>
      </c>
      <c r="E55" t="s">
        <v>81</v>
      </c>
      <c r="F55">
        <v>4.8099999999999996</v>
      </c>
      <c r="G55">
        <f t="shared" si="4"/>
        <v>5.8200999999999992</v>
      </c>
      <c r="H55">
        <f t="shared" si="1"/>
        <v>4.8099999999999996</v>
      </c>
      <c r="I55">
        <f t="shared" si="2"/>
        <v>5.8200999999999992</v>
      </c>
      <c r="J55" t="s">
        <v>142</v>
      </c>
    </row>
    <row r="56" spans="1:10" x14ac:dyDescent="0.35">
      <c r="A56">
        <v>1</v>
      </c>
      <c r="B56" t="s">
        <v>10</v>
      </c>
      <c r="C56" t="s">
        <v>95</v>
      </c>
      <c r="D56" s="17" t="s">
        <v>96</v>
      </c>
      <c r="E56">
        <v>2920966</v>
      </c>
      <c r="F56" s="4">
        <v>2.82</v>
      </c>
      <c r="G56">
        <f t="shared" si="4"/>
        <v>3.4121999999999999</v>
      </c>
      <c r="H56">
        <f t="shared" si="1"/>
        <v>2.82</v>
      </c>
      <c r="I56">
        <f t="shared" si="2"/>
        <v>3.4121999999999999</v>
      </c>
      <c r="J56" t="s">
        <v>97</v>
      </c>
    </row>
    <row r="57" spans="1:10" x14ac:dyDescent="0.35">
      <c r="I57" t="str">
        <f t="shared" si="2"/>
        <v/>
      </c>
    </row>
    <row r="58" spans="1:10" x14ac:dyDescent="0.35">
      <c r="I58" t="str">
        <f t="shared" si="2"/>
        <v/>
      </c>
    </row>
    <row r="59" spans="1:10" x14ac:dyDescent="0.35">
      <c r="I59" t="str">
        <f t="shared" si="2"/>
        <v/>
      </c>
    </row>
    <row r="60" spans="1:10" x14ac:dyDescent="0.35">
      <c r="I60" t="str">
        <f t="shared" si="2"/>
        <v/>
      </c>
    </row>
    <row r="61" spans="1:10" x14ac:dyDescent="0.35">
      <c r="I61" t="str">
        <f t="shared" si="2"/>
        <v/>
      </c>
    </row>
    <row r="62" spans="1:10" x14ac:dyDescent="0.35">
      <c r="I62" t="str">
        <f t="shared" si="2"/>
        <v/>
      </c>
    </row>
    <row r="63" spans="1:10" x14ac:dyDescent="0.35">
      <c r="G63" s="16" t="s">
        <v>141</v>
      </c>
      <c r="H63" s="16">
        <f>SUM(H3:H62)</f>
        <v>2208.4694</v>
      </c>
      <c r="I63" s="16">
        <f>SUM(I3:I62)</f>
        <v>2712.5933000000005</v>
      </c>
    </row>
  </sheetData>
  <hyperlinks>
    <hyperlink ref="D54" r:id="rId1" xr:uid="{954C0150-D23E-4514-8DB2-0ECB39BCA1E4}"/>
    <hyperlink ref="D56" r:id="rId2" xr:uid="{6FA1ECF5-019A-4BF0-9AD1-0693C3D1AC81}"/>
    <hyperlink ref="D27" r:id="rId3" xr:uid="{3806FCDE-1CF6-4692-AD6F-25D08A88B13B}"/>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32975-FE98-49ED-B67C-7627BE87DDD4}">
  <dimension ref="A2:G5"/>
  <sheetViews>
    <sheetView workbookViewId="0">
      <selection activeCell="H14" sqref="H14"/>
    </sheetView>
  </sheetViews>
  <sheetFormatPr defaultRowHeight="14.5" x14ac:dyDescent="0.35"/>
  <sheetData>
    <row r="2" spans="1:7" x14ac:dyDescent="0.35">
      <c r="A2" t="s">
        <v>107</v>
      </c>
      <c r="B2" t="s">
        <v>108</v>
      </c>
      <c r="C2" s="5" t="s">
        <v>109</v>
      </c>
      <c r="G2" s="6" t="s">
        <v>110</v>
      </c>
    </row>
    <row r="3" spans="1:7" x14ac:dyDescent="0.35">
      <c r="A3" s="7" t="str">
        <f>IF(ISBLANK(SupplierTable[[#This Row],[Supplier]]),"", SupplierTable[[#This Row],[Supplier]] &amp; " (" &amp;ROUND(( SupplierTable[[#This Row],[Multiplier]]-1)*100, 0) &amp; "%)")</f>
        <v>TessaTronic (8%)</v>
      </c>
      <c r="B3" s="8" t="s">
        <v>111</v>
      </c>
      <c r="C3" s="9">
        <v>1.08</v>
      </c>
      <c r="G3" s="10">
        <v>0.21</v>
      </c>
    </row>
    <row r="4" spans="1:7" x14ac:dyDescent="0.35">
      <c r="A4" s="11" t="str">
        <f>IF(ISBLANK(SupplierTable[[#This Row],[Supplier]]),"", SupplierTable[[#This Row],[Supplier]] &amp; " (" &amp;ROUND(( SupplierTable[[#This Row],[Multiplier]]-1)*100, 0) &amp; "%)")</f>
        <v>TessaTronic (15%)</v>
      </c>
      <c r="B4" s="12" t="s">
        <v>111</v>
      </c>
      <c r="C4" s="13">
        <v>1.1499999999999999</v>
      </c>
    </row>
    <row r="5" spans="1:7" x14ac:dyDescent="0.35">
      <c r="A5" s="11" t="str">
        <f>IF(ISBLANK(SupplierTable[[#This Row],[Supplier]]),"", SupplierTable[[#This Row],[Supplier]] &amp; " (" &amp;ROUND(( SupplierTable[[#This Row],[Multiplier]]-1)*100, 0) &amp; "%)")</f>
        <v>TessaTronic (25%)</v>
      </c>
      <c r="B5" s="12" t="s">
        <v>111</v>
      </c>
      <c r="C5" s="13">
        <v>1.25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Nils</dc:creator>
  <cp:lastModifiedBy>Nils Rublein</cp:lastModifiedBy>
  <dcterms:created xsi:type="dcterms:W3CDTF">2015-06-05T18:17:20Z</dcterms:created>
  <dcterms:modified xsi:type="dcterms:W3CDTF">2024-06-27T08:57:53Z</dcterms:modified>
</cp:coreProperties>
</file>