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nes\Documents\"/>
    </mc:Choice>
  </mc:AlternateContent>
  <xr:revisionPtr revIDLastSave="0" documentId="13_ncr:1_{39399818-769D-4078-B2EE-80244AC9DF58}" xr6:coauthVersionLast="45" xr6:coauthVersionMax="45" xr10:uidLastSave="{00000000-0000-0000-0000-000000000000}"/>
  <bookViews>
    <workbookView xWindow="-26640" yWindow="-300" windowWidth="26760" windowHeight="14520" xr2:uid="{FEEB5DD7-3798-4CFC-85FC-35B2A5D26134}"/>
  </bookViews>
  <sheets>
    <sheet name="Math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0" i="2" l="1"/>
  <c r="R9" i="2"/>
  <c r="R8" i="2"/>
  <c r="R7" i="2"/>
  <c r="R6" i="2"/>
  <c r="R5" i="2"/>
  <c r="R4" i="2"/>
  <c r="Q10" i="2"/>
  <c r="Q9" i="2"/>
  <c r="Q8" i="2"/>
  <c r="Q7" i="2"/>
  <c r="Q6" i="2"/>
  <c r="Q5" i="2"/>
  <c r="Q4" i="2"/>
  <c r="Q12" i="2"/>
  <c r="R13" i="2"/>
  <c r="R14" i="2"/>
  <c r="R15" i="2"/>
  <c r="R16" i="2"/>
  <c r="R17" i="2"/>
  <c r="R18" i="2"/>
  <c r="R19" i="2"/>
  <c r="Q13" i="2"/>
  <c r="Q14" i="2"/>
  <c r="Q15" i="2"/>
  <c r="Q16" i="2"/>
  <c r="Q17" i="2"/>
  <c r="Q18" i="2"/>
  <c r="Q19" i="2"/>
  <c r="R12" i="2"/>
  <c r="E4" i="2" l="1"/>
  <c r="S12" i="2"/>
  <c r="U12" i="2" s="1"/>
  <c r="S4" i="2"/>
  <c r="T4" i="2" s="1"/>
  <c r="V4" i="2" s="1"/>
  <c r="S5" i="2"/>
  <c r="U5" i="2" s="1"/>
  <c r="S6" i="2"/>
  <c r="U6" i="2" s="1"/>
  <c r="S7" i="2"/>
  <c r="U7" i="2" s="1"/>
  <c r="S8" i="2"/>
  <c r="U8" i="2" s="1"/>
  <c r="S9" i="2"/>
  <c r="T9" i="2" s="1"/>
  <c r="V9" i="2" s="1"/>
  <c r="S10" i="2"/>
  <c r="S13" i="2"/>
  <c r="U13" i="2" s="1"/>
  <c r="S16" i="2"/>
  <c r="U16" i="2" s="1"/>
  <c r="S18" i="2"/>
  <c r="U18" i="2" s="1"/>
  <c r="S19" i="2"/>
  <c r="P14" i="2"/>
  <c r="P15" i="2"/>
  <c r="P16" i="2"/>
  <c r="P17" i="2"/>
  <c r="P18" i="2"/>
  <c r="P19" i="2"/>
  <c r="P13" i="2"/>
  <c r="P12" i="2"/>
  <c r="P11" i="2"/>
  <c r="P4" i="2"/>
  <c r="P5" i="2"/>
  <c r="P6" i="2"/>
  <c r="P7" i="2"/>
  <c r="P8" i="2"/>
  <c r="P9" i="2"/>
  <c r="P10" i="2"/>
  <c r="P3" i="2"/>
  <c r="F4" i="2"/>
  <c r="G4" i="2"/>
  <c r="H4" i="2"/>
  <c r="I4" i="2"/>
  <c r="F5" i="2"/>
  <c r="G5" i="2"/>
  <c r="H5" i="2"/>
  <c r="I5" i="2"/>
  <c r="F6" i="2"/>
  <c r="G6" i="2"/>
  <c r="H6" i="2"/>
  <c r="I6" i="2"/>
  <c r="F7" i="2"/>
  <c r="G7" i="2"/>
  <c r="H7" i="2"/>
  <c r="I7" i="2"/>
  <c r="F8" i="2"/>
  <c r="G8" i="2"/>
  <c r="H8" i="2"/>
  <c r="I8" i="2"/>
  <c r="F9" i="2"/>
  <c r="G9" i="2"/>
  <c r="H9" i="2"/>
  <c r="I9" i="2"/>
  <c r="F10" i="2"/>
  <c r="G10" i="2"/>
  <c r="H10" i="2"/>
  <c r="I10" i="2"/>
  <c r="E5" i="2"/>
  <c r="E6" i="2"/>
  <c r="E7" i="2"/>
  <c r="E8" i="2"/>
  <c r="E9" i="2"/>
  <c r="E10" i="2"/>
  <c r="D5" i="2"/>
  <c r="D6" i="2"/>
  <c r="D7" i="2"/>
  <c r="D8" i="2"/>
  <c r="D9" i="2"/>
  <c r="D10" i="2"/>
  <c r="D4" i="2"/>
  <c r="T7" i="2" l="1"/>
  <c r="V7" i="2" s="1"/>
  <c r="T6" i="2"/>
  <c r="V6" i="2" s="1"/>
  <c r="T5" i="2"/>
  <c r="V5" i="2" s="1"/>
  <c r="T8" i="2"/>
  <c r="V8" i="2" s="1"/>
  <c r="U9" i="2"/>
  <c r="U4" i="2"/>
  <c r="S17" i="2"/>
  <c r="U17" i="2" s="1"/>
  <c r="S14" i="2"/>
  <c r="U14" i="2" s="1"/>
  <c r="S15" i="2"/>
  <c r="U15" i="2" s="1"/>
</calcChain>
</file>

<file path=xl/sharedStrings.xml><?xml version="1.0" encoding="utf-8"?>
<sst xmlns="http://schemas.openxmlformats.org/spreadsheetml/2006/main" count="32" uniqueCount="32">
  <si>
    <t xml:space="preserve">base mp5 </t>
  </si>
  <si>
    <t>spirit</t>
  </si>
  <si>
    <t>bluedragon mp5</t>
  </si>
  <si>
    <t>Mana</t>
  </si>
  <si>
    <t>Healing</t>
  </si>
  <si>
    <t>Coef</t>
  </si>
  <si>
    <t>Spell</t>
  </si>
  <si>
    <t>Rj 4</t>
  </si>
  <si>
    <t>Rj 5</t>
  </si>
  <si>
    <t>Rj 6</t>
  </si>
  <si>
    <t>Rj 7</t>
  </si>
  <si>
    <t>Rj 8</t>
  </si>
  <si>
    <t>Rj 9</t>
  </si>
  <si>
    <t>Rj 10</t>
  </si>
  <si>
    <t>Rj 11</t>
  </si>
  <si>
    <t>Cast Time</t>
  </si>
  <si>
    <t>Ht 3</t>
  </si>
  <si>
    <t>Ht 4</t>
  </si>
  <si>
    <t>Ht 5</t>
  </si>
  <si>
    <t>Ht 6</t>
  </si>
  <si>
    <t>Ht 7</t>
  </si>
  <si>
    <t>Ht 8</t>
  </si>
  <si>
    <t>Ht 9</t>
  </si>
  <si>
    <t>Ht 10</t>
  </si>
  <si>
    <t>Ht 11</t>
  </si>
  <si>
    <t>Healing To Downrank</t>
  </si>
  <si>
    <t>Mana Saved/5</t>
  </si>
  <si>
    <t>Healing/Mp5 Ratio</t>
  </si>
  <si>
    <t>8/8 Healing/ Mp5</t>
  </si>
  <si>
    <t>450 Spirit Blue Dragon Worth</t>
  </si>
  <si>
    <t>8/8 450 Spirit Blue Dragon Worth</t>
  </si>
  <si>
    <t>healing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</si>
</sst>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94D5-2935-4ABD-ADF9-2810109A158D}">
  <dimension ref="C2:V19"/>
  <sheetViews>
    <sheetView tabSelected="1" workbookViewId="0">
      <selection activeCell="J24" sqref="J24"/>
    </sheetView>
  </sheetViews>
  <sheetFormatPr defaultRowHeight="15" x14ac:dyDescent="0.25"/>
  <cols>
    <col min="4" max="4" width="10.7109375" customWidth="1"/>
    <col min="17" max="17" width="21" customWidth="1"/>
    <col min="18" max="18" width="13.28515625" customWidth="1"/>
    <col min="19" max="19" width="18.140625" customWidth="1"/>
    <col min="20" max="20" width="16.28515625" customWidth="1"/>
    <col min="21" max="21" width="25.140625" customWidth="1"/>
    <col min="22" max="22" width="23.42578125" customWidth="1"/>
  </cols>
  <sheetData>
    <row r="2" spans="3:22" x14ac:dyDescent="0.25">
      <c r="E2" s="5" t="s">
        <v>2</v>
      </c>
      <c r="F2" s="5"/>
      <c r="G2" s="5"/>
      <c r="H2" s="5"/>
      <c r="I2" s="5"/>
      <c r="L2" t="s">
        <v>6</v>
      </c>
      <c r="M2" t="s">
        <v>3</v>
      </c>
      <c r="N2" t="s">
        <v>4</v>
      </c>
      <c r="O2" t="s">
        <v>15</v>
      </c>
      <c r="P2" t="s">
        <v>5</v>
      </c>
      <c r="Q2" t="s">
        <v>25</v>
      </c>
      <c r="R2" t="s">
        <v>26</v>
      </c>
      <c r="S2" s="2" t="s">
        <v>27</v>
      </c>
      <c r="T2" t="s">
        <v>28</v>
      </c>
      <c r="U2" s="2" t="s">
        <v>29</v>
      </c>
      <c r="V2" s="2" t="s">
        <v>30</v>
      </c>
    </row>
    <row r="3" spans="3:22" x14ac:dyDescent="0.25">
      <c r="C3" t="s">
        <v>1</v>
      </c>
      <c r="D3" t="s">
        <v>0</v>
      </c>
      <c r="E3">
        <v>1.5</v>
      </c>
      <c r="F3">
        <v>1.85</v>
      </c>
      <c r="G3">
        <v>2.35</v>
      </c>
      <c r="H3">
        <v>2.85</v>
      </c>
      <c r="I3">
        <v>3.35</v>
      </c>
      <c r="L3" t="s">
        <v>7</v>
      </c>
      <c r="M3">
        <v>105</v>
      </c>
      <c r="N3">
        <v>227.7</v>
      </c>
      <c r="O3">
        <v>1.5</v>
      </c>
      <c r="P3" s="1">
        <f>12/15</f>
        <v>0.8</v>
      </c>
      <c r="Q3" s="3"/>
      <c r="R3" s="3"/>
      <c r="S3" s="4"/>
      <c r="T3" s="3"/>
      <c r="U3" s="4"/>
    </row>
    <row r="4" spans="3:22" x14ac:dyDescent="0.25">
      <c r="C4">
        <v>300</v>
      </c>
      <c r="D4">
        <f>(C4/5+15)*5/2</f>
        <v>187.5</v>
      </c>
      <c r="E4">
        <f>(1-0.98^(15/E$3))*(1-0.3)*$D4</f>
        <v>24.009194096009509</v>
      </c>
      <c r="F4">
        <f t="shared" ref="F4:I4" si="0">(1-0.98^(15/F$3))*(1-0.3)*$D4</f>
        <v>19.83096691280964</v>
      </c>
      <c r="G4">
        <f t="shared" si="0"/>
        <v>15.879296751986752</v>
      </c>
      <c r="H4">
        <f t="shared" si="0"/>
        <v>13.239469387987661</v>
      </c>
      <c r="I4">
        <f t="shared" si="0"/>
        <v>11.351683872530453</v>
      </c>
      <c r="L4" t="s">
        <v>8</v>
      </c>
      <c r="M4">
        <v>135</v>
      </c>
      <c r="N4">
        <v>308.7</v>
      </c>
      <c r="O4">
        <v>1.5</v>
      </c>
      <c r="P4" s="1">
        <f t="shared" ref="P4:P10" si="1">12/15</f>
        <v>0.8</v>
      </c>
      <c r="Q4">
        <f t="shared" ref="Q4:Q10" si="2">(-O4*($C$14*P3+N3)+$C$14*P4*O3+N4*O3)/(P3*O4)</f>
        <v>101.2499999999998</v>
      </c>
      <c r="R4">
        <f>M4*5/O4-M3*5/O3</f>
        <v>100</v>
      </c>
      <c r="S4" s="2">
        <f t="shared" ref="S4:S19" si="3">Q4/R4</f>
        <v>1.012499999999998</v>
      </c>
      <c r="T4">
        <f>S4/1.25</f>
        <v>0.80999999999999839</v>
      </c>
      <c r="U4" s="2">
        <f>S4*$E$10</f>
        <v>34.033032631093405</v>
      </c>
      <c r="V4" s="2">
        <f>T4*$E$10</f>
        <v>27.226426104874726</v>
      </c>
    </row>
    <row r="5" spans="3:22" x14ac:dyDescent="0.25">
      <c r="C5">
        <v>325</v>
      </c>
      <c r="D5">
        <f t="shared" ref="D5:D10" si="4">(C5/5+15)*5/2</f>
        <v>200</v>
      </c>
      <c r="E5">
        <f t="shared" ref="E5:I10" si="5">(1-0.98^(15/E$3))*(1-0.3)*$D5</f>
        <v>25.609807035743476</v>
      </c>
      <c r="F5">
        <f t="shared" si="5"/>
        <v>21.153031373663612</v>
      </c>
      <c r="G5">
        <f t="shared" si="5"/>
        <v>16.937916535452537</v>
      </c>
      <c r="H5">
        <f t="shared" si="5"/>
        <v>14.122100680520171</v>
      </c>
      <c r="I5">
        <f t="shared" si="5"/>
        <v>12.108462797365817</v>
      </c>
      <c r="L5" t="s">
        <v>9</v>
      </c>
      <c r="M5">
        <v>160</v>
      </c>
      <c r="N5">
        <v>384.6</v>
      </c>
      <c r="O5">
        <v>1.5</v>
      </c>
      <c r="P5" s="1">
        <f t="shared" si="1"/>
        <v>0.8</v>
      </c>
      <c r="Q5">
        <f t="shared" si="2"/>
        <v>94.874999999999915</v>
      </c>
      <c r="R5">
        <f t="shared" ref="R5:R10" si="6">M5*5/O5-M4*5/O4</f>
        <v>83.333333333333371</v>
      </c>
      <c r="S5" s="2">
        <f t="shared" si="3"/>
        <v>1.1384999999999985</v>
      </c>
      <c r="T5">
        <f t="shared" ref="T5:T9" si="7">S5/1.25</f>
        <v>0.91079999999999883</v>
      </c>
      <c r="U5" s="2">
        <f t="shared" ref="U5:U9" si="8">S5*$E$10</f>
        <v>38.268254469629504</v>
      </c>
      <c r="V5" s="2">
        <f t="shared" ref="V5:V9" si="9">T5*$E$10</f>
        <v>30.614603575703605</v>
      </c>
    </row>
    <row r="6" spans="3:22" x14ac:dyDescent="0.25">
      <c r="C6">
        <v>350</v>
      </c>
      <c r="D6">
        <f t="shared" si="4"/>
        <v>212.5</v>
      </c>
      <c r="E6">
        <f t="shared" si="5"/>
        <v>27.210419975477443</v>
      </c>
      <c r="F6">
        <f t="shared" si="5"/>
        <v>22.475095834517589</v>
      </c>
      <c r="G6">
        <f t="shared" si="5"/>
        <v>17.99653631891832</v>
      </c>
      <c r="H6">
        <f t="shared" si="5"/>
        <v>15.004731973052683</v>
      </c>
      <c r="I6">
        <f t="shared" si="5"/>
        <v>12.86524172220118</v>
      </c>
      <c r="L6" t="s">
        <v>10</v>
      </c>
      <c r="M6">
        <v>195</v>
      </c>
      <c r="N6">
        <v>490.8</v>
      </c>
      <c r="O6">
        <v>1.5</v>
      </c>
      <c r="P6" s="1">
        <f t="shared" si="1"/>
        <v>0.8</v>
      </c>
      <c r="Q6">
        <f t="shared" si="2"/>
        <v>132.75000000000014</v>
      </c>
      <c r="R6">
        <f t="shared" si="6"/>
        <v>116.66666666666663</v>
      </c>
      <c r="S6" s="2">
        <f t="shared" si="3"/>
        <v>1.1378571428571445</v>
      </c>
      <c r="T6">
        <f t="shared" si="7"/>
        <v>0.91028571428571559</v>
      </c>
      <c r="U6" s="2">
        <f t="shared" si="8"/>
        <v>38.246646194943196</v>
      </c>
      <c r="V6" s="2">
        <f t="shared" si="9"/>
        <v>30.597316955954561</v>
      </c>
    </row>
    <row r="7" spans="3:22" x14ac:dyDescent="0.25">
      <c r="C7">
        <v>375</v>
      </c>
      <c r="D7">
        <f t="shared" si="4"/>
        <v>225</v>
      </c>
      <c r="E7">
        <f t="shared" si="5"/>
        <v>28.81103291521141</v>
      </c>
      <c r="F7">
        <f t="shared" si="5"/>
        <v>23.797160295371565</v>
      </c>
      <c r="G7">
        <f t="shared" si="5"/>
        <v>19.055156102384103</v>
      </c>
      <c r="H7">
        <f t="shared" si="5"/>
        <v>15.887363265585194</v>
      </c>
      <c r="I7">
        <f t="shared" si="5"/>
        <v>13.622020647036544</v>
      </c>
      <c r="L7" t="s">
        <v>11</v>
      </c>
      <c r="M7">
        <v>235</v>
      </c>
      <c r="N7">
        <v>617.29999999999995</v>
      </c>
      <c r="O7">
        <v>1.5</v>
      </c>
      <c r="P7" s="1">
        <f t="shared" si="1"/>
        <v>0.8</v>
      </c>
      <c r="Q7">
        <f t="shared" si="2"/>
        <v>158.12500000000009</v>
      </c>
      <c r="R7">
        <f t="shared" si="6"/>
        <v>133.33333333333337</v>
      </c>
      <c r="S7" s="2">
        <f t="shared" si="3"/>
        <v>1.1859375000000003</v>
      </c>
      <c r="T7">
        <f t="shared" si="7"/>
        <v>0.9487500000000002</v>
      </c>
      <c r="U7" s="2">
        <f t="shared" si="8"/>
        <v>39.862765072530799</v>
      </c>
      <c r="V7" s="2">
        <f t="shared" si="9"/>
        <v>31.890212058024634</v>
      </c>
    </row>
    <row r="8" spans="3:22" x14ac:dyDescent="0.25">
      <c r="C8">
        <v>400</v>
      </c>
      <c r="D8">
        <f t="shared" si="4"/>
        <v>237.5</v>
      </c>
      <c r="E8">
        <f t="shared" si="5"/>
        <v>30.411645854945377</v>
      </c>
      <c r="F8">
        <f t="shared" si="5"/>
        <v>25.119224756225542</v>
      </c>
      <c r="G8">
        <f t="shared" si="5"/>
        <v>20.113775885849886</v>
      </c>
      <c r="H8">
        <f t="shared" si="5"/>
        <v>16.769994558117705</v>
      </c>
      <c r="I8">
        <f t="shared" si="5"/>
        <v>14.378799571871907</v>
      </c>
      <c r="L8" t="s">
        <v>12</v>
      </c>
      <c r="M8">
        <v>280</v>
      </c>
      <c r="N8">
        <v>769.1</v>
      </c>
      <c r="O8">
        <v>1.5</v>
      </c>
      <c r="P8" s="1">
        <f t="shared" si="1"/>
        <v>0.8</v>
      </c>
      <c r="Q8">
        <f t="shared" si="2"/>
        <v>189.7500000000002</v>
      </c>
      <c r="R8">
        <f t="shared" si="6"/>
        <v>150</v>
      </c>
      <c r="S8" s="2">
        <f t="shared" si="3"/>
        <v>1.2650000000000012</v>
      </c>
      <c r="T8">
        <f t="shared" si="7"/>
        <v>1.0120000000000009</v>
      </c>
      <c r="U8" s="2">
        <f t="shared" si="8"/>
        <v>42.520282744032876</v>
      </c>
      <c r="V8" s="2">
        <f t="shared" si="9"/>
        <v>34.016226195226302</v>
      </c>
    </row>
    <row r="9" spans="3:22" x14ac:dyDescent="0.25">
      <c r="C9">
        <v>425</v>
      </c>
      <c r="D9">
        <f t="shared" si="4"/>
        <v>250</v>
      </c>
      <c r="E9">
        <f t="shared" si="5"/>
        <v>32.012258794679347</v>
      </c>
      <c r="F9">
        <f t="shared" si="5"/>
        <v>26.441289217079518</v>
      </c>
      <c r="G9">
        <f t="shared" si="5"/>
        <v>21.172395669315669</v>
      </c>
      <c r="H9">
        <f t="shared" si="5"/>
        <v>17.652625850650214</v>
      </c>
      <c r="I9">
        <f t="shared" si="5"/>
        <v>15.135578496707272</v>
      </c>
      <c r="L9" t="s">
        <v>13</v>
      </c>
      <c r="M9">
        <v>335</v>
      </c>
      <c r="N9">
        <v>956.3</v>
      </c>
      <c r="O9">
        <v>1.5</v>
      </c>
      <c r="P9" s="1">
        <f t="shared" si="1"/>
        <v>0.8</v>
      </c>
      <c r="Q9">
        <f t="shared" si="2"/>
        <v>234.00000000000011</v>
      </c>
      <c r="R9">
        <f t="shared" si="6"/>
        <v>183.33333333333337</v>
      </c>
      <c r="S9" s="2">
        <f t="shared" si="3"/>
        <v>1.2763636363636368</v>
      </c>
      <c r="T9">
        <f t="shared" si="7"/>
        <v>1.0210909090909095</v>
      </c>
      <c r="U9" s="2">
        <f t="shared" si="8"/>
        <v>42.902247195560278</v>
      </c>
      <c r="V9" s="2">
        <f t="shared" si="9"/>
        <v>34.32179775644822</v>
      </c>
    </row>
    <row r="10" spans="3:22" x14ac:dyDescent="0.25">
      <c r="C10">
        <v>450</v>
      </c>
      <c r="D10">
        <f t="shared" si="4"/>
        <v>262.5</v>
      </c>
      <c r="E10">
        <f t="shared" si="5"/>
        <v>33.612871734413311</v>
      </c>
      <c r="F10">
        <f t="shared" si="5"/>
        <v>27.763353677933495</v>
      </c>
      <c r="G10">
        <f t="shared" si="5"/>
        <v>22.231015452781453</v>
      </c>
      <c r="H10">
        <f t="shared" si="5"/>
        <v>18.535257143182726</v>
      </c>
      <c r="I10">
        <f t="shared" si="5"/>
        <v>15.892357421542634</v>
      </c>
      <c r="L10" t="s">
        <v>14</v>
      </c>
      <c r="M10">
        <v>360</v>
      </c>
      <c r="N10">
        <v>1123.3</v>
      </c>
      <c r="O10">
        <v>1.5</v>
      </c>
      <c r="P10" s="1">
        <f t="shared" si="1"/>
        <v>0.8</v>
      </c>
      <c r="Q10">
        <f t="shared" si="2"/>
        <v>208.74999999999997</v>
      </c>
      <c r="R10">
        <f t="shared" si="6"/>
        <v>83.333333333333258</v>
      </c>
      <c r="S10" s="2">
        <f t="shared" si="3"/>
        <v>2.5050000000000021</v>
      </c>
      <c r="T10" s="3"/>
      <c r="U10" s="4"/>
    </row>
    <row r="11" spans="3:22" x14ac:dyDescent="0.25">
      <c r="L11" t="s">
        <v>16</v>
      </c>
      <c r="M11">
        <v>99</v>
      </c>
      <c r="N11">
        <v>251.4</v>
      </c>
      <c r="O11">
        <v>1.85</v>
      </c>
      <c r="P11" s="1">
        <f>2.5/3.5</f>
        <v>0.7142857142857143</v>
      </c>
      <c r="Q11" s="3"/>
      <c r="R11" s="3"/>
      <c r="S11" s="4"/>
      <c r="T11" s="3"/>
      <c r="U11" s="4"/>
    </row>
    <row r="12" spans="3:22" x14ac:dyDescent="0.25">
      <c r="L12" t="s">
        <v>17</v>
      </c>
      <c r="M12">
        <v>166.5</v>
      </c>
      <c r="N12">
        <v>459.3</v>
      </c>
      <c r="O12">
        <v>2.35</v>
      </c>
      <c r="P12" s="1">
        <f>3/3.5</f>
        <v>0.8571428571428571</v>
      </c>
      <c r="Q12">
        <f t="shared" ref="Q12:Q19" si="10">(-O12*($C$14*P11+N11)+$C$14*P12*O11+N12*O11)/(P11*O12)</f>
        <v>104.45999999999998</v>
      </c>
      <c r="R12">
        <f>M12*5/O12-M11*5/O11</f>
        <v>86.687751581368616</v>
      </c>
      <c r="S12" s="2">
        <f t="shared" si="3"/>
        <v>1.2050145273631836</v>
      </c>
      <c r="U12" s="2">
        <f>S12*AVERAGE(F10:G10)</f>
        <v>30.1219705444345</v>
      </c>
    </row>
    <row r="13" spans="3:22" x14ac:dyDescent="0.25">
      <c r="C13" t="s">
        <v>31</v>
      </c>
      <c r="L13" t="s">
        <v>18</v>
      </c>
      <c r="M13">
        <v>243</v>
      </c>
      <c r="N13">
        <v>715.6</v>
      </c>
      <c r="O13" s="1">
        <v>2.85</v>
      </c>
      <c r="P13">
        <f>3.5/3.5</f>
        <v>1</v>
      </c>
      <c r="Q13">
        <f t="shared" si="10"/>
        <v>118.33830409356749</v>
      </c>
      <c r="R13">
        <f t="shared" ref="R13:R19" si="11">M13*5/O13-M12*5/O12</f>
        <v>72.060470324748053</v>
      </c>
      <c r="S13" s="2">
        <f t="shared" si="3"/>
        <v>1.6422083225416588</v>
      </c>
      <c r="U13" s="2">
        <f>S13*AVERAGE(G10:H10)</f>
        <v>33.473356068047167</v>
      </c>
    </row>
    <row r="14" spans="3:22" x14ac:dyDescent="0.25">
      <c r="C14">
        <v>900</v>
      </c>
      <c r="L14" t="s">
        <v>19</v>
      </c>
      <c r="M14">
        <v>301.5</v>
      </c>
      <c r="N14">
        <v>921.8</v>
      </c>
      <c r="O14" s="1">
        <v>2.85</v>
      </c>
      <c r="P14">
        <f t="shared" ref="P14:P19" si="12">3.5/3.5</f>
        <v>1</v>
      </c>
      <c r="Q14">
        <f t="shared" si="10"/>
        <v>206.20000000000002</v>
      </c>
      <c r="R14">
        <f t="shared" si="11"/>
        <v>102.63157894736838</v>
      </c>
      <c r="S14" s="2">
        <f t="shared" si="3"/>
        <v>2.009128205128206</v>
      </c>
      <c r="U14" s="2">
        <f>S14*AVERAGE(H10:I10)</f>
        <v>34.584745728636172</v>
      </c>
    </row>
    <row r="15" spans="3:22" x14ac:dyDescent="0.25">
      <c r="L15" t="s">
        <v>20</v>
      </c>
      <c r="M15">
        <v>364.5</v>
      </c>
      <c r="N15">
        <v>1155.5999999999999</v>
      </c>
      <c r="O15" s="1">
        <v>2.85</v>
      </c>
      <c r="P15">
        <f t="shared" si="12"/>
        <v>1</v>
      </c>
      <c r="Q15">
        <f t="shared" si="10"/>
        <v>233.79999999999995</v>
      </c>
      <c r="R15">
        <f t="shared" si="11"/>
        <v>110.52631578947364</v>
      </c>
      <c r="S15" s="2">
        <f t="shared" si="3"/>
        <v>2.1153333333333335</v>
      </c>
      <c r="U15" s="2">
        <f>S15*$I$10</f>
        <v>33.617633399036521</v>
      </c>
    </row>
    <row r="16" spans="3:22" x14ac:dyDescent="0.25">
      <c r="L16" t="s">
        <v>21</v>
      </c>
      <c r="M16">
        <v>445.5</v>
      </c>
      <c r="N16">
        <v>1472.9</v>
      </c>
      <c r="O16" s="1">
        <v>2.85</v>
      </c>
      <c r="P16">
        <f t="shared" si="12"/>
        <v>1</v>
      </c>
      <c r="Q16">
        <f t="shared" si="10"/>
        <v>317.30000000000007</v>
      </c>
      <c r="R16">
        <f t="shared" si="11"/>
        <v>142.1052631578948</v>
      </c>
      <c r="S16" s="2">
        <f t="shared" si="3"/>
        <v>2.2328518518518514</v>
      </c>
      <c r="U16" s="2">
        <f t="shared" ref="U16:U18" si="13">S16*$I$10</f>
        <v>35.485279698982986</v>
      </c>
    </row>
    <row r="17" spans="12:21" x14ac:dyDescent="0.25">
      <c r="L17" t="s">
        <v>22</v>
      </c>
      <c r="M17">
        <v>540</v>
      </c>
      <c r="N17">
        <v>1854.1</v>
      </c>
      <c r="O17" s="1">
        <v>2.85</v>
      </c>
      <c r="P17">
        <f t="shared" si="12"/>
        <v>1</v>
      </c>
      <c r="Q17">
        <f t="shared" si="10"/>
        <v>381.1999999999997</v>
      </c>
      <c r="R17">
        <f t="shared" si="11"/>
        <v>165.78947368421052</v>
      </c>
      <c r="S17" s="2">
        <f t="shared" si="3"/>
        <v>2.2993015873015854</v>
      </c>
      <c r="U17" s="2">
        <f t="shared" si="13"/>
        <v>36.541322645317109</v>
      </c>
    </row>
    <row r="18" spans="12:21" x14ac:dyDescent="0.25">
      <c r="L18" t="s">
        <v>23</v>
      </c>
      <c r="M18">
        <v>648</v>
      </c>
      <c r="N18">
        <v>2295.1999999999998</v>
      </c>
      <c r="O18" s="1">
        <v>2.85</v>
      </c>
      <c r="P18">
        <f t="shared" si="12"/>
        <v>1</v>
      </c>
      <c r="Q18">
        <f t="shared" si="10"/>
        <v>441.09999999999974</v>
      </c>
      <c r="R18">
        <f t="shared" si="11"/>
        <v>189.47368421052636</v>
      </c>
      <c r="S18" s="2">
        <f t="shared" si="3"/>
        <v>2.328027777777776</v>
      </c>
      <c r="U18" s="2">
        <f t="shared" si="13"/>
        <v>36.997849531724043</v>
      </c>
    </row>
    <row r="19" spans="12:21" x14ac:dyDescent="0.25">
      <c r="L19" t="s">
        <v>24</v>
      </c>
      <c r="M19">
        <v>720</v>
      </c>
      <c r="N19">
        <v>2719.2</v>
      </c>
      <c r="O19" s="1">
        <v>2.85</v>
      </c>
      <c r="P19">
        <f t="shared" si="12"/>
        <v>1</v>
      </c>
      <c r="Q19">
        <f t="shared" si="10"/>
        <v>423.99999999999989</v>
      </c>
      <c r="R19">
        <f t="shared" si="11"/>
        <v>126.31578947368416</v>
      </c>
      <c r="S19" s="2">
        <f t="shared" si="3"/>
        <v>3.3566666666666669</v>
      </c>
      <c r="T19" s="3"/>
      <c r="U19" s="4"/>
    </row>
  </sheetData>
  <mergeCells count="1">
    <mergeCell ref="E2:I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Kynes</dc:creator>
  <cp:lastModifiedBy>Kynes</cp:lastModifiedBy>
  <dcterms:created xsi:type="dcterms:W3CDTF">2020-11-12T20:39:57Z</dcterms:created>
  <dcterms:modified xsi:type="dcterms:W3CDTF">2020-11-18T15:47:27Z</dcterms:modified>
</cp:coreProperties>
</file>