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nickt\Documents\Github\2050-Energy-Estimate\"/>
    </mc:Choice>
  </mc:AlternateContent>
  <xr:revisionPtr revIDLastSave="0" documentId="13_ncr:1_{66B9CD71-8FB6-4386-9479-4777D4A65F7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5" i="1"/>
  <c r="L5" i="1" s="1"/>
  <c r="C5" i="1" l="1"/>
  <c r="D5" i="1" s="1"/>
  <c r="R36" i="1"/>
  <c r="S36" i="1" s="1"/>
  <c r="O36" i="1"/>
  <c r="P36" i="1" s="1"/>
  <c r="M36" i="1"/>
  <c r="F36" i="1"/>
  <c r="G36" i="1" s="1"/>
  <c r="C36" i="1"/>
  <c r="D36" i="1" s="1"/>
  <c r="R35" i="1"/>
  <c r="S35" i="1" s="1"/>
  <c r="O35" i="1"/>
  <c r="P35" i="1" s="1"/>
  <c r="M35" i="1"/>
  <c r="F35" i="1"/>
  <c r="G35" i="1" s="1"/>
  <c r="C35" i="1"/>
  <c r="D35" i="1" s="1"/>
  <c r="R34" i="1"/>
  <c r="S34" i="1" s="1"/>
  <c r="O34" i="1"/>
  <c r="P34" i="1" s="1"/>
  <c r="M34" i="1"/>
  <c r="F34" i="1"/>
  <c r="G34" i="1" s="1"/>
  <c r="C34" i="1"/>
  <c r="D34" i="1" s="1"/>
  <c r="R33" i="1"/>
  <c r="S33" i="1" s="1"/>
  <c r="O33" i="1"/>
  <c r="P33" i="1" s="1"/>
  <c r="M33" i="1"/>
  <c r="F33" i="1"/>
  <c r="G33" i="1" s="1"/>
  <c r="C33" i="1"/>
  <c r="D33" i="1" s="1"/>
  <c r="R32" i="1"/>
  <c r="S32" i="1" s="1"/>
  <c r="O32" i="1"/>
  <c r="P32" i="1" s="1"/>
  <c r="M32" i="1"/>
  <c r="F32" i="1"/>
  <c r="G32" i="1" s="1"/>
  <c r="C32" i="1"/>
  <c r="D32" i="1" s="1"/>
  <c r="R31" i="1"/>
  <c r="S31" i="1" s="1"/>
  <c r="P31" i="1"/>
  <c r="O31" i="1"/>
  <c r="M31" i="1"/>
  <c r="F31" i="1"/>
  <c r="G31" i="1" s="1"/>
  <c r="C31" i="1"/>
  <c r="D31" i="1" s="1"/>
  <c r="R30" i="1"/>
  <c r="S30" i="1" s="1"/>
  <c r="O30" i="1"/>
  <c r="P30" i="1" s="1"/>
  <c r="M30" i="1"/>
  <c r="F30" i="1"/>
  <c r="G30" i="1" s="1"/>
  <c r="C30" i="1"/>
  <c r="D30" i="1" s="1"/>
  <c r="R29" i="1"/>
  <c r="S29" i="1" s="1"/>
  <c r="O29" i="1"/>
  <c r="P29" i="1" s="1"/>
  <c r="M29" i="1"/>
  <c r="F29" i="1"/>
  <c r="G29" i="1" s="1"/>
  <c r="C29" i="1"/>
  <c r="D29" i="1" s="1"/>
  <c r="R28" i="1"/>
  <c r="S28" i="1" s="1"/>
  <c r="O28" i="1"/>
  <c r="P28" i="1" s="1"/>
  <c r="M28" i="1"/>
  <c r="F28" i="1"/>
  <c r="G28" i="1" s="1"/>
  <c r="C28" i="1"/>
  <c r="D28" i="1" s="1"/>
  <c r="R27" i="1"/>
  <c r="S27" i="1" s="1"/>
  <c r="O27" i="1"/>
  <c r="P27" i="1" s="1"/>
  <c r="M27" i="1"/>
  <c r="F27" i="1"/>
  <c r="G27" i="1" s="1"/>
  <c r="C27" i="1"/>
  <c r="D27" i="1" s="1"/>
  <c r="R26" i="1"/>
  <c r="S26" i="1" s="1"/>
  <c r="O26" i="1"/>
  <c r="P26" i="1" s="1"/>
  <c r="M26" i="1"/>
  <c r="F26" i="1"/>
  <c r="G26" i="1" s="1"/>
  <c r="C26" i="1"/>
  <c r="D26" i="1" s="1"/>
  <c r="R25" i="1"/>
  <c r="S25" i="1" s="1"/>
  <c r="O25" i="1"/>
  <c r="P25" i="1" s="1"/>
  <c r="M25" i="1"/>
  <c r="F25" i="1"/>
  <c r="G25" i="1" s="1"/>
  <c r="C25" i="1"/>
  <c r="D25" i="1" s="1"/>
  <c r="R24" i="1"/>
  <c r="S24" i="1" s="1"/>
  <c r="O24" i="1"/>
  <c r="P24" i="1" s="1"/>
  <c r="M24" i="1"/>
  <c r="F24" i="1"/>
  <c r="G24" i="1" s="1"/>
  <c r="C24" i="1"/>
  <c r="D24" i="1" s="1"/>
  <c r="R23" i="1"/>
  <c r="S23" i="1" s="1"/>
  <c r="O23" i="1"/>
  <c r="P23" i="1" s="1"/>
  <c r="M23" i="1"/>
  <c r="F23" i="1"/>
  <c r="G23" i="1" s="1"/>
  <c r="C23" i="1"/>
  <c r="D23" i="1" s="1"/>
  <c r="R22" i="1"/>
  <c r="S22" i="1" s="1"/>
  <c r="O22" i="1"/>
  <c r="P22" i="1" s="1"/>
  <c r="M22" i="1"/>
  <c r="F22" i="1"/>
  <c r="G22" i="1" s="1"/>
  <c r="C22" i="1"/>
  <c r="D22" i="1" s="1"/>
  <c r="R21" i="1"/>
  <c r="S21" i="1" s="1"/>
  <c r="O21" i="1"/>
  <c r="P21" i="1" s="1"/>
  <c r="M21" i="1"/>
  <c r="F21" i="1"/>
  <c r="G21" i="1" s="1"/>
  <c r="C21" i="1"/>
  <c r="D21" i="1" s="1"/>
  <c r="R20" i="1"/>
  <c r="S20" i="1" s="1"/>
  <c r="O20" i="1"/>
  <c r="P20" i="1" s="1"/>
  <c r="M20" i="1"/>
  <c r="F20" i="1"/>
  <c r="G20" i="1" s="1"/>
  <c r="C20" i="1"/>
  <c r="D20" i="1" s="1"/>
  <c r="R19" i="1"/>
  <c r="S19" i="1" s="1"/>
  <c r="O19" i="1"/>
  <c r="P19" i="1" s="1"/>
  <c r="M19" i="1"/>
  <c r="F19" i="1"/>
  <c r="G19" i="1" s="1"/>
  <c r="C19" i="1"/>
  <c r="D19" i="1" s="1"/>
  <c r="R18" i="1"/>
  <c r="S18" i="1" s="1"/>
  <c r="O18" i="1"/>
  <c r="P18" i="1" s="1"/>
  <c r="M18" i="1"/>
  <c r="F18" i="1"/>
  <c r="G18" i="1" s="1"/>
  <c r="C18" i="1"/>
  <c r="D18" i="1" s="1"/>
  <c r="R17" i="1"/>
  <c r="S17" i="1" s="1"/>
  <c r="O17" i="1"/>
  <c r="P17" i="1" s="1"/>
  <c r="M17" i="1"/>
  <c r="F17" i="1"/>
  <c r="G17" i="1" s="1"/>
  <c r="C17" i="1"/>
  <c r="D17" i="1" s="1"/>
  <c r="R16" i="1"/>
  <c r="S16" i="1" s="1"/>
  <c r="O16" i="1"/>
  <c r="P16" i="1" s="1"/>
  <c r="M16" i="1"/>
  <c r="F16" i="1"/>
  <c r="G16" i="1" s="1"/>
  <c r="C16" i="1"/>
  <c r="D16" i="1" s="1"/>
  <c r="R15" i="1"/>
  <c r="S15" i="1" s="1"/>
  <c r="O15" i="1"/>
  <c r="P15" i="1" s="1"/>
  <c r="M15" i="1"/>
  <c r="F15" i="1"/>
  <c r="G15" i="1" s="1"/>
  <c r="C15" i="1"/>
  <c r="D15" i="1" s="1"/>
  <c r="R14" i="1"/>
  <c r="S14" i="1" s="1"/>
  <c r="O14" i="1"/>
  <c r="P14" i="1" s="1"/>
  <c r="M14" i="1"/>
  <c r="F14" i="1"/>
  <c r="G14" i="1" s="1"/>
  <c r="C14" i="1"/>
  <c r="D14" i="1" s="1"/>
  <c r="R13" i="1"/>
  <c r="S13" i="1" s="1"/>
  <c r="O13" i="1"/>
  <c r="P13" i="1" s="1"/>
  <c r="M13" i="1"/>
  <c r="F13" i="1"/>
  <c r="G13" i="1" s="1"/>
  <c r="C13" i="1"/>
  <c r="D13" i="1" s="1"/>
  <c r="R12" i="1"/>
  <c r="S12" i="1" s="1"/>
  <c r="O12" i="1"/>
  <c r="P12" i="1" s="1"/>
  <c r="M12" i="1"/>
  <c r="F12" i="1"/>
  <c r="G12" i="1" s="1"/>
  <c r="C12" i="1"/>
  <c r="D12" i="1" s="1"/>
  <c r="R11" i="1"/>
  <c r="S11" i="1" s="1"/>
  <c r="O11" i="1"/>
  <c r="P11" i="1" s="1"/>
  <c r="M11" i="1"/>
  <c r="F11" i="1"/>
  <c r="G11" i="1" s="1"/>
  <c r="C11" i="1"/>
  <c r="D11" i="1" s="1"/>
  <c r="R10" i="1"/>
  <c r="S10" i="1" s="1"/>
  <c r="O10" i="1"/>
  <c r="P10" i="1" s="1"/>
  <c r="M10" i="1"/>
  <c r="F10" i="1"/>
  <c r="G10" i="1" s="1"/>
  <c r="C10" i="1"/>
  <c r="D10" i="1" s="1"/>
  <c r="R9" i="1"/>
  <c r="S9" i="1" s="1"/>
  <c r="O9" i="1"/>
  <c r="P9" i="1" s="1"/>
  <c r="M9" i="1"/>
  <c r="F9" i="1"/>
  <c r="G9" i="1" s="1"/>
  <c r="C9" i="1"/>
  <c r="D9" i="1" s="1"/>
  <c r="R8" i="1"/>
  <c r="S8" i="1" s="1"/>
  <c r="O8" i="1"/>
  <c r="P8" i="1" s="1"/>
  <c r="M8" i="1"/>
  <c r="F8" i="1"/>
  <c r="G8" i="1" s="1"/>
  <c r="C8" i="1"/>
  <c r="D8" i="1" s="1"/>
  <c r="R7" i="1"/>
  <c r="S7" i="1" s="1"/>
  <c r="O7" i="1"/>
  <c r="P7" i="1" s="1"/>
  <c r="M7" i="1"/>
  <c r="F7" i="1"/>
  <c r="G7" i="1" s="1"/>
  <c r="C7" i="1"/>
  <c r="D7" i="1" s="1"/>
  <c r="R6" i="1"/>
  <c r="S6" i="1" s="1"/>
  <c r="O6" i="1"/>
  <c r="P6" i="1" s="1"/>
  <c r="M6" i="1"/>
  <c r="F6" i="1"/>
  <c r="G6" i="1" s="1"/>
  <c r="C6" i="1"/>
  <c r="D6" i="1" s="1"/>
  <c r="R5" i="1"/>
  <c r="S5" i="1" s="1"/>
  <c r="O5" i="1"/>
  <c r="P5" i="1" s="1"/>
  <c r="M5" i="1"/>
  <c r="F5" i="1"/>
  <c r="G5" i="1" s="1"/>
</calcChain>
</file>

<file path=xl/sharedStrings.xml><?xml version="1.0" encoding="utf-8"?>
<sst xmlns="http://schemas.openxmlformats.org/spreadsheetml/2006/main" count="37" uniqueCount="15">
  <si>
    <t>CR = Capacity Retiring (GW), AER = Annual Energy Retiring (TWh), SAR = Supply After Retirement (TWh)</t>
    <phoneticPr fontId="1" type="noConversion"/>
  </si>
  <si>
    <t>Total</t>
    <phoneticPr fontId="1" type="noConversion"/>
  </si>
  <si>
    <t>Coal</t>
    <phoneticPr fontId="1" type="noConversion"/>
  </si>
  <si>
    <t>Natural Gas</t>
    <phoneticPr fontId="1" type="noConversion"/>
  </si>
  <si>
    <t>Renewable</t>
    <phoneticPr fontId="1" type="noConversion"/>
  </si>
  <si>
    <t>Nuclear</t>
    <phoneticPr fontId="1" type="noConversion"/>
  </si>
  <si>
    <t>CR</t>
    <phoneticPr fontId="1" type="noConversion"/>
  </si>
  <si>
    <t>AER</t>
    <phoneticPr fontId="1" type="noConversion"/>
  </si>
  <si>
    <t>SAR</t>
    <phoneticPr fontId="1" type="noConversion"/>
  </si>
  <si>
    <t>-</t>
    <phoneticPr fontId="1" type="noConversion"/>
  </si>
  <si>
    <t>Combined Cycle CR</t>
    <phoneticPr fontId="1" type="noConversion"/>
  </si>
  <si>
    <t>Turbine CR</t>
    <phoneticPr fontId="1" type="noConversion"/>
  </si>
  <si>
    <t>Total CR</t>
    <phoneticPr fontId="1" type="noConversion"/>
  </si>
  <si>
    <t>Total AER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</si>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</sst>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"/>
    <numFmt numFmtId="177" formatCode="0.00_ "/>
    <numFmt numFmtId="178" formatCode="0.000_ 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8"/>
      <name val="맑은 고딕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23" applyNumberFormat="0" applyFont="0" applyProtection="0">
      <alignment wrapText="1"/>
    </xf>
    <xf numFmtId="0" fontId="3" fillId="0" borderId="26" applyNumberFormat="0" applyProtection="0">
      <alignment wrapText="1"/>
    </xf>
  </cellStyleXfs>
  <cellXfs count="47">
    <xf numFmtId="0" fontId="0" fillId="0" borderId="0" xfId="0"/>
    <xf numFmtId="2" fontId="0" fillId="0" borderId="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0" xfId="1" applyNumberFormat="1" applyFont="1" applyBorder="1" applyAlignment="1">
      <alignment horizontal="center" wrapText="1"/>
    </xf>
    <xf numFmtId="2" fontId="0" fillId="0" borderId="24" xfId="1" applyNumberFormat="1" applyFont="1" applyBorder="1" applyAlignment="1">
      <alignment horizontal="center" wrapText="1"/>
    </xf>
    <xf numFmtId="2" fontId="0" fillId="0" borderId="10" xfId="1" applyNumberFormat="1" applyFont="1" applyBorder="1" applyAlignment="1">
      <alignment horizontal="center" wrapText="1"/>
    </xf>
    <xf numFmtId="2" fontId="0" fillId="0" borderId="13" xfId="1" applyNumberFormat="1" applyFont="1" applyBorder="1" applyAlignment="1">
      <alignment horizontal="center" wrapText="1"/>
    </xf>
    <xf numFmtId="1" fontId="0" fillId="0" borderId="14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76" fontId="4" fillId="0" borderId="20" xfId="2" applyNumberFormat="1" applyFont="1" applyBorder="1" applyAlignment="1">
      <alignment horizontal="center" wrapText="1"/>
    </xf>
    <xf numFmtId="176" fontId="4" fillId="0" borderId="10" xfId="2" applyNumberFormat="1" applyFont="1" applyBorder="1" applyAlignment="1">
      <alignment horizontal="center" wrapText="1"/>
    </xf>
    <xf numFmtId="176" fontId="3" fillId="0" borderId="26" xfId="2" applyNumberFormat="1" applyAlignment="1">
      <alignment horizontal="center" wrapText="1"/>
    </xf>
    <xf numFmtId="0" fontId="0" fillId="0" borderId="0" xfId="0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21" xfId="1" applyNumberFormat="1" applyFont="1" applyBorder="1" applyAlignment="1">
      <alignment horizontal="center" wrapText="1"/>
    </xf>
    <xf numFmtId="2" fontId="0" fillId="0" borderId="11" xfId="1" applyNumberFormat="1" applyFont="1" applyBorder="1" applyAlignment="1">
      <alignment horizontal="center" wrapText="1"/>
    </xf>
    <xf numFmtId="176" fontId="0" fillId="0" borderId="21" xfId="1" applyNumberFormat="1" applyFont="1" applyBorder="1" applyAlignment="1">
      <alignment horizontal="center" wrapText="1"/>
    </xf>
    <xf numFmtId="176" fontId="0" fillId="0" borderId="11" xfId="1" applyNumberFormat="1" applyFont="1" applyBorder="1" applyAlignment="1">
      <alignment horizontal="center" wrapText="1"/>
    </xf>
  </cellXfs>
  <cellStyles count="3">
    <cellStyle name="Body: normal cell" xfId="1" xr:uid="{0D61A771-ECC1-4E64-B0DA-5A2C06589F00}"/>
    <cellStyle name="Normal" xfId="0" builtinId="0"/>
    <cellStyle name="Parent row" xfId="2" xr:uid="{AA258790-28F6-498B-BD9E-6717B6C3F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zoomScaleNormal="100" workbookViewId="0">
      <selection activeCell="S36" sqref="A1:S36"/>
    </sheetView>
  </sheetViews>
  <sheetFormatPr defaultRowHeight="17"/>
  <cols>
    <col min="2" max="2" width="8.6640625" style="35"/>
    <col min="20" max="20" width="7.9140625" customWidth="1"/>
  </cols>
  <sheetData>
    <row r="1" spans="1:20" ht="17.5" thickBo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/>
    </row>
    <row r="2" spans="1:20">
      <c r="A2" s="1"/>
      <c r="B2" s="28" t="s">
        <v>1</v>
      </c>
      <c r="C2" s="29"/>
      <c r="D2" s="30"/>
      <c r="E2" s="28" t="s">
        <v>2</v>
      </c>
      <c r="F2" s="29"/>
      <c r="G2" s="30"/>
      <c r="H2" s="28" t="s">
        <v>3</v>
      </c>
      <c r="I2" s="31"/>
      <c r="J2" s="31"/>
      <c r="K2" s="31"/>
      <c r="L2" s="29"/>
      <c r="M2" s="30"/>
      <c r="N2" s="28" t="s">
        <v>4</v>
      </c>
      <c r="O2" s="29"/>
      <c r="P2" s="30"/>
      <c r="Q2" s="31" t="s">
        <v>5</v>
      </c>
      <c r="R2" s="29"/>
      <c r="S2" s="30"/>
    </row>
    <row r="3" spans="1:20" ht="17.5" thickBot="1">
      <c r="A3" s="2"/>
      <c r="B3" s="3" t="s">
        <v>6</v>
      </c>
      <c r="C3" s="4" t="s">
        <v>7</v>
      </c>
      <c r="D3" s="5" t="s">
        <v>8</v>
      </c>
      <c r="E3" s="3" t="s">
        <v>6</v>
      </c>
      <c r="F3" s="4" t="s">
        <v>7</v>
      </c>
      <c r="G3" s="5" t="s">
        <v>8</v>
      </c>
      <c r="H3" s="39" t="s">
        <v>6</v>
      </c>
      <c r="I3" s="40" t="s">
        <v>10</v>
      </c>
      <c r="J3" s="40" t="s">
        <v>11</v>
      </c>
      <c r="K3" s="40" t="s">
        <v>12</v>
      </c>
      <c r="L3" s="41" t="s">
        <v>13</v>
      </c>
      <c r="M3" s="42" t="s">
        <v>8</v>
      </c>
      <c r="N3" s="3" t="s">
        <v>6</v>
      </c>
      <c r="O3" s="4" t="s">
        <v>7</v>
      </c>
      <c r="P3" s="5" t="s">
        <v>8</v>
      </c>
      <c r="Q3" s="6" t="s">
        <v>6</v>
      </c>
      <c r="R3" s="4" t="s">
        <v>7</v>
      </c>
      <c r="S3" s="5" t="s">
        <v>8</v>
      </c>
    </row>
    <row r="4" spans="1:20">
      <c r="A4" s="17">
        <v>2018</v>
      </c>
      <c r="B4" s="20" t="s">
        <v>9</v>
      </c>
      <c r="C4" s="21" t="s">
        <v>9</v>
      </c>
      <c r="D4" s="22">
        <v>4174.3980000000001</v>
      </c>
      <c r="E4" s="7" t="s">
        <v>9</v>
      </c>
      <c r="F4" s="8" t="s">
        <v>9</v>
      </c>
      <c r="G4" s="36">
        <v>1145.962192</v>
      </c>
      <c r="H4" s="20" t="s">
        <v>9</v>
      </c>
      <c r="I4" s="21" t="s">
        <v>14</v>
      </c>
      <c r="J4" s="21" t="s">
        <v>14</v>
      </c>
      <c r="K4" s="21" t="s">
        <v>14</v>
      </c>
      <c r="L4" s="21" t="s">
        <v>9</v>
      </c>
      <c r="M4" s="22">
        <v>1468.7270000000001</v>
      </c>
      <c r="N4" s="10" t="s">
        <v>9</v>
      </c>
      <c r="O4" s="8" t="s">
        <v>9</v>
      </c>
      <c r="P4" s="9">
        <v>706.86699999999996</v>
      </c>
      <c r="Q4" s="10" t="s">
        <v>9</v>
      </c>
      <c r="R4" s="8" t="s">
        <v>9</v>
      </c>
      <c r="S4" s="9">
        <v>805.69399999999996</v>
      </c>
      <c r="T4" s="23"/>
    </row>
    <row r="5" spans="1:20">
      <c r="A5" s="18">
        <v>2019</v>
      </c>
      <c r="B5" s="32">
        <v>10.384415000000001</v>
      </c>
      <c r="C5" s="11">
        <f>B5*24*365*0.001</f>
        <v>90.967475400000012</v>
      </c>
      <c r="D5" s="12">
        <f>4174.398-C5</f>
        <v>4083.4305246000004</v>
      </c>
      <c r="E5" s="13">
        <v>6.7482980000000001</v>
      </c>
      <c r="F5" s="11">
        <f>E5*24*365*0.001</f>
        <v>59.115090480000006</v>
      </c>
      <c r="G5" s="37">
        <f>1145.962-F5</f>
        <v>1086.8469095200001</v>
      </c>
      <c r="H5" s="13">
        <v>1.8480000000000001</v>
      </c>
      <c r="I5" s="45">
        <v>0.05</v>
      </c>
      <c r="J5" s="45">
        <v>0.24590000000000001</v>
      </c>
      <c r="K5" s="43">
        <f>H5+I5+J5</f>
        <v>2.1439000000000004</v>
      </c>
      <c r="L5" s="11">
        <f>K5*24*365*0.001</f>
        <v>18.780564000000002</v>
      </c>
      <c r="M5" s="12">
        <f>1468.727-L5</f>
        <v>1449.9464360000002</v>
      </c>
      <c r="N5" s="14">
        <v>1.2200000000000001E-2</v>
      </c>
      <c r="O5" s="11">
        <f>N5*24*365*0.001</f>
        <v>0.10687200000000001</v>
      </c>
      <c r="P5" s="12">
        <f>706.867-O5</f>
        <v>706.76012800000001</v>
      </c>
      <c r="Q5" s="14">
        <v>1.48</v>
      </c>
      <c r="R5" s="11">
        <f>Q5*24*365*0.001</f>
        <v>12.9648</v>
      </c>
      <c r="S5" s="12">
        <f>805.694-R5</f>
        <v>792.72919999999999</v>
      </c>
      <c r="T5" s="24"/>
    </row>
    <row r="6" spans="1:20">
      <c r="A6" s="18">
        <v>2020</v>
      </c>
      <c r="B6" s="32">
        <v>16.420014999999999</v>
      </c>
      <c r="C6" s="11">
        <f>B6*24*365*0.001</f>
        <v>143.83933139999999</v>
      </c>
      <c r="D6" s="12">
        <f t="shared" ref="D6:D36" si="0">4174.398-C6</f>
        <v>4030.5586686000001</v>
      </c>
      <c r="E6" s="13">
        <v>9.2919</v>
      </c>
      <c r="F6" s="11">
        <f t="shared" ref="F6:F36" si="1">E6*24*365*0.001</f>
        <v>81.397044000000008</v>
      </c>
      <c r="G6" s="37">
        <f t="shared" ref="G6:G36" si="2">1145.962-F6</f>
        <v>1064.5649559999999</v>
      </c>
      <c r="H6" s="13">
        <v>3.3708999999999998</v>
      </c>
      <c r="I6" s="45">
        <v>0.05</v>
      </c>
      <c r="J6" s="45">
        <v>0.31850000000000001</v>
      </c>
      <c r="K6" s="43">
        <f t="shared" ref="K6:K36" si="3">H6+I6+J6</f>
        <v>3.7393999999999998</v>
      </c>
      <c r="L6" s="11">
        <f t="shared" ref="L6:L36" si="4">K6*24*365*0.001</f>
        <v>32.757144000000004</v>
      </c>
      <c r="M6" s="12">
        <f t="shared" ref="M6:M36" si="5">1468.727-L6</f>
        <v>1435.9698560000002</v>
      </c>
      <c r="N6" s="14">
        <v>1.32E-2</v>
      </c>
      <c r="O6" s="11">
        <f t="shared" ref="O6:O36" si="6">N6*24*365*0.001</f>
        <v>0.115632</v>
      </c>
      <c r="P6" s="12">
        <f t="shared" ref="P6:P35" si="7">706.867-O6</f>
        <v>706.75136799999996</v>
      </c>
      <c r="Q6" s="14">
        <v>3.3744000000000001</v>
      </c>
      <c r="R6" s="11">
        <f t="shared" ref="R6:R36" si="8">Q6*24*365*0.001</f>
        <v>29.559744000000002</v>
      </c>
      <c r="S6" s="12">
        <f t="shared" ref="S6:S36" si="9">805.694-R6</f>
        <v>776.13425599999994</v>
      </c>
      <c r="T6" s="24"/>
    </row>
    <row r="7" spans="1:20">
      <c r="A7" s="18">
        <v>2021</v>
      </c>
      <c r="B7" s="32">
        <v>39.152099999999997</v>
      </c>
      <c r="C7" s="11">
        <f t="shared" ref="C7:C36" si="10">B7*24*365*0.001</f>
        <v>342.972396</v>
      </c>
      <c r="D7" s="12">
        <f t="shared" si="0"/>
        <v>3831.425604</v>
      </c>
      <c r="E7" s="13">
        <v>17.430095999999999</v>
      </c>
      <c r="F7" s="11">
        <f t="shared" si="1"/>
        <v>152.68764095999998</v>
      </c>
      <c r="G7" s="37">
        <f t="shared" si="2"/>
        <v>993.27435904000004</v>
      </c>
      <c r="H7" s="13">
        <v>10.140300999999999</v>
      </c>
      <c r="I7" s="45">
        <v>1.056</v>
      </c>
      <c r="J7" s="45">
        <v>1.6755</v>
      </c>
      <c r="K7" s="43">
        <f t="shared" si="3"/>
        <v>12.871800999999998</v>
      </c>
      <c r="L7" s="11">
        <f t="shared" si="4"/>
        <v>112.75697675999997</v>
      </c>
      <c r="M7" s="12">
        <f t="shared" si="5"/>
        <v>1355.97002324</v>
      </c>
      <c r="N7" s="14">
        <v>1.4E-2</v>
      </c>
      <c r="O7" s="11">
        <f t="shared" si="6"/>
        <v>0.12264</v>
      </c>
      <c r="P7" s="12">
        <f t="shared" si="7"/>
        <v>706.74435999999992</v>
      </c>
      <c r="Q7" s="14">
        <v>8.8351000000000006</v>
      </c>
      <c r="R7" s="11">
        <f t="shared" si="8"/>
        <v>77.395476000000016</v>
      </c>
      <c r="S7" s="12">
        <f t="shared" si="9"/>
        <v>728.29852399999993</v>
      </c>
      <c r="T7" s="24"/>
    </row>
    <row r="8" spans="1:20">
      <c r="A8" s="18">
        <v>2022</v>
      </c>
      <c r="B8" s="32">
        <v>54.804588000000003</v>
      </c>
      <c r="C8" s="11">
        <f t="shared" si="10"/>
        <v>480.08819088000007</v>
      </c>
      <c r="D8" s="12">
        <f t="shared" si="0"/>
        <v>3694.30980912</v>
      </c>
      <c r="E8" s="13">
        <v>25.719798999999998</v>
      </c>
      <c r="F8" s="11">
        <f t="shared" si="1"/>
        <v>225.30543924</v>
      </c>
      <c r="G8" s="37">
        <f t="shared" si="2"/>
        <v>920.65656076000005</v>
      </c>
      <c r="H8" s="13">
        <v>12.286600999999999</v>
      </c>
      <c r="I8" s="45">
        <v>2.6177999999999999</v>
      </c>
      <c r="J8" s="45">
        <v>1.7495000000000001</v>
      </c>
      <c r="K8" s="43">
        <f t="shared" si="3"/>
        <v>16.653901000000001</v>
      </c>
      <c r="L8" s="11">
        <f t="shared" si="4"/>
        <v>145.88817276</v>
      </c>
      <c r="M8" s="12">
        <f t="shared" si="5"/>
        <v>1322.83882724</v>
      </c>
      <c r="N8" s="14">
        <v>3.39E-2</v>
      </c>
      <c r="O8" s="11">
        <f t="shared" si="6"/>
        <v>0.29696400000000001</v>
      </c>
      <c r="P8" s="12">
        <f t="shared" si="7"/>
        <v>706.57003599999996</v>
      </c>
      <c r="Q8" s="14">
        <v>12.395902</v>
      </c>
      <c r="R8" s="11">
        <f t="shared" si="8"/>
        <v>108.58810152</v>
      </c>
      <c r="S8" s="12">
        <f t="shared" si="9"/>
        <v>697.10589847999995</v>
      </c>
      <c r="T8" s="24"/>
    </row>
    <row r="9" spans="1:20">
      <c r="A9" s="18">
        <v>2023</v>
      </c>
      <c r="B9" s="32">
        <v>74.031859999999995</v>
      </c>
      <c r="C9" s="11">
        <f t="shared" si="10"/>
        <v>648.51909359999991</v>
      </c>
      <c r="D9" s="12">
        <f t="shared" si="0"/>
        <v>3525.8789064000002</v>
      </c>
      <c r="E9" s="13">
        <v>37.818604000000001</v>
      </c>
      <c r="F9" s="11">
        <f t="shared" si="1"/>
        <v>331.29097104000004</v>
      </c>
      <c r="G9" s="37">
        <f t="shared" si="2"/>
        <v>814.67102895999994</v>
      </c>
      <c r="H9" s="13">
        <v>14.054202</v>
      </c>
      <c r="I9" s="45">
        <v>3.5823369999999999</v>
      </c>
      <c r="J9" s="45">
        <v>2.7568000000000001</v>
      </c>
      <c r="K9" s="43">
        <f t="shared" si="3"/>
        <v>20.393338999999997</v>
      </c>
      <c r="L9" s="11">
        <f t="shared" si="4"/>
        <v>178.64564963999999</v>
      </c>
      <c r="M9" s="12">
        <f t="shared" si="5"/>
        <v>1290.0813503600002</v>
      </c>
      <c r="N9" s="14">
        <v>4.0399999999999998E-2</v>
      </c>
      <c r="O9" s="11">
        <f t="shared" si="6"/>
        <v>0.353904</v>
      </c>
      <c r="P9" s="12">
        <f t="shared" si="7"/>
        <v>706.5130959999999</v>
      </c>
      <c r="Q9" s="14">
        <v>15.7784</v>
      </c>
      <c r="R9" s="11">
        <f t="shared" si="8"/>
        <v>138.21878400000003</v>
      </c>
      <c r="S9" s="12">
        <f t="shared" si="9"/>
        <v>667.47521599999993</v>
      </c>
      <c r="T9" s="24"/>
    </row>
    <row r="10" spans="1:20">
      <c r="A10" s="18">
        <v>2024</v>
      </c>
      <c r="B10" s="32">
        <v>90.405929999999998</v>
      </c>
      <c r="C10" s="11">
        <f t="shared" si="10"/>
        <v>791.95594679999988</v>
      </c>
      <c r="D10" s="12">
        <f t="shared" si="0"/>
        <v>3382.4420532000004</v>
      </c>
      <c r="E10" s="13">
        <v>50.083205999999997</v>
      </c>
      <c r="F10" s="11">
        <f t="shared" si="1"/>
        <v>438.72888455999998</v>
      </c>
      <c r="G10" s="37">
        <f t="shared" si="2"/>
        <v>707.23311544000001</v>
      </c>
      <c r="H10" s="13">
        <v>17.129802999999999</v>
      </c>
      <c r="I10" s="45">
        <v>4.3242039999999999</v>
      </c>
      <c r="J10" s="45">
        <v>3.0318000000000001</v>
      </c>
      <c r="K10" s="43">
        <f t="shared" si="3"/>
        <v>24.485806999999998</v>
      </c>
      <c r="L10" s="11">
        <f t="shared" si="4"/>
        <v>214.49566931999999</v>
      </c>
      <c r="M10" s="12">
        <f t="shared" si="5"/>
        <v>1254.2313306800002</v>
      </c>
      <c r="N10" s="14">
        <v>5.6399999999999999E-2</v>
      </c>
      <c r="O10" s="11">
        <f t="shared" si="6"/>
        <v>0.49406399999999995</v>
      </c>
      <c r="P10" s="12">
        <f t="shared" si="7"/>
        <v>706.37293599999998</v>
      </c>
      <c r="Q10" s="14">
        <v>15.7784</v>
      </c>
      <c r="R10" s="11">
        <f t="shared" si="8"/>
        <v>138.21878400000003</v>
      </c>
      <c r="S10" s="12">
        <f t="shared" si="9"/>
        <v>667.47521599999993</v>
      </c>
      <c r="T10" s="24"/>
    </row>
    <row r="11" spans="1:20">
      <c r="A11" s="18">
        <v>2025</v>
      </c>
      <c r="B11" s="32">
        <v>106.601715</v>
      </c>
      <c r="C11" s="11">
        <f t="shared" si="10"/>
        <v>933.83102339999994</v>
      </c>
      <c r="D11" s="12">
        <f t="shared" si="0"/>
        <v>3240.5669766000001</v>
      </c>
      <c r="E11" s="13">
        <v>60.668694000000002</v>
      </c>
      <c r="F11" s="11">
        <f t="shared" si="1"/>
        <v>531.4577594399999</v>
      </c>
      <c r="G11" s="37">
        <f t="shared" si="2"/>
        <v>614.50424056000008</v>
      </c>
      <c r="H11" s="13">
        <v>18.587001999999998</v>
      </c>
      <c r="I11" s="45">
        <v>5.0061030000000004</v>
      </c>
      <c r="J11" s="45">
        <v>3.2770999999999999</v>
      </c>
      <c r="K11" s="43">
        <f t="shared" si="3"/>
        <v>26.870204999999999</v>
      </c>
      <c r="L11" s="11">
        <f t="shared" si="4"/>
        <v>235.38299579999997</v>
      </c>
      <c r="M11" s="12">
        <f t="shared" si="5"/>
        <v>1233.3440042000002</v>
      </c>
      <c r="N11" s="14">
        <v>5.8900000000000001E-2</v>
      </c>
      <c r="O11" s="11">
        <f t="shared" si="6"/>
        <v>0.51596399999999998</v>
      </c>
      <c r="P11" s="12">
        <f t="shared" si="7"/>
        <v>706.35103599999991</v>
      </c>
      <c r="Q11" s="14">
        <v>19.001802000000001</v>
      </c>
      <c r="R11" s="11">
        <f t="shared" si="8"/>
        <v>166.45578552000003</v>
      </c>
      <c r="S11" s="12">
        <f t="shared" si="9"/>
        <v>639.2382144799999</v>
      </c>
      <c r="T11" s="24"/>
    </row>
    <row r="12" spans="1:20">
      <c r="A12" s="18">
        <v>2026</v>
      </c>
      <c r="B12" s="32">
        <v>117.67491099999999</v>
      </c>
      <c r="C12" s="11">
        <f t="shared" si="10"/>
        <v>1030.8322203599998</v>
      </c>
      <c r="D12" s="12">
        <f t="shared" si="0"/>
        <v>3143.5657796400001</v>
      </c>
      <c r="E12" s="13">
        <v>65.969193000000004</v>
      </c>
      <c r="F12" s="11">
        <f t="shared" si="1"/>
        <v>577.89013067999997</v>
      </c>
      <c r="G12" s="37">
        <f t="shared" si="2"/>
        <v>568.07186932000002</v>
      </c>
      <c r="H12" s="13">
        <v>22.247398</v>
      </c>
      <c r="I12" s="45">
        <v>5.097003</v>
      </c>
      <c r="J12" s="45">
        <v>4.1784999999999997</v>
      </c>
      <c r="K12" s="43">
        <f t="shared" si="3"/>
        <v>31.522901000000001</v>
      </c>
      <c r="L12" s="11">
        <f t="shared" si="4"/>
        <v>276.14061276000001</v>
      </c>
      <c r="M12" s="12">
        <f t="shared" si="5"/>
        <v>1192.58638724</v>
      </c>
      <c r="N12" s="14">
        <v>6.0900000000000003E-2</v>
      </c>
      <c r="O12" s="11">
        <f t="shared" si="6"/>
        <v>0.53348400000000007</v>
      </c>
      <c r="P12" s="12">
        <f t="shared" si="7"/>
        <v>706.33351599999992</v>
      </c>
      <c r="Q12" s="14">
        <v>20.119802</v>
      </c>
      <c r="R12" s="11">
        <f t="shared" si="8"/>
        <v>176.24946552</v>
      </c>
      <c r="S12" s="12">
        <f t="shared" si="9"/>
        <v>629.4445344799999</v>
      </c>
      <c r="T12" s="24"/>
    </row>
    <row r="13" spans="1:20">
      <c r="A13" s="18">
        <v>2027</v>
      </c>
      <c r="B13" s="32">
        <v>122.421509</v>
      </c>
      <c r="C13" s="11">
        <f t="shared" si="10"/>
        <v>1072.4124188399999</v>
      </c>
      <c r="D13" s="12">
        <f t="shared" si="0"/>
        <v>3101.98558116</v>
      </c>
      <c r="E13" s="13">
        <v>69.623810000000006</v>
      </c>
      <c r="F13" s="11">
        <f t="shared" si="1"/>
        <v>609.90457560000016</v>
      </c>
      <c r="G13" s="37">
        <f t="shared" si="2"/>
        <v>536.05742439999983</v>
      </c>
      <c r="H13" s="13">
        <v>22.769401999999999</v>
      </c>
      <c r="I13" s="45">
        <v>5.5030039999999998</v>
      </c>
      <c r="J13" s="45">
        <v>4.3424990000000001</v>
      </c>
      <c r="K13" s="43">
        <f t="shared" si="3"/>
        <v>32.614905</v>
      </c>
      <c r="L13" s="11">
        <f t="shared" si="4"/>
        <v>285.70656780000002</v>
      </c>
      <c r="M13" s="12">
        <f t="shared" si="5"/>
        <v>1183.0204322</v>
      </c>
      <c r="N13" s="14">
        <v>6.0900000000000003E-2</v>
      </c>
      <c r="O13" s="11">
        <f t="shared" si="6"/>
        <v>0.53348400000000007</v>
      </c>
      <c r="P13" s="12">
        <f t="shared" si="7"/>
        <v>706.33351599999992</v>
      </c>
      <c r="Q13" s="14">
        <v>20.119802</v>
      </c>
      <c r="R13" s="11">
        <f t="shared" si="8"/>
        <v>176.24946552</v>
      </c>
      <c r="S13" s="12">
        <f t="shared" si="9"/>
        <v>629.4445344799999</v>
      </c>
      <c r="T13" s="24"/>
    </row>
    <row r="14" spans="1:20">
      <c r="A14" s="18">
        <v>2028</v>
      </c>
      <c r="B14" s="32">
        <v>125.882217</v>
      </c>
      <c r="C14" s="11">
        <f t="shared" si="10"/>
        <v>1102.72822092</v>
      </c>
      <c r="D14" s="12">
        <f t="shared" si="0"/>
        <v>3071.6697790799999</v>
      </c>
      <c r="E14" s="13">
        <v>71.704200999999998</v>
      </c>
      <c r="F14" s="11">
        <f t="shared" si="1"/>
        <v>628.12880075999988</v>
      </c>
      <c r="G14" s="37">
        <f t="shared" si="2"/>
        <v>517.83319924000011</v>
      </c>
      <c r="H14" s="13">
        <v>23.568901</v>
      </c>
      <c r="I14" s="45">
        <v>5.5083039999999999</v>
      </c>
      <c r="J14" s="45">
        <v>4.9180000000000001</v>
      </c>
      <c r="K14" s="43">
        <f t="shared" si="3"/>
        <v>33.995204999999999</v>
      </c>
      <c r="L14" s="11">
        <f t="shared" si="4"/>
        <v>297.79799579999997</v>
      </c>
      <c r="M14" s="12">
        <f t="shared" si="5"/>
        <v>1170.9290042000002</v>
      </c>
      <c r="N14" s="14">
        <v>6.0900000000000003E-2</v>
      </c>
      <c r="O14" s="11">
        <f t="shared" si="6"/>
        <v>0.53348400000000007</v>
      </c>
      <c r="P14" s="12">
        <f t="shared" si="7"/>
        <v>706.33351599999992</v>
      </c>
      <c r="Q14" s="14">
        <v>20.119802</v>
      </c>
      <c r="R14" s="11">
        <f t="shared" si="8"/>
        <v>176.24946552</v>
      </c>
      <c r="S14" s="12">
        <f t="shared" si="9"/>
        <v>629.4445344799999</v>
      </c>
      <c r="T14" s="24"/>
    </row>
    <row r="15" spans="1:20">
      <c r="A15" s="18">
        <v>2029</v>
      </c>
      <c r="B15" s="32">
        <v>128.99601699999999</v>
      </c>
      <c r="C15" s="11">
        <f t="shared" si="10"/>
        <v>1130.0051089200001</v>
      </c>
      <c r="D15" s="12">
        <f t="shared" si="0"/>
        <v>3044.39289108</v>
      </c>
      <c r="E15" s="13">
        <v>72.250197999999997</v>
      </c>
      <c r="F15" s="11">
        <f t="shared" si="1"/>
        <v>632.91173447999995</v>
      </c>
      <c r="G15" s="37">
        <f t="shared" si="2"/>
        <v>513.05026552000004</v>
      </c>
      <c r="H15" s="13">
        <v>25.212204</v>
      </c>
      <c r="I15" s="45">
        <v>5.5083039999999999</v>
      </c>
      <c r="J15" s="45">
        <v>5.7674989999999999</v>
      </c>
      <c r="K15" s="43">
        <f t="shared" si="3"/>
        <v>36.488006999999996</v>
      </c>
      <c r="L15" s="11">
        <f t="shared" si="4"/>
        <v>319.63494132</v>
      </c>
      <c r="M15" s="12">
        <f t="shared" si="5"/>
        <v>1149.09205868</v>
      </c>
      <c r="N15" s="14">
        <v>0.13589999999999999</v>
      </c>
      <c r="O15" s="11">
        <f t="shared" si="6"/>
        <v>1.1904839999999999</v>
      </c>
      <c r="P15" s="12">
        <f t="shared" si="7"/>
        <v>705.67651599999999</v>
      </c>
      <c r="Q15" s="14">
        <v>20.119802</v>
      </c>
      <c r="R15" s="11">
        <f t="shared" si="8"/>
        <v>176.24946552</v>
      </c>
      <c r="S15" s="12">
        <f t="shared" si="9"/>
        <v>629.4445344799999</v>
      </c>
      <c r="T15" s="24"/>
    </row>
    <row r="16" spans="1:20">
      <c r="A16" s="18">
        <v>2030</v>
      </c>
      <c r="B16" s="32">
        <v>132.16282699999999</v>
      </c>
      <c r="C16" s="11">
        <f t="shared" si="10"/>
        <v>1157.7463645199998</v>
      </c>
      <c r="D16" s="12">
        <f t="shared" si="0"/>
        <v>3016.6516354800006</v>
      </c>
      <c r="E16" s="13">
        <v>75.162200999999996</v>
      </c>
      <c r="F16" s="11">
        <f t="shared" si="1"/>
        <v>658.42088075999993</v>
      </c>
      <c r="G16" s="37">
        <f t="shared" si="2"/>
        <v>487.54111924000006</v>
      </c>
      <c r="H16" s="13">
        <v>25.212204</v>
      </c>
      <c r="I16" s="45">
        <v>5.7343039999999998</v>
      </c>
      <c r="J16" s="45">
        <v>5.7962990000000003</v>
      </c>
      <c r="K16" s="43">
        <f t="shared" si="3"/>
        <v>36.742806999999999</v>
      </c>
      <c r="L16" s="11">
        <f t="shared" si="4"/>
        <v>321.86698932000002</v>
      </c>
      <c r="M16" s="12">
        <f t="shared" si="5"/>
        <v>1146.86001068</v>
      </c>
      <c r="N16" s="14">
        <v>0.13589999999999999</v>
      </c>
      <c r="O16" s="11">
        <f t="shared" si="6"/>
        <v>1.1904839999999999</v>
      </c>
      <c r="P16" s="12">
        <f t="shared" si="7"/>
        <v>705.67651599999999</v>
      </c>
      <c r="Q16" s="14">
        <v>20.119802</v>
      </c>
      <c r="R16" s="11">
        <f t="shared" si="8"/>
        <v>176.24946552</v>
      </c>
      <c r="S16" s="12">
        <f t="shared" si="9"/>
        <v>629.4445344799999</v>
      </c>
      <c r="T16" s="24"/>
    </row>
    <row r="17" spans="1:20">
      <c r="A17" s="18">
        <v>2031</v>
      </c>
      <c r="B17" s="32">
        <v>135.444931</v>
      </c>
      <c r="C17" s="11">
        <f t="shared" si="10"/>
        <v>1186.49759556</v>
      </c>
      <c r="D17" s="12">
        <f t="shared" si="0"/>
        <v>2987.9004044399999</v>
      </c>
      <c r="E17" s="13">
        <v>77.806206000000003</v>
      </c>
      <c r="F17" s="11">
        <f t="shared" si="1"/>
        <v>681.58236456000009</v>
      </c>
      <c r="G17" s="37">
        <f t="shared" si="2"/>
        <v>464.3796354399999</v>
      </c>
      <c r="H17" s="13">
        <v>25.322205</v>
      </c>
      <c r="I17" s="45">
        <v>6.0050039999999996</v>
      </c>
      <c r="J17" s="45">
        <v>6.0537000000000001</v>
      </c>
      <c r="K17" s="43">
        <f t="shared" si="3"/>
        <v>37.380909000000003</v>
      </c>
      <c r="L17" s="11">
        <f t="shared" si="4"/>
        <v>327.45676284000007</v>
      </c>
      <c r="M17" s="12">
        <f t="shared" si="5"/>
        <v>1141.2702371600001</v>
      </c>
      <c r="N17" s="14">
        <v>0.13589999999999999</v>
      </c>
      <c r="O17" s="11">
        <f t="shared" si="6"/>
        <v>1.1904839999999999</v>
      </c>
      <c r="P17" s="12">
        <f t="shared" si="7"/>
        <v>705.67651599999999</v>
      </c>
      <c r="Q17" s="14">
        <v>20.119802</v>
      </c>
      <c r="R17" s="11">
        <f t="shared" si="8"/>
        <v>176.24946552</v>
      </c>
      <c r="S17" s="12">
        <f t="shared" si="9"/>
        <v>629.4445344799999</v>
      </c>
      <c r="T17" s="24"/>
    </row>
    <row r="18" spans="1:20">
      <c r="A18" s="18">
        <v>2032</v>
      </c>
      <c r="B18" s="32">
        <v>142.222916</v>
      </c>
      <c r="C18" s="11">
        <f t="shared" si="10"/>
        <v>1245.8727441600001</v>
      </c>
      <c r="D18" s="12">
        <f t="shared" si="0"/>
        <v>2928.5252558399998</v>
      </c>
      <c r="E18" s="13">
        <v>82.641220000000004</v>
      </c>
      <c r="F18" s="11">
        <f t="shared" si="1"/>
        <v>723.93708720000006</v>
      </c>
      <c r="G18" s="37">
        <f t="shared" si="2"/>
        <v>422.02491279999992</v>
      </c>
      <c r="H18" s="13">
        <v>25.322205</v>
      </c>
      <c r="I18" s="45">
        <v>6.5150040000000002</v>
      </c>
      <c r="J18" s="45">
        <v>6.0537000000000001</v>
      </c>
      <c r="K18" s="43">
        <f t="shared" si="3"/>
        <v>37.890909000000001</v>
      </c>
      <c r="L18" s="11">
        <f t="shared" si="4"/>
        <v>331.92436284000001</v>
      </c>
      <c r="M18" s="12">
        <f t="shared" si="5"/>
        <v>1136.8026371600001</v>
      </c>
      <c r="N18" s="14">
        <v>0.13589999999999999</v>
      </c>
      <c r="O18" s="11">
        <f t="shared" si="6"/>
        <v>1.1904839999999999</v>
      </c>
      <c r="P18" s="12">
        <f t="shared" si="7"/>
        <v>705.67651599999999</v>
      </c>
      <c r="Q18" s="14">
        <v>21.552800999999999</v>
      </c>
      <c r="R18" s="11">
        <f t="shared" si="8"/>
        <v>188.80253675999998</v>
      </c>
      <c r="S18" s="12">
        <f t="shared" si="9"/>
        <v>616.89146324000001</v>
      </c>
      <c r="T18" s="24"/>
    </row>
    <row r="19" spans="1:20">
      <c r="A19" s="18">
        <v>2033</v>
      </c>
      <c r="B19" s="32">
        <v>142.462906</v>
      </c>
      <c r="C19" s="11">
        <f t="shared" si="10"/>
        <v>1247.9750565600002</v>
      </c>
      <c r="D19" s="12">
        <f t="shared" si="0"/>
        <v>2926.4229434399999</v>
      </c>
      <c r="E19" s="13">
        <v>82.641220000000004</v>
      </c>
      <c r="F19" s="11">
        <f t="shared" si="1"/>
        <v>723.93708720000006</v>
      </c>
      <c r="G19" s="37">
        <f t="shared" si="2"/>
        <v>422.02491279999992</v>
      </c>
      <c r="H19" s="13">
        <v>25.557200999999999</v>
      </c>
      <c r="I19" s="45">
        <v>6.5200040000000001</v>
      </c>
      <c r="J19" s="45">
        <v>6.0537000000000001</v>
      </c>
      <c r="K19" s="43">
        <f t="shared" si="3"/>
        <v>38.130904999999998</v>
      </c>
      <c r="L19" s="11">
        <f t="shared" si="4"/>
        <v>334.0267278</v>
      </c>
      <c r="M19" s="12">
        <f t="shared" si="5"/>
        <v>1134.7002722000002</v>
      </c>
      <c r="N19" s="14">
        <v>0.13589999999999999</v>
      </c>
      <c r="O19" s="11">
        <f t="shared" si="6"/>
        <v>1.1904839999999999</v>
      </c>
      <c r="P19" s="12">
        <f t="shared" si="7"/>
        <v>705.67651599999999</v>
      </c>
      <c r="Q19" s="14">
        <v>21.552800999999999</v>
      </c>
      <c r="R19" s="11">
        <f t="shared" si="8"/>
        <v>188.80253675999998</v>
      </c>
      <c r="S19" s="12">
        <f t="shared" si="9"/>
        <v>616.89146324000001</v>
      </c>
      <c r="T19" s="24"/>
    </row>
    <row r="20" spans="1:20">
      <c r="A20" s="18">
        <v>2034</v>
      </c>
      <c r="B20" s="32">
        <v>145.81303399999999</v>
      </c>
      <c r="C20" s="11">
        <f t="shared" si="10"/>
        <v>1277.3221778399998</v>
      </c>
      <c r="D20" s="12">
        <f t="shared" si="0"/>
        <v>2897.0758221600004</v>
      </c>
      <c r="E20" s="13">
        <v>85.542320000000004</v>
      </c>
      <c r="F20" s="11">
        <f t="shared" si="1"/>
        <v>749.35072320000006</v>
      </c>
      <c r="G20" s="37">
        <f t="shared" si="2"/>
        <v>396.61127679999993</v>
      </c>
      <c r="H20" s="13">
        <v>25.637198999999999</v>
      </c>
      <c r="I20" s="45">
        <v>6.8890039999999999</v>
      </c>
      <c r="J20" s="45">
        <v>6.0537000000000001</v>
      </c>
      <c r="K20" s="43">
        <f t="shared" si="3"/>
        <v>38.579902999999995</v>
      </c>
      <c r="L20" s="11">
        <f t="shared" si="4"/>
        <v>337.95995027999993</v>
      </c>
      <c r="M20" s="12">
        <f t="shared" si="5"/>
        <v>1130.7670497200002</v>
      </c>
      <c r="N20" s="14">
        <v>0.13589999999999999</v>
      </c>
      <c r="O20" s="11">
        <f t="shared" si="6"/>
        <v>1.1904839999999999</v>
      </c>
      <c r="P20" s="12">
        <f t="shared" si="7"/>
        <v>705.67651599999999</v>
      </c>
      <c r="Q20" s="14">
        <v>21.552800999999999</v>
      </c>
      <c r="R20" s="11">
        <f t="shared" si="8"/>
        <v>188.80253675999998</v>
      </c>
      <c r="S20" s="12">
        <f t="shared" si="9"/>
        <v>616.89146324000001</v>
      </c>
      <c r="T20" s="24"/>
    </row>
    <row r="21" spans="1:20">
      <c r="A21" s="18">
        <v>2035</v>
      </c>
      <c r="B21" s="32">
        <v>147.180634</v>
      </c>
      <c r="C21" s="11">
        <f t="shared" si="10"/>
        <v>1289.30235384</v>
      </c>
      <c r="D21" s="12">
        <f t="shared" si="0"/>
        <v>2885.0956461599999</v>
      </c>
      <c r="E21" s="13">
        <v>85.542320000000004</v>
      </c>
      <c r="F21" s="11">
        <f t="shared" si="1"/>
        <v>749.35072320000006</v>
      </c>
      <c r="G21" s="37">
        <f t="shared" si="2"/>
        <v>396.61127679999993</v>
      </c>
      <c r="H21" s="13">
        <v>25.736198000000002</v>
      </c>
      <c r="I21" s="45">
        <v>8.1576039999999992</v>
      </c>
      <c r="J21" s="45">
        <v>6.0537000000000001</v>
      </c>
      <c r="K21" s="43">
        <f t="shared" si="3"/>
        <v>39.947502</v>
      </c>
      <c r="L21" s="11">
        <f t="shared" si="4"/>
        <v>349.94011752000006</v>
      </c>
      <c r="M21" s="12">
        <f t="shared" si="5"/>
        <v>1118.78688248</v>
      </c>
      <c r="N21" s="14">
        <v>0.13589999999999999</v>
      </c>
      <c r="O21" s="11">
        <f t="shared" si="6"/>
        <v>1.1904839999999999</v>
      </c>
      <c r="P21" s="12">
        <f t="shared" si="7"/>
        <v>705.67651599999999</v>
      </c>
      <c r="Q21" s="14">
        <v>21.552800999999999</v>
      </c>
      <c r="R21" s="11">
        <f t="shared" si="8"/>
        <v>188.80253675999998</v>
      </c>
      <c r="S21" s="12">
        <f t="shared" si="9"/>
        <v>616.89146324000001</v>
      </c>
      <c r="T21" s="24"/>
    </row>
    <row r="22" spans="1:20">
      <c r="A22" s="18">
        <v>2036</v>
      </c>
      <c r="B22" s="32">
        <v>147.748108</v>
      </c>
      <c r="C22" s="11">
        <f t="shared" si="10"/>
        <v>1294.27342608</v>
      </c>
      <c r="D22" s="12">
        <f t="shared" si="0"/>
        <v>2880.1245739200003</v>
      </c>
      <c r="E22" s="13">
        <v>85.542320000000004</v>
      </c>
      <c r="F22" s="11">
        <f t="shared" si="1"/>
        <v>749.35072320000006</v>
      </c>
      <c r="G22" s="37">
        <f t="shared" si="2"/>
        <v>396.61127679999993</v>
      </c>
      <c r="H22" s="13">
        <v>26.036200999999998</v>
      </c>
      <c r="I22" s="45">
        <v>8.3564030000000002</v>
      </c>
      <c r="J22" s="45">
        <v>6.1223999999999998</v>
      </c>
      <c r="K22" s="43">
        <f t="shared" si="3"/>
        <v>40.515003999999998</v>
      </c>
      <c r="L22" s="11">
        <f t="shared" si="4"/>
        <v>354.91143503999996</v>
      </c>
      <c r="M22" s="12">
        <f t="shared" si="5"/>
        <v>1113.8155649600001</v>
      </c>
      <c r="N22" s="14">
        <v>0.13589999999999999</v>
      </c>
      <c r="O22" s="11">
        <f t="shared" si="6"/>
        <v>1.1904839999999999</v>
      </c>
      <c r="P22" s="12">
        <f t="shared" si="7"/>
        <v>705.67651599999999</v>
      </c>
      <c r="Q22" s="14">
        <v>21.552800999999999</v>
      </c>
      <c r="R22" s="11">
        <f t="shared" si="8"/>
        <v>188.80253675999998</v>
      </c>
      <c r="S22" s="12">
        <f t="shared" si="9"/>
        <v>616.89146324000001</v>
      </c>
      <c r="T22" s="24"/>
    </row>
    <row r="23" spans="1:20">
      <c r="A23" s="18">
        <v>2037</v>
      </c>
      <c r="B23" s="32">
        <v>148.912216</v>
      </c>
      <c r="C23" s="11">
        <f t="shared" si="10"/>
        <v>1304.4710121599999</v>
      </c>
      <c r="D23" s="12">
        <f t="shared" si="0"/>
        <v>2869.92698784</v>
      </c>
      <c r="E23" s="13">
        <v>86.706421000000006</v>
      </c>
      <c r="F23" s="11">
        <f t="shared" si="1"/>
        <v>759.54824796000025</v>
      </c>
      <c r="G23" s="37">
        <f t="shared" si="2"/>
        <v>386.41375203999974</v>
      </c>
      <c r="H23" s="13">
        <v>26.036200999999998</v>
      </c>
      <c r="I23" s="45">
        <v>8.3564030000000002</v>
      </c>
      <c r="J23" s="45">
        <v>6.1223999999999998</v>
      </c>
      <c r="K23" s="43">
        <f t="shared" si="3"/>
        <v>40.515003999999998</v>
      </c>
      <c r="L23" s="11">
        <f t="shared" si="4"/>
        <v>354.91143503999996</v>
      </c>
      <c r="M23" s="12">
        <f t="shared" si="5"/>
        <v>1113.8155649600001</v>
      </c>
      <c r="N23" s="14">
        <v>0.13589999999999999</v>
      </c>
      <c r="O23" s="11">
        <f t="shared" si="6"/>
        <v>1.1904839999999999</v>
      </c>
      <c r="P23" s="12">
        <f t="shared" si="7"/>
        <v>705.67651599999999</v>
      </c>
      <c r="Q23" s="14">
        <v>21.552800999999999</v>
      </c>
      <c r="R23" s="11">
        <f t="shared" si="8"/>
        <v>188.80253675999998</v>
      </c>
      <c r="S23" s="12">
        <f t="shared" si="9"/>
        <v>616.89146324000001</v>
      </c>
      <c r="T23" s="24"/>
    </row>
    <row r="24" spans="1:20">
      <c r="A24" s="18">
        <v>2038</v>
      </c>
      <c r="B24" s="32">
        <v>150.55860899999999</v>
      </c>
      <c r="C24" s="11">
        <f t="shared" si="10"/>
        <v>1318.8934148400001</v>
      </c>
      <c r="D24" s="12">
        <f t="shared" si="0"/>
        <v>2855.5045851599998</v>
      </c>
      <c r="E24" s="13">
        <v>86.706421000000006</v>
      </c>
      <c r="F24" s="11">
        <f t="shared" si="1"/>
        <v>759.54824796000025</v>
      </c>
      <c r="G24" s="37">
        <f t="shared" si="2"/>
        <v>386.41375203999974</v>
      </c>
      <c r="H24" s="13">
        <v>26.258202000000001</v>
      </c>
      <c r="I24" s="45">
        <v>9.4858039999999999</v>
      </c>
      <c r="J24" s="45">
        <v>6.4173999999999998</v>
      </c>
      <c r="K24" s="43">
        <f t="shared" si="3"/>
        <v>42.161405999999999</v>
      </c>
      <c r="L24" s="11">
        <f t="shared" si="4"/>
        <v>369.33391655999998</v>
      </c>
      <c r="M24" s="12">
        <f t="shared" si="5"/>
        <v>1099.3930834400001</v>
      </c>
      <c r="N24" s="14">
        <v>0.13589999999999999</v>
      </c>
      <c r="O24" s="11">
        <f t="shared" si="6"/>
        <v>1.1904839999999999</v>
      </c>
      <c r="P24" s="12">
        <f t="shared" si="7"/>
        <v>705.67651599999999</v>
      </c>
      <c r="Q24" s="14">
        <v>21.552800999999999</v>
      </c>
      <c r="R24" s="11">
        <f t="shared" si="8"/>
        <v>188.80253675999998</v>
      </c>
      <c r="S24" s="12">
        <f t="shared" si="9"/>
        <v>616.89146324000001</v>
      </c>
      <c r="T24" s="24"/>
    </row>
    <row r="25" spans="1:20">
      <c r="A25" s="18">
        <v>2039</v>
      </c>
      <c r="B25" s="32">
        <v>150.80461099999999</v>
      </c>
      <c r="C25" s="11">
        <f t="shared" si="10"/>
        <v>1321.04839236</v>
      </c>
      <c r="D25" s="12">
        <f t="shared" si="0"/>
        <v>2853.3496076400002</v>
      </c>
      <c r="E25" s="13">
        <v>86.706421000000006</v>
      </c>
      <c r="F25" s="11">
        <f t="shared" si="1"/>
        <v>759.54824796000025</v>
      </c>
      <c r="G25" s="37">
        <f t="shared" si="2"/>
        <v>386.41375203999974</v>
      </c>
      <c r="H25" s="13">
        <v>26.258202000000001</v>
      </c>
      <c r="I25" s="45">
        <v>9.7318040000000003</v>
      </c>
      <c r="J25" s="45">
        <v>6.4173999999999998</v>
      </c>
      <c r="K25" s="43">
        <f t="shared" si="3"/>
        <v>42.407406000000002</v>
      </c>
      <c r="L25" s="11">
        <f t="shared" si="4"/>
        <v>371.48887655999999</v>
      </c>
      <c r="M25" s="12">
        <f t="shared" si="5"/>
        <v>1097.23812344</v>
      </c>
      <c r="N25" s="14">
        <v>0.13589999999999999</v>
      </c>
      <c r="O25" s="11">
        <f t="shared" si="6"/>
        <v>1.1904839999999999</v>
      </c>
      <c r="P25" s="12">
        <f t="shared" si="7"/>
        <v>705.67651599999999</v>
      </c>
      <c r="Q25" s="14">
        <v>21.552800999999999</v>
      </c>
      <c r="R25" s="11">
        <f t="shared" si="8"/>
        <v>188.80253675999998</v>
      </c>
      <c r="S25" s="12">
        <f t="shared" si="9"/>
        <v>616.89146324000001</v>
      </c>
      <c r="T25" s="24"/>
    </row>
    <row r="26" spans="1:20">
      <c r="A26" s="18">
        <v>2040</v>
      </c>
      <c r="B26" s="32">
        <v>150.90791300000001</v>
      </c>
      <c r="C26" s="11">
        <f t="shared" si="10"/>
        <v>1321.95331788</v>
      </c>
      <c r="D26" s="12">
        <f t="shared" si="0"/>
        <v>2852.4446821199999</v>
      </c>
      <c r="E26" s="13">
        <v>86.706421000000006</v>
      </c>
      <c r="F26" s="11">
        <f t="shared" si="1"/>
        <v>759.54824796000025</v>
      </c>
      <c r="G26" s="37">
        <f t="shared" si="2"/>
        <v>386.41375203999974</v>
      </c>
      <c r="H26" s="13">
        <v>26.258202000000001</v>
      </c>
      <c r="I26" s="45">
        <v>9.7318040000000003</v>
      </c>
      <c r="J26" s="45">
        <v>6.5206999999999997</v>
      </c>
      <c r="K26" s="43">
        <f t="shared" si="3"/>
        <v>42.510705999999999</v>
      </c>
      <c r="L26" s="11">
        <f t="shared" si="4"/>
        <v>372.39378456000003</v>
      </c>
      <c r="M26" s="12">
        <f t="shared" si="5"/>
        <v>1096.33321544</v>
      </c>
      <c r="N26" s="14">
        <v>0.13589999999999999</v>
      </c>
      <c r="O26" s="11">
        <f t="shared" si="6"/>
        <v>1.1904839999999999</v>
      </c>
      <c r="P26" s="12">
        <f t="shared" si="7"/>
        <v>705.67651599999999</v>
      </c>
      <c r="Q26" s="14">
        <v>21.552800999999999</v>
      </c>
      <c r="R26" s="11">
        <f t="shared" si="8"/>
        <v>188.80253675999998</v>
      </c>
      <c r="S26" s="12">
        <f t="shared" si="9"/>
        <v>616.89146324000001</v>
      </c>
      <c r="T26" s="24"/>
    </row>
    <row r="27" spans="1:20">
      <c r="A27" s="18">
        <v>2041</v>
      </c>
      <c r="B27" s="32">
        <v>153.60389699999999</v>
      </c>
      <c r="C27" s="11">
        <f t="shared" si="10"/>
        <v>1345.57013772</v>
      </c>
      <c r="D27" s="12">
        <f t="shared" si="0"/>
        <v>2828.8278622799999</v>
      </c>
      <c r="E27" s="13">
        <v>87.923416000000003</v>
      </c>
      <c r="F27" s="11">
        <f t="shared" si="1"/>
        <v>770.2091241600001</v>
      </c>
      <c r="G27" s="37">
        <f t="shared" si="2"/>
        <v>375.75287583999989</v>
      </c>
      <c r="H27" s="13">
        <v>26.480201999999998</v>
      </c>
      <c r="I27" s="45">
        <v>9.7318040000000003</v>
      </c>
      <c r="J27" s="45">
        <v>7.7777010000000004</v>
      </c>
      <c r="K27" s="43">
        <f t="shared" si="3"/>
        <v>43.989707000000003</v>
      </c>
      <c r="L27" s="11">
        <f t="shared" si="4"/>
        <v>385.34983331999996</v>
      </c>
      <c r="M27" s="12">
        <f t="shared" si="5"/>
        <v>1083.3771666800001</v>
      </c>
      <c r="N27" s="14">
        <v>0.13589999999999999</v>
      </c>
      <c r="O27" s="11">
        <f t="shared" si="6"/>
        <v>1.1904839999999999</v>
      </c>
      <c r="P27" s="12">
        <f t="shared" si="7"/>
        <v>705.67651599999999</v>
      </c>
      <c r="Q27" s="14">
        <v>21.552800999999999</v>
      </c>
      <c r="R27" s="11">
        <f t="shared" si="8"/>
        <v>188.80253675999998</v>
      </c>
      <c r="S27" s="12">
        <f t="shared" si="9"/>
        <v>616.89146324000001</v>
      </c>
      <c r="T27" s="24"/>
    </row>
    <row r="28" spans="1:20">
      <c r="A28" s="18">
        <v>2042</v>
      </c>
      <c r="B28" s="32">
        <v>154.53488200000001</v>
      </c>
      <c r="C28" s="11">
        <f t="shared" si="10"/>
        <v>1353.7255663200001</v>
      </c>
      <c r="D28" s="12">
        <f t="shared" si="0"/>
        <v>2820.6724336799998</v>
      </c>
      <c r="E28" s="13">
        <v>87.923416000000003</v>
      </c>
      <c r="F28" s="11">
        <f t="shared" si="1"/>
        <v>770.2091241600001</v>
      </c>
      <c r="G28" s="37">
        <f t="shared" si="2"/>
        <v>375.75287583999989</v>
      </c>
      <c r="H28" s="13">
        <v>26.877200999999999</v>
      </c>
      <c r="I28" s="45">
        <v>10.233803999999999</v>
      </c>
      <c r="J28" s="45">
        <v>7.8097000000000003</v>
      </c>
      <c r="K28" s="43">
        <f t="shared" si="3"/>
        <v>44.920704999999998</v>
      </c>
      <c r="L28" s="11">
        <f t="shared" si="4"/>
        <v>393.50537579999997</v>
      </c>
      <c r="M28" s="12">
        <f t="shared" si="5"/>
        <v>1075.2216242000002</v>
      </c>
      <c r="N28" s="14">
        <v>0.13589999999999999</v>
      </c>
      <c r="O28" s="11">
        <f t="shared" si="6"/>
        <v>1.1904839999999999</v>
      </c>
      <c r="P28" s="12">
        <f t="shared" si="7"/>
        <v>705.67651599999999</v>
      </c>
      <c r="Q28" s="14">
        <v>21.552800999999999</v>
      </c>
      <c r="R28" s="11">
        <f t="shared" si="8"/>
        <v>188.80253675999998</v>
      </c>
      <c r="S28" s="12">
        <f t="shared" si="9"/>
        <v>616.89146324000001</v>
      </c>
      <c r="T28" s="24"/>
    </row>
    <row r="29" spans="1:20">
      <c r="A29" s="18">
        <v>2043</v>
      </c>
      <c r="B29" s="32">
        <v>156.93087800000001</v>
      </c>
      <c r="C29" s="11">
        <f t="shared" si="10"/>
        <v>1374.7144912799999</v>
      </c>
      <c r="D29" s="12">
        <f t="shared" si="0"/>
        <v>2799.6835087200002</v>
      </c>
      <c r="E29" s="13">
        <v>88.487419000000003</v>
      </c>
      <c r="F29" s="11">
        <f t="shared" si="1"/>
        <v>775.14979044000006</v>
      </c>
      <c r="G29" s="37">
        <f t="shared" si="2"/>
        <v>370.81220955999993</v>
      </c>
      <c r="H29" s="13">
        <v>26.877200999999999</v>
      </c>
      <c r="I29" s="45">
        <v>11.961804000000001</v>
      </c>
      <c r="J29" s="45">
        <v>7.9137009999999997</v>
      </c>
      <c r="K29" s="43">
        <f t="shared" si="3"/>
        <v>46.752706000000003</v>
      </c>
      <c r="L29" s="11">
        <f t="shared" si="4"/>
        <v>409.55370456000009</v>
      </c>
      <c r="M29" s="12">
        <f t="shared" si="5"/>
        <v>1059.1732954399999</v>
      </c>
      <c r="N29" s="14">
        <v>0.13589999999999999</v>
      </c>
      <c r="O29" s="11">
        <f t="shared" si="6"/>
        <v>1.1904839999999999</v>
      </c>
      <c r="P29" s="12">
        <f t="shared" si="7"/>
        <v>705.67651599999999</v>
      </c>
      <c r="Q29" s="14">
        <v>21.552800999999999</v>
      </c>
      <c r="R29" s="11">
        <f t="shared" si="8"/>
        <v>188.80253675999998</v>
      </c>
      <c r="S29" s="12">
        <f t="shared" si="9"/>
        <v>616.89146324000001</v>
      </c>
      <c r="T29" s="24"/>
    </row>
    <row r="30" spans="1:20">
      <c r="A30" s="18">
        <v>2044</v>
      </c>
      <c r="B30" s="32">
        <v>156.93087800000001</v>
      </c>
      <c r="C30" s="11">
        <f t="shared" si="10"/>
        <v>1374.7144912799999</v>
      </c>
      <c r="D30" s="12">
        <f t="shared" si="0"/>
        <v>2799.6835087200002</v>
      </c>
      <c r="E30" s="13">
        <v>88.487419000000003</v>
      </c>
      <c r="F30" s="11">
        <f t="shared" si="1"/>
        <v>775.14979044000006</v>
      </c>
      <c r="G30" s="37">
        <f t="shared" si="2"/>
        <v>370.81220955999993</v>
      </c>
      <c r="H30" s="13">
        <v>26.877200999999999</v>
      </c>
      <c r="I30" s="45">
        <v>11.961804000000001</v>
      </c>
      <c r="J30" s="45">
        <v>7.9137009999999997</v>
      </c>
      <c r="K30" s="43">
        <f t="shared" si="3"/>
        <v>46.752706000000003</v>
      </c>
      <c r="L30" s="11">
        <f t="shared" si="4"/>
        <v>409.55370456000009</v>
      </c>
      <c r="M30" s="12">
        <f t="shared" si="5"/>
        <v>1059.1732954399999</v>
      </c>
      <c r="N30" s="14">
        <v>0.13589999999999999</v>
      </c>
      <c r="O30" s="11">
        <f t="shared" si="6"/>
        <v>1.1904839999999999</v>
      </c>
      <c r="P30" s="12">
        <f t="shared" si="7"/>
        <v>705.67651599999999</v>
      </c>
      <c r="Q30" s="14">
        <v>21.552800999999999</v>
      </c>
      <c r="R30" s="11">
        <f t="shared" si="8"/>
        <v>188.80253675999998</v>
      </c>
      <c r="S30" s="12">
        <f t="shared" si="9"/>
        <v>616.89146324000001</v>
      </c>
      <c r="T30" s="24"/>
    </row>
    <row r="31" spans="1:20">
      <c r="A31" s="18">
        <v>2045</v>
      </c>
      <c r="B31" s="32">
        <v>157.46319600000001</v>
      </c>
      <c r="C31" s="11">
        <f t="shared" si="10"/>
        <v>1379.3775969600001</v>
      </c>
      <c r="D31" s="12">
        <f t="shared" si="0"/>
        <v>2795.02040304</v>
      </c>
      <c r="E31" s="13">
        <v>88.487419000000003</v>
      </c>
      <c r="F31" s="11">
        <f t="shared" si="1"/>
        <v>775.14979044000006</v>
      </c>
      <c r="G31" s="37">
        <f t="shared" si="2"/>
        <v>370.81220955999993</v>
      </c>
      <c r="H31" s="13">
        <v>27.003201000000001</v>
      </c>
      <c r="I31" s="45">
        <v>12.277805000000001</v>
      </c>
      <c r="J31" s="45">
        <v>8.0040010000000006</v>
      </c>
      <c r="K31" s="43">
        <f t="shared" si="3"/>
        <v>47.285007000000007</v>
      </c>
      <c r="L31" s="11">
        <f t="shared" si="4"/>
        <v>414.21666132000007</v>
      </c>
      <c r="M31" s="12">
        <f t="shared" si="5"/>
        <v>1054.5103386800001</v>
      </c>
      <c r="N31" s="14">
        <v>0.13589999999999999</v>
      </c>
      <c r="O31" s="11">
        <f t="shared" si="6"/>
        <v>1.1904839999999999</v>
      </c>
      <c r="P31" s="12">
        <f t="shared" si="7"/>
        <v>705.67651599999999</v>
      </c>
      <c r="Q31" s="14">
        <v>21.552800999999999</v>
      </c>
      <c r="R31" s="11">
        <f t="shared" si="8"/>
        <v>188.80253675999998</v>
      </c>
      <c r="S31" s="12">
        <f t="shared" si="9"/>
        <v>616.89146324000001</v>
      </c>
      <c r="T31" s="24"/>
    </row>
    <row r="32" spans="1:20">
      <c r="A32" s="18">
        <v>2046</v>
      </c>
      <c r="B32" s="32">
        <v>158.03869599999999</v>
      </c>
      <c r="C32" s="11">
        <f t="shared" si="10"/>
        <v>1384.41897696</v>
      </c>
      <c r="D32" s="12">
        <f t="shared" si="0"/>
        <v>2789.9790230400004</v>
      </c>
      <c r="E32" s="13">
        <v>88.487419000000003</v>
      </c>
      <c r="F32" s="11">
        <f t="shared" si="1"/>
        <v>775.14979044000006</v>
      </c>
      <c r="G32" s="37">
        <f t="shared" si="2"/>
        <v>370.81220955999993</v>
      </c>
      <c r="H32" s="13">
        <v>27.003201000000001</v>
      </c>
      <c r="I32" s="45">
        <v>12.738806</v>
      </c>
      <c r="J32" s="45">
        <v>8.1185010000000002</v>
      </c>
      <c r="K32" s="43">
        <f t="shared" si="3"/>
        <v>47.860508000000003</v>
      </c>
      <c r="L32" s="11">
        <f t="shared" si="4"/>
        <v>419.25805008000003</v>
      </c>
      <c r="M32" s="12">
        <f t="shared" si="5"/>
        <v>1049.4689499200001</v>
      </c>
      <c r="N32" s="14">
        <v>0.13589999999999999</v>
      </c>
      <c r="O32" s="11">
        <f t="shared" si="6"/>
        <v>1.1904839999999999</v>
      </c>
      <c r="P32" s="12">
        <f t="shared" si="7"/>
        <v>705.67651599999999</v>
      </c>
      <c r="Q32" s="14">
        <v>21.552800999999999</v>
      </c>
      <c r="R32" s="11">
        <f t="shared" si="8"/>
        <v>188.80253675999998</v>
      </c>
      <c r="S32" s="12">
        <f t="shared" si="9"/>
        <v>616.89146324000001</v>
      </c>
      <c r="T32" s="24"/>
    </row>
    <row r="33" spans="1:20">
      <c r="A33" s="18">
        <v>2047</v>
      </c>
      <c r="B33" s="32">
        <v>158.76660200000001</v>
      </c>
      <c r="C33" s="11">
        <f t="shared" si="10"/>
        <v>1390.79543352</v>
      </c>
      <c r="D33" s="12">
        <f t="shared" si="0"/>
        <v>2783.60256648</v>
      </c>
      <c r="E33" s="13">
        <v>88.487419000000003</v>
      </c>
      <c r="F33" s="11">
        <f t="shared" si="1"/>
        <v>775.14979044000006</v>
      </c>
      <c r="G33" s="37">
        <f t="shared" si="2"/>
        <v>370.81220955999993</v>
      </c>
      <c r="H33" s="13">
        <v>27.003201000000001</v>
      </c>
      <c r="I33" s="45">
        <v>13.423705</v>
      </c>
      <c r="J33" s="45">
        <v>8.1185010000000002</v>
      </c>
      <c r="K33" s="43">
        <f t="shared" si="3"/>
        <v>48.545407000000004</v>
      </c>
      <c r="L33" s="11">
        <f t="shared" si="4"/>
        <v>425.25776532000003</v>
      </c>
      <c r="M33" s="12">
        <f t="shared" si="5"/>
        <v>1043.46923468</v>
      </c>
      <c r="N33" s="14">
        <v>0.1789</v>
      </c>
      <c r="O33" s="11">
        <f t="shared" si="6"/>
        <v>1.5671639999999998</v>
      </c>
      <c r="P33" s="12">
        <f t="shared" si="7"/>
        <v>705.29983599999991</v>
      </c>
      <c r="Q33" s="14">
        <v>21.552800999999999</v>
      </c>
      <c r="R33" s="11">
        <f t="shared" si="8"/>
        <v>188.80253675999998</v>
      </c>
      <c r="S33" s="12">
        <f t="shared" si="9"/>
        <v>616.89146324000001</v>
      </c>
      <c r="T33" s="24"/>
    </row>
    <row r="34" spans="1:20">
      <c r="A34" s="18">
        <v>2048</v>
      </c>
      <c r="B34" s="32">
        <v>158.76660200000001</v>
      </c>
      <c r="C34" s="11">
        <f t="shared" si="10"/>
        <v>1390.79543352</v>
      </c>
      <c r="D34" s="12">
        <f t="shared" si="0"/>
        <v>2783.60256648</v>
      </c>
      <c r="E34" s="13">
        <v>88.487419000000003</v>
      </c>
      <c r="F34" s="11">
        <f t="shared" si="1"/>
        <v>775.14979044000006</v>
      </c>
      <c r="G34" s="37">
        <f t="shared" si="2"/>
        <v>370.81220955999993</v>
      </c>
      <c r="H34" s="13">
        <v>27.003201000000001</v>
      </c>
      <c r="I34" s="45">
        <v>13.423705</v>
      </c>
      <c r="J34" s="45">
        <v>8.1185010000000002</v>
      </c>
      <c r="K34" s="43">
        <f t="shared" si="3"/>
        <v>48.545407000000004</v>
      </c>
      <c r="L34" s="11">
        <f t="shared" si="4"/>
        <v>425.25776532000003</v>
      </c>
      <c r="M34" s="12">
        <f t="shared" si="5"/>
        <v>1043.46923468</v>
      </c>
      <c r="N34" s="14">
        <v>0.1789</v>
      </c>
      <c r="O34" s="11">
        <f t="shared" si="6"/>
        <v>1.5671639999999998</v>
      </c>
      <c r="P34" s="12">
        <f t="shared" si="7"/>
        <v>705.29983599999991</v>
      </c>
      <c r="Q34" s="14">
        <v>21.552800999999999</v>
      </c>
      <c r="R34" s="11">
        <f t="shared" si="8"/>
        <v>188.80253675999998</v>
      </c>
      <c r="S34" s="12">
        <f t="shared" si="9"/>
        <v>616.89146324000001</v>
      </c>
      <c r="T34" s="24"/>
    </row>
    <row r="35" spans="1:20">
      <c r="A35" s="18">
        <v>2049</v>
      </c>
      <c r="B35" s="32">
        <v>158.76660200000001</v>
      </c>
      <c r="C35" s="11">
        <f t="shared" si="10"/>
        <v>1390.79543352</v>
      </c>
      <c r="D35" s="12">
        <f t="shared" si="0"/>
        <v>2783.60256648</v>
      </c>
      <c r="E35" s="13">
        <v>88.487419000000003</v>
      </c>
      <c r="F35" s="11">
        <f t="shared" si="1"/>
        <v>775.14979044000006</v>
      </c>
      <c r="G35" s="37">
        <f t="shared" si="2"/>
        <v>370.81220955999993</v>
      </c>
      <c r="H35" s="13">
        <v>27.003201000000001</v>
      </c>
      <c r="I35" s="45">
        <v>13.423705</v>
      </c>
      <c r="J35" s="45">
        <v>8.1185010000000002</v>
      </c>
      <c r="K35" s="43">
        <f t="shared" si="3"/>
        <v>48.545407000000004</v>
      </c>
      <c r="L35" s="11">
        <f t="shared" si="4"/>
        <v>425.25776532000003</v>
      </c>
      <c r="M35" s="12">
        <f t="shared" si="5"/>
        <v>1043.46923468</v>
      </c>
      <c r="N35" s="14">
        <v>0.1789</v>
      </c>
      <c r="O35" s="11">
        <f t="shared" si="6"/>
        <v>1.5671639999999998</v>
      </c>
      <c r="P35" s="12">
        <f t="shared" si="7"/>
        <v>705.29983599999991</v>
      </c>
      <c r="Q35" s="14">
        <v>21.552800999999999</v>
      </c>
      <c r="R35" s="11">
        <f t="shared" si="8"/>
        <v>188.80253675999998</v>
      </c>
      <c r="S35" s="12">
        <f t="shared" si="9"/>
        <v>616.89146324000001</v>
      </c>
      <c r="T35" s="24"/>
    </row>
    <row r="36" spans="1:20" ht="17.5" thickBot="1">
      <c r="A36" s="19">
        <v>2050</v>
      </c>
      <c r="B36" s="33">
        <v>158.76980599999999</v>
      </c>
      <c r="C36" s="4">
        <f t="shared" si="10"/>
        <v>1390.82350056</v>
      </c>
      <c r="D36" s="5">
        <f t="shared" si="0"/>
        <v>2783.5744994400002</v>
      </c>
      <c r="E36" s="15">
        <v>88.487419000000003</v>
      </c>
      <c r="F36" s="4">
        <f t="shared" si="1"/>
        <v>775.14979044000006</v>
      </c>
      <c r="G36" s="38">
        <f t="shared" si="2"/>
        <v>370.81220955999993</v>
      </c>
      <c r="H36" s="15">
        <v>27.003201000000001</v>
      </c>
      <c r="I36" s="46">
        <v>13.426905</v>
      </c>
      <c r="J36" s="46">
        <v>8.1185010000000002</v>
      </c>
      <c r="K36" s="44">
        <f t="shared" si="3"/>
        <v>48.548607000000004</v>
      </c>
      <c r="L36" s="4">
        <f t="shared" si="4"/>
        <v>425.28579732000003</v>
      </c>
      <c r="M36" s="5">
        <f t="shared" si="5"/>
        <v>1043.4412026800001</v>
      </c>
      <c r="N36" s="16">
        <v>0.1789</v>
      </c>
      <c r="O36" s="4">
        <f t="shared" si="6"/>
        <v>1.5671639999999998</v>
      </c>
      <c r="P36" s="5">
        <f>706.867-O36</f>
        <v>705.29983599999991</v>
      </c>
      <c r="Q36" s="16">
        <v>21.552800999999999</v>
      </c>
      <c r="R36" s="4">
        <f t="shared" si="8"/>
        <v>188.80253675999998</v>
      </c>
      <c r="S36" s="5">
        <f t="shared" si="9"/>
        <v>616.89146324000001</v>
      </c>
      <c r="T36" s="24"/>
    </row>
    <row r="38" spans="1:20">
      <c r="B38" s="34"/>
    </row>
    <row r="39" spans="1:20">
      <c r="B39" s="34"/>
    </row>
    <row r="40" spans="1:20">
      <c r="B40" s="34"/>
    </row>
    <row r="41" spans="1:20">
      <c r="B41" s="34"/>
    </row>
    <row r="42" spans="1:20">
      <c r="B42" s="34"/>
    </row>
    <row r="43" spans="1:20">
      <c r="B43" s="34"/>
    </row>
    <row r="44" spans="1:20">
      <c r="B44" s="34"/>
    </row>
    <row r="45" spans="1:20">
      <c r="B45" s="34"/>
    </row>
    <row r="46" spans="1:20">
      <c r="B46" s="34"/>
    </row>
    <row r="47" spans="1:20">
      <c r="B47" s="34"/>
    </row>
    <row r="48" spans="1:20">
      <c r="B48" s="34"/>
    </row>
    <row r="49" spans="2:2">
      <c r="B49" s="34"/>
    </row>
    <row r="50" spans="2:2">
      <c r="B50" s="34"/>
    </row>
    <row r="51" spans="2:2">
      <c r="B51" s="34"/>
    </row>
    <row r="52" spans="2:2">
      <c r="B52" s="34"/>
    </row>
    <row r="53" spans="2:2">
      <c r="B53" s="34"/>
    </row>
    <row r="54" spans="2:2">
      <c r="B54" s="34"/>
    </row>
    <row r="55" spans="2:2">
      <c r="B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  <row r="60" spans="2:2">
      <c r="B60" s="34"/>
    </row>
    <row r="61" spans="2:2">
      <c r="B61" s="34"/>
    </row>
    <row r="62" spans="2:2">
      <c r="B62" s="34"/>
    </row>
    <row r="63" spans="2:2">
      <c r="B63" s="34"/>
    </row>
    <row r="64" spans="2:2">
      <c r="B64" s="34"/>
    </row>
    <row r="65" spans="2:2">
      <c r="B65" s="34"/>
    </row>
    <row r="66" spans="2:2">
      <c r="B66" s="34"/>
    </row>
    <row r="67" spans="2:2">
      <c r="B67" s="34"/>
    </row>
    <row r="68" spans="2:2">
      <c r="B68" s="34"/>
    </row>
    <row r="69" spans="2:2">
      <c r="B69" s="34"/>
    </row>
  </sheetData>
  <mergeCells count="6">
    <mergeCell ref="A1:S1"/>
    <mergeCell ref="B2:D2"/>
    <mergeCell ref="E2:G2"/>
    <mergeCell ref="H2:M2"/>
    <mergeCell ref="N2:P2"/>
    <mergeCell ref="Q2:S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Seyoung Lee</dc:creator>
  <cp:lastModifiedBy>Seyoung Lee</cp:lastModifiedBy>
  <dcterms:created xsi:type="dcterms:W3CDTF">2015-06-05T18:17:20Z</dcterms:created>
  <dcterms:modified xsi:type="dcterms:W3CDTF">2020-01-16T13:29:38Z</dcterms:modified>
</cp:coreProperties>
</file>